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.sharepoint.com/sites/HeliosUW-Madison/Shared Documents/Engineering/Campus Solar Report/"/>
    </mc:Choice>
  </mc:AlternateContent>
  <xr:revisionPtr revIDLastSave="0" documentId="8_{D39FFB30-953B-4B7F-AC75-7D4FA2C5AAE6}" xr6:coauthVersionLast="47" xr6:coauthVersionMax="47" xr10:uidLastSave="{00000000-0000-0000-0000-000000000000}"/>
  <bookViews>
    <workbookView xWindow="4275" yWindow="2325" windowWidth="15375" windowHeight="7875" tabRatio="675" firstSheet="3" activeTab="3" xr2:uid="{00000000-000D-0000-FFFF-FFFF00000000}"/>
  </bookViews>
  <sheets>
    <sheet name="Gordon Solar Array" sheetId="2" r:id="rId1"/>
    <sheet name="Arboretum Solar Array" sheetId="1" r:id="rId2"/>
    <sheet name="Gordon - From MatLab" sheetId="3" r:id="rId3"/>
    <sheet name="Arb - From MatLab" sheetId="6" r:id="rId4"/>
    <sheet name="SAM" sheetId="4" r:id="rId5"/>
    <sheet name="Precipitation" sheetId="5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6" l="1"/>
  <c r="M3" i="6"/>
  <c r="F6" i="6"/>
  <c r="F3" i="6"/>
  <c r="F12" i="6"/>
  <c r="E3" i="6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" i="3"/>
  <c r="B3" i="3"/>
  <c r="M17" i="6"/>
  <c r="M24" i="6"/>
  <c r="M49" i="6"/>
  <c r="M56" i="6"/>
  <c r="M81" i="6"/>
  <c r="M88" i="6"/>
  <c r="M113" i="6"/>
  <c r="M120" i="6"/>
  <c r="M145" i="6"/>
  <c r="M152" i="6"/>
  <c r="M178" i="6"/>
  <c r="M185" i="6"/>
  <c r="M194" i="6"/>
  <c r="M211" i="6"/>
  <c r="M218" i="6"/>
  <c r="M226" i="6"/>
  <c r="M243" i="6"/>
  <c r="M250" i="6"/>
  <c r="M258" i="6"/>
  <c r="M275" i="6"/>
  <c r="M282" i="6"/>
  <c r="M290" i="6"/>
  <c r="M307" i="6"/>
  <c r="M314" i="6"/>
  <c r="M323" i="6"/>
  <c r="M340" i="6"/>
  <c r="M347" i="6"/>
  <c r="M355" i="6"/>
  <c r="L4" i="6"/>
  <c r="L5" i="6"/>
  <c r="L6" i="6"/>
  <c r="M6" i="6" s="1"/>
  <c r="L7" i="6"/>
  <c r="M7" i="6" s="1"/>
  <c r="L8" i="6"/>
  <c r="M8" i="6" s="1"/>
  <c r="L9" i="6"/>
  <c r="M9" i="6" s="1"/>
  <c r="L10" i="6"/>
  <c r="M10" i="6" s="1"/>
  <c r="L11" i="6"/>
  <c r="M11" i="6" s="1"/>
  <c r="L12" i="6"/>
  <c r="M12" i="6" s="1"/>
  <c r="L13" i="6"/>
  <c r="M13" i="6" s="1"/>
  <c r="L14" i="6"/>
  <c r="M14" i="6" s="1"/>
  <c r="L15" i="6"/>
  <c r="M15" i="6" s="1"/>
  <c r="L16" i="6"/>
  <c r="M16" i="6" s="1"/>
  <c r="L17" i="6"/>
  <c r="L18" i="6"/>
  <c r="M18" i="6" s="1"/>
  <c r="L19" i="6"/>
  <c r="M19" i="6" s="1"/>
  <c r="L20" i="6"/>
  <c r="M20" i="6" s="1"/>
  <c r="L21" i="6"/>
  <c r="M21" i="6" s="1"/>
  <c r="L22" i="6"/>
  <c r="M22" i="6" s="1"/>
  <c r="L23" i="6"/>
  <c r="M23" i="6" s="1"/>
  <c r="L24" i="6"/>
  <c r="L25" i="6"/>
  <c r="M25" i="6" s="1"/>
  <c r="L26" i="6"/>
  <c r="M26" i="6" s="1"/>
  <c r="L27" i="6"/>
  <c r="M27" i="6" s="1"/>
  <c r="L28" i="6"/>
  <c r="M28" i="6" s="1"/>
  <c r="L29" i="6"/>
  <c r="M29" i="6" s="1"/>
  <c r="L30" i="6"/>
  <c r="M30" i="6" s="1"/>
  <c r="L31" i="6"/>
  <c r="M31" i="6" s="1"/>
  <c r="L32" i="6"/>
  <c r="M32" i="6" s="1"/>
  <c r="L33" i="6"/>
  <c r="M33" i="6" s="1"/>
  <c r="L34" i="6"/>
  <c r="M34" i="6" s="1"/>
  <c r="L35" i="6"/>
  <c r="M35" i="6" s="1"/>
  <c r="L36" i="6"/>
  <c r="M36" i="6" s="1"/>
  <c r="L37" i="6"/>
  <c r="M37" i="6" s="1"/>
  <c r="L38" i="6"/>
  <c r="M38" i="6" s="1"/>
  <c r="L39" i="6"/>
  <c r="M39" i="6" s="1"/>
  <c r="L40" i="6"/>
  <c r="M40" i="6" s="1"/>
  <c r="L41" i="6"/>
  <c r="M41" i="6" s="1"/>
  <c r="L42" i="6"/>
  <c r="M42" i="6" s="1"/>
  <c r="L43" i="6"/>
  <c r="M43" i="6" s="1"/>
  <c r="L44" i="6"/>
  <c r="M44" i="6" s="1"/>
  <c r="L45" i="6"/>
  <c r="M45" i="6" s="1"/>
  <c r="L46" i="6"/>
  <c r="M46" i="6" s="1"/>
  <c r="L47" i="6"/>
  <c r="M47" i="6" s="1"/>
  <c r="L48" i="6"/>
  <c r="M48" i="6" s="1"/>
  <c r="L49" i="6"/>
  <c r="L50" i="6"/>
  <c r="M50" i="6" s="1"/>
  <c r="L51" i="6"/>
  <c r="M51" i="6" s="1"/>
  <c r="L52" i="6"/>
  <c r="M52" i="6" s="1"/>
  <c r="L53" i="6"/>
  <c r="M53" i="6" s="1"/>
  <c r="L54" i="6"/>
  <c r="M54" i="6" s="1"/>
  <c r="L55" i="6"/>
  <c r="M55" i="6" s="1"/>
  <c r="L56" i="6"/>
  <c r="L57" i="6"/>
  <c r="M57" i="6" s="1"/>
  <c r="L58" i="6"/>
  <c r="M58" i="6" s="1"/>
  <c r="L59" i="6"/>
  <c r="M59" i="6" s="1"/>
  <c r="L60" i="6"/>
  <c r="M60" i="6" s="1"/>
  <c r="L61" i="6"/>
  <c r="M61" i="6" s="1"/>
  <c r="L62" i="6"/>
  <c r="M62" i="6" s="1"/>
  <c r="L63" i="6"/>
  <c r="M63" i="6" s="1"/>
  <c r="L64" i="6"/>
  <c r="M64" i="6" s="1"/>
  <c r="L65" i="6"/>
  <c r="M65" i="6" s="1"/>
  <c r="L66" i="6"/>
  <c r="M66" i="6" s="1"/>
  <c r="L67" i="6"/>
  <c r="M67" i="6" s="1"/>
  <c r="L68" i="6"/>
  <c r="M68" i="6" s="1"/>
  <c r="L69" i="6"/>
  <c r="M69" i="6" s="1"/>
  <c r="L70" i="6"/>
  <c r="M70" i="6" s="1"/>
  <c r="L71" i="6"/>
  <c r="M71" i="6" s="1"/>
  <c r="L72" i="6"/>
  <c r="M72" i="6" s="1"/>
  <c r="L73" i="6"/>
  <c r="M73" i="6" s="1"/>
  <c r="L74" i="6"/>
  <c r="M74" i="6" s="1"/>
  <c r="L75" i="6"/>
  <c r="M75" i="6" s="1"/>
  <c r="L76" i="6"/>
  <c r="M76" i="6" s="1"/>
  <c r="L77" i="6"/>
  <c r="M77" i="6" s="1"/>
  <c r="L78" i="6"/>
  <c r="M78" i="6" s="1"/>
  <c r="L79" i="6"/>
  <c r="M79" i="6" s="1"/>
  <c r="L80" i="6"/>
  <c r="M80" i="6" s="1"/>
  <c r="L81" i="6"/>
  <c r="L82" i="6"/>
  <c r="M82" i="6" s="1"/>
  <c r="L83" i="6"/>
  <c r="M83" i="6" s="1"/>
  <c r="L84" i="6"/>
  <c r="M84" i="6" s="1"/>
  <c r="L85" i="6"/>
  <c r="M85" i="6" s="1"/>
  <c r="L86" i="6"/>
  <c r="M86" i="6" s="1"/>
  <c r="L87" i="6"/>
  <c r="M87" i="6" s="1"/>
  <c r="L88" i="6"/>
  <c r="L89" i="6"/>
  <c r="M89" i="6" s="1"/>
  <c r="L90" i="6"/>
  <c r="M90" i="6" s="1"/>
  <c r="L91" i="6"/>
  <c r="M91" i="6" s="1"/>
  <c r="L92" i="6"/>
  <c r="M92" i="6" s="1"/>
  <c r="L93" i="6"/>
  <c r="M93" i="6" s="1"/>
  <c r="L94" i="6"/>
  <c r="M94" i="6" s="1"/>
  <c r="L95" i="6"/>
  <c r="M95" i="6" s="1"/>
  <c r="L96" i="6"/>
  <c r="M96" i="6" s="1"/>
  <c r="L97" i="6"/>
  <c r="M97" i="6" s="1"/>
  <c r="L98" i="6"/>
  <c r="M98" i="6" s="1"/>
  <c r="L99" i="6"/>
  <c r="M99" i="6" s="1"/>
  <c r="L100" i="6"/>
  <c r="M100" i="6" s="1"/>
  <c r="L101" i="6"/>
  <c r="M101" i="6" s="1"/>
  <c r="L102" i="6"/>
  <c r="M102" i="6" s="1"/>
  <c r="L103" i="6"/>
  <c r="M103" i="6" s="1"/>
  <c r="L104" i="6"/>
  <c r="M104" i="6" s="1"/>
  <c r="L105" i="6"/>
  <c r="M105" i="6" s="1"/>
  <c r="L106" i="6"/>
  <c r="M106" i="6" s="1"/>
  <c r="L107" i="6"/>
  <c r="M107" i="6" s="1"/>
  <c r="L108" i="6"/>
  <c r="M108" i="6" s="1"/>
  <c r="L109" i="6"/>
  <c r="M109" i="6" s="1"/>
  <c r="L110" i="6"/>
  <c r="M110" i="6" s="1"/>
  <c r="L111" i="6"/>
  <c r="M111" i="6" s="1"/>
  <c r="L112" i="6"/>
  <c r="M112" i="6" s="1"/>
  <c r="L113" i="6"/>
  <c r="L114" i="6"/>
  <c r="M114" i="6" s="1"/>
  <c r="L115" i="6"/>
  <c r="M115" i="6" s="1"/>
  <c r="L116" i="6"/>
  <c r="M116" i="6" s="1"/>
  <c r="L117" i="6"/>
  <c r="M117" i="6" s="1"/>
  <c r="L118" i="6"/>
  <c r="M118" i="6" s="1"/>
  <c r="L119" i="6"/>
  <c r="M119" i="6" s="1"/>
  <c r="L120" i="6"/>
  <c r="L121" i="6"/>
  <c r="M121" i="6" s="1"/>
  <c r="L122" i="6"/>
  <c r="M122" i="6" s="1"/>
  <c r="L123" i="6"/>
  <c r="M123" i="6" s="1"/>
  <c r="L124" i="6"/>
  <c r="M124" i="6" s="1"/>
  <c r="L125" i="6"/>
  <c r="M125" i="6" s="1"/>
  <c r="L126" i="6"/>
  <c r="M126" i="6" s="1"/>
  <c r="L127" i="6"/>
  <c r="M127" i="6" s="1"/>
  <c r="L128" i="6"/>
  <c r="M128" i="6" s="1"/>
  <c r="L129" i="6"/>
  <c r="M129" i="6" s="1"/>
  <c r="L130" i="6"/>
  <c r="M130" i="6" s="1"/>
  <c r="L131" i="6"/>
  <c r="M131" i="6" s="1"/>
  <c r="L132" i="6"/>
  <c r="M132" i="6" s="1"/>
  <c r="L133" i="6"/>
  <c r="M133" i="6" s="1"/>
  <c r="L134" i="6"/>
  <c r="M134" i="6" s="1"/>
  <c r="L135" i="6"/>
  <c r="M135" i="6" s="1"/>
  <c r="L136" i="6"/>
  <c r="M136" i="6" s="1"/>
  <c r="L137" i="6"/>
  <c r="M137" i="6" s="1"/>
  <c r="L138" i="6"/>
  <c r="M138" i="6" s="1"/>
  <c r="L139" i="6"/>
  <c r="M139" i="6" s="1"/>
  <c r="L140" i="6"/>
  <c r="M140" i="6" s="1"/>
  <c r="L141" i="6"/>
  <c r="M141" i="6" s="1"/>
  <c r="L142" i="6"/>
  <c r="M142" i="6" s="1"/>
  <c r="L143" i="6"/>
  <c r="M143" i="6" s="1"/>
  <c r="L144" i="6"/>
  <c r="M144" i="6" s="1"/>
  <c r="L145" i="6"/>
  <c r="L146" i="6"/>
  <c r="M146" i="6" s="1"/>
  <c r="L147" i="6"/>
  <c r="M147" i="6" s="1"/>
  <c r="L148" i="6"/>
  <c r="M148" i="6" s="1"/>
  <c r="L149" i="6"/>
  <c r="M149" i="6" s="1"/>
  <c r="L150" i="6"/>
  <c r="M150" i="6" s="1"/>
  <c r="L151" i="6"/>
  <c r="M151" i="6" s="1"/>
  <c r="L152" i="6"/>
  <c r="L153" i="6"/>
  <c r="M153" i="6" s="1"/>
  <c r="L154" i="6"/>
  <c r="M154" i="6" s="1"/>
  <c r="L155" i="6"/>
  <c r="M155" i="6" s="1"/>
  <c r="L156" i="6"/>
  <c r="M156" i="6" s="1"/>
  <c r="L157" i="6"/>
  <c r="M157" i="6" s="1"/>
  <c r="L158" i="6"/>
  <c r="M158" i="6" s="1"/>
  <c r="L159" i="6"/>
  <c r="M159" i="6" s="1"/>
  <c r="L160" i="6"/>
  <c r="M160" i="6" s="1"/>
  <c r="L161" i="6"/>
  <c r="M161" i="6" s="1"/>
  <c r="L162" i="6"/>
  <c r="M162" i="6" s="1"/>
  <c r="L163" i="6"/>
  <c r="M163" i="6" s="1"/>
  <c r="L164" i="6"/>
  <c r="M164" i="6" s="1"/>
  <c r="L165" i="6"/>
  <c r="M165" i="6" s="1"/>
  <c r="L166" i="6"/>
  <c r="M166" i="6" s="1"/>
  <c r="L167" i="6"/>
  <c r="L168" i="6"/>
  <c r="M168" i="6" s="1"/>
  <c r="L169" i="6"/>
  <c r="M169" i="6" s="1"/>
  <c r="L170" i="6"/>
  <c r="M170" i="6" s="1"/>
  <c r="L171" i="6"/>
  <c r="M171" i="6" s="1"/>
  <c r="L172" i="6"/>
  <c r="M172" i="6" s="1"/>
  <c r="L173" i="6"/>
  <c r="M173" i="6" s="1"/>
  <c r="L174" i="6"/>
  <c r="M174" i="6" s="1"/>
  <c r="L175" i="6"/>
  <c r="M175" i="6" s="1"/>
  <c r="L176" i="6"/>
  <c r="M176" i="6" s="1"/>
  <c r="L177" i="6"/>
  <c r="M177" i="6" s="1"/>
  <c r="L178" i="6"/>
  <c r="L179" i="6"/>
  <c r="M179" i="6" s="1"/>
  <c r="L180" i="6"/>
  <c r="M180" i="6" s="1"/>
  <c r="L181" i="6"/>
  <c r="M181" i="6" s="1"/>
  <c r="L182" i="6"/>
  <c r="M182" i="6" s="1"/>
  <c r="L183" i="6"/>
  <c r="M183" i="6" s="1"/>
  <c r="L184" i="6"/>
  <c r="M184" i="6" s="1"/>
  <c r="L185" i="6"/>
  <c r="L186" i="6"/>
  <c r="M186" i="6" s="1"/>
  <c r="L187" i="6"/>
  <c r="M187" i="6" s="1"/>
  <c r="L188" i="6"/>
  <c r="M188" i="6" s="1"/>
  <c r="L189" i="6"/>
  <c r="M189" i="6" s="1"/>
  <c r="L190" i="6"/>
  <c r="M190" i="6" s="1"/>
  <c r="L191" i="6"/>
  <c r="M191" i="6" s="1"/>
  <c r="L192" i="6"/>
  <c r="M192" i="6" s="1"/>
  <c r="L193" i="6"/>
  <c r="M193" i="6" s="1"/>
  <c r="L194" i="6"/>
  <c r="L195" i="6"/>
  <c r="M195" i="6" s="1"/>
  <c r="L196" i="6"/>
  <c r="M196" i="6" s="1"/>
  <c r="L197" i="6"/>
  <c r="M197" i="6" s="1"/>
  <c r="L198" i="6"/>
  <c r="M198" i="6" s="1"/>
  <c r="L199" i="6"/>
  <c r="M199" i="6" s="1"/>
  <c r="L200" i="6"/>
  <c r="M200" i="6" s="1"/>
  <c r="L201" i="6"/>
  <c r="M201" i="6" s="1"/>
  <c r="L202" i="6"/>
  <c r="M202" i="6" s="1"/>
  <c r="L203" i="6"/>
  <c r="M203" i="6" s="1"/>
  <c r="L204" i="6"/>
  <c r="M204" i="6" s="1"/>
  <c r="L205" i="6"/>
  <c r="M205" i="6" s="1"/>
  <c r="L206" i="6"/>
  <c r="M206" i="6" s="1"/>
  <c r="L207" i="6"/>
  <c r="M207" i="6" s="1"/>
  <c r="L208" i="6"/>
  <c r="M208" i="6" s="1"/>
  <c r="L209" i="6"/>
  <c r="M209" i="6" s="1"/>
  <c r="L210" i="6"/>
  <c r="M210" i="6" s="1"/>
  <c r="L211" i="6"/>
  <c r="L212" i="6"/>
  <c r="M212" i="6" s="1"/>
  <c r="L213" i="6"/>
  <c r="M213" i="6" s="1"/>
  <c r="L214" i="6"/>
  <c r="M214" i="6" s="1"/>
  <c r="L215" i="6"/>
  <c r="M215" i="6" s="1"/>
  <c r="L216" i="6"/>
  <c r="M216" i="6" s="1"/>
  <c r="L217" i="6"/>
  <c r="M217" i="6" s="1"/>
  <c r="L218" i="6"/>
  <c r="L219" i="6"/>
  <c r="M219" i="6" s="1"/>
  <c r="L220" i="6"/>
  <c r="M220" i="6" s="1"/>
  <c r="L221" i="6"/>
  <c r="M221" i="6" s="1"/>
  <c r="L222" i="6"/>
  <c r="M222" i="6" s="1"/>
  <c r="L223" i="6"/>
  <c r="M223" i="6" s="1"/>
  <c r="L224" i="6"/>
  <c r="M224" i="6" s="1"/>
  <c r="L225" i="6"/>
  <c r="M225" i="6" s="1"/>
  <c r="L226" i="6"/>
  <c r="L227" i="6"/>
  <c r="M227" i="6" s="1"/>
  <c r="L228" i="6"/>
  <c r="M228" i="6" s="1"/>
  <c r="L229" i="6"/>
  <c r="M229" i="6" s="1"/>
  <c r="L230" i="6"/>
  <c r="M230" i="6" s="1"/>
  <c r="L231" i="6"/>
  <c r="M231" i="6" s="1"/>
  <c r="L232" i="6"/>
  <c r="M232" i="6" s="1"/>
  <c r="L233" i="6"/>
  <c r="M233" i="6" s="1"/>
  <c r="L234" i="6"/>
  <c r="M234" i="6" s="1"/>
  <c r="L235" i="6"/>
  <c r="M235" i="6" s="1"/>
  <c r="L236" i="6"/>
  <c r="M236" i="6" s="1"/>
  <c r="L237" i="6"/>
  <c r="M237" i="6" s="1"/>
  <c r="L238" i="6"/>
  <c r="M238" i="6" s="1"/>
  <c r="L239" i="6"/>
  <c r="M239" i="6" s="1"/>
  <c r="L240" i="6"/>
  <c r="M240" i="6" s="1"/>
  <c r="L241" i="6"/>
  <c r="M241" i="6" s="1"/>
  <c r="L242" i="6"/>
  <c r="M242" i="6" s="1"/>
  <c r="L243" i="6"/>
  <c r="L244" i="6"/>
  <c r="M244" i="6" s="1"/>
  <c r="L245" i="6"/>
  <c r="M245" i="6" s="1"/>
  <c r="L246" i="6"/>
  <c r="M246" i="6" s="1"/>
  <c r="L247" i="6"/>
  <c r="M247" i="6" s="1"/>
  <c r="L248" i="6"/>
  <c r="M248" i="6" s="1"/>
  <c r="L249" i="6"/>
  <c r="M249" i="6" s="1"/>
  <c r="L250" i="6"/>
  <c r="L251" i="6"/>
  <c r="M251" i="6" s="1"/>
  <c r="L252" i="6"/>
  <c r="M252" i="6" s="1"/>
  <c r="L253" i="6"/>
  <c r="M253" i="6" s="1"/>
  <c r="L254" i="6"/>
  <c r="M254" i="6" s="1"/>
  <c r="L255" i="6"/>
  <c r="M255" i="6" s="1"/>
  <c r="L256" i="6"/>
  <c r="M256" i="6" s="1"/>
  <c r="L257" i="6"/>
  <c r="M257" i="6" s="1"/>
  <c r="L258" i="6"/>
  <c r="L259" i="6"/>
  <c r="M259" i="6" s="1"/>
  <c r="L260" i="6"/>
  <c r="M260" i="6" s="1"/>
  <c r="L261" i="6"/>
  <c r="M261" i="6" s="1"/>
  <c r="L262" i="6"/>
  <c r="M262" i="6" s="1"/>
  <c r="L263" i="6"/>
  <c r="M263" i="6" s="1"/>
  <c r="L264" i="6"/>
  <c r="M264" i="6" s="1"/>
  <c r="L265" i="6"/>
  <c r="M265" i="6" s="1"/>
  <c r="L266" i="6"/>
  <c r="M266" i="6" s="1"/>
  <c r="L267" i="6"/>
  <c r="M267" i="6" s="1"/>
  <c r="L268" i="6"/>
  <c r="M268" i="6" s="1"/>
  <c r="L269" i="6"/>
  <c r="M269" i="6" s="1"/>
  <c r="L270" i="6"/>
  <c r="M270" i="6" s="1"/>
  <c r="L271" i="6"/>
  <c r="M271" i="6" s="1"/>
  <c r="L272" i="6"/>
  <c r="M272" i="6" s="1"/>
  <c r="L273" i="6"/>
  <c r="M273" i="6" s="1"/>
  <c r="L274" i="6"/>
  <c r="M274" i="6" s="1"/>
  <c r="L275" i="6"/>
  <c r="L276" i="6"/>
  <c r="M276" i="6" s="1"/>
  <c r="L277" i="6"/>
  <c r="M277" i="6" s="1"/>
  <c r="L278" i="6"/>
  <c r="M278" i="6" s="1"/>
  <c r="L279" i="6"/>
  <c r="M279" i="6" s="1"/>
  <c r="L280" i="6"/>
  <c r="M280" i="6" s="1"/>
  <c r="L281" i="6"/>
  <c r="M281" i="6" s="1"/>
  <c r="L282" i="6"/>
  <c r="L283" i="6"/>
  <c r="M283" i="6" s="1"/>
  <c r="L284" i="6"/>
  <c r="M284" i="6" s="1"/>
  <c r="L285" i="6"/>
  <c r="M285" i="6" s="1"/>
  <c r="L286" i="6"/>
  <c r="M286" i="6" s="1"/>
  <c r="L287" i="6"/>
  <c r="M287" i="6" s="1"/>
  <c r="L288" i="6"/>
  <c r="M288" i="6" s="1"/>
  <c r="L289" i="6"/>
  <c r="M289" i="6" s="1"/>
  <c r="L290" i="6"/>
  <c r="L291" i="6"/>
  <c r="M291" i="6" s="1"/>
  <c r="L292" i="6"/>
  <c r="M292" i="6" s="1"/>
  <c r="L293" i="6"/>
  <c r="M293" i="6" s="1"/>
  <c r="L294" i="6"/>
  <c r="M294" i="6" s="1"/>
  <c r="L295" i="6"/>
  <c r="M295" i="6" s="1"/>
  <c r="L296" i="6"/>
  <c r="M296" i="6" s="1"/>
  <c r="L297" i="6"/>
  <c r="M297" i="6" s="1"/>
  <c r="L298" i="6"/>
  <c r="M298" i="6" s="1"/>
  <c r="L299" i="6"/>
  <c r="M299" i="6" s="1"/>
  <c r="L300" i="6"/>
  <c r="M300" i="6" s="1"/>
  <c r="L301" i="6"/>
  <c r="M301" i="6" s="1"/>
  <c r="L302" i="6"/>
  <c r="M302" i="6" s="1"/>
  <c r="L303" i="6"/>
  <c r="M303" i="6" s="1"/>
  <c r="L304" i="6"/>
  <c r="M304" i="6" s="1"/>
  <c r="L305" i="6"/>
  <c r="M305" i="6" s="1"/>
  <c r="L306" i="6"/>
  <c r="M306" i="6" s="1"/>
  <c r="L307" i="6"/>
  <c r="L308" i="6"/>
  <c r="M308" i="6" s="1"/>
  <c r="L309" i="6"/>
  <c r="M309" i="6" s="1"/>
  <c r="L310" i="6"/>
  <c r="M310" i="6" s="1"/>
  <c r="L311" i="6"/>
  <c r="M311" i="6" s="1"/>
  <c r="L312" i="6"/>
  <c r="M312" i="6" s="1"/>
  <c r="L313" i="6"/>
  <c r="M313" i="6" s="1"/>
  <c r="L314" i="6"/>
  <c r="L315" i="6"/>
  <c r="M315" i="6" s="1"/>
  <c r="L316" i="6"/>
  <c r="M316" i="6" s="1"/>
  <c r="L317" i="6"/>
  <c r="M317" i="6" s="1"/>
  <c r="L318" i="6"/>
  <c r="M318" i="6" s="1"/>
  <c r="L319" i="6"/>
  <c r="L320" i="6"/>
  <c r="M320" i="6" s="1"/>
  <c r="L321" i="6"/>
  <c r="M321" i="6" s="1"/>
  <c r="L322" i="6"/>
  <c r="M322" i="6" s="1"/>
  <c r="L323" i="6"/>
  <c r="L324" i="6"/>
  <c r="M324" i="6" s="1"/>
  <c r="L325" i="6"/>
  <c r="M325" i="6" s="1"/>
  <c r="L326" i="6"/>
  <c r="M326" i="6" s="1"/>
  <c r="L327" i="6"/>
  <c r="M327" i="6" s="1"/>
  <c r="L328" i="6"/>
  <c r="M328" i="6" s="1"/>
  <c r="L329" i="6"/>
  <c r="M329" i="6" s="1"/>
  <c r="L330" i="6"/>
  <c r="M330" i="6" s="1"/>
  <c r="L331" i="6"/>
  <c r="M331" i="6" s="1"/>
  <c r="L332" i="6"/>
  <c r="M332" i="6" s="1"/>
  <c r="L333" i="6"/>
  <c r="M333" i="6" s="1"/>
  <c r="L334" i="6"/>
  <c r="M334" i="6" s="1"/>
  <c r="L335" i="6"/>
  <c r="M335" i="6" s="1"/>
  <c r="L336" i="6"/>
  <c r="M336" i="6" s="1"/>
  <c r="L337" i="6"/>
  <c r="M337" i="6" s="1"/>
  <c r="L338" i="6"/>
  <c r="M338" i="6" s="1"/>
  <c r="L339" i="6"/>
  <c r="M339" i="6" s="1"/>
  <c r="L340" i="6"/>
  <c r="L341" i="6"/>
  <c r="M341" i="6" s="1"/>
  <c r="L342" i="6"/>
  <c r="M342" i="6" s="1"/>
  <c r="L343" i="6"/>
  <c r="M343" i="6" s="1"/>
  <c r="L344" i="6"/>
  <c r="M344" i="6" s="1"/>
  <c r="L345" i="6"/>
  <c r="M345" i="6" s="1"/>
  <c r="L346" i="6"/>
  <c r="M346" i="6" s="1"/>
  <c r="L347" i="6"/>
  <c r="L348" i="6"/>
  <c r="M348" i="6" s="1"/>
  <c r="L349" i="6"/>
  <c r="M349" i="6" s="1"/>
  <c r="L350" i="6"/>
  <c r="M350" i="6" s="1"/>
  <c r="L351" i="6"/>
  <c r="M351" i="6" s="1"/>
  <c r="L352" i="6"/>
  <c r="M352" i="6" s="1"/>
  <c r="L353" i="6"/>
  <c r="M353" i="6" s="1"/>
  <c r="L354" i="6"/>
  <c r="M354" i="6" s="1"/>
  <c r="L355" i="6"/>
  <c r="L356" i="6"/>
  <c r="M356" i="6" s="1"/>
  <c r="L357" i="6"/>
  <c r="M357" i="6" s="1"/>
  <c r="L358" i="6"/>
  <c r="M358" i="6" s="1"/>
  <c r="L359" i="6"/>
  <c r="M359" i="6" s="1"/>
  <c r="L360" i="6"/>
  <c r="M360" i="6" s="1"/>
  <c r="L361" i="6"/>
  <c r="M361" i="6" s="1"/>
  <c r="L362" i="6"/>
  <c r="M362" i="6" s="1"/>
  <c r="L363" i="6"/>
  <c r="M363" i="6" s="1"/>
  <c r="L364" i="6"/>
  <c r="M364" i="6" s="1"/>
  <c r="L365" i="6"/>
  <c r="M365" i="6" s="1"/>
  <c r="L366" i="6"/>
  <c r="M366" i="6" s="1"/>
  <c r="L367" i="6"/>
  <c r="M367" i="6" s="1"/>
  <c r="L3" i="6"/>
  <c r="F9" i="6"/>
  <c r="F10" i="6"/>
  <c r="F11" i="6"/>
  <c r="F18" i="6"/>
  <c r="F19" i="6"/>
  <c r="F27" i="6"/>
  <c r="F33" i="6"/>
  <c r="F35" i="6"/>
  <c r="F50" i="6"/>
  <c r="F51" i="6"/>
  <c r="F59" i="6"/>
  <c r="F67" i="6"/>
  <c r="F73" i="6"/>
  <c r="F74" i="6"/>
  <c r="F75" i="6"/>
  <c r="F82" i="6"/>
  <c r="F83" i="6"/>
  <c r="F91" i="6"/>
  <c r="F97" i="6"/>
  <c r="F114" i="6"/>
  <c r="F115" i="6"/>
  <c r="F123" i="6"/>
  <c r="F131" i="6"/>
  <c r="F137" i="6"/>
  <c r="F138" i="6"/>
  <c r="F139" i="6"/>
  <c r="F146" i="6"/>
  <c r="F147" i="6"/>
  <c r="F155" i="6"/>
  <c r="F161" i="6"/>
  <c r="F178" i="6"/>
  <c r="F179" i="6"/>
  <c r="F187" i="6"/>
  <c r="F195" i="6"/>
  <c r="F201" i="6"/>
  <c r="F202" i="6"/>
  <c r="F203" i="6"/>
  <c r="F210" i="6"/>
  <c r="F211" i="6"/>
  <c r="F219" i="6"/>
  <c r="F225" i="6"/>
  <c r="F242" i="6"/>
  <c r="F243" i="6"/>
  <c r="F251" i="6"/>
  <c r="F259" i="6"/>
  <c r="F265" i="6"/>
  <c r="F266" i="6"/>
  <c r="F267" i="6"/>
  <c r="F274" i="6"/>
  <c r="F275" i="6"/>
  <c r="F283" i="6"/>
  <c r="F289" i="6"/>
  <c r="F306" i="6"/>
  <c r="F307" i="6"/>
  <c r="F315" i="6"/>
  <c r="F323" i="6"/>
  <c r="F329" i="6"/>
  <c r="F330" i="6"/>
  <c r="F331" i="6"/>
  <c r="F338" i="6"/>
  <c r="F339" i="6"/>
  <c r="F347" i="6"/>
  <c r="F353" i="6"/>
  <c r="E4" i="6"/>
  <c r="F4" i="6" s="1"/>
  <c r="E5" i="6"/>
  <c r="F5" i="6" s="1"/>
  <c r="E6" i="6"/>
  <c r="E7" i="6"/>
  <c r="F7" i="6" s="1"/>
  <c r="E8" i="6"/>
  <c r="F8" i="6" s="1"/>
  <c r="E9" i="6"/>
  <c r="E10" i="6"/>
  <c r="E11" i="6"/>
  <c r="E12" i="6"/>
  <c r="E13" i="6"/>
  <c r="F13" i="6" s="1"/>
  <c r="E14" i="6"/>
  <c r="F14" i="6" s="1"/>
  <c r="E15" i="6"/>
  <c r="F15" i="6" s="1"/>
  <c r="E16" i="6"/>
  <c r="F16" i="6" s="1"/>
  <c r="E17" i="6"/>
  <c r="F17" i="6" s="1"/>
  <c r="E18" i="6"/>
  <c r="E19" i="6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E28" i="6"/>
  <c r="F28" i="6" s="1"/>
  <c r="E29" i="6"/>
  <c r="F29" i="6" s="1"/>
  <c r="E30" i="6"/>
  <c r="F30" i="6" s="1"/>
  <c r="E31" i="6"/>
  <c r="F31" i="6" s="1"/>
  <c r="E32" i="6"/>
  <c r="F32" i="6" s="1"/>
  <c r="E33" i="6"/>
  <c r="E34" i="6"/>
  <c r="F34" i="6" s="1"/>
  <c r="E35" i="6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E51" i="6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E68" i="6"/>
  <c r="F68" i="6" s="1"/>
  <c r="E69" i="6"/>
  <c r="F69" i="6" s="1"/>
  <c r="E70" i="6"/>
  <c r="F70" i="6" s="1"/>
  <c r="E71" i="6"/>
  <c r="F71" i="6" s="1"/>
  <c r="E72" i="6"/>
  <c r="F72" i="6" s="1"/>
  <c r="E73" i="6"/>
  <c r="E74" i="6"/>
  <c r="E75" i="6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E83" i="6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E92" i="6"/>
  <c r="F92" i="6" s="1"/>
  <c r="E93" i="6"/>
  <c r="F93" i="6" s="1"/>
  <c r="E94" i="6"/>
  <c r="F94" i="6" s="1"/>
  <c r="E95" i="6"/>
  <c r="F95" i="6" s="1"/>
  <c r="E96" i="6"/>
  <c r="F96" i="6" s="1"/>
  <c r="E97" i="6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F112" i="6" s="1"/>
  <c r="E113" i="6"/>
  <c r="F113" i="6" s="1"/>
  <c r="E114" i="6"/>
  <c r="E115" i="6"/>
  <c r="E116" i="6"/>
  <c r="F116" i="6" s="1"/>
  <c r="E117" i="6"/>
  <c r="F117" i="6" s="1"/>
  <c r="E118" i="6"/>
  <c r="F118" i="6" s="1"/>
  <c r="E119" i="6"/>
  <c r="F119" i="6" s="1"/>
  <c r="E120" i="6"/>
  <c r="F120" i="6" s="1"/>
  <c r="E121" i="6"/>
  <c r="F121" i="6" s="1"/>
  <c r="E122" i="6"/>
  <c r="F122" i="6" s="1"/>
  <c r="E123" i="6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E132" i="6"/>
  <c r="F132" i="6" s="1"/>
  <c r="E133" i="6"/>
  <c r="F133" i="6" s="1"/>
  <c r="E134" i="6"/>
  <c r="F134" i="6" s="1"/>
  <c r="E135" i="6"/>
  <c r="F135" i="6" s="1"/>
  <c r="E136" i="6"/>
  <c r="F136" i="6" s="1"/>
  <c r="E137" i="6"/>
  <c r="E138" i="6"/>
  <c r="E139" i="6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E147" i="6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F167" i="6" s="1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76" i="6"/>
  <c r="F176" i="6" s="1"/>
  <c r="E177" i="6"/>
  <c r="F177" i="6" s="1"/>
  <c r="E178" i="6"/>
  <c r="E179" i="6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E186" i="6"/>
  <c r="F186" i="6" s="1"/>
  <c r="E187" i="6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 s="1"/>
  <c r="E194" i="6"/>
  <c r="F194" i="6" s="1"/>
  <c r="E195" i="6"/>
  <c r="E196" i="6"/>
  <c r="F196" i="6" s="1"/>
  <c r="E197" i="6"/>
  <c r="F197" i="6" s="1"/>
  <c r="E198" i="6"/>
  <c r="F198" i="6" s="1"/>
  <c r="E199" i="6"/>
  <c r="F199" i="6" s="1"/>
  <c r="E200" i="6"/>
  <c r="F200" i="6" s="1"/>
  <c r="E201" i="6"/>
  <c r="E202" i="6"/>
  <c r="E203" i="6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 s="1"/>
  <c r="E210" i="6"/>
  <c r="E211" i="6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F217" i="6" s="1"/>
  <c r="E218" i="6"/>
  <c r="F218" i="6" s="1"/>
  <c r="E219" i="6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F232" i="6" s="1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F240" i="6" s="1"/>
  <c r="E241" i="6"/>
  <c r="F241" i="6" s="1"/>
  <c r="E242" i="6"/>
  <c r="E243" i="6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 s="1"/>
  <c r="E250" i="6"/>
  <c r="F250" i="6" s="1"/>
  <c r="E251" i="6"/>
  <c r="E252" i="6"/>
  <c r="F252" i="6" s="1"/>
  <c r="E253" i="6"/>
  <c r="F253" i="6" s="1"/>
  <c r="E254" i="6"/>
  <c r="F254" i="6" s="1"/>
  <c r="E255" i="6"/>
  <c r="F255" i="6" s="1"/>
  <c r="E256" i="6"/>
  <c r="F256" i="6" s="1"/>
  <c r="E257" i="6"/>
  <c r="F257" i="6" s="1"/>
  <c r="E258" i="6"/>
  <c r="F258" i="6" s="1"/>
  <c r="E259" i="6"/>
  <c r="E260" i="6"/>
  <c r="F260" i="6" s="1"/>
  <c r="E261" i="6"/>
  <c r="F261" i="6" s="1"/>
  <c r="E262" i="6"/>
  <c r="F262" i="6" s="1"/>
  <c r="E263" i="6"/>
  <c r="F263" i="6" s="1"/>
  <c r="E264" i="6"/>
  <c r="F264" i="6" s="1"/>
  <c r="E265" i="6"/>
  <c r="E266" i="6"/>
  <c r="E267" i="6"/>
  <c r="E268" i="6"/>
  <c r="F268" i="6" s="1"/>
  <c r="E269" i="6"/>
  <c r="F269" i="6" s="1"/>
  <c r="E270" i="6"/>
  <c r="F270" i="6" s="1"/>
  <c r="E271" i="6"/>
  <c r="F271" i="6" s="1"/>
  <c r="E272" i="6"/>
  <c r="F272" i="6" s="1"/>
  <c r="E273" i="6"/>
  <c r="F273" i="6" s="1"/>
  <c r="E274" i="6"/>
  <c r="E275" i="6"/>
  <c r="E276" i="6"/>
  <c r="F276" i="6" s="1"/>
  <c r="E277" i="6"/>
  <c r="F277" i="6" s="1"/>
  <c r="E278" i="6"/>
  <c r="F278" i="6" s="1"/>
  <c r="E279" i="6"/>
  <c r="F279" i="6" s="1"/>
  <c r="E280" i="6"/>
  <c r="F280" i="6" s="1"/>
  <c r="E281" i="6"/>
  <c r="F281" i="6" s="1"/>
  <c r="E282" i="6"/>
  <c r="F282" i="6" s="1"/>
  <c r="E283" i="6"/>
  <c r="E284" i="6"/>
  <c r="F284" i="6" s="1"/>
  <c r="E285" i="6"/>
  <c r="F285" i="6" s="1"/>
  <c r="E286" i="6"/>
  <c r="F286" i="6" s="1"/>
  <c r="E287" i="6"/>
  <c r="F287" i="6" s="1"/>
  <c r="E288" i="6"/>
  <c r="F288" i="6" s="1"/>
  <c r="E289" i="6"/>
  <c r="E290" i="6"/>
  <c r="F290" i="6" s="1"/>
  <c r="E291" i="6"/>
  <c r="F291" i="6" s="1"/>
  <c r="E292" i="6"/>
  <c r="F292" i="6" s="1"/>
  <c r="E293" i="6"/>
  <c r="F293" i="6" s="1"/>
  <c r="E294" i="6"/>
  <c r="F294" i="6" s="1"/>
  <c r="E295" i="6"/>
  <c r="F295" i="6" s="1"/>
  <c r="E296" i="6"/>
  <c r="F296" i="6" s="1"/>
  <c r="E297" i="6"/>
  <c r="F297" i="6" s="1"/>
  <c r="E298" i="6"/>
  <c r="F298" i="6" s="1"/>
  <c r="E299" i="6"/>
  <c r="F299" i="6" s="1"/>
  <c r="E300" i="6"/>
  <c r="F300" i="6" s="1"/>
  <c r="E301" i="6"/>
  <c r="F301" i="6" s="1"/>
  <c r="E302" i="6"/>
  <c r="F302" i="6" s="1"/>
  <c r="E303" i="6"/>
  <c r="F303" i="6" s="1"/>
  <c r="E304" i="6"/>
  <c r="F304" i="6" s="1"/>
  <c r="E305" i="6"/>
  <c r="F305" i="6" s="1"/>
  <c r="E306" i="6"/>
  <c r="E307" i="6"/>
  <c r="E308" i="6"/>
  <c r="F308" i="6" s="1"/>
  <c r="E309" i="6"/>
  <c r="F309" i="6" s="1"/>
  <c r="E310" i="6"/>
  <c r="F310" i="6" s="1"/>
  <c r="E311" i="6"/>
  <c r="F311" i="6" s="1"/>
  <c r="E312" i="6"/>
  <c r="F312" i="6" s="1"/>
  <c r="E313" i="6"/>
  <c r="F313" i="6" s="1"/>
  <c r="E314" i="6"/>
  <c r="F314" i="6" s="1"/>
  <c r="E315" i="6"/>
  <c r="E316" i="6"/>
  <c r="F316" i="6" s="1"/>
  <c r="E317" i="6"/>
  <c r="F317" i="6" s="1"/>
  <c r="E318" i="6"/>
  <c r="F318" i="6" s="1"/>
  <c r="E319" i="6"/>
  <c r="F319" i="6" s="1"/>
  <c r="E320" i="6"/>
  <c r="F320" i="6" s="1"/>
  <c r="E321" i="6"/>
  <c r="F321" i="6" s="1"/>
  <c r="E322" i="6"/>
  <c r="F322" i="6" s="1"/>
  <c r="E323" i="6"/>
  <c r="E324" i="6"/>
  <c r="F324" i="6" s="1"/>
  <c r="E325" i="6"/>
  <c r="F325" i="6" s="1"/>
  <c r="E326" i="6"/>
  <c r="F326" i="6" s="1"/>
  <c r="E327" i="6"/>
  <c r="F327" i="6" s="1"/>
  <c r="E328" i="6"/>
  <c r="F328" i="6" s="1"/>
  <c r="E329" i="6"/>
  <c r="E330" i="6"/>
  <c r="E331" i="6"/>
  <c r="E332" i="6"/>
  <c r="F332" i="6" s="1"/>
  <c r="E333" i="6"/>
  <c r="F333" i="6" s="1"/>
  <c r="E334" i="6"/>
  <c r="F334" i="6" s="1"/>
  <c r="E335" i="6"/>
  <c r="F335" i="6" s="1"/>
  <c r="E336" i="6"/>
  <c r="F336" i="6" s="1"/>
  <c r="E337" i="6"/>
  <c r="F337" i="6" s="1"/>
  <c r="E338" i="6"/>
  <c r="E339" i="6"/>
  <c r="E340" i="6"/>
  <c r="F340" i="6" s="1"/>
  <c r="E341" i="6"/>
  <c r="F341" i="6" s="1"/>
  <c r="E342" i="6"/>
  <c r="F342" i="6" s="1"/>
  <c r="E343" i="6"/>
  <c r="F343" i="6" s="1"/>
  <c r="E344" i="6"/>
  <c r="F344" i="6" s="1"/>
  <c r="E345" i="6"/>
  <c r="F345" i="6" s="1"/>
  <c r="E346" i="6"/>
  <c r="F346" i="6" s="1"/>
  <c r="E347" i="6"/>
  <c r="E348" i="6"/>
  <c r="F348" i="6" s="1"/>
  <c r="E349" i="6"/>
  <c r="F349" i="6" s="1"/>
  <c r="E350" i="6"/>
  <c r="F350" i="6" s="1"/>
  <c r="E351" i="6"/>
  <c r="F351" i="6" s="1"/>
  <c r="E352" i="6"/>
  <c r="F352" i="6" s="1"/>
  <c r="E353" i="6"/>
  <c r="E354" i="6"/>
  <c r="F354" i="6" s="1"/>
  <c r="E355" i="6"/>
  <c r="F355" i="6" s="1"/>
  <c r="E356" i="6"/>
  <c r="F356" i="6" s="1"/>
  <c r="E357" i="6"/>
  <c r="F357" i="6" s="1"/>
  <c r="E358" i="6"/>
  <c r="F358" i="6" s="1"/>
  <c r="E359" i="6"/>
  <c r="F359" i="6" s="1"/>
  <c r="E360" i="6"/>
  <c r="F360" i="6" s="1"/>
  <c r="E361" i="6"/>
  <c r="F361" i="6" s="1"/>
  <c r="E362" i="6"/>
  <c r="F362" i="6" s="1"/>
  <c r="E363" i="6"/>
  <c r="F363" i="6" s="1"/>
  <c r="E364" i="6"/>
  <c r="F364" i="6" s="1"/>
  <c r="E365" i="6"/>
  <c r="F365" i="6" s="1"/>
  <c r="E366" i="6"/>
  <c r="F366" i="6" s="1"/>
  <c r="E367" i="6"/>
  <c r="F367" i="6" s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K795" i="1"/>
  <c r="L795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K764" i="1"/>
  <c r="L764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K733" i="1"/>
  <c r="L73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K703" i="1"/>
  <c r="L703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K672" i="1"/>
  <c r="L672" i="1"/>
  <c r="A254" i="2"/>
  <c r="A253" i="2"/>
  <c r="A252" i="2"/>
  <c r="A251" i="2"/>
  <c r="A250" i="2"/>
  <c r="A249" i="2"/>
  <c r="A248" i="2"/>
  <c r="A247" i="2"/>
  <c r="A246" i="2"/>
  <c r="A245" i="2"/>
  <c r="B254" i="2"/>
  <c r="B253" i="2"/>
  <c r="B252" i="2"/>
  <c r="B251" i="2"/>
  <c r="B250" i="2"/>
  <c r="B249" i="2"/>
  <c r="B248" i="2"/>
  <c r="B247" i="2"/>
  <c r="B246" i="2"/>
  <c r="B245" i="2"/>
  <c r="I254" i="2"/>
  <c r="I253" i="2"/>
  <c r="I252" i="2"/>
  <c r="I251" i="2"/>
  <c r="I250" i="2"/>
  <c r="I249" i="2"/>
  <c r="I248" i="2"/>
  <c r="I247" i="2"/>
  <c r="I246" i="2"/>
  <c r="I245" i="2"/>
  <c r="J254" i="2"/>
  <c r="J253" i="2"/>
  <c r="J252" i="2"/>
  <c r="J251" i="2"/>
  <c r="J250" i="2"/>
  <c r="J249" i="2"/>
  <c r="J248" i="2"/>
  <c r="J247" i="2"/>
  <c r="J246" i="2"/>
  <c r="J245" i="2"/>
  <c r="K254" i="2"/>
  <c r="K253" i="2"/>
  <c r="K252" i="2"/>
  <c r="K251" i="2"/>
  <c r="K250" i="2"/>
  <c r="K249" i="2"/>
  <c r="K248" i="2"/>
  <c r="K247" i="2"/>
  <c r="K246" i="2"/>
  <c r="K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A213" i="2"/>
  <c r="A211" i="2"/>
  <c r="A209" i="2"/>
  <c r="A207" i="2"/>
  <c r="A205" i="2"/>
  <c r="A203" i="2"/>
  <c r="A201" i="2"/>
  <c r="A199" i="2"/>
  <c r="A197" i="2"/>
  <c r="A195" i="2"/>
  <c r="A193" i="2"/>
  <c r="A191" i="2"/>
  <c r="A189" i="2"/>
  <c r="A187" i="2"/>
  <c r="A185" i="2"/>
  <c r="A183" i="2"/>
  <c r="A181" i="2"/>
  <c r="A179" i="2"/>
  <c r="A177" i="2"/>
  <c r="A175" i="2"/>
  <c r="A173" i="2"/>
  <c r="A171" i="2"/>
  <c r="A169" i="2"/>
  <c r="A167" i="2"/>
  <c r="A165" i="2"/>
  <c r="A163" i="2"/>
  <c r="A161" i="2"/>
  <c r="A159" i="2"/>
  <c r="A157" i="2"/>
  <c r="A155" i="2"/>
  <c r="B213" i="2"/>
  <c r="B211" i="2"/>
  <c r="B209" i="2"/>
  <c r="B207" i="2"/>
  <c r="B205" i="2"/>
  <c r="B203" i="2"/>
  <c r="B201" i="2"/>
  <c r="B199" i="2"/>
  <c r="B197" i="2"/>
  <c r="B195" i="2"/>
  <c r="B193" i="2"/>
  <c r="B191" i="2"/>
  <c r="B189" i="2"/>
  <c r="B187" i="2"/>
  <c r="B185" i="2"/>
  <c r="B183" i="2"/>
  <c r="B181" i="2"/>
  <c r="B179" i="2"/>
  <c r="B177" i="2"/>
  <c r="B175" i="2"/>
  <c r="B173" i="2"/>
  <c r="B171" i="2"/>
  <c r="B169" i="2"/>
  <c r="B167" i="2"/>
  <c r="B165" i="2"/>
  <c r="B163" i="2"/>
  <c r="B161" i="2"/>
  <c r="B159" i="2"/>
  <c r="B157" i="2"/>
  <c r="B155" i="2"/>
  <c r="J213" i="2"/>
  <c r="J211" i="2"/>
  <c r="J209" i="2"/>
  <c r="J207" i="2"/>
  <c r="J205" i="2"/>
  <c r="J203" i="2"/>
  <c r="J201" i="2"/>
  <c r="J199" i="2"/>
  <c r="J197" i="2"/>
  <c r="J195" i="2"/>
  <c r="J193" i="2"/>
  <c r="J191" i="2"/>
  <c r="J189" i="2"/>
  <c r="J187" i="2"/>
  <c r="J185" i="2"/>
  <c r="J183" i="2"/>
  <c r="J181" i="2"/>
  <c r="J179" i="2"/>
  <c r="J177" i="2"/>
  <c r="J175" i="2"/>
  <c r="J173" i="2"/>
  <c r="J171" i="2"/>
  <c r="J169" i="2"/>
  <c r="J167" i="2"/>
  <c r="J165" i="2"/>
  <c r="J163" i="2"/>
  <c r="J161" i="2"/>
  <c r="J159" i="2"/>
  <c r="J157" i="2"/>
  <c r="J155" i="2"/>
  <c r="K213" i="2"/>
  <c r="K211" i="2"/>
  <c r="K209" i="2"/>
  <c r="K207" i="2"/>
  <c r="K205" i="2"/>
  <c r="K203" i="2"/>
  <c r="K201" i="2"/>
  <c r="K199" i="2"/>
  <c r="K197" i="2"/>
  <c r="K195" i="2"/>
  <c r="K193" i="2"/>
  <c r="K191" i="2"/>
  <c r="K189" i="2"/>
  <c r="K187" i="2"/>
  <c r="K185" i="2"/>
  <c r="K183" i="2"/>
  <c r="K181" i="2"/>
  <c r="K179" i="2"/>
  <c r="K177" i="2"/>
  <c r="K175" i="2"/>
  <c r="K173" i="2"/>
  <c r="K171" i="2"/>
  <c r="K169" i="2"/>
  <c r="K167" i="2"/>
  <c r="K165" i="2"/>
  <c r="K163" i="2"/>
  <c r="K161" i="2"/>
  <c r="K159" i="2"/>
  <c r="K157" i="2"/>
  <c r="K155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A154" i="2" l="1"/>
  <c r="B154" i="2"/>
  <c r="J154" i="2"/>
  <c r="K154" i="2"/>
  <c r="A156" i="2"/>
  <c r="B156" i="2"/>
  <c r="J156" i="2"/>
  <c r="K156" i="2"/>
  <c r="A158" i="2"/>
  <c r="B158" i="2"/>
  <c r="J158" i="2"/>
  <c r="K158" i="2"/>
  <c r="A160" i="2"/>
  <c r="B160" i="2"/>
  <c r="J160" i="2"/>
  <c r="K160" i="2"/>
  <c r="A162" i="2"/>
  <c r="B162" i="2"/>
  <c r="J162" i="2"/>
  <c r="K162" i="2"/>
  <c r="A164" i="2"/>
  <c r="B164" i="2"/>
  <c r="J164" i="2"/>
  <c r="K164" i="2"/>
  <c r="A166" i="2"/>
  <c r="B166" i="2"/>
  <c r="J166" i="2"/>
  <c r="K166" i="2"/>
  <c r="A168" i="2"/>
  <c r="B168" i="2"/>
  <c r="J168" i="2"/>
  <c r="K168" i="2"/>
  <c r="A170" i="2"/>
  <c r="B170" i="2"/>
  <c r="J170" i="2"/>
  <c r="K170" i="2"/>
  <c r="A172" i="2"/>
  <c r="B172" i="2"/>
  <c r="J172" i="2"/>
  <c r="K172" i="2"/>
  <c r="A174" i="2"/>
  <c r="B174" i="2"/>
  <c r="J174" i="2"/>
  <c r="K174" i="2"/>
  <c r="A176" i="2"/>
  <c r="B176" i="2"/>
  <c r="J176" i="2"/>
  <c r="K176" i="2"/>
  <c r="A178" i="2"/>
  <c r="B178" i="2"/>
  <c r="J178" i="2"/>
  <c r="K178" i="2"/>
  <c r="A180" i="2"/>
  <c r="B180" i="2"/>
  <c r="J180" i="2"/>
  <c r="K180" i="2"/>
  <c r="A182" i="2"/>
  <c r="B182" i="2"/>
  <c r="J182" i="2"/>
  <c r="K182" i="2"/>
  <c r="A184" i="2"/>
  <c r="B184" i="2"/>
  <c r="J184" i="2"/>
  <c r="K184" i="2"/>
  <c r="A186" i="2"/>
  <c r="B186" i="2"/>
  <c r="J186" i="2"/>
  <c r="K186" i="2"/>
  <c r="A188" i="2"/>
  <c r="B188" i="2"/>
  <c r="J188" i="2"/>
  <c r="K188" i="2"/>
  <c r="A190" i="2"/>
  <c r="B190" i="2"/>
  <c r="J190" i="2"/>
  <c r="K190" i="2"/>
  <c r="A192" i="2"/>
  <c r="B192" i="2"/>
  <c r="J192" i="2"/>
  <c r="K192" i="2"/>
  <c r="A194" i="2"/>
  <c r="B194" i="2"/>
  <c r="J194" i="2"/>
  <c r="K194" i="2"/>
  <c r="A196" i="2"/>
  <c r="B196" i="2"/>
  <c r="J196" i="2"/>
  <c r="K196" i="2"/>
  <c r="A198" i="2"/>
  <c r="B198" i="2"/>
  <c r="J198" i="2"/>
  <c r="K198" i="2"/>
  <c r="A200" i="2"/>
  <c r="B200" i="2"/>
  <c r="J200" i="2"/>
  <c r="K200" i="2"/>
  <c r="A202" i="2"/>
  <c r="B202" i="2"/>
  <c r="J202" i="2"/>
  <c r="K202" i="2"/>
  <c r="A204" i="2"/>
  <c r="B204" i="2"/>
  <c r="J204" i="2"/>
  <c r="K204" i="2"/>
  <c r="A206" i="2"/>
  <c r="B206" i="2"/>
  <c r="J206" i="2"/>
  <c r="K206" i="2"/>
  <c r="A208" i="2"/>
  <c r="B208" i="2"/>
  <c r="J208" i="2"/>
  <c r="K208" i="2"/>
  <c r="A210" i="2"/>
  <c r="B210" i="2"/>
  <c r="J210" i="2"/>
  <c r="K210" i="2"/>
  <c r="A212" i="2"/>
  <c r="B212" i="2"/>
  <c r="J212" i="2"/>
  <c r="K212" i="2"/>
  <c r="A214" i="2"/>
  <c r="B214" i="2"/>
  <c r="I214" i="2"/>
  <c r="J214" i="2"/>
  <c r="K214" i="2"/>
  <c r="A215" i="2"/>
  <c r="B215" i="2"/>
  <c r="I215" i="2"/>
  <c r="J215" i="2"/>
  <c r="K215" i="2"/>
  <c r="A216" i="2"/>
  <c r="B216" i="2"/>
  <c r="I216" i="2"/>
  <c r="J216" i="2"/>
  <c r="K216" i="2"/>
  <c r="A217" i="2"/>
  <c r="B217" i="2"/>
  <c r="I217" i="2"/>
  <c r="J217" i="2"/>
  <c r="K217" i="2"/>
  <c r="A218" i="2"/>
  <c r="B218" i="2"/>
  <c r="I218" i="2"/>
  <c r="J218" i="2"/>
  <c r="K218" i="2"/>
  <c r="A219" i="2"/>
  <c r="B219" i="2"/>
  <c r="I219" i="2"/>
  <c r="J219" i="2"/>
  <c r="K219" i="2"/>
  <c r="A220" i="2"/>
  <c r="B220" i="2"/>
  <c r="I220" i="2"/>
  <c r="J220" i="2"/>
  <c r="K220" i="2"/>
  <c r="A221" i="2"/>
  <c r="B221" i="2"/>
  <c r="I221" i="2"/>
  <c r="J221" i="2"/>
  <c r="K221" i="2"/>
  <c r="A222" i="2"/>
  <c r="B222" i="2"/>
  <c r="I222" i="2"/>
  <c r="J222" i="2"/>
  <c r="K222" i="2"/>
  <c r="A223" i="2"/>
  <c r="B223" i="2"/>
  <c r="I223" i="2"/>
  <c r="J223" i="2"/>
  <c r="K223" i="2"/>
  <c r="A224" i="2"/>
  <c r="B224" i="2"/>
  <c r="I224" i="2"/>
  <c r="J224" i="2"/>
  <c r="K224" i="2"/>
  <c r="A225" i="2"/>
  <c r="B225" i="2"/>
  <c r="I225" i="2"/>
  <c r="J225" i="2"/>
  <c r="K225" i="2"/>
  <c r="A226" i="2"/>
  <c r="B226" i="2"/>
  <c r="I226" i="2"/>
  <c r="J226" i="2"/>
  <c r="K226" i="2"/>
  <c r="A255" i="2"/>
  <c r="B255" i="2"/>
  <c r="I255" i="2"/>
  <c r="J255" i="2"/>
  <c r="K255" i="2"/>
  <c r="A256" i="2"/>
  <c r="B256" i="2"/>
  <c r="I256" i="2"/>
  <c r="J256" i="2"/>
  <c r="K256" i="2"/>
  <c r="A257" i="2"/>
  <c r="B257" i="2"/>
  <c r="I257" i="2"/>
  <c r="J257" i="2"/>
  <c r="K257" i="2"/>
  <c r="A258" i="2"/>
  <c r="B258" i="2"/>
  <c r="I258" i="2"/>
  <c r="J258" i="2"/>
  <c r="K258" i="2"/>
  <c r="A259" i="2"/>
  <c r="B259" i="2"/>
  <c r="I259" i="2"/>
  <c r="J259" i="2"/>
  <c r="K259" i="2"/>
  <c r="A260" i="2"/>
  <c r="B260" i="2"/>
  <c r="I260" i="2"/>
  <c r="J260" i="2"/>
  <c r="K260" i="2"/>
  <c r="A261" i="2"/>
  <c r="B261" i="2"/>
  <c r="I261" i="2"/>
  <c r="J261" i="2"/>
  <c r="K261" i="2"/>
  <c r="A262" i="2"/>
  <c r="B262" i="2"/>
  <c r="I262" i="2"/>
  <c r="J262" i="2"/>
  <c r="K262" i="2"/>
  <c r="A263" i="2"/>
  <c r="B263" i="2"/>
  <c r="I263" i="2"/>
  <c r="J263" i="2"/>
  <c r="K263" i="2"/>
  <c r="A264" i="2"/>
  <c r="B264" i="2"/>
  <c r="I264" i="2"/>
  <c r="J264" i="2"/>
  <c r="K264" i="2"/>
  <c r="A265" i="2"/>
  <c r="B265" i="2"/>
  <c r="I265" i="2"/>
  <c r="J265" i="2"/>
  <c r="K265" i="2"/>
  <c r="A266" i="2"/>
  <c r="B266" i="2"/>
  <c r="I266" i="2"/>
  <c r="J266" i="2"/>
  <c r="K266" i="2"/>
  <c r="A267" i="2"/>
  <c r="B267" i="2"/>
  <c r="I267" i="2"/>
  <c r="J267" i="2"/>
  <c r="K267" i="2"/>
  <c r="A268" i="2"/>
  <c r="B268" i="2"/>
  <c r="I268" i="2"/>
  <c r="J268" i="2"/>
  <c r="K268" i="2"/>
  <c r="A269" i="2"/>
  <c r="B269" i="2"/>
  <c r="I269" i="2"/>
  <c r="J269" i="2"/>
  <c r="K269" i="2"/>
  <c r="A270" i="2"/>
  <c r="B270" i="2"/>
  <c r="I270" i="2"/>
  <c r="J270" i="2"/>
  <c r="K270" i="2"/>
  <c r="A271" i="2"/>
  <c r="B271" i="2"/>
  <c r="I271" i="2"/>
  <c r="J271" i="2"/>
  <c r="K271" i="2"/>
  <c r="A272" i="2"/>
  <c r="B272" i="2"/>
  <c r="I272" i="2"/>
  <c r="J272" i="2"/>
  <c r="K272" i="2"/>
  <c r="A273" i="2"/>
  <c r="B273" i="2"/>
  <c r="I273" i="2"/>
  <c r="J273" i="2"/>
  <c r="K273" i="2"/>
  <c r="A274" i="2"/>
  <c r="B274" i="2"/>
  <c r="I274" i="2"/>
  <c r="J274" i="2"/>
  <c r="K274" i="2"/>
  <c r="A275" i="2"/>
  <c r="B275" i="2"/>
  <c r="I275" i="2"/>
  <c r="J275" i="2"/>
  <c r="K275" i="2"/>
  <c r="A276" i="2"/>
  <c r="B276" i="2"/>
  <c r="I276" i="2"/>
  <c r="J276" i="2"/>
  <c r="K276" i="2"/>
  <c r="A277" i="2"/>
  <c r="B277" i="2"/>
  <c r="I277" i="2"/>
  <c r="J277" i="2"/>
  <c r="K277" i="2"/>
  <c r="A278" i="2"/>
  <c r="B278" i="2"/>
  <c r="I278" i="2"/>
  <c r="J278" i="2"/>
  <c r="K278" i="2"/>
  <c r="A279" i="2"/>
  <c r="B279" i="2"/>
  <c r="I279" i="2"/>
  <c r="J279" i="2"/>
  <c r="K279" i="2"/>
  <c r="A280" i="2"/>
  <c r="B280" i="2"/>
  <c r="I280" i="2"/>
  <c r="J280" i="2"/>
  <c r="K280" i="2"/>
  <c r="A281" i="2"/>
  <c r="B281" i="2"/>
  <c r="I281" i="2"/>
  <c r="J281" i="2"/>
  <c r="K281" i="2"/>
  <c r="A282" i="2"/>
  <c r="B282" i="2"/>
  <c r="I282" i="2"/>
  <c r="J282" i="2"/>
  <c r="K282" i="2"/>
  <c r="A283" i="2"/>
  <c r="B283" i="2"/>
  <c r="I283" i="2"/>
  <c r="J283" i="2"/>
  <c r="K283" i="2"/>
  <c r="A284" i="2"/>
  <c r="B284" i="2"/>
  <c r="I284" i="2"/>
  <c r="J284" i="2"/>
  <c r="K284" i="2"/>
  <c r="A285" i="2"/>
  <c r="B285" i="2"/>
  <c r="I285" i="2"/>
  <c r="J285" i="2"/>
  <c r="K285" i="2"/>
  <c r="A286" i="2"/>
  <c r="B286" i="2"/>
  <c r="I286" i="2"/>
  <c r="J286" i="2"/>
  <c r="K286" i="2"/>
  <c r="A287" i="2"/>
  <c r="B287" i="2"/>
  <c r="I287" i="2"/>
  <c r="J287" i="2"/>
  <c r="K287" i="2"/>
  <c r="A288" i="2"/>
  <c r="B288" i="2"/>
  <c r="I288" i="2"/>
  <c r="J288" i="2"/>
  <c r="K288" i="2"/>
  <c r="A289" i="2"/>
  <c r="B289" i="2"/>
  <c r="I289" i="2"/>
  <c r="J289" i="2"/>
  <c r="K289" i="2"/>
  <c r="A290" i="2"/>
  <c r="B290" i="2"/>
  <c r="I290" i="2"/>
  <c r="J290" i="2"/>
  <c r="K290" i="2"/>
  <c r="A291" i="2"/>
  <c r="B291" i="2"/>
  <c r="I291" i="2"/>
  <c r="J291" i="2"/>
  <c r="K291" i="2"/>
  <c r="A292" i="2"/>
  <c r="B292" i="2"/>
  <c r="I292" i="2"/>
  <c r="J292" i="2"/>
  <c r="K292" i="2"/>
  <c r="A293" i="2"/>
  <c r="B293" i="2"/>
  <c r="I293" i="2"/>
  <c r="J293" i="2"/>
  <c r="K293" i="2"/>
  <c r="A294" i="2"/>
  <c r="B294" i="2"/>
  <c r="I294" i="2"/>
  <c r="J294" i="2"/>
  <c r="K294" i="2"/>
  <c r="A295" i="2"/>
  <c r="B295" i="2"/>
  <c r="I295" i="2"/>
  <c r="J295" i="2"/>
  <c r="K295" i="2"/>
  <c r="A296" i="2"/>
  <c r="B296" i="2"/>
  <c r="I296" i="2"/>
  <c r="J296" i="2"/>
  <c r="K296" i="2"/>
  <c r="A297" i="2"/>
  <c r="B297" i="2"/>
  <c r="I297" i="2"/>
  <c r="J297" i="2"/>
  <c r="K297" i="2"/>
  <c r="A298" i="2"/>
  <c r="B298" i="2"/>
  <c r="I298" i="2"/>
  <c r="J298" i="2"/>
  <c r="K298" i="2"/>
  <c r="A299" i="2"/>
  <c r="B299" i="2"/>
  <c r="I299" i="2"/>
  <c r="J299" i="2"/>
  <c r="K299" i="2"/>
  <c r="A300" i="2"/>
  <c r="B300" i="2"/>
  <c r="I300" i="2"/>
  <c r="J300" i="2"/>
  <c r="K300" i="2"/>
  <c r="A301" i="2"/>
  <c r="B301" i="2"/>
  <c r="I301" i="2"/>
  <c r="J301" i="2"/>
  <c r="K301" i="2"/>
  <c r="A302" i="2"/>
  <c r="B302" i="2"/>
  <c r="I302" i="2"/>
  <c r="J302" i="2"/>
  <c r="K302" i="2"/>
  <c r="A303" i="2"/>
  <c r="B303" i="2"/>
  <c r="I303" i="2"/>
  <c r="J303" i="2"/>
  <c r="K303" i="2"/>
  <c r="A304" i="2"/>
  <c r="B304" i="2"/>
  <c r="I304" i="2"/>
  <c r="J304" i="2"/>
  <c r="K304" i="2"/>
  <c r="A305" i="2"/>
  <c r="B305" i="2"/>
  <c r="I305" i="2"/>
  <c r="J305" i="2"/>
  <c r="K305" i="2"/>
  <c r="A306" i="2"/>
  <c r="B306" i="2"/>
  <c r="I306" i="2"/>
  <c r="J306" i="2"/>
  <c r="K306" i="2"/>
  <c r="A307" i="2"/>
  <c r="B307" i="2"/>
  <c r="I307" i="2"/>
  <c r="J307" i="2"/>
  <c r="K307" i="2"/>
  <c r="A308" i="2"/>
  <c r="B308" i="2"/>
  <c r="I308" i="2"/>
  <c r="J308" i="2"/>
  <c r="K308" i="2"/>
  <c r="A309" i="2"/>
  <c r="B309" i="2"/>
  <c r="I309" i="2"/>
  <c r="J309" i="2"/>
  <c r="K309" i="2"/>
  <c r="A310" i="2"/>
  <c r="B310" i="2"/>
  <c r="I310" i="2"/>
  <c r="J310" i="2"/>
  <c r="K310" i="2"/>
  <c r="A311" i="2"/>
  <c r="B311" i="2"/>
  <c r="I311" i="2"/>
  <c r="J311" i="2"/>
  <c r="K311" i="2"/>
  <c r="A312" i="2"/>
  <c r="B312" i="2"/>
  <c r="I312" i="2"/>
  <c r="J312" i="2"/>
  <c r="K312" i="2"/>
  <c r="A313" i="2"/>
  <c r="B313" i="2"/>
  <c r="I313" i="2"/>
  <c r="J313" i="2"/>
  <c r="K313" i="2"/>
  <c r="A314" i="2"/>
  <c r="B314" i="2"/>
  <c r="I314" i="2"/>
  <c r="J314" i="2"/>
  <c r="K314" i="2"/>
  <c r="A315" i="2"/>
  <c r="B315" i="2"/>
  <c r="I315" i="2"/>
  <c r="J315" i="2"/>
  <c r="K315" i="2"/>
  <c r="A316" i="2"/>
  <c r="B316" i="2"/>
  <c r="I316" i="2"/>
  <c r="J316" i="2"/>
  <c r="K316" i="2"/>
  <c r="A317" i="2"/>
  <c r="B317" i="2"/>
  <c r="I317" i="2"/>
  <c r="J317" i="2"/>
  <c r="K317" i="2"/>
  <c r="A318" i="2"/>
  <c r="B318" i="2"/>
  <c r="I318" i="2"/>
  <c r="J318" i="2"/>
  <c r="K318" i="2"/>
  <c r="A319" i="2"/>
  <c r="B319" i="2"/>
  <c r="I319" i="2"/>
  <c r="J319" i="2"/>
  <c r="K319" i="2"/>
  <c r="A320" i="2"/>
  <c r="B320" i="2"/>
  <c r="I320" i="2"/>
  <c r="J320" i="2"/>
  <c r="K320" i="2"/>
  <c r="A321" i="2"/>
  <c r="B321" i="2"/>
  <c r="I321" i="2"/>
  <c r="J321" i="2"/>
  <c r="K321" i="2"/>
  <c r="A322" i="2"/>
  <c r="B322" i="2"/>
  <c r="I322" i="2"/>
  <c r="J322" i="2"/>
  <c r="K322" i="2"/>
  <c r="A323" i="2"/>
  <c r="B323" i="2"/>
  <c r="I323" i="2"/>
  <c r="J323" i="2"/>
  <c r="K323" i="2"/>
  <c r="A324" i="2"/>
  <c r="B324" i="2"/>
  <c r="I324" i="2"/>
  <c r="J324" i="2"/>
  <c r="K324" i="2"/>
  <c r="A325" i="2"/>
  <c r="B325" i="2"/>
  <c r="I325" i="2"/>
  <c r="J325" i="2"/>
  <c r="K325" i="2"/>
  <c r="A326" i="2"/>
  <c r="B326" i="2"/>
  <c r="I326" i="2"/>
  <c r="J326" i="2"/>
  <c r="K326" i="2"/>
  <c r="A327" i="2"/>
  <c r="B327" i="2"/>
  <c r="I327" i="2"/>
  <c r="J327" i="2"/>
  <c r="K327" i="2"/>
  <c r="A328" i="2"/>
  <c r="B328" i="2"/>
  <c r="I328" i="2"/>
  <c r="J328" i="2"/>
  <c r="K328" i="2"/>
  <c r="A329" i="2"/>
  <c r="B329" i="2"/>
  <c r="I329" i="2"/>
  <c r="J329" i="2"/>
  <c r="K329" i="2"/>
  <c r="A330" i="2"/>
  <c r="B330" i="2"/>
  <c r="I330" i="2"/>
  <c r="J330" i="2"/>
  <c r="K330" i="2"/>
  <c r="A331" i="2"/>
  <c r="B331" i="2"/>
  <c r="I331" i="2"/>
  <c r="J331" i="2"/>
  <c r="K331" i="2"/>
  <c r="A332" i="2"/>
  <c r="B332" i="2"/>
  <c r="I332" i="2"/>
  <c r="J332" i="2"/>
  <c r="K332" i="2"/>
  <c r="A333" i="2"/>
  <c r="B333" i="2"/>
  <c r="I333" i="2"/>
  <c r="J333" i="2"/>
  <c r="K333" i="2"/>
  <c r="A334" i="2"/>
  <c r="B334" i="2"/>
  <c r="I334" i="2"/>
  <c r="J334" i="2"/>
  <c r="K334" i="2"/>
  <c r="A335" i="2"/>
  <c r="B335" i="2"/>
  <c r="I335" i="2"/>
  <c r="J335" i="2"/>
  <c r="K335" i="2"/>
  <c r="A336" i="2"/>
  <c r="B336" i="2"/>
  <c r="I336" i="2"/>
  <c r="J336" i="2"/>
  <c r="K336" i="2"/>
  <c r="A337" i="2"/>
  <c r="B337" i="2"/>
  <c r="I337" i="2"/>
  <c r="J337" i="2"/>
  <c r="K337" i="2"/>
  <c r="A338" i="2"/>
  <c r="B338" i="2"/>
  <c r="I338" i="2"/>
  <c r="J338" i="2"/>
  <c r="K338" i="2"/>
  <c r="A339" i="2"/>
  <c r="B339" i="2"/>
  <c r="I339" i="2"/>
  <c r="J339" i="2"/>
  <c r="K339" i="2"/>
  <c r="A340" i="2"/>
  <c r="B340" i="2"/>
  <c r="I340" i="2"/>
  <c r="J340" i="2"/>
  <c r="K340" i="2"/>
  <c r="A341" i="2"/>
  <c r="B341" i="2"/>
  <c r="I341" i="2"/>
  <c r="J341" i="2"/>
  <c r="K341" i="2"/>
  <c r="A342" i="2"/>
  <c r="B342" i="2"/>
  <c r="I342" i="2"/>
  <c r="J342" i="2"/>
  <c r="K342" i="2"/>
  <c r="A343" i="2"/>
  <c r="B343" i="2"/>
  <c r="I343" i="2"/>
  <c r="J343" i="2"/>
  <c r="K343" i="2"/>
  <c r="A344" i="2"/>
  <c r="B344" i="2"/>
  <c r="I344" i="2"/>
  <c r="J344" i="2"/>
  <c r="K344" i="2"/>
  <c r="A345" i="2"/>
  <c r="B345" i="2"/>
  <c r="I345" i="2"/>
  <c r="J345" i="2"/>
  <c r="K345" i="2"/>
  <c r="A346" i="2"/>
  <c r="B346" i="2"/>
  <c r="I346" i="2"/>
  <c r="J346" i="2"/>
  <c r="K346" i="2"/>
  <c r="A347" i="2"/>
  <c r="B347" i="2"/>
  <c r="I347" i="2"/>
  <c r="J347" i="2"/>
  <c r="K347" i="2"/>
  <c r="A348" i="2"/>
  <c r="B348" i="2"/>
  <c r="I348" i="2"/>
  <c r="J348" i="2"/>
  <c r="K348" i="2"/>
  <c r="A349" i="2"/>
  <c r="B349" i="2"/>
  <c r="I349" i="2"/>
  <c r="J349" i="2"/>
  <c r="K349" i="2"/>
  <c r="A350" i="2"/>
  <c r="B350" i="2"/>
  <c r="I350" i="2"/>
  <c r="J350" i="2"/>
  <c r="K350" i="2"/>
  <c r="A351" i="2"/>
  <c r="B351" i="2"/>
  <c r="I351" i="2"/>
  <c r="J351" i="2"/>
  <c r="K351" i="2"/>
  <c r="A352" i="2"/>
  <c r="B352" i="2"/>
  <c r="I352" i="2"/>
  <c r="J352" i="2"/>
  <c r="K352" i="2"/>
  <c r="A353" i="2"/>
  <c r="B353" i="2"/>
  <c r="I353" i="2"/>
  <c r="J353" i="2"/>
  <c r="K353" i="2"/>
  <c r="A354" i="2"/>
  <c r="B354" i="2"/>
  <c r="I354" i="2"/>
  <c r="J354" i="2"/>
  <c r="K354" i="2"/>
  <c r="A355" i="2"/>
  <c r="B355" i="2"/>
  <c r="I355" i="2"/>
  <c r="J355" i="2"/>
  <c r="K355" i="2"/>
  <c r="A356" i="2"/>
  <c r="B356" i="2"/>
  <c r="I356" i="2"/>
  <c r="J356" i="2"/>
  <c r="K356" i="2"/>
  <c r="A357" i="2"/>
  <c r="B357" i="2"/>
  <c r="I357" i="2"/>
  <c r="J357" i="2"/>
  <c r="K357" i="2"/>
  <c r="A358" i="2"/>
  <c r="B358" i="2"/>
  <c r="I358" i="2"/>
  <c r="J358" i="2"/>
  <c r="K358" i="2"/>
  <c r="A359" i="2"/>
  <c r="B359" i="2"/>
  <c r="I359" i="2"/>
  <c r="J359" i="2"/>
  <c r="K359" i="2"/>
  <c r="A360" i="2"/>
  <c r="B360" i="2"/>
  <c r="I360" i="2"/>
  <c r="J360" i="2"/>
  <c r="K360" i="2"/>
  <c r="A361" i="2"/>
  <c r="B361" i="2"/>
  <c r="I361" i="2"/>
  <c r="J361" i="2"/>
  <c r="K361" i="2"/>
  <c r="A362" i="2"/>
  <c r="B362" i="2"/>
  <c r="I362" i="2"/>
  <c r="J362" i="2"/>
  <c r="K362" i="2"/>
  <c r="A363" i="2"/>
  <c r="B363" i="2"/>
  <c r="I363" i="2"/>
  <c r="J363" i="2"/>
  <c r="K363" i="2"/>
  <c r="A364" i="2"/>
  <c r="B364" i="2"/>
  <c r="I364" i="2"/>
  <c r="J364" i="2"/>
  <c r="K364" i="2"/>
  <c r="A365" i="2"/>
  <c r="B365" i="2"/>
  <c r="I365" i="2"/>
  <c r="J365" i="2"/>
  <c r="K365" i="2"/>
  <c r="A366" i="2"/>
  <c r="B366" i="2"/>
  <c r="I366" i="2"/>
  <c r="J366" i="2"/>
  <c r="K366" i="2"/>
  <c r="A367" i="2"/>
  <c r="B367" i="2"/>
  <c r="I367" i="2"/>
  <c r="J367" i="2"/>
  <c r="K367" i="2"/>
  <c r="A368" i="2"/>
  <c r="B368" i="2"/>
  <c r="I368" i="2"/>
  <c r="J368" i="2"/>
  <c r="K368" i="2"/>
  <c r="A369" i="2"/>
  <c r="B369" i="2"/>
  <c r="I369" i="2"/>
  <c r="J369" i="2"/>
  <c r="K369" i="2"/>
  <c r="A370" i="2"/>
  <c r="B370" i="2"/>
  <c r="I370" i="2"/>
  <c r="J370" i="2"/>
  <c r="K370" i="2"/>
  <c r="A371" i="2"/>
  <c r="B371" i="2"/>
  <c r="I371" i="2"/>
  <c r="J371" i="2"/>
  <c r="K371" i="2"/>
  <c r="A372" i="2"/>
  <c r="B372" i="2"/>
  <c r="I372" i="2"/>
  <c r="J372" i="2"/>
  <c r="K372" i="2"/>
  <c r="A373" i="2"/>
  <c r="B373" i="2"/>
  <c r="I373" i="2"/>
  <c r="J373" i="2"/>
  <c r="K373" i="2"/>
  <c r="A374" i="2"/>
  <c r="B374" i="2"/>
  <c r="I374" i="2"/>
  <c r="J374" i="2"/>
  <c r="K374" i="2"/>
  <c r="A375" i="2"/>
  <c r="B375" i="2"/>
  <c r="I375" i="2"/>
  <c r="J375" i="2"/>
  <c r="K375" i="2"/>
  <c r="A376" i="2"/>
  <c r="B376" i="2"/>
  <c r="I376" i="2"/>
  <c r="J376" i="2"/>
  <c r="K376" i="2"/>
  <c r="A377" i="2"/>
  <c r="B377" i="2"/>
  <c r="I377" i="2"/>
  <c r="J377" i="2"/>
  <c r="K377" i="2"/>
  <c r="A378" i="2"/>
  <c r="B378" i="2"/>
  <c r="I378" i="2"/>
  <c r="J378" i="2"/>
  <c r="K378" i="2"/>
  <c r="A379" i="2"/>
  <c r="B379" i="2"/>
  <c r="I379" i="2"/>
  <c r="J379" i="2"/>
  <c r="K379" i="2"/>
  <c r="A380" i="2"/>
  <c r="B380" i="2"/>
  <c r="I380" i="2"/>
  <c r="J380" i="2"/>
  <c r="K380" i="2"/>
  <c r="A381" i="2"/>
  <c r="B381" i="2"/>
  <c r="I381" i="2"/>
  <c r="J381" i="2"/>
  <c r="K381" i="2"/>
  <c r="A382" i="2"/>
  <c r="B382" i="2"/>
  <c r="I382" i="2"/>
  <c r="J382" i="2"/>
  <c r="K382" i="2"/>
  <c r="A383" i="2"/>
  <c r="B383" i="2"/>
  <c r="I383" i="2"/>
  <c r="J383" i="2"/>
  <c r="K383" i="2"/>
  <c r="A384" i="2"/>
  <c r="B384" i="2"/>
  <c r="I384" i="2"/>
  <c r="J384" i="2"/>
  <c r="K384" i="2"/>
  <c r="A385" i="2"/>
  <c r="B385" i="2"/>
  <c r="I385" i="2"/>
  <c r="J385" i="2"/>
  <c r="K385" i="2"/>
  <c r="A386" i="2"/>
  <c r="B386" i="2"/>
  <c r="I386" i="2"/>
  <c r="J386" i="2"/>
  <c r="K386" i="2"/>
  <c r="A387" i="2"/>
  <c r="B387" i="2"/>
  <c r="I387" i="2"/>
  <c r="J387" i="2"/>
  <c r="K387" i="2"/>
  <c r="A388" i="2"/>
  <c r="B388" i="2"/>
  <c r="I388" i="2"/>
  <c r="J388" i="2"/>
  <c r="K388" i="2"/>
  <c r="A389" i="2"/>
  <c r="B389" i="2"/>
  <c r="I389" i="2"/>
  <c r="J389" i="2"/>
  <c r="K389" i="2"/>
  <c r="A390" i="2"/>
  <c r="B390" i="2"/>
  <c r="I390" i="2"/>
  <c r="J390" i="2"/>
  <c r="K390" i="2"/>
  <c r="A391" i="2"/>
  <c r="B391" i="2"/>
  <c r="I391" i="2"/>
  <c r="J391" i="2"/>
  <c r="K391" i="2"/>
  <c r="A392" i="2"/>
  <c r="B392" i="2"/>
  <c r="I392" i="2"/>
  <c r="J392" i="2"/>
  <c r="K392" i="2"/>
  <c r="A393" i="2"/>
  <c r="B393" i="2"/>
  <c r="I393" i="2"/>
  <c r="J393" i="2"/>
  <c r="K393" i="2"/>
  <c r="A394" i="2"/>
  <c r="B394" i="2"/>
  <c r="I394" i="2"/>
  <c r="J394" i="2"/>
  <c r="K394" i="2"/>
  <c r="A395" i="2"/>
  <c r="B395" i="2"/>
  <c r="I395" i="2"/>
  <c r="J395" i="2"/>
  <c r="K395" i="2"/>
  <c r="A396" i="2"/>
  <c r="B396" i="2"/>
  <c r="I396" i="2"/>
  <c r="J396" i="2"/>
  <c r="K396" i="2"/>
  <c r="A397" i="2"/>
  <c r="B397" i="2"/>
  <c r="I397" i="2"/>
  <c r="J397" i="2"/>
  <c r="K397" i="2"/>
  <c r="A398" i="2"/>
  <c r="B398" i="2"/>
  <c r="I398" i="2"/>
  <c r="J398" i="2"/>
  <c r="K398" i="2"/>
  <c r="A399" i="2"/>
  <c r="B399" i="2"/>
  <c r="I399" i="2"/>
  <c r="J399" i="2"/>
  <c r="K399" i="2"/>
  <c r="A400" i="2"/>
  <c r="B400" i="2"/>
  <c r="I400" i="2"/>
  <c r="J400" i="2"/>
  <c r="K400" i="2"/>
  <c r="A401" i="2"/>
  <c r="B401" i="2"/>
  <c r="I401" i="2"/>
  <c r="J401" i="2"/>
  <c r="K401" i="2"/>
  <c r="A402" i="2"/>
  <c r="B402" i="2"/>
  <c r="I402" i="2"/>
  <c r="J402" i="2"/>
  <c r="K402" i="2"/>
  <c r="A403" i="2"/>
  <c r="B403" i="2"/>
  <c r="I403" i="2"/>
  <c r="J403" i="2"/>
  <c r="K403" i="2"/>
  <c r="A404" i="2"/>
  <c r="B404" i="2"/>
  <c r="I404" i="2"/>
  <c r="J404" i="2"/>
  <c r="K404" i="2"/>
  <c r="A405" i="2"/>
  <c r="B405" i="2"/>
  <c r="I405" i="2"/>
  <c r="J405" i="2"/>
  <c r="K405" i="2"/>
  <c r="A406" i="2"/>
  <c r="B406" i="2"/>
  <c r="I406" i="2"/>
  <c r="J406" i="2"/>
  <c r="K406" i="2"/>
  <c r="A407" i="2"/>
  <c r="B407" i="2"/>
  <c r="I407" i="2"/>
  <c r="J407" i="2"/>
  <c r="K407" i="2"/>
  <c r="A408" i="2"/>
  <c r="B408" i="2"/>
  <c r="I408" i="2"/>
  <c r="J408" i="2"/>
  <c r="K408" i="2"/>
  <c r="A409" i="2"/>
  <c r="B409" i="2"/>
  <c r="I409" i="2"/>
  <c r="J409" i="2"/>
  <c r="K409" i="2"/>
  <c r="A410" i="2"/>
  <c r="B410" i="2"/>
  <c r="I410" i="2"/>
  <c r="J410" i="2"/>
  <c r="K410" i="2"/>
  <c r="A411" i="2"/>
  <c r="B411" i="2"/>
  <c r="I411" i="2"/>
  <c r="J411" i="2"/>
  <c r="K411" i="2"/>
  <c r="A412" i="2"/>
  <c r="B412" i="2"/>
  <c r="I412" i="2"/>
  <c r="J412" i="2"/>
  <c r="K412" i="2"/>
  <c r="A413" i="2"/>
  <c r="B413" i="2"/>
  <c r="I413" i="2"/>
  <c r="J413" i="2"/>
  <c r="K413" i="2"/>
  <c r="A414" i="2"/>
  <c r="B414" i="2"/>
  <c r="I414" i="2"/>
  <c r="J414" i="2"/>
  <c r="K414" i="2"/>
  <c r="A415" i="2"/>
  <c r="B415" i="2"/>
  <c r="I415" i="2"/>
  <c r="J415" i="2"/>
  <c r="K415" i="2"/>
  <c r="A416" i="2"/>
  <c r="B416" i="2"/>
  <c r="I416" i="2"/>
  <c r="J416" i="2"/>
  <c r="K416" i="2"/>
  <c r="A417" i="2"/>
  <c r="B417" i="2"/>
  <c r="I417" i="2"/>
  <c r="J417" i="2"/>
  <c r="K417" i="2"/>
  <c r="A418" i="2"/>
  <c r="B418" i="2"/>
  <c r="I418" i="2"/>
  <c r="J418" i="2"/>
  <c r="K418" i="2"/>
  <c r="A419" i="2"/>
  <c r="B419" i="2"/>
  <c r="I419" i="2"/>
  <c r="J419" i="2"/>
  <c r="K419" i="2"/>
  <c r="A420" i="2"/>
  <c r="B420" i="2"/>
  <c r="I420" i="2"/>
  <c r="J420" i="2"/>
  <c r="K420" i="2"/>
  <c r="A421" i="2"/>
  <c r="B421" i="2"/>
  <c r="I421" i="2"/>
  <c r="J421" i="2"/>
  <c r="K421" i="2"/>
  <c r="A422" i="2"/>
  <c r="B422" i="2"/>
  <c r="I422" i="2"/>
  <c r="J422" i="2"/>
  <c r="K422" i="2"/>
  <c r="A423" i="2"/>
  <c r="B423" i="2"/>
  <c r="I423" i="2"/>
  <c r="J423" i="2"/>
  <c r="K423" i="2"/>
  <c r="A424" i="2"/>
  <c r="B424" i="2"/>
  <c r="I424" i="2"/>
  <c r="J424" i="2"/>
  <c r="K424" i="2"/>
  <c r="A425" i="2"/>
  <c r="B425" i="2"/>
  <c r="I425" i="2"/>
  <c r="J425" i="2"/>
  <c r="K425" i="2"/>
  <c r="A426" i="2"/>
  <c r="B426" i="2"/>
  <c r="I426" i="2"/>
  <c r="J426" i="2"/>
  <c r="K426" i="2"/>
  <c r="A427" i="2"/>
  <c r="B427" i="2"/>
  <c r="I427" i="2"/>
  <c r="J427" i="2"/>
  <c r="K427" i="2"/>
  <c r="A428" i="2"/>
  <c r="B428" i="2"/>
  <c r="I428" i="2"/>
  <c r="J428" i="2"/>
  <c r="K428" i="2"/>
  <c r="A429" i="2"/>
  <c r="B429" i="2"/>
  <c r="I429" i="2"/>
  <c r="J429" i="2"/>
  <c r="K429" i="2"/>
  <c r="A430" i="2"/>
  <c r="B430" i="2"/>
  <c r="I430" i="2"/>
  <c r="J430" i="2"/>
  <c r="K430" i="2"/>
  <c r="A431" i="2"/>
  <c r="B431" i="2"/>
  <c r="I431" i="2"/>
  <c r="J431" i="2"/>
  <c r="K431" i="2"/>
  <c r="A432" i="2"/>
  <c r="B432" i="2"/>
  <c r="I432" i="2"/>
  <c r="J432" i="2"/>
  <c r="K432" i="2"/>
  <c r="A433" i="2"/>
  <c r="B433" i="2"/>
  <c r="I433" i="2"/>
  <c r="J433" i="2"/>
  <c r="K433" i="2"/>
  <c r="A434" i="2"/>
  <c r="B434" i="2"/>
  <c r="I434" i="2"/>
  <c r="J434" i="2"/>
  <c r="K434" i="2"/>
  <c r="A435" i="2"/>
  <c r="B435" i="2"/>
  <c r="I435" i="2"/>
  <c r="J435" i="2"/>
  <c r="K435" i="2"/>
  <c r="A436" i="2"/>
  <c r="B436" i="2"/>
  <c r="I436" i="2"/>
  <c r="J436" i="2"/>
  <c r="K436" i="2"/>
  <c r="A437" i="2"/>
  <c r="B437" i="2"/>
  <c r="I437" i="2"/>
  <c r="J437" i="2"/>
  <c r="K437" i="2"/>
  <c r="A438" i="2"/>
  <c r="B438" i="2"/>
  <c r="I438" i="2"/>
  <c r="J438" i="2"/>
  <c r="K438" i="2"/>
  <c r="A439" i="2"/>
  <c r="B439" i="2"/>
  <c r="I439" i="2"/>
  <c r="J439" i="2"/>
  <c r="K439" i="2"/>
  <c r="A440" i="2"/>
  <c r="B440" i="2"/>
  <c r="I440" i="2"/>
  <c r="J440" i="2"/>
  <c r="K440" i="2"/>
  <c r="A441" i="2"/>
  <c r="B441" i="2"/>
  <c r="I441" i="2"/>
  <c r="J441" i="2"/>
  <c r="K441" i="2"/>
  <c r="A442" i="2"/>
  <c r="B442" i="2"/>
  <c r="I442" i="2"/>
  <c r="J442" i="2"/>
  <c r="K442" i="2"/>
  <c r="A443" i="2"/>
  <c r="B443" i="2"/>
  <c r="I443" i="2"/>
  <c r="J443" i="2"/>
  <c r="K443" i="2"/>
  <c r="A444" i="2"/>
  <c r="B444" i="2"/>
  <c r="I444" i="2"/>
  <c r="J444" i="2"/>
  <c r="K444" i="2"/>
  <c r="A445" i="2"/>
  <c r="B445" i="2"/>
  <c r="I445" i="2"/>
  <c r="J445" i="2"/>
  <c r="K445" i="2"/>
  <c r="A446" i="2"/>
  <c r="B446" i="2"/>
  <c r="I446" i="2"/>
  <c r="J446" i="2"/>
  <c r="K446" i="2"/>
  <c r="A447" i="2"/>
  <c r="B447" i="2"/>
  <c r="I447" i="2"/>
  <c r="J447" i="2"/>
  <c r="K447" i="2"/>
  <c r="A448" i="2"/>
  <c r="B448" i="2"/>
  <c r="I448" i="2"/>
  <c r="J448" i="2"/>
  <c r="K448" i="2"/>
  <c r="A449" i="2"/>
  <c r="B449" i="2"/>
  <c r="I449" i="2"/>
  <c r="J449" i="2"/>
  <c r="K449" i="2"/>
  <c r="A450" i="2"/>
  <c r="B450" i="2"/>
  <c r="I450" i="2"/>
  <c r="J450" i="2"/>
  <c r="K450" i="2"/>
  <c r="A451" i="2"/>
  <c r="B451" i="2"/>
  <c r="I451" i="2"/>
  <c r="J451" i="2"/>
  <c r="K451" i="2"/>
  <c r="A452" i="2"/>
  <c r="B452" i="2"/>
  <c r="I452" i="2"/>
  <c r="J452" i="2"/>
  <c r="K452" i="2"/>
  <c r="A453" i="2"/>
  <c r="B453" i="2"/>
  <c r="I453" i="2"/>
  <c r="J453" i="2"/>
  <c r="K453" i="2"/>
  <c r="A454" i="2"/>
  <c r="B454" i="2"/>
  <c r="I454" i="2"/>
  <c r="J454" i="2"/>
  <c r="K454" i="2"/>
  <c r="A455" i="2"/>
  <c r="B455" i="2"/>
  <c r="I455" i="2"/>
  <c r="J455" i="2"/>
  <c r="K455" i="2"/>
  <c r="A456" i="2"/>
  <c r="B456" i="2"/>
  <c r="I456" i="2"/>
  <c r="J456" i="2"/>
  <c r="K456" i="2"/>
  <c r="A457" i="2"/>
  <c r="B457" i="2"/>
  <c r="I457" i="2"/>
  <c r="J457" i="2"/>
  <c r="K457" i="2"/>
  <c r="A458" i="2"/>
  <c r="B458" i="2"/>
  <c r="I458" i="2"/>
  <c r="J458" i="2"/>
  <c r="K458" i="2"/>
  <c r="A459" i="2"/>
  <c r="B459" i="2"/>
  <c r="I459" i="2"/>
  <c r="J459" i="2"/>
  <c r="K459" i="2"/>
  <c r="A460" i="2"/>
  <c r="B460" i="2"/>
  <c r="I460" i="2"/>
  <c r="J460" i="2"/>
  <c r="K460" i="2"/>
  <c r="A461" i="2"/>
  <c r="B461" i="2"/>
  <c r="I461" i="2"/>
  <c r="J461" i="2"/>
  <c r="K461" i="2"/>
  <c r="A462" i="2"/>
  <c r="B462" i="2"/>
  <c r="I462" i="2"/>
  <c r="J462" i="2"/>
  <c r="K462" i="2"/>
  <c r="A463" i="2"/>
  <c r="B463" i="2"/>
  <c r="I463" i="2"/>
  <c r="J463" i="2"/>
  <c r="K463" i="2"/>
  <c r="A464" i="2"/>
  <c r="B464" i="2"/>
  <c r="I464" i="2"/>
  <c r="J464" i="2"/>
  <c r="K464" i="2"/>
  <c r="A465" i="2"/>
  <c r="B465" i="2"/>
  <c r="I465" i="2"/>
  <c r="J465" i="2"/>
  <c r="K465" i="2"/>
  <c r="A466" i="2"/>
  <c r="B466" i="2"/>
  <c r="I466" i="2"/>
  <c r="J466" i="2"/>
  <c r="K466" i="2"/>
  <c r="A467" i="2"/>
  <c r="B467" i="2"/>
  <c r="I467" i="2"/>
  <c r="J467" i="2"/>
  <c r="K467" i="2"/>
  <c r="A468" i="2"/>
  <c r="B468" i="2"/>
  <c r="I468" i="2"/>
  <c r="J468" i="2"/>
  <c r="K468" i="2"/>
  <c r="A469" i="2"/>
  <c r="B469" i="2"/>
  <c r="I469" i="2"/>
  <c r="J469" i="2"/>
  <c r="K469" i="2"/>
  <c r="A470" i="2"/>
  <c r="B470" i="2"/>
  <c r="I470" i="2"/>
  <c r="J470" i="2"/>
  <c r="K470" i="2"/>
  <c r="A471" i="2"/>
  <c r="B471" i="2"/>
  <c r="I471" i="2"/>
  <c r="J471" i="2"/>
  <c r="K471" i="2"/>
  <c r="A472" i="2"/>
  <c r="B472" i="2"/>
  <c r="I472" i="2"/>
  <c r="J472" i="2"/>
  <c r="K472" i="2"/>
  <c r="A473" i="2"/>
  <c r="B473" i="2"/>
  <c r="I473" i="2"/>
  <c r="J473" i="2"/>
  <c r="K473" i="2"/>
  <c r="A474" i="2"/>
  <c r="B474" i="2"/>
  <c r="I474" i="2"/>
  <c r="J474" i="2"/>
  <c r="K474" i="2"/>
  <c r="A475" i="2"/>
  <c r="B475" i="2"/>
  <c r="I475" i="2"/>
  <c r="J475" i="2"/>
  <c r="K475" i="2"/>
  <c r="A476" i="2"/>
  <c r="B476" i="2"/>
  <c r="I476" i="2"/>
  <c r="J476" i="2"/>
  <c r="K476" i="2"/>
  <c r="A477" i="2"/>
  <c r="B477" i="2"/>
  <c r="I477" i="2"/>
  <c r="J477" i="2"/>
  <c r="K477" i="2"/>
  <c r="A478" i="2"/>
  <c r="B478" i="2"/>
  <c r="I478" i="2"/>
  <c r="J478" i="2"/>
  <c r="K478" i="2"/>
  <c r="A479" i="2"/>
  <c r="B479" i="2"/>
  <c r="I479" i="2"/>
  <c r="J479" i="2"/>
  <c r="K479" i="2"/>
  <c r="A480" i="2"/>
  <c r="B480" i="2"/>
  <c r="I480" i="2"/>
  <c r="J480" i="2"/>
  <c r="K480" i="2"/>
  <c r="A481" i="2"/>
  <c r="B481" i="2"/>
  <c r="I481" i="2"/>
  <c r="J481" i="2"/>
  <c r="K481" i="2"/>
  <c r="A482" i="2"/>
  <c r="B482" i="2"/>
  <c r="I482" i="2"/>
  <c r="J482" i="2"/>
  <c r="K482" i="2"/>
  <c r="A483" i="2"/>
  <c r="B483" i="2"/>
  <c r="I483" i="2"/>
  <c r="J483" i="2"/>
  <c r="K483" i="2"/>
  <c r="A484" i="2"/>
  <c r="B484" i="2"/>
  <c r="I484" i="2"/>
  <c r="J484" i="2"/>
  <c r="K484" i="2"/>
  <c r="A485" i="2"/>
  <c r="B485" i="2"/>
  <c r="I485" i="2"/>
  <c r="J485" i="2"/>
  <c r="K485" i="2"/>
  <c r="A486" i="2"/>
  <c r="B486" i="2"/>
  <c r="I486" i="2"/>
  <c r="J486" i="2"/>
  <c r="K486" i="2"/>
  <c r="A487" i="2"/>
  <c r="B487" i="2"/>
  <c r="I487" i="2"/>
  <c r="J487" i="2"/>
  <c r="K487" i="2"/>
  <c r="A488" i="2"/>
  <c r="B488" i="2"/>
  <c r="I488" i="2"/>
  <c r="J488" i="2"/>
  <c r="K488" i="2"/>
  <c r="A489" i="2"/>
  <c r="B489" i="2"/>
  <c r="I489" i="2"/>
  <c r="J489" i="2"/>
  <c r="K489" i="2"/>
  <c r="A490" i="2"/>
  <c r="B490" i="2"/>
  <c r="I490" i="2"/>
  <c r="J490" i="2"/>
  <c r="K490" i="2"/>
  <c r="A491" i="2"/>
  <c r="B491" i="2"/>
  <c r="I491" i="2"/>
  <c r="J491" i="2"/>
  <c r="K491" i="2"/>
  <c r="A492" i="2"/>
  <c r="B492" i="2"/>
  <c r="I492" i="2"/>
  <c r="J492" i="2"/>
  <c r="K492" i="2"/>
  <c r="A493" i="2"/>
  <c r="B493" i="2"/>
  <c r="I493" i="2"/>
  <c r="J493" i="2"/>
  <c r="K493" i="2"/>
  <c r="A494" i="2"/>
  <c r="B494" i="2"/>
  <c r="I494" i="2"/>
  <c r="J494" i="2"/>
  <c r="K494" i="2"/>
  <c r="A495" i="2"/>
  <c r="B495" i="2"/>
  <c r="I495" i="2"/>
  <c r="J495" i="2"/>
  <c r="K495" i="2"/>
  <c r="A496" i="2"/>
  <c r="B496" i="2"/>
  <c r="I496" i="2"/>
  <c r="J496" i="2"/>
  <c r="K496" i="2"/>
  <c r="A497" i="2"/>
  <c r="B497" i="2"/>
  <c r="I497" i="2"/>
  <c r="J497" i="2"/>
  <c r="K497" i="2"/>
  <c r="A498" i="2"/>
  <c r="B498" i="2"/>
  <c r="I498" i="2"/>
  <c r="J498" i="2"/>
  <c r="K498" i="2"/>
  <c r="A499" i="2"/>
  <c r="B499" i="2"/>
  <c r="I499" i="2"/>
  <c r="J499" i="2"/>
  <c r="K499" i="2"/>
  <c r="A500" i="2"/>
  <c r="B500" i="2"/>
  <c r="I500" i="2"/>
  <c r="J500" i="2"/>
  <c r="K500" i="2"/>
  <c r="A501" i="2"/>
  <c r="B501" i="2"/>
  <c r="I501" i="2"/>
  <c r="J501" i="2"/>
  <c r="K501" i="2"/>
  <c r="A502" i="2"/>
  <c r="B502" i="2"/>
  <c r="I502" i="2"/>
  <c r="J502" i="2"/>
  <c r="K502" i="2"/>
  <c r="A503" i="2"/>
  <c r="B503" i="2"/>
  <c r="I503" i="2"/>
  <c r="J503" i="2"/>
  <c r="K503" i="2"/>
  <c r="A504" i="2"/>
  <c r="B504" i="2"/>
  <c r="I504" i="2"/>
  <c r="J504" i="2"/>
  <c r="K504" i="2"/>
  <c r="A505" i="2"/>
  <c r="B505" i="2"/>
  <c r="I505" i="2"/>
  <c r="J505" i="2"/>
  <c r="K505" i="2"/>
  <c r="A506" i="2"/>
  <c r="B506" i="2"/>
  <c r="I506" i="2"/>
  <c r="J506" i="2"/>
  <c r="K506" i="2"/>
  <c r="A507" i="2"/>
  <c r="B507" i="2"/>
  <c r="I507" i="2"/>
  <c r="J507" i="2"/>
  <c r="K507" i="2"/>
  <c r="A508" i="2"/>
  <c r="B508" i="2"/>
  <c r="I508" i="2"/>
  <c r="J508" i="2"/>
  <c r="K508" i="2"/>
  <c r="A509" i="2"/>
  <c r="B509" i="2"/>
  <c r="I509" i="2"/>
  <c r="J509" i="2"/>
  <c r="K509" i="2"/>
  <c r="A510" i="2"/>
  <c r="B510" i="2"/>
  <c r="I510" i="2"/>
  <c r="J510" i="2"/>
  <c r="K510" i="2"/>
  <c r="A511" i="2"/>
  <c r="B511" i="2"/>
  <c r="I511" i="2"/>
  <c r="J511" i="2"/>
  <c r="K511" i="2"/>
  <c r="A512" i="2"/>
  <c r="B512" i="2"/>
  <c r="I512" i="2"/>
  <c r="J512" i="2"/>
  <c r="K512" i="2"/>
  <c r="A513" i="2"/>
  <c r="B513" i="2"/>
  <c r="I513" i="2"/>
  <c r="J513" i="2"/>
  <c r="K513" i="2"/>
  <c r="A514" i="2"/>
  <c r="B514" i="2"/>
  <c r="I514" i="2"/>
  <c r="J514" i="2"/>
  <c r="K514" i="2"/>
  <c r="A515" i="2"/>
  <c r="B515" i="2"/>
  <c r="I515" i="2"/>
  <c r="J515" i="2"/>
  <c r="K515" i="2"/>
  <c r="A516" i="2"/>
  <c r="B516" i="2"/>
  <c r="I516" i="2"/>
  <c r="J516" i="2"/>
  <c r="K516" i="2"/>
  <c r="A517" i="2"/>
  <c r="B517" i="2"/>
  <c r="I517" i="2"/>
  <c r="J517" i="2"/>
  <c r="K517" i="2"/>
  <c r="A518" i="2"/>
  <c r="B518" i="2"/>
  <c r="I518" i="2"/>
  <c r="J518" i="2"/>
  <c r="K518" i="2"/>
  <c r="A519" i="2"/>
  <c r="B519" i="2"/>
  <c r="I519" i="2"/>
  <c r="J519" i="2"/>
  <c r="K519" i="2"/>
  <c r="A520" i="2"/>
  <c r="B520" i="2"/>
  <c r="I520" i="2"/>
  <c r="J520" i="2"/>
  <c r="K520" i="2"/>
  <c r="A521" i="2"/>
  <c r="B521" i="2"/>
  <c r="I521" i="2"/>
  <c r="J521" i="2"/>
  <c r="K521" i="2"/>
  <c r="A522" i="2"/>
  <c r="B522" i="2"/>
  <c r="I522" i="2"/>
  <c r="J522" i="2"/>
  <c r="K522" i="2"/>
  <c r="A523" i="2"/>
  <c r="B523" i="2"/>
  <c r="I523" i="2"/>
  <c r="J523" i="2"/>
  <c r="K523" i="2"/>
  <c r="A524" i="2"/>
  <c r="B524" i="2"/>
  <c r="I524" i="2"/>
  <c r="J524" i="2"/>
  <c r="K524" i="2"/>
  <c r="A525" i="2"/>
  <c r="B525" i="2"/>
  <c r="I525" i="2"/>
  <c r="J525" i="2"/>
  <c r="K525" i="2"/>
  <c r="A526" i="2"/>
  <c r="B526" i="2"/>
  <c r="I526" i="2"/>
  <c r="J526" i="2"/>
  <c r="K526" i="2"/>
  <c r="A527" i="2"/>
  <c r="B527" i="2"/>
  <c r="I527" i="2"/>
  <c r="J527" i="2"/>
  <c r="K527" i="2"/>
  <c r="A528" i="2"/>
  <c r="B528" i="2"/>
  <c r="I528" i="2"/>
  <c r="J528" i="2"/>
  <c r="K528" i="2"/>
  <c r="A529" i="2"/>
  <c r="B529" i="2"/>
  <c r="I529" i="2"/>
  <c r="J529" i="2"/>
  <c r="K529" i="2"/>
  <c r="A530" i="2"/>
  <c r="B530" i="2"/>
  <c r="I530" i="2"/>
  <c r="J530" i="2"/>
  <c r="K530" i="2"/>
  <c r="A531" i="2"/>
  <c r="B531" i="2"/>
  <c r="I531" i="2"/>
  <c r="J531" i="2"/>
  <c r="K531" i="2"/>
  <c r="A532" i="2"/>
  <c r="B532" i="2"/>
  <c r="I532" i="2"/>
  <c r="J532" i="2"/>
  <c r="K532" i="2"/>
  <c r="A533" i="2"/>
  <c r="B533" i="2"/>
  <c r="I533" i="2"/>
  <c r="J533" i="2"/>
  <c r="K533" i="2"/>
  <c r="A534" i="2"/>
  <c r="B534" i="2"/>
  <c r="I534" i="2"/>
  <c r="J534" i="2"/>
  <c r="K534" i="2"/>
  <c r="A535" i="2"/>
  <c r="B535" i="2"/>
  <c r="I535" i="2"/>
  <c r="J535" i="2"/>
  <c r="K535" i="2"/>
  <c r="A536" i="2"/>
  <c r="B536" i="2"/>
  <c r="I536" i="2"/>
  <c r="J536" i="2"/>
  <c r="K536" i="2"/>
  <c r="A537" i="2"/>
  <c r="B537" i="2"/>
  <c r="I537" i="2"/>
  <c r="J537" i="2"/>
  <c r="K537" i="2"/>
  <c r="A538" i="2"/>
  <c r="B538" i="2"/>
  <c r="I538" i="2"/>
  <c r="J538" i="2"/>
  <c r="K538" i="2"/>
  <c r="A539" i="2"/>
  <c r="B539" i="2"/>
  <c r="I539" i="2"/>
  <c r="J539" i="2"/>
  <c r="K539" i="2"/>
  <c r="A540" i="2"/>
  <c r="B540" i="2"/>
  <c r="I540" i="2"/>
  <c r="J540" i="2"/>
  <c r="K540" i="2"/>
  <c r="A541" i="2"/>
  <c r="B541" i="2"/>
  <c r="I541" i="2"/>
  <c r="J541" i="2"/>
  <c r="K541" i="2"/>
  <c r="A542" i="2"/>
  <c r="B542" i="2"/>
  <c r="I542" i="2"/>
  <c r="J542" i="2"/>
  <c r="K542" i="2"/>
  <c r="A543" i="2"/>
  <c r="B543" i="2"/>
  <c r="I543" i="2"/>
  <c r="J543" i="2"/>
  <c r="K543" i="2"/>
  <c r="A544" i="2"/>
  <c r="B544" i="2"/>
  <c r="I544" i="2"/>
  <c r="J544" i="2"/>
  <c r="K544" i="2"/>
  <c r="A545" i="2"/>
  <c r="B545" i="2"/>
  <c r="I545" i="2"/>
  <c r="J545" i="2"/>
  <c r="K545" i="2"/>
  <c r="A546" i="2"/>
  <c r="B546" i="2"/>
  <c r="I546" i="2"/>
  <c r="J546" i="2"/>
  <c r="K546" i="2"/>
  <c r="A547" i="2"/>
  <c r="B547" i="2"/>
  <c r="I547" i="2"/>
  <c r="J547" i="2"/>
  <c r="K547" i="2"/>
  <c r="A548" i="2"/>
  <c r="B548" i="2"/>
  <c r="I548" i="2"/>
  <c r="J548" i="2"/>
  <c r="K548" i="2"/>
  <c r="A549" i="2"/>
  <c r="B549" i="2"/>
  <c r="I549" i="2"/>
  <c r="J549" i="2"/>
  <c r="K549" i="2"/>
  <c r="A550" i="2"/>
  <c r="B550" i="2"/>
  <c r="I550" i="2"/>
  <c r="J550" i="2"/>
  <c r="K550" i="2"/>
  <c r="A551" i="2"/>
  <c r="B551" i="2"/>
  <c r="I551" i="2"/>
  <c r="J551" i="2"/>
  <c r="K551" i="2"/>
  <c r="A552" i="2"/>
  <c r="B552" i="2"/>
  <c r="I552" i="2"/>
  <c r="J552" i="2"/>
  <c r="K552" i="2"/>
  <c r="A553" i="2"/>
  <c r="B553" i="2"/>
  <c r="I553" i="2"/>
  <c r="J553" i="2"/>
  <c r="K553" i="2"/>
  <c r="A554" i="2"/>
  <c r="B554" i="2"/>
  <c r="I554" i="2"/>
  <c r="J554" i="2"/>
  <c r="K554" i="2"/>
  <c r="A555" i="2"/>
  <c r="B555" i="2"/>
  <c r="I555" i="2"/>
  <c r="J555" i="2"/>
  <c r="K555" i="2"/>
  <c r="A556" i="2"/>
  <c r="B556" i="2"/>
  <c r="I556" i="2"/>
  <c r="J556" i="2"/>
  <c r="K556" i="2"/>
  <c r="A557" i="2"/>
  <c r="B557" i="2"/>
  <c r="I557" i="2"/>
  <c r="J557" i="2"/>
  <c r="K557" i="2"/>
  <c r="A558" i="2"/>
  <c r="B558" i="2"/>
  <c r="I558" i="2"/>
  <c r="J558" i="2"/>
  <c r="K558" i="2"/>
  <c r="A559" i="2"/>
  <c r="B559" i="2"/>
  <c r="I559" i="2"/>
  <c r="J559" i="2"/>
  <c r="K559" i="2"/>
  <c r="A560" i="2"/>
  <c r="B560" i="2"/>
  <c r="I560" i="2"/>
  <c r="J560" i="2"/>
  <c r="K560" i="2"/>
  <c r="A561" i="2"/>
  <c r="B561" i="2"/>
  <c r="I561" i="2"/>
  <c r="J561" i="2"/>
  <c r="K561" i="2"/>
  <c r="A562" i="2"/>
  <c r="B562" i="2"/>
  <c r="I562" i="2"/>
  <c r="J562" i="2"/>
  <c r="K562" i="2"/>
  <c r="A563" i="2"/>
  <c r="B563" i="2"/>
  <c r="I563" i="2"/>
  <c r="J563" i="2"/>
  <c r="K563" i="2"/>
  <c r="A564" i="2"/>
  <c r="B564" i="2"/>
  <c r="I564" i="2"/>
  <c r="J564" i="2"/>
  <c r="K564" i="2"/>
  <c r="A565" i="2"/>
  <c r="B565" i="2"/>
  <c r="I565" i="2"/>
  <c r="J565" i="2"/>
  <c r="K565" i="2"/>
  <c r="A566" i="2"/>
  <c r="B566" i="2"/>
  <c r="I566" i="2"/>
  <c r="J566" i="2"/>
  <c r="K566" i="2"/>
  <c r="A567" i="2"/>
  <c r="B567" i="2"/>
  <c r="I567" i="2"/>
  <c r="J567" i="2"/>
  <c r="K567" i="2"/>
  <c r="A568" i="2"/>
  <c r="B568" i="2"/>
  <c r="I568" i="2"/>
  <c r="J568" i="2"/>
  <c r="K568" i="2"/>
  <c r="A569" i="2"/>
  <c r="B569" i="2"/>
  <c r="I569" i="2"/>
  <c r="J569" i="2"/>
  <c r="K569" i="2"/>
  <c r="A570" i="2"/>
  <c r="B570" i="2"/>
  <c r="I570" i="2"/>
  <c r="J570" i="2"/>
  <c r="K570" i="2"/>
  <c r="A571" i="2"/>
  <c r="B571" i="2"/>
  <c r="I571" i="2"/>
  <c r="J571" i="2"/>
  <c r="K571" i="2"/>
  <c r="A572" i="2"/>
  <c r="B572" i="2"/>
  <c r="I572" i="2"/>
  <c r="J572" i="2"/>
  <c r="K572" i="2"/>
  <c r="A573" i="2"/>
  <c r="B573" i="2"/>
  <c r="I573" i="2"/>
  <c r="J573" i="2"/>
  <c r="K573" i="2"/>
  <c r="A574" i="2"/>
  <c r="B574" i="2"/>
  <c r="I574" i="2"/>
  <c r="J574" i="2"/>
  <c r="K574" i="2"/>
  <c r="A575" i="2"/>
  <c r="B575" i="2"/>
  <c r="I575" i="2"/>
  <c r="J575" i="2"/>
  <c r="K575" i="2"/>
  <c r="A576" i="2"/>
  <c r="B576" i="2"/>
  <c r="I576" i="2"/>
  <c r="J576" i="2"/>
  <c r="K576" i="2"/>
  <c r="A577" i="2"/>
  <c r="B577" i="2"/>
  <c r="I577" i="2"/>
  <c r="J577" i="2"/>
  <c r="K577" i="2"/>
  <c r="A578" i="2"/>
  <c r="B578" i="2"/>
  <c r="I578" i="2"/>
  <c r="J578" i="2"/>
  <c r="K578" i="2"/>
  <c r="A579" i="2"/>
  <c r="B579" i="2"/>
  <c r="I579" i="2"/>
  <c r="J579" i="2"/>
  <c r="K579" i="2"/>
  <c r="A580" i="2"/>
  <c r="B580" i="2"/>
  <c r="I580" i="2"/>
  <c r="J580" i="2"/>
  <c r="K580" i="2"/>
  <c r="A581" i="2"/>
  <c r="B581" i="2"/>
  <c r="I581" i="2"/>
  <c r="J581" i="2"/>
  <c r="K581" i="2"/>
  <c r="A582" i="2"/>
  <c r="B582" i="2"/>
  <c r="I582" i="2"/>
  <c r="J582" i="2"/>
  <c r="K582" i="2"/>
  <c r="A583" i="2"/>
  <c r="B583" i="2"/>
  <c r="I583" i="2"/>
  <c r="J583" i="2"/>
  <c r="K583" i="2"/>
  <c r="A584" i="2"/>
  <c r="B584" i="2"/>
  <c r="I584" i="2"/>
  <c r="J584" i="2"/>
  <c r="K584" i="2"/>
  <c r="A585" i="2"/>
  <c r="B585" i="2"/>
  <c r="I585" i="2"/>
  <c r="J585" i="2"/>
  <c r="K585" i="2"/>
  <c r="A586" i="2"/>
  <c r="B586" i="2"/>
  <c r="I586" i="2"/>
  <c r="J586" i="2"/>
  <c r="K586" i="2"/>
  <c r="A587" i="2"/>
  <c r="B587" i="2"/>
  <c r="I587" i="2"/>
  <c r="J587" i="2"/>
  <c r="K587" i="2"/>
  <c r="A588" i="2"/>
  <c r="B588" i="2"/>
  <c r="I588" i="2"/>
  <c r="J588" i="2"/>
  <c r="K588" i="2"/>
  <c r="A589" i="2"/>
  <c r="B589" i="2"/>
  <c r="I589" i="2"/>
  <c r="J589" i="2"/>
  <c r="K589" i="2"/>
  <c r="A590" i="2"/>
  <c r="B590" i="2"/>
  <c r="I590" i="2"/>
  <c r="J590" i="2"/>
  <c r="K590" i="2"/>
  <c r="A591" i="2"/>
  <c r="B591" i="2"/>
  <c r="I591" i="2"/>
  <c r="J591" i="2"/>
  <c r="K591" i="2"/>
  <c r="A592" i="2"/>
  <c r="B592" i="2"/>
  <c r="I592" i="2"/>
  <c r="J592" i="2"/>
  <c r="K592" i="2"/>
  <c r="A593" i="2"/>
  <c r="B593" i="2"/>
  <c r="I593" i="2"/>
  <c r="J593" i="2"/>
  <c r="K593" i="2"/>
  <c r="A594" i="2"/>
  <c r="B594" i="2"/>
  <c r="I594" i="2"/>
  <c r="J594" i="2"/>
  <c r="K594" i="2"/>
  <c r="A595" i="2"/>
  <c r="B595" i="2"/>
  <c r="I595" i="2"/>
  <c r="J595" i="2"/>
  <c r="K595" i="2"/>
  <c r="A596" i="2"/>
  <c r="B596" i="2"/>
  <c r="I596" i="2"/>
  <c r="J596" i="2"/>
  <c r="K596" i="2"/>
  <c r="A597" i="2"/>
  <c r="B597" i="2"/>
  <c r="I597" i="2"/>
  <c r="J597" i="2"/>
  <c r="K597" i="2"/>
  <c r="A598" i="2"/>
  <c r="B598" i="2"/>
  <c r="I598" i="2"/>
  <c r="J598" i="2"/>
  <c r="K598" i="2"/>
  <c r="A599" i="2"/>
  <c r="B599" i="2"/>
  <c r="I599" i="2"/>
  <c r="J599" i="2"/>
  <c r="K599" i="2"/>
  <c r="A600" i="2"/>
  <c r="B600" i="2"/>
  <c r="I600" i="2"/>
  <c r="J600" i="2"/>
  <c r="K600" i="2"/>
  <c r="A601" i="2"/>
  <c r="B601" i="2"/>
  <c r="I601" i="2"/>
  <c r="J601" i="2"/>
  <c r="K601" i="2"/>
  <c r="A602" i="2"/>
  <c r="B602" i="2"/>
  <c r="I602" i="2"/>
  <c r="J602" i="2"/>
  <c r="K602" i="2"/>
  <c r="A603" i="2"/>
  <c r="B603" i="2"/>
  <c r="I603" i="2"/>
  <c r="J603" i="2"/>
  <c r="K603" i="2"/>
  <c r="A604" i="2"/>
  <c r="B604" i="2"/>
  <c r="I604" i="2"/>
  <c r="J604" i="2"/>
  <c r="K604" i="2"/>
  <c r="A605" i="2"/>
  <c r="B605" i="2"/>
  <c r="I605" i="2"/>
  <c r="J605" i="2"/>
  <c r="K605" i="2"/>
  <c r="A606" i="2"/>
  <c r="B606" i="2"/>
  <c r="I606" i="2"/>
  <c r="J606" i="2"/>
  <c r="K606" i="2"/>
  <c r="A607" i="2"/>
  <c r="B607" i="2"/>
  <c r="I607" i="2"/>
  <c r="J607" i="2"/>
  <c r="K607" i="2"/>
  <c r="A608" i="2"/>
  <c r="B608" i="2"/>
  <c r="I608" i="2"/>
  <c r="J608" i="2"/>
  <c r="K608" i="2"/>
  <c r="A609" i="2"/>
  <c r="B609" i="2"/>
  <c r="I609" i="2"/>
  <c r="J609" i="2"/>
  <c r="K609" i="2"/>
  <c r="A610" i="2"/>
  <c r="B610" i="2"/>
  <c r="I610" i="2"/>
  <c r="J610" i="2"/>
  <c r="K610" i="2"/>
  <c r="A611" i="2"/>
  <c r="B611" i="2"/>
  <c r="I611" i="2"/>
  <c r="J611" i="2"/>
  <c r="K611" i="2"/>
  <c r="A612" i="2"/>
  <c r="B612" i="2"/>
  <c r="I612" i="2"/>
  <c r="J612" i="2"/>
  <c r="K612" i="2"/>
  <c r="A613" i="2"/>
  <c r="B613" i="2"/>
  <c r="I613" i="2"/>
  <c r="J613" i="2"/>
  <c r="K613" i="2"/>
  <c r="A614" i="2"/>
  <c r="B614" i="2"/>
  <c r="I614" i="2"/>
  <c r="J614" i="2"/>
  <c r="K614" i="2"/>
  <c r="A615" i="2"/>
  <c r="B615" i="2"/>
  <c r="I615" i="2"/>
  <c r="J615" i="2"/>
  <c r="K615" i="2"/>
  <c r="A616" i="2"/>
  <c r="B616" i="2"/>
  <c r="I616" i="2"/>
  <c r="J616" i="2"/>
  <c r="K616" i="2"/>
  <c r="A617" i="2"/>
  <c r="B617" i="2"/>
  <c r="I617" i="2"/>
  <c r="J617" i="2"/>
  <c r="K617" i="2"/>
  <c r="A618" i="2"/>
  <c r="B618" i="2"/>
  <c r="I618" i="2"/>
  <c r="J618" i="2"/>
  <c r="K618" i="2"/>
  <c r="A619" i="2"/>
  <c r="B619" i="2"/>
  <c r="I619" i="2"/>
  <c r="J619" i="2"/>
  <c r="K619" i="2"/>
  <c r="A620" i="2"/>
  <c r="B620" i="2"/>
  <c r="I620" i="2"/>
  <c r="J620" i="2"/>
  <c r="K620" i="2"/>
  <c r="A621" i="2"/>
  <c r="B621" i="2"/>
  <c r="I621" i="2"/>
  <c r="J621" i="2"/>
  <c r="K621" i="2"/>
  <c r="A622" i="2"/>
  <c r="B622" i="2"/>
  <c r="I622" i="2"/>
  <c r="J622" i="2"/>
  <c r="K622" i="2"/>
  <c r="A623" i="2"/>
  <c r="B623" i="2"/>
  <c r="I623" i="2"/>
  <c r="J623" i="2"/>
  <c r="K623" i="2"/>
  <c r="A624" i="2"/>
  <c r="B624" i="2"/>
  <c r="I624" i="2"/>
  <c r="J624" i="2"/>
  <c r="K624" i="2"/>
  <c r="A625" i="2"/>
  <c r="B625" i="2"/>
  <c r="I625" i="2"/>
  <c r="J625" i="2"/>
  <c r="K625" i="2"/>
  <c r="A626" i="2"/>
  <c r="B626" i="2"/>
  <c r="I626" i="2"/>
  <c r="J626" i="2"/>
  <c r="K626" i="2"/>
  <c r="A627" i="2"/>
  <c r="B627" i="2"/>
  <c r="I627" i="2"/>
  <c r="J627" i="2"/>
  <c r="K627" i="2"/>
  <c r="A628" i="2"/>
  <c r="B628" i="2"/>
  <c r="I628" i="2"/>
  <c r="J628" i="2"/>
  <c r="K628" i="2"/>
  <c r="A629" i="2"/>
  <c r="B629" i="2"/>
  <c r="I629" i="2"/>
  <c r="J629" i="2"/>
  <c r="K629" i="2"/>
  <c r="A630" i="2"/>
  <c r="B630" i="2"/>
  <c r="I630" i="2"/>
  <c r="J630" i="2"/>
  <c r="K630" i="2"/>
  <c r="A631" i="2"/>
  <c r="B631" i="2"/>
  <c r="I631" i="2"/>
  <c r="J631" i="2"/>
  <c r="K631" i="2"/>
  <c r="A632" i="2"/>
  <c r="B632" i="2"/>
  <c r="I632" i="2"/>
  <c r="J632" i="2"/>
  <c r="K632" i="2"/>
  <c r="A633" i="2"/>
  <c r="B633" i="2"/>
  <c r="I633" i="2"/>
  <c r="J633" i="2"/>
  <c r="K633" i="2"/>
  <c r="A634" i="2"/>
  <c r="B634" i="2"/>
  <c r="I634" i="2"/>
  <c r="J634" i="2"/>
  <c r="K634" i="2"/>
  <c r="A635" i="2"/>
  <c r="B635" i="2"/>
  <c r="I635" i="2"/>
  <c r="J635" i="2"/>
  <c r="K635" i="2"/>
  <c r="A636" i="2"/>
  <c r="B636" i="2"/>
  <c r="I636" i="2"/>
  <c r="J636" i="2"/>
  <c r="K636" i="2"/>
  <c r="A637" i="2"/>
  <c r="B637" i="2"/>
  <c r="I637" i="2"/>
  <c r="J637" i="2"/>
  <c r="K637" i="2"/>
  <c r="A638" i="2"/>
  <c r="B638" i="2"/>
  <c r="I638" i="2"/>
  <c r="J638" i="2"/>
  <c r="K638" i="2"/>
  <c r="A639" i="2"/>
  <c r="B639" i="2"/>
  <c r="I639" i="2"/>
  <c r="J639" i="2"/>
  <c r="K639" i="2"/>
  <c r="A640" i="2"/>
  <c r="B640" i="2"/>
  <c r="I640" i="2"/>
  <c r="J640" i="2"/>
  <c r="K640" i="2"/>
  <c r="A641" i="2"/>
  <c r="B641" i="2"/>
  <c r="I641" i="2"/>
  <c r="J641" i="2"/>
  <c r="K641" i="2"/>
  <c r="A642" i="2"/>
  <c r="B642" i="2"/>
  <c r="I642" i="2"/>
  <c r="J642" i="2"/>
  <c r="K642" i="2"/>
  <c r="A643" i="2"/>
  <c r="B643" i="2"/>
  <c r="I643" i="2"/>
  <c r="J643" i="2"/>
  <c r="K643" i="2"/>
  <c r="A644" i="2"/>
  <c r="B644" i="2"/>
  <c r="I644" i="2"/>
  <c r="J644" i="2"/>
  <c r="K644" i="2"/>
  <c r="A645" i="2"/>
  <c r="B645" i="2"/>
  <c r="I645" i="2"/>
  <c r="J645" i="2"/>
  <c r="K645" i="2"/>
  <c r="A646" i="2"/>
  <c r="B646" i="2"/>
  <c r="I646" i="2"/>
  <c r="J646" i="2"/>
  <c r="K646" i="2"/>
  <c r="A647" i="2"/>
  <c r="B647" i="2"/>
  <c r="I647" i="2"/>
  <c r="J647" i="2"/>
  <c r="K647" i="2"/>
  <c r="A648" i="2"/>
  <c r="B648" i="2"/>
  <c r="I648" i="2"/>
  <c r="J648" i="2"/>
  <c r="K648" i="2"/>
  <c r="A649" i="2"/>
  <c r="B649" i="2"/>
  <c r="I649" i="2"/>
  <c r="J649" i="2"/>
  <c r="K649" i="2"/>
  <c r="A650" i="2"/>
  <c r="B650" i="2"/>
  <c r="I650" i="2"/>
  <c r="J650" i="2"/>
  <c r="K650" i="2"/>
  <c r="A651" i="2"/>
  <c r="B651" i="2"/>
  <c r="I651" i="2"/>
  <c r="J651" i="2"/>
  <c r="K651" i="2"/>
  <c r="A652" i="2"/>
  <c r="B652" i="2"/>
  <c r="I652" i="2"/>
  <c r="J652" i="2"/>
  <c r="K652" i="2"/>
  <c r="A653" i="2"/>
  <c r="B653" i="2"/>
  <c r="I653" i="2"/>
  <c r="J653" i="2"/>
  <c r="K653" i="2"/>
  <c r="A654" i="2"/>
  <c r="B654" i="2"/>
  <c r="I654" i="2"/>
  <c r="J654" i="2"/>
  <c r="K654" i="2"/>
  <c r="A655" i="2"/>
  <c r="B655" i="2"/>
  <c r="I655" i="2"/>
  <c r="J655" i="2"/>
  <c r="K655" i="2"/>
  <c r="A656" i="2"/>
  <c r="B656" i="2"/>
  <c r="I656" i="2"/>
  <c r="J656" i="2"/>
  <c r="K656" i="2"/>
  <c r="A657" i="2"/>
  <c r="B657" i="2"/>
  <c r="I657" i="2"/>
  <c r="J657" i="2"/>
  <c r="K657" i="2"/>
  <c r="A658" i="2"/>
  <c r="B658" i="2"/>
  <c r="I658" i="2"/>
  <c r="J658" i="2"/>
  <c r="K658" i="2"/>
  <c r="A659" i="2"/>
  <c r="B659" i="2"/>
  <c r="I659" i="2"/>
  <c r="J659" i="2"/>
  <c r="K659" i="2"/>
  <c r="A660" i="2"/>
  <c r="B660" i="2"/>
  <c r="I660" i="2"/>
  <c r="J660" i="2"/>
  <c r="K660" i="2"/>
  <c r="A661" i="2"/>
  <c r="B661" i="2"/>
  <c r="I661" i="2"/>
  <c r="J661" i="2"/>
  <c r="K661" i="2"/>
  <c r="A662" i="2"/>
  <c r="B662" i="2"/>
  <c r="I662" i="2"/>
  <c r="J662" i="2"/>
  <c r="K662" i="2"/>
  <c r="A663" i="2"/>
  <c r="B663" i="2"/>
  <c r="I663" i="2"/>
  <c r="J663" i="2"/>
  <c r="K663" i="2"/>
  <c r="A664" i="2"/>
  <c r="B664" i="2"/>
  <c r="I664" i="2"/>
  <c r="J664" i="2"/>
  <c r="K664" i="2"/>
  <c r="A665" i="2"/>
  <c r="B665" i="2"/>
  <c r="I665" i="2"/>
  <c r="J665" i="2"/>
  <c r="K665" i="2"/>
  <c r="A666" i="2"/>
  <c r="B666" i="2"/>
  <c r="I666" i="2"/>
  <c r="J666" i="2"/>
  <c r="K666" i="2"/>
  <c r="A667" i="2"/>
  <c r="B667" i="2"/>
  <c r="I667" i="2"/>
  <c r="J667" i="2"/>
  <c r="K667" i="2"/>
  <c r="A668" i="2"/>
  <c r="B668" i="2"/>
  <c r="I668" i="2"/>
  <c r="J668" i="2"/>
  <c r="K668" i="2"/>
  <c r="A669" i="2"/>
  <c r="B669" i="2"/>
  <c r="I669" i="2"/>
  <c r="J669" i="2"/>
  <c r="K669" i="2"/>
  <c r="A670" i="2"/>
  <c r="B670" i="2"/>
  <c r="I670" i="2"/>
  <c r="J670" i="2"/>
  <c r="K670" i="2"/>
  <c r="A671" i="2"/>
  <c r="B671" i="2"/>
  <c r="I671" i="2"/>
  <c r="J671" i="2"/>
  <c r="K671" i="2"/>
  <c r="A672" i="2"/>
  <c r="B672" i="2"/>
  <c r="I672" i="2"/>
  <c r="J672" i="2"/>
  <c r="K672" i="2"/>
  <c r="A673" i="2"/>
  <c r="B673" i="2"/>
  <c r="I673" i="2"/>
  <c r="J673" i="2"/>
  <c r="K673" i="2"/>
  <c r="A674" i="2"/>
  <c r="B674" i="2"/>
  <c r="I674" i="2"/>
  <c r="J674" i="2"/>
  <c r="K674" i="2"/>
  <c r="A675" i="2"/>
  <c r="B675" i="2"/>
  <c r="I675" i="2"/>
  <c r="J675" i="2"/>
  <c r="K675" i="2"/>
  <c r="A676" i="2"/>
  <c r="B676" i="2"/>
  <c r="I676" i="2"/>
  <c r="J676" i="2"/>
  <c r="K676" i="2"/>
  <c r="A677" i="2"/>
  <c r="B677" i="2"/>
  <c r="I677" i="2"/>
  <c r="J677" i="2"/>
  <c r="K677" i="2"/>
  <c r="A678" i="2"/>
  <c r="B678" i="2"/>
  <c r="I678" i="2"/>
  <c r="J678" i="2"/>
  <c r="K678" i="2"/>
  <c r="A679" i="2"/>
  <c r="B679" i="2"/>
  <c r="I679" i="2"/>
  <c r="J679" i="2"/>
  <c r="K679" i="2"/>
  <c r="A680" i="2"/>
  <c r="B680" i="2"/>
  <c r="I680" i="2"/>
  <c r="J680" i="2"/>
  <c r="K680" i="2"/>
  <c r="A681" i="2"/>
  <c r="B681" i="2"/>
  <c r="I681" i="2"/>
  <c r="J681" i="2"/>
  <c r="K681" i="2"/>
  <c r="A682" i="2"/>
  <c r="B682" i="2"/>
  <c r="I682" i="2"/>
  <c r="J682" i="2"/>
  <c r="K682" i="2"/>
  <c r="A683" i="2"/>
  <c r="B683" i="2"/>
  <c r="I683" i="2"/>
  <c r="J683" i="2"/>
  <c r="K683" i="2"/>
  <c r="A684" i="2"/>
  <c r="B684" i="2"/>
  <c r="I684" i="2"/>
  <c r="J684" i="2"/>
  <c r="K684" i="2"/>
  <c r="A685" i="2"/>
  <c r="B685" i="2"/>
  <c r="I685" i="2"/>
  <c r="J685" i="2"/>
  <c r="K685" i="2"/>
  <c r="A686" i="2"/>
  <c r="B686" i="2"/>
  <c r="I686" i="2"/>
  <c r="J686" i="2"/>
  <c r="K686" i="2"/>
  <c r="A687" i="2"/>
  <c r="B687" i="2"/>
  <c r="I687" i="2"/>
  <c r="J687" i="2"/>
  <c r="K687" i="2"/>
  <c r="A688" i="2"/>
  <c r="B688" i="2"/>
  <c r="I688" i="2"/>
  <c r="J688" i="2"/>
  <c r="K688" i="2"/>
  <c r="A689" i="2"/>
  <c r="B689" i="2"/>
  <c r="I689" i="2"/>
  <c r="J689" i="2"/>
  <c r="K689" i="2"/>
  <c r="A690" i="2"/>
  <c r="B690" i="2"/>
  <c r="I690" i="2"/>
  <c r="J690" i="2"/>
  <c r="K690" i="2"/>
  <c r="A691" i="2"/>
  <c r="B691" i="2"/>
  <c r="I691" i="2"/>
  <c r="J691" i="2"/>
  <c r="K691" i="2"/>
  <c r="A692" i="2"/>
  <c r="B692" i="2"/>
  <c r="I692" i="2"/>
  <c r="J692" i="2"/>
  <c r="K692" i="2"/>
  <c r="A693" i="2"/>
  <c r="B693" i="2"/>
  <c r="I693" i="2"/>
  <c r="J693" i="2"/>
  <c r="K693" i="2"/>
  <c r="A694" i="2"/>
  <c r="B694" i="2"/>
  <c r="I694" i="2"/>
  <c r="J694" i="2"/>
  <c r="K694" i="2"/>
  <c r="A695" i="2"/>
  <c r="B695" i="2"/>
  <c r="I695" i="2"/>
  <c r="J695" i="2"/>
  <c r="K695" i="2"/>
  <c r="A696" i="2"/>
  <c r="B696" i="2"/>
  <c r="I696" i="2"/>
  <c r="J696" i="2"/>
  <c r="K696" i="2"/>
  <c r="A697" i="2"/>
  <c r="B697" i="2"/>
  <c r="I697" i="2"/>
  <c r="J697" i="2"/>
  <c r="K697" i="2"/>
  <c r="A698" i="2"/>
  <c r="B698" i="2"/>
  <c r="I698" i="2"/>
  <c r="J698" i="2"/>
  <c r="K698" i="2"/>
  <c r="A699" i="2"/>
  <c r="B699" i="2"/>
  <c r="I699" i="2"/>
  <c r="J699" i="2"/>
  <c r="K699" i="2"/>
  <c r="A700" i="2"/>
  <c r="B700" i="2"/>
  <c r="I700" i="2"/>
  <c r="J700" i="2"/>
  <c r="K700" i="2"/>
  <c r="A701" i="2"/>
  <c r="B701" i="2"/>
  <c r="I701" i="2"/>
  <c r="J701" i="2"/>
  <c r="K701" i="2"/>
  <c r="A702" i="2"/>
  <c r="B702" i="2"/>
  <c r="I702" i="2"/>
  <c r="J702" i="2"/>
  <c r="K702" i="2"/>
  <c r="A703" i="2"/>
  <c r="B703" i="2"/>
  <c r="I703" i="2"/>
  <c r="J703" i="2"/>
  <c r="K703" i="2"/>
  <c r="A704" i="2"/>
  <c r="B704" i="2"/>
  <c r="I704" i="2"/>
  <c r="J704" i="2"/>
  <c r="K704" i="2"/>
  <c r="A705" i="2"/>
  <c r="B705" i="2"/>
  <c r="I705" i="2"/>
  <c r="J705" i="2"/>
  <c r="K705" i="2"/>
  <c r="A706" i="2"/>
  <c r="B706" i="2"/>
  <c r="I706" i="2"/>
  <c r="J706" i="2"/>
  <c r="K706" i="2"/>
  <c r="A707" i="2"/>
  <c r="B707" i="2"/>
  <c r="I707" i="2"/>
  <c r="J707" i="2"/>
  <c r="K707" i="2"/>
  <c r="A708" i="2"/>
  <c r="B708" i="2"/>
  <c r="I708" i="2"/>
  <c r="J708" i="2"/>
  <c r="K708" i="2"/>
  <c r="A709" i="2"/>
  <c r="B709" i="2"/>
  <c r="I709" i="2"/>
  <c r="J709" i="2"/>
  <c r="K709" i="2"/>
  <c r="A710" i="2"/>
  <c r="B710" i="2"/>
  <c r="I710" i="2"/>
  <c r="J710" i="2"/>
  <c r="K710" i="2"/>
  <c r="A711" i="2"/>
  <c r="B711" i="2"/>
  <c r="I711" i="2"/>
  <c r="J711" i="2"/>
  <c r="K711" i="2"/>
  <c r="A712" i="2"/>
  <c r="B712" i="2"/>
  <c r="I712" i="2"/>
  <c r="J712" i="2"/>
  <c r="K712" i="2"/>
  <c r="A713" i="2"/>
  <c r="B713" i="2"/>
  <c r="I713" i="2"/>
  <c r="J713" i="2"/>
  <c r="K713" i="2"/>
  <c r="A714" i="2"/>
  <c r="B714" i="2"/>
  <c r="I714" i="2"/>
  <c r="J714" i="2"/>
  <c r="K714" i="2"/>
  <c r="A715" i="2"/>
  <c r="B715" i="2"/>
  <c r="I715" i="2"/>
  <c r="J715" i="2"/>
  <c r="K715" i="2"/>
  <c r="A716" i="2"/>
  <c r="B716" i="2"/>
  <c r="I716" i="2"/>
  <c r="J716" i="2"/>
  <c r="K716" i="2"/>
  <c r="A717" i="2"/>
  <c r="B717" i="2"/>
  <c r="I717" i="2"/>
  <c r="J717" i="2"/>
  <c r="K717" i="2"/>
  <c r="A718" i="2"/>
  <c r="B718" i="2"/>
  <c r="I718" i="2"/>
  <c r="J718" i="2"/>
  <c r="K718" i="2"/>
  <c r="A719" i="2"/>
  <c r="B719" i="2"/>
  <c r="I719" i="2"/>
  <c r="J719" i="2"/>
  <c r="K719" i="2"/>
  <c r="A720" i="2"/>
  <c r="B720" i="2"/>
  <c r="I720" i="2"/>
  <c r="J720" i="2"/>
  <c r="K720" i="2"/>
  <c r="A721" i="2"/>
  <c r="B721" i="2"/>
  <c r="I721" i="2"/>
  <c r="J721" i="2"/>
  <c r="K721" i="2"/>
  <c r="A722" i="2"/>
  <c r="B722" i="2"/>
  <c r="I722" i="2"/>
  <c r="J722" i="2"/>
  <c r="K722" i="2"/>
  <c r="A723" i="2"/>
  <c r="B723" i="2"/>
  <c r="I723" i="2"/>
  <c r="J723" i="2"/>
  <c r="K723" i="2"/>
  <c r="A724" i="2"/>
  <c r="B724" i="2"/>
  <c r="I724" i="2"/>
  <c r="J724" i="2"/>
  <c r="K724" i="2"/>
  <c r="A725" i="2"/>
  <c r="B725" i="2"/>
  <c r="I725" i="2"/>
  <c r="J725" i="2"/>
  <c r="K725" i="2"/>
  <c r="A726" i="2"/>
  <c r="B726" i="2"/>
  <c r="I726" i="2"/>
  <c r="J726" i="2"/>
  <c r="K726" i="2"/>
  <c r="A727" i="2"/>
  <c r="B727" i="2"/>
  <c r="I727" i="2"/>
  <c r="J727" i="2"/>
  <c r="K727" i="2"/>
  <c r="A728" i="2"/>
  <c r="B728" i="2"/>
  <c r="I728" i="2"/>
  <c r="J728" i="2"/>
  <c r="K728" i="2"/>
  <c r="A729" i="2"/>
  <c r="B729" i="2"/>
  <c r="I729" i="2"/>
  <c r="J729" i="2"/>
  <c r="K729" i="2"/>
  <c r="A730" i="2"/>
  <c r="B730" i="2"/>
  <c r="I730" i="2"/>
  <c r="J730" i="2"/>
  <c r="K730" i="2"/>
  <c r="A731" i="2"/>
  <c r="B731" i="2"/>
  <c r="I731" i="2"/>
  <c r="J731" i="2"/>
  <c r="K731" i="2"/>
  <c r="A732" i="2"/>
  <c r="B732" i="2"/>
  <c r="I732" i="2"/>
  <c r="J732" i="2"/>
  <c r="K732" i="2"/>
  <c r="A733" i="2"/>
  <c r="B733" i="2"/>
  <c r="I733" i="2"/>
  <c r="J733" i="2"/>
  <c r="K733" i="2"/>
  <c r="A734" i="2"/>
  <c r="B734" i="2"/>
  <c r="I734" i="2"/>
  <c r="J734" i="2"/>
  <c r="K734" i="2"/>
  <c r="A735" i="2"/>
  <c r="B735" i="2"/>
  <c r="I735" i="2"/>
  <c r="J735" i="2"/>
  <c r="K735" i="2"/>
  <c r="A736" i="2"/>
  <c r="B736" i="2"/>
  <c r="I736" i="2"/>
  <c r="J736" i="2"/>
  <c r="K736" i="2"/>
  <c r="A737" i="2"/>
  <c r="B737" i="2"/>
  <c r="I737" i="2"/>
  <c r="J737" i="2"/>
  <c r="K737" i="2"/>
  <c r="A738" i="2"/>
  <c r="B738" i="2"/>
  <c r="I738" i="2"/>
  <c r="J738" i="2"/>
  <c r="K738" i="2"/>
  <c r="A739" i="2"/>
  <c r="B739" i="2"/>
  <c r="I739" i="2"/>
  <c r="J739" i="2"/>
  <c r="K739" i="2"/>
  <c r="A740" i="2"/>
  <c r="B740" i="2"/>
  <c r="I740" i="2"/>
  <c r="J740" i="2"/>
  <c r="K740" i="2"/>
  <c r="A741" i="2"/>
  <c r="B741" i="2"/>
  <c r="I741" i="2"/>
  <c r="J741" i="2"/>
  <c r="K741" i="2"/>
  <c r="A742" i="2"/>
  <c r="B742" i="2"/>
  <c r="I742" i="2"/>
  <c r="J742" i="2"/>
  <c r="K742" i="2"/>
  <c r="A743" i="2"/>
  <c r="B743" i="2"/>
  <c r="I743" i="2"/>
  <c r="J743" i="2"/>
  <c r="K743" i="2"/>
  <c r="A744" i="2"/>
  <c r="B744" i="2"/>
  <c r="I744" i="2"/>
  <c r="J744" i="2"/>
  <c r="K744" i="2"/>
  <c r="A745" i="2"/>
  <c r="B745" i="2"/>
  <c r="I745" i="2"/>
  <c r="J745" i="2"/>
  <c r="K745" i="2"/>
  <c r="A746" i="2"/>
  <c r="B746" i="2"/>
  <c r="I746" i="2"/>
  <c r="J746" i="2"/>
  <c r="K746" i="2"/>
  <c r="A747" i="2"/>
  <c r="B747" i="2"/>
  <c r="I747" i="2"/>
  <c r="J747" i="2"/>
  <c r="K747" i="2"/>
  <c r="A748" i="2"/>
  <c r="B748" i="2"/>
  <c r="I748" i="2"/>
  <c r="J748" i="2"/>
  <c r="K748" i="2"/>
  <c r="A749" i="2"/>
  <c r="B749" i="2"/>
  <c r="I749" i="2"/>
  <c r="J749" i="2"/>
  <c r="K749" i="2"/>
  <c r="A750" i="2"/>
  <c r="B750" i="2"/>
  <c r="I750" i="2"/>
  <c r="J750" i="2"/>
  <c r="K750" i="2"/>
  <c r="A751" i="2"/>
  <c r="B751" i="2"/>
  <c r="I751" i="2"/>
  <c r="J751" i="2"/>
  <c r="K751" i="2"/>
  <c r="A752" i="2"/>
  <c r="B752" i="2"/>
  <c r="I752" i="2"/>
  <c r="J752" i="2"/>
  <c r="K752" i="2"/>
  <c r="A753" i="2"/>
  <c r="B753" i="2"/>
  <c r="I753" i="2"/>
  <c r="J753" i="2"/>
  <c r="K753" i="2"/>
  <c r="A754" i="2"/>
  <c r="B754" i="2"/>
  <c r="I754" i="2"/>
  <c r="J754" i="2"/>
  <c r="K754" i="2"/>
  <c r="A755" i="2"/>
  <c r="B755" i="2"/>
  <c r="I755" i="2"/>
  <c r="J755" i="2"/>
  <c r="K755" i="2"/>
  <c r="A756" i="2"/>
  <c r="B756" i="2"/>
  <c r="I756" i="2"/>
  <c r="J756" i="2"/>
  <c r="K756" i="2"/>
  <c r="A757" i="2"/>
  <c r="B757" i="2"/>
  <c r="I757" i="2"/>
  <c r="J757" i="2"/>
  <c r="K757" i="2"/>
  <c r="A758" i="2"/>
  <c r="B758" i="2"/>
  <c r="I758" i="2"/>
  <c r="J758" i="2"/>
  <c r="K758" i="2"/>
  <c r="A759" i="2"/>
  <c r="B759" i="2"/>
  <c r="I759" i="2"/>
  <c r="J759" i="2"/>
  <c r="K759" i="2"/>
  <c r="A760" i="2"/>
  <c r="B760" i="2"/>
  <c r="I760" i="2"/>
  <c r="J760" i="2"/>
  <c r="K760" i="2"/>
  <c r="A761" i="2"/>
  <c r="B761" i="2"/>
  <c r="I761" i="2"/>
  <c r="J761" i="2"/>
  <c r="K761" i="2"/>
  <c r="A762" i="2"/>
  <c r="B762" i="2"/>
  <c r="I762" i="2"/>
  <c r="J762" i="2"/>
  <c r="K762" i="2"/>
  <c r="A763" i="2"/>
  <c r="B763" i="2"/>
  <c r="I763" i="2"/>
  <c r="J763" i="2"/>
  <c r="K763" i="2"/>
  <c r="A764" i="2"/>
  <c r="B764" i="2"/>
  <c r="I764" i="2"/>
  <c r="J764" i="2"/>
  <c r="K764" i="2"/>
  <c r="A765" i="2"/>
  <c r="B765" i="2"/>
  <c r="I765" i="2"/>
  <c r="J765" i="2"/>
  <c r="K765" i="2"/>
  <c r="A766" i="2"/>
  <c r="B766" i="2"/>
  <c r="I766" i="2"/>
  <c r="J766" i="2"/>
  <c r="K766" i="2"/>
  <c r="A767" i="2"/>
  <c r="B767" i="2"/>
  <c r="I767" i="2"/>
  <c r="J767" i="2"/>
  <c r="K767" i="2"/>
  <c r="A768" i="2"/>
  <c r="B768" i="2"/>
  <c r="I768" i="2"/>
  <c r="J768" i="2"/>
  <c r="K768" i="2"/>
  <c r="A769" i="2"/>
  <c r="B769" i="2"/>
  <c r="I769" i="2"/>
  <c r="J769" i="2"/>
  <c r="K769" i="2"/>
  <c r="A770" i="2"/>
  <c r="B770" i="2"/>
  <c r="I770" i="2"/>
  <c r="J770" i="2"/>
  <c r="K770" i="2"/>
  <c r="A771" i="2"/>
  <c r="B771" i="2"/>
  <c r="I771" i="2"/>
  <c r="J771" i="2"/>
  <c r="K771" i="2"/>
  <c r="A772" i="2"/>
  <c r="B772" i="2"/>
  <c r="I772" i="2"/>
  <c r="J772" i="2"/>
  <c r="K772" i="2"/>
  <c r="A773" i="2"/>
  <c r="B773" i="2"/>
  <c r="I773" i="2"/>
  <c r="J773" i="2"/>
  <c r="K773" i="2"/>
  <c r="A774" i="2"/>
  <c r="B774" i="2"/>
  <c r="I774" i="2"/>
  <c r="J774" i="2"/>
  <c r="K774" i="2"/>
  <c r="A775" i="2"/>
  <c r="B775" i="2"/>
  <c r="I775" i="2"/>
  <c r="J775" i="2"/>
  <c r="K775" i="2"/>
  <c r="A776" i="2"/>
  <c r="B776" i="2"/>
  <c r="I776" i="2"/>
  <c r="J776" i="2"/>
  <c r="K776" i="2"/>
  <c r="A777" i="2"/>
  <c r="B777" i="2"/>
  <c r="I777" i="2"/>
  <c r="J777" i="2"/>
  <c r="K777" i="2"/>
  <c r="A778" i="2"/>
  <c r="B778" i="2"/>
  <c r="I778" i="2"/>
  <c r="J778" i="2"/>
  <c r="K778" i="2"/>
  <c r="A779" i="2"/>
  <c r="B779" i="2"/>
  <c r="I779" i="2"/>
  <c r="J779" i="2"/>
  <c r="K779" i="2"/>
  <c r="A780" i="2"/>
  <c r="B780" i="2"/>
  <c r="I780" i="2"/>
  <c r="J780" i="2"/>
  <c r="K780" i="2"/>
  <c r="A781" i="2"/>
  <c r="B781" i="2"/>
  <c r="I781" i="2"/>
  <c r="J781" i="2"/>
  <c r="K781" i="2"/>
  <c r="A782" i="2"/>
  <c r="B782" i="2"/>
  <c r="I782" i="2"/>
  <c r="J782" i="2"/>
  <c r="K782" i="2"/>
  <c r="A783" i="2"/>
  <c r="B783" i="2"/>
  <c r="I783" i="2"/>
  <c r="J783" i="2"/>
  <c r="K783" i="2"/>
  <c r="A784" i="2"/>
  <c r="B784" i="2"/>
  <c r="I784" i="2"/>
  <c r="J784" i="2"/>
  <c r="K784" i="2"/>
  <c r="A785" i="2"/>
  <c r="B785" i="2"/>
  <c r="I785" i="2"/>
  <c r="J785" i="2"/>
  <c r="K785" i="2"/>
  <c r="A786" i="2"/>
  <c r="B786" i="2"/>
  <c r="I786" i="2"/>
  <c r="J786" i="2"/>
  <c r="K786" i="2"/>
  <c r="A787" i="2"/>
  <c r="B787" i="2"/>
  <c r="I787" i="2"/>
  <c r="J787" i="2"/>
  <c r="K787" i="2"/>
  <c r="A788" i="2"/>
  <c r="B788" i="2"/>
  <c r="I788" i="2"/>
  <c r="J788" i="2"/>
  <c r="K788" i="2"/>
  <c r="A789" i="2"/>
  <c r="B789" i="2"/>
  <c r="I789" i="2"/>
  <c r="J789" i="2"/>
  <c r="K789" i="2"/>
  <c r="A790" i="2"/>
  <c r="B790" i="2"/>
  <c r="I790" i="2"/>
  <c r="J790" i="2"/>
  <c r="K790" i="2"/>
  <c r="A791" i="2"/>
  <c r="B791" i="2"/>
  <c r="I791" i="2"/>
  <c r="J791" i="2"/>
  <c r="K791" i="2"/>
  <c r="A792" i="2"/>
  <c r="B792" i="2"/>
  <c r="I792" i="2"/>
  <c r="J792" i="2"/>
  <c r="K792" i="2"/>
  <c r="A793" i="2"/>
  <c r="B793" i="2"/>
  <c r="I793" i="2"/>
  <c r="J793" i="2"/>
  <c r="K793" i="2"/>
  <c r="A794" i="2"/>
  <c r="B794" i="2"/>
  <c r="I794" i="2"/>
  <c r="J794" i="2"/>
  <c r="K794" i="2"/>
  <c r="A795" i="2"/>
  <c r="B795" i="2"/>
  <c r="I795" i="2"/>
  <c r="J795" i="2"/>
  <c r="K795" i="2"/>
  <c r="A796" i="2"/>
  <c r="B796" i="2"/>
  <c r="I796" i="2"/>
  <c r="J796" i="2"/>
  <c r="K796" i="2"/>
  <c r="A797" i="2"/>
  <c r="B797" i="2"/>
  <c r="I797" i="2"/>
  <c r="J797" i="2"/>
  <c r="K797" i="2"/>
  <c r="A798" i="2"/>
  <c r="B798" i="2"/>
  <c r="I798" i="2"/>
  <c r="J798" i="2"/>
  <c r="K798" i="2"/>
  <c r="A799" i="2"/>
  <c r="B799" i="2"/>
  <c r="I799" i="2"/>
  <c r="J799" i="2"/>
  <c r="K799" i="2"/>
  <c r="A800" i="2"/>
  <c r="B800" i="2"/>
  <c r="I800" i="2"/>
  <c r="J800" i="2"/>
  <c r="K800" i="2"/>
  <c r="A801" i="2"/>
  <c r="B801" i="2"/>
  <c r="I801" i="2"/>
  <c r="J801" i="2"/>
  <c r="K801" i="2"/>
  <c r="A802" i="2"/>
  <c r="B802" i="2"/>
  <c r="I802" i="2"/>
  <c r="J802" i="2"/>
  <c r="K802" i="2"/>
  <c r="A803" i="2"/>
  <c r="B803" i="2"/>
  <c r="I803" i="2"/>
  <c r="J803" i="2"/>
  <c r="K803" i="2"/>
  <c r="A804" i="2"/>
  <c r="B804" i="2"/>
  <c r="I804" i="2"/>
  <c r="J804" i="2"/>
  <c r="K804" i="2"/>
  <c r="A805" i="2"/>
  <c r="B805" i="2"/>
  <c r="I805" i="2"/>
  <c r="J805" i="2"/>
  <c r="K805" i="2"/>
  <c r="A806" i="2"/>
  <c r="B806" i="2"/>
  <c r="I806" i="2"/>
  <c r="J806" i="2"/>
  <c r="K806" i="2"/>
  <c r="A807" i="2"/>
  <c r="B807" i="2"/>
  <c r="I807" i="2"/>
  <c r="J807" i="2"/>
  <c r="K807" i="2"/>
  <c r="A808" i="2"/>
  <c r="B808" i="2"/>
  <c r="I808" i="2"/>
  <c r="J808" i="2"/>
  <c r="K808" i="2"/>
  <c r="A809" i="2"/>
  <c r="B809" i="2"/>
  <c r="I809" i="2"/>
  <c r="J809" i="2"/>
  <c r="K809" i="2"/>
  <c r="A810" i="2"/>
  <c r="B810" i="2"/>
  <c r="I810" i="2"/>
  <c r="J810" i="2"/>
  <c r="K810" i="2"/>
  <c r="A811" i="2"/>
  <c r="B811" i="2"/>
  <c r="I811" i="2"/>
  <c r="J811" i="2"/>
  <c r="K811" i="2"/>
  <c r="A812" i="2"/>
  <c r="B812" i="2"/>
  <c r="I812" i="2"/>
  <c r="J812" i="2"/>
  <c r="K812" i="2"/>
  <c r="A813" i="2"/>
  <c r="B813" i="2"/>
  <c r="I813" i="2"/>
  <c r="J813" i="2"/>
  <c r="K813" i="2"/>
  <c r="A814" i="2"/>
  <c r="B814" i="2"/>
  <c r="I814" i="2"/>
  <c r="J814" i="2"/>
  <c r="K814" i="2"/>
  <c r="A815" i="2"/>
  <c r="B815" i="2"/>
  <c r="I815" i="2"/>
  <c r="J815" i="2"/>
  <c r="K815" i="2"/>
  <c r="A816" i="2"/>
  <c r="B816" i="2"/>
  <c r="I816" i="2"/>
  <c r="J816" i="2"/>
  <c r="K816" i="2"/>
  <c r="A817" i="2"/>
  <c r="B817" i="2"/>
  <c r="I817" i="2"/>
  <c r="J817" i="2"/>
  <c r="K817" i="2"/>
  <c r="A818" i="2"/>
  <c r="B818" i="2"/>
  <c r="I818" i="2"/>
  <c r="J818" i="2"/>
  <c r="K818" i="2"/>
  <c r="A819" i="2"/>
  <c r="B819" i="2"/>
  <c r="I819" i="2"/>
  <c r="J819" i="2"/>
  <c r="K819" i="2"/>
  <c r="A820" i="2"/>
  <c r="B820" i="2"/>
  <c r="I820" i="2"/>
  <c r="J820" i="2"/>
  <c r="K820" i="2"/>
  <c r="A821" i="2"/>
  <c r="B821" i="2"/>
  <c r="I821" i="2"/>
  <c r="J821" i="2"/>
  <c r="K821" i="2"/>
  <c r="A822" i="2"/>
  <c r="B822" i="2"/>
  <c r="I822" i="2"/>
  <c r="J822" i="2"/>
  <c r="K822" i="2"/>
  <c r="A823" i="2"/>
  <c r="B823" i="2"/>
  <c r="I823" i="2"/>
  <c r="J823" i="2"/>
  <c r="K823" i="2"/>
  <c r="A824" i="2"/>
  <c r="B824" i="2"/>
  <c r="I824" i="2"/>
  <c r="J824" i="2"/>
  <c r="K824" i="2"/>
  <c r="A825" i="2"/>
  <c r="B825" i="2"/>
  <c r="I825" i="2"/>
  <c r="J825" i="2"/>
  <c r="K825" i="2"/>
  <c r="A826" i="2"/>
  <c r="B826" i="2"/>
  <c r="I826" i="2"/>
  <c r="J826" i="2"/>
  <c r="K826" i="2"/>
  <c r="A827" i="2"/>
  <c r="B827" i="2"/>
  <c r="I827" i="2"/>
  <c r="J827" i="2"/>
  <c r="K827" i="2"/>
  <c r="A828" i="2"/>
  <c r="B828" i="2"/>
  <c r="I828" i="2"/>
  <c r="J828" i="2"/>
  <c r="K828" i="2"/>
  <c r="A829" i="2"/>
  <c r="B829" i="2"/>
  <c r="I829" i="2"/>
  <c r="J829" i="2"/>
  <c r="K829" i="2"/>
  <c r="A830" i="2"/>
  <c r="B830" i="2"/>
  <c r="I830" i="2"/>
  <c r="J830" i="2"/>
  <c r="K830" i="2"/>
  <c r="A831" i="2"/>
  <c r="B831" i="2"/>
  <c r="I831" i="2"/>
  <c r="J831" i="2"/>
  <c r="K831" i="2"/>
  <c r="A832" i="2"/>
  <c r="B832" i="2"/>
  <c r="I832" i="2"/>
  <c r="J832" i="2"/>
  <c r="K832" i="2"/>
  <c r="A833" i="2"/>
  <c r="B833" i="2"/>
  <c r="I833" i="2"/>
  <c r="J833" i="2"/>
  <c r="K833" i="2"/>
  <c r="A834" i="2"/>
  <c r="B834" i="2"/>
  <c r="I834" i="2"/>
  <c r="J834" i="2"/>
  <c r="K834" i="2"/>
  <c r="A835" i="2"/>
  <c r="B835" i="2"/>
  <c r="I835" i="2"/>
  <c r="J835" i="2"/>
  <c r="K835" i="2"/>
  <c r="A836" i="2"/>
  <c r="B836" i="2"/>
  <c r="I836" i="2"/>
  <c r="J836" i="2"/>
  <c r="K836" i="2"/>
  <c r="A837" i="2"/>
  <c r="B837" i="2"/>
  <c r="I837" i="2"/>
  <c r="J837" i="2"/>
  <c r="K837" i="2"/>
  <c r="A838" i="2"/>
  <c r="B838" i="2"/>
  <c r="I838" i="2"/>
  <c r="J838" i="2"/>
  <c r="K838" i="2"/>
  <c r="A839" i="2"/>
  <c r="B839" i="2"/>
  <c r="I839" i="2"/>
  <c r="J839" i="2"/>
  <c r="K839" i="2"/>
  <c r="A840" i="2"/>
  <c r="B840" i="2"/>
  <c r="I840" i="2"/>
  <c r="J840" i="2"/>
  <c r="K840" i="2"/>
  <c r="A841" i="2"/>
  <c r="B841" i="2"/>
  <c r="I841" i="2"/>
  <c r="J841" i="2"/>
  <c r="K841" i="2"/>
  <c r="A842" i="2"/>
  <c r="B842" i="2"/>
  <c r="I842" i="2"/>
  <c r="J842" i="2"/>
  <c r="K842" i="2"/>
  <c r="A843" i="2"/>
  <c r="B843" i="2"/>
  <c r="I843" i="2"/>
  <c r="J843" i="2"/>
  <c r="K843" i="2"/>
  <c r="A844" i="2"/>
  <c r="B844" i="2"/>
  <c r="I844" i="2"/>
  <c r="J844" i="2"/>
  <c r="K844" i="2"/>
  <c r="A845" i="2"/>
  <c r="B845" i="2"/>
  <c r="I845" i="2"/>
  <c r="J845" i="2"/>
  <c r="K845" i="2"/>
  <c r="A846" i="2"/>
  <c r="B846" i="2"/>
  <c r="I846" i="2"/>
  <c r="J846" i="2"/>
  <c r="K846" i="2"/>
  <c r="A847" i="2"/>
  <c r="B847" i="2"/>
  <c r="I847" i="2"/>
  <c r="J847" i="2"/>
  <c r="K847" i="2"/>
  <c r="A848" i="2"/>
  <c r="B848" i="2"/>
  <c r="I848" i="2"/>
  <c r="J848" i="2"/>
  <c r="K848" i="2"/>
  <c r="A849" i="2"/>
  <c r="B849" i="2"/>
  <c r="I849" i="2"/>
  <c r="J849" i="2"/>
  <c r="K849" i="2"/>
  <c r="A850" i="2"/>
  <c r="B850" i="2"/>
  <c r="I850" i="2"/>
  <c r="J850" i="2"/>
  <c r="K850" i="2"/>
  <c r="A851" i="2"/>
  <c r="B851" i="2"/>
  <c r="I851" i="2"/>
  <c r="J851" i="2"/>
  <c r="K851" i="2"/>
  <c r="A852" i="2"/>
  <c r="B852" i="2"/>
  <c r="I852" i="2"/>
  <c r="J852" i="2"/>
  <c r="K852" i="2"/>
  <c r="A853" i="2"/>
  <c r="B853" i="2"/>
  <c r="I853" i="2"/>
  <c r="J853" i="2"/>
  <c r="K853" i="2"/>
  <c r="A854" i="2"/>
  <c r="B854" i="2"/>
  <c r="I854" i="2"/>
  <c r="J854" i="2"/>
  <c r="K854" i="2"/>
  <c r="A855" i="2"/>
  <c r="B855" i="2"/>
  <c r="I855" i="2"/>
  <c r="J855" i="2"/>
  <c r="K855" i="2"/>
  <c r="A856" i="2"/>
  <c r="B856" i="2"/>
  <c r="I856" i="2"/>
  <c r="J856" i="2"/>
  <c r="K856" i="2"/>
  <c r="A857" i="2"/>
  <c r="B857" i="2"/>
  <c r="I857" i="2"/>
  <c r="J857" i="2"/>
  <c r="K857" i="2"/>
  <c r="A858" i="2"/>
  <c r="B858" i="2"/>
  <c r="I858" i="2"/>
  <c r="J858" i="2"/>
  <c r="K858" i="2"/>
  <c r="A859" i="2"/>
  <c r="B859" i="2"/>
  <c r="I859" i="2"/>
  <c r="J859" i="2"/>
  <c r="K859" i="2"/>
  <c r="A860" i="2"/>
  <c r="B860" i="2"/>
  <c r="I860" i="2"/>
  <c r="J860" i="2"/>
  <c r="K860" i="2"/>
  <c r="A861" i="2"/>
  <c r="B861" i="2"/>
  <c r="I861" i="2"/>
  <c r="J861" i="2"/>
  <c r="K861" i="2"/>
  <c r="A862" i="2"/>
  <c r="B862" i="2"/>
  <c r="I862" i="2"/>
  <c r="J862" i="2"/>
  <c r="K862" i="2"/>
  <c r="A863" i="2"/>
  <c r="B863" i="2"/>
  <c r="I863" i="2"/>
  <c r="J863" i="2"/>
  <c r="K863" i="2"/>
  <c r="A864" i="2"/>
  <c r="B864" i="2"/>
  <c r="I864" i="2"/>
  <c r="J864" i="2"/>
  <c r="K864" i="2"/>
  <c r="A865" i="2"/>
  <c r="B865" i="2"/>
  <c r="I865" i="2"/>
  <c r="J865" i="2"/>
  <c r="K865" i="2"/>
  <c r="A866" i="2"/>
  <c r="B866" i="2"/>
  <c r="I866" i="2"/>
  <c r="J866" i="2"/>
  <c r="K866" i="2"/>
  <c r="A867" i="2"/>
  <c r="B867" i="2"/>
  <c r="I867" i="2"/>
  <c r="J867" i="2"/>
  <c r="K867" i="2"/>
  <c r="A868" i="2"/>
  <c r="B868" i="2"/>
  <c r="I868" i="2"/>
  <c r="J868" i="2"/>
  <c r="K868" i="2"/>
  <c r="A869" i="2"/>
  <c r="B869" i="2"/>
  <c r="I869" i="2"/>
  <c r="J869" i="2"/>
  <c r="K869" i="2"/>
  <c r="A870" i="2"/>
  <c r="B870" i="2"/>
  <c r="I870" i="2"/>
  <c r="J870" i="2"/>
  <c r="K870" i="2"/>
  <c r="A871" i="2"/>
  <c r="B871" i="2"/>
  <c r="I871" i="2"/>
  <c r="J871" i="2"/>
  <c r="K871" i="2"/>
  <c r="A872" i="2"/>
  <c r="B872" i="2"/>
  <c r="I872" i="2"/>
  <c r="J872" i="2"/>
  <c r="K872" i="2"/>
  <c r="A873" i="2"/>
  <c r="B873" i="2"/>
  <c r="I873" i="2"/>
  <c r="J873" i="2"/>
  <c r="K873" i="2"/>
  <c r="A874" i="2"/>
  <c r="B874" i="2"/>
  <c r="I874" i="2"/>
  <c r="J874" i="2"/>
  <c r="K874" i="2"/>
  <c r="A875" i="2"/>
  <c r="B875" i="2"/>
  <c r="I875" i="2"/>
  <c r="J875" i="2"/>
  <c r="K875" i="2"/>
  <c r="A876" i="2"/>
  <c r="B876" i="2"/>
  <c r="I876" i="2"/>
  <c r="J876" i="2"/>
  <c r="K876" i="2"/>
  <c r="A877" i="2"/>
  <c r="B877" i="2"/>
  <c r="I877" i="2"/>
  <c r="J877" i="2"/>
  <c r="K877" i="2"/>
  <c r="A878" i="2"/>
  <c r="B878" i="2"/>
  <c r="I878" i="2"/>
  <c r="J878" i="2"/>
  <c r="K878" i="2"/>
  <c r="A879" i="2"/>
  <c r="B879" i="2"/>
  <c r="I879" i="2"/>
  <c r="J879" i="2"/>
  <c r="K879" i="2"/>
  <c r="A880" i="2"/>
  <c r="B880" i="2"/>
  <c r="I880" i="2"/>
  <c r="J880" i="2"/>
  <c r="K880" i="2"/>
  <c r="A881" i="2"/>
  <c r="B881" i="2"/>
  <c r="I881" i="2"/>
  <c r="J881" i="2"/>
  <c r="K881" i="2"/>
  <c r="A882" i="2"/>
  <c r="B882" i="2"/>
  <c r="I882" i="2"/>
  <c r="J882" i="2"/>
  <c r="K882" i="2"/>
  <c r="A883" i="2"/>
  <c r="B883" i="2"/>
  <c r="I883" i="2"/>
  <c r="J883" i="2"/>
  <c r="K883" i="2"/>
  <c r="A884" i="2"/>
  <c r="B884" i="2"/>
  <c r="I884" i="2"/>
  <c r="J884" i="2"/>
  <c r="K884" i="2"/>
  <c r="A885" i="2"/>
  <c r="B885" i="2"/>
  <c r="I885" i="2"/>
  <c r="J885" i="2"/>
  <c r="K885" i="2"/>
  <c r="A886" i="2"/>
  <c r="B886" i="2"/>
  <c r="I886" i="2"/>
  <c r="J886" i="2"/>
  <c r="K886" i="2"/>
  <c r="A887" i="2"/>
  <c r="B887" i="2"/>
  <c r="I887" i="2"/>
  <c r="J887" i="2"/>
  <c r="K887" i="2"/>
  <c r="A888" i="2"/>
  <c r="B888" i="2"/>
  <c r="I888" i="2"/>
  <c r="J888" i="2"/>
  <c r="K888" i="2"/>
  <c r="A889" i="2"/>
  <c r="B889" i="2"/>
  <c r="I889" i="2"/>
  <c r="J889" i="2"/>
  <c r="K889" i="2"/>
  <c r="A890" i="2"/>
  <c r="B890" i="2"/>
  <c r="I890" i="2"/>
  <c r="J890" i="2"/>
  <c r="K890" i="2"/>
  <c r="A891" i="2"/>
  <c r="B891" i="2"/>
  <c r="I891" i="2"/>
  <c r="J891" i="2"/>
  <c r="K891" i="2"/>
  <c r="A892" i="2"/>
  <c r="B892" i="2"/>
  <c r="I892" i="2"/>
  <c r="J892" i="2"/>
  <c r="K892" i="2"/>
  <c r="A893" i="2"/>
  <c r="B893" i="2"/>
  <c r="I893" i="2"/>
  <c r="J893" i="2"/>
  <c r="K893" i="2"/>
  <c r="A894" i="2"/>
  <c r="B894" i="2"/>
  <c r="I894" i="2"/>
  <c r="J894" i="2"/>
  <c r="K894" i="2"/>
  <c r="A895" i="2"/>
  <c r="B895" i="2"/>
  <c r="I895" i="2"/>
  <c r="J895" i="2"/>
  <c r="K895" i="2"/>
  <c r="A896" i="2"/>
  <c r="B896" i="2"/>
  <c r="I896" i="2"/>
  <c r="J896" i="2"/>
  <c r="K896" i="2"/>
  <c r="A897" i="2"/>
  <c r="B897" i="2"/>
  <c r="I897" i="2"/>
  <c r="J897" i="2"/>
  <c r="K897" i="2"/>
  <c r="A898" i="2"/>
  <c r="B898" i="2"/>
  <c r="I898" i="2"/>
  <c r="J898" i="2"/>
  <c r="K898" i="2"/>
  <c r="A899" i="2"/>
  <c r="B899" i="2"/>
  <c r="I899" i="2"/>
  <c r="J899" i="2"/>
  <c r="K899" i="2"/>
  <c r="A900" i="2"/>
  <c r="B900" i="2"/>
  <c r="I900" i="2"/>
  <c r="J900" i="2"/>
  <c r="K900" i="2"/>
  <c r="A901" i="2"/>
  <c r="B901" i="2"/>
  <c r="I901" i="2"/>
  <c r="J901" i="2"/>
  <c r="K901" i="2"/>
  <c r="A902" i="2"/>
  <c r="B902" i="2"/>
  <c r="I902" i="2"/>
  <c r="J902" i="2"/>
  <c r="K902" i="2"/>
  <c r="A903" i="2"/>
  <c r="B903" i="2"/>
  <c r="I903" i="2"/>
  <c r="J903" i="2"/>
  <c r="K903" i="2"/>
  <c r="A904" i="2"/>
  <c r="B904" i="2"/>
  <c r="I904" i="2"/>
  <c r="J904" i="2"/>
  <c r="K904" i="2"/>
  <c r="A905" i="2"/>
  <c r="B905" i="2"/>
  <c r="I905" i="2"/>
  <c r="J905" i="2"/>
  <c r="K905" i="2"/>
  <c r="A906" i="2"/>
  <c r="B906" i="2"/>
  <c r="I906" i="2"/>
  <c r="J906" i="2"/>
  <c r="K906" i="2"/>
  <c r="A907" i="2"/>
  <c r="B907" i="2"/>
  <c r="I907" i="2"/>
  <c r="J907" i="2"/>
  <c r="K907" i="2"/>
  <c r="A908" i="2"/>
  <c r="B908" i="2"/>
  <c r="I908" i="2"/>
  <c r="J908" i="2"/>
  <c r="K908" i="2"/>
  <c r="A909" i="2"/>
  <c r="B909" i="2"/>
  <c r="I909" i="2"/>
  <c r="J909" i="2"/>
  <c r="K909" i="2"/>
  <c r="A910" i="2"/>
  <c r="B910" i="2"/>
  <c r="I910" i="2"/>
  <c r="J910" i="2"/>
  <c r="K910" i="2"/>
  <c r="A911" i="2"/>
  <c r="B911" i="2"/>
  <c r="I911" i="2"/>
  <c r="J911" i="2"/>
  <c r="K911" i="2"/>
  <c r="A912" i="2"/>
  <c r="B912" i="2"/>
  <c r="I912" i="2"/>
  <c r="J912" i="2"/>
  <c r="K912" i="2"/>
  <c r="A913" i="2"/>
  <c r="B913" i="2"/>
  <c r="I913" i="2"/>
  <c r="J913" i="2"/>
  <c r="K913" i="2"/>
  <c r="A914" i="2"/>
  <c r="B914" i="2"/>
  <c r="I914" i="2"/>
  <c r="J914" i="2"/>
  <c r="K914" i="2"/>
  <c r="A915" i="2"/>
  <c r="B915" i="2"/>
  <c r="I915" i="2"/>
  <c r="J915" i="2"/>
  <c r="K915" i="2"/>
  <c r="A916" i="2"/>
  <c r="B916" i="2"/>
  <c r="I916" i="2"/>
  <c r="J916" i="2"/>
  <c r="K916" i="2"/>
  <c r="A917" i="2"/>
  <c r="B917" i="2"/>
  <c r="I917" i="2"/>
  <c r="J917" i="2"/>
  <c r="K917" i="2"/>
  <c r="A918" i="2"/>
  <c r="B918" i="2"/>
  <c r="I918" i="2"/>
  <c r="J918" i="2"/>
  <c r="K918" i="2"/>
  <c r="A919" i="2"/>
  <c r="B919" i="2"/>
  <c r="I919" i="2"/>
  <c r="J919" i="2"/>
  <c r="K919" i="2"/>
  <c r="A920" i="2"/>
  <c r="B920" i="2"/>
  <c r="I920" i="2"/>
  <c r="J920" i="2"/>
  <c r="K920" i="2"/>
  <c r="A921" i="2"/>
  <c r="B921" i="2"/>
  <c r="I921" i="2"/>
  <c r="J921" i="2"/>
  <c r="K921" i="2"/>
  <c r="A922" i="2"/>
  <c r="B922" i="2"/>
  <c r="I922" i="2"/>
  <c r="J922" i="2"/>
  <c r="K922" i="2"/>
  <c r="A923" i="2"/>
  <c r="B923" i="2"/>
  <c r="I923" i="2"/>
  <c r="J923" i="2"/>
  <c r="K923" i="2"/>
  <c r="A924" i="2"/>
  <c r="B924" i="2"/>
  <c r="I924" i="2"/>
  <c r="J924" i="2"/>
  <c r="K924" i="2"/>
  <c r="A925" i="2"/>
  <c r="B925" i="2"/>
  <c r="I925" i="2"/>
  <c r="J925" i="2"/>
  <c r="K925" i="2"/>
  <c r="A926" i="2"/>
  <c r="B926" i="2"/>
  <c r="I926" i="2"/>
  <c r="J926" i="2"/>
  <c r="K926" i="2"/>
  <c r="A927" i="2"/>
  <c r="B927" i="2"/>
  <c r="I927" i="2"/>
  <c r="J927" i="2"/>
  <c r="K927" i="2"/>
  <c r="A928" i="2"/>
  <c r="B928" i="2"/>
  <c r="I928" i="2"/>
  <c r="J928" i="2"/>
  <c r="K928" i="2"/>
  <c r="A929" i="2"/>
  <c r="B929" i="2"/>
  <c r="I929" i="2"/>
  <c r="J929" i="2"/>
  <c r="K929" i="2"/>
  <c r="A930" i="2"/>
  <c r="B930" i="2"/>
  <c r="I930" i="2"/>
  <c r="J930" i="2"/>
  <c r="K930" i="2"/>
  <c r="A931" i="2"/>
  <c r="B931" i="2"/>
  <c r="I931" i="2"/>
  <c r="J931" i="2"/>
  <c r="K931" i="2"/>
  <c r="A932" i="2"/>
  <c r="B932" i="2"/>
  <c r="I932" i="2"/>
  <c r="J932" i="2"/>
  <c r="K932" i="2"/>
  <c r="A933" i="2"/>
  <c r="B933" i="2"/>
  <c r="I933" i="2"/>
  <c r="J933" i="2"/>
  <c r="K933" i="2"/>
  <c r="A934" i="2"/>
  <c r="B934" i="2"/>
  <c r="I934" i="2"/>
  <c r="J934" i="2"/>
  <c r="K934" i="2"/>
  <c r="A935" i="2"/>
  <c r="B935" i="2"/>
  <c r="I935" i="2"/>
  <c r="J935" i="2"/>
  <c r="K935" i="2"/>
  <c r="A936" i="2"/>
  <c r="B936" i="2"/>
  <c r="I936" i="2"/>
  <c r="J936" i="2"/>
  <c r="K936" i="2"/>
  <c r="A937" i="2"/>
  <c r="B937" i="2"/>
  <c r="I937" i="2"/>
  <c r="J937" i="2"/>
  <c r="K937" i="2"/>
  <c r="A938" i="2"/>
  <c r="B938" i="2"/>
  <c r="I938" i="2"/>
  <c r="J938" i="2"/>
  <c r="K938" i="2"/>
  <c r="A939" i="2"/>
  <c r="B939" i="2"/>
  <c r="I939" i="2"/>
  <c r="J939" i="2"/>
  <c r="K939" i="2"/>
  <c r="A940" i="2"/>
  <c r="B940" i="2"/>
  <c r="I940" i="2"/>
  <c r="J940" i="2"/>
  <c r="K940" i="2"/>
  <c r="A941" i="2"/>
  <c r="B941" i="2"/>
  <c r="I941" i="2"/>
  <c r="J941" i="2"/>
  <c r="K941" i="2"/>
  <c r="A942" i="2"/>
  <c r="B942" i="2"/>
  <c r="I942" i="2"/>
  <c r="J942" i="2"/>
  <c r="K942" i="2"/>
  <c r="A943" i="2"/>
  <c r="B943" i="2"/>
  <c r="I943" i="2"/>
  <c r="J943" i="2"/>
  <c r="K943" i="2"/>
  <c r="A944" i="2"/>
  <c r="B944" i="2"/>
  <c r="I944" i="2"/>
  <c r="J944" i="2"/>
  <c r="K944" i="2"/>
  <c r="A945" i="2"/>
  <c r="B945" i="2"/>
  <c r="I945" i="2"/>
  <c r="J945" i="2"/>
  <c r="K945" i="2"/>
  <c r="A946" i="2"/>
  <c r="B946" i="2"/>
  <c r="I946" i="2"/>
  <c r="J946" i="2"/>
  <c r="K946" i="2"/>
  <c r="A947" i="2"/>
  <c r="B947" i="2"/>
  <c r="I947" i="2"/>
  <c r="J947" i="2"/>
  <c r="K947" i="2"/>
  <c r="A948" i="2"/>
  <c r="B948" i="2"/>
  <c r="I948" i="2"/>
  <c r="J948" i="2"/>
  <c r="K948" i="2"/>
  <c r="A949" i="2"/>
  <c r="B949" i="2"/>
  <c r="I949" i="2"/>
  <c r="J949" i="2"/>
  <c r="K949" i="2"/>
  <c r="A950" i="2"/>
  <c r="B950" i="2"/>
  <c r="I950" i="2"/>
  <c r="J950" i="2"/>
  <c r="K950" i="2"/>
  <c r="A951" i="2"/>
  <c r="B951" i="2"/>
  <c r="I951" i="2"/>
  <c r="J951" i="2"/>
  <c r="K951" i="2"/>
  <c r="A952" i="2"/>
  <c r="B952" i="2"/>
  <c r="I952" i="2"/>
  <c r="J952" i="2"/>
  <c r="K952" i="2"/>
  <c r="A953" i="2"/>
  <c r="B953" i="2"/>
  <c r="I953" i="2"/>
  <c r="J953" i="2"/>
  <c r="K953" i="2"/>
  <c r="A954" i="2"/>
  <c r="B954" i="2"/>
  <c r="I954" i="2"/>
  <c r="J954" i="2"/>
  <c r="K954" i="2"/>
  <c r="A955" i="2"/>
  <c r="B955" i="2"/>
  <c r="I955" i="2"/>
  <c r="J955" i="2"/>
  <c r="K955" i="2"/>
  <c r="A956" i="2"/>
  <c r="B956" i="2"/>
  <c r="I956" i="2"/>
  <c r="J956" i="2"/>
  <c r="K956" i="2"/>
  <c r="A957" i="2"/>
  <c r="B957" i="2"/>
  <c r="I957" i="2"/>
  <c r="J957" i="2"/>
  <c r="K957" i="2"/>
  <c r="A958" i="2"/>
  <c r="B958" i="2"/>
  <c r="I958" i="2"/>
  <c r="J958" i="2"/>
  <c r="K958" i="2"/>
  <c r="A959" i="2"/>
  <c r="B959" i="2"/>
  <c r="I959" i="2"/>
  <c r="J959" i="2"/>
  <c r="K959" i="2"/>
  <c r="A960" i="2"/>
  <c r="B960" i="2"/>
  <c r="I960" i="2"/>
  <c r="J960" i="2"/>
  <c r="K960" i="2"/>
  <c r="A961" i="2"/>
  <c r="B961" i="2"/>
  <c r="I961" i="2"/>
  <c r="J961" i="2"/>
  <c r="K961" i="2"/>
  <c r="A962" i="2"/>
  <c r="B962" i="2"/>
  <c r="I962" i="2"/>
  <c r="J962" i="2"/>
  <c r="K962" i="2"/>
  <c r="A963" i="2"/>
  <c r="B963" i="2"/>
  <c r="I963" i="2"/>
  <c r="J963" i="2"/>
  <c r="K963" i="2"/>
  <c r="A964" i="2"/>
  <c r="B964" i="2"/>
  <c r="I964" i="2"/>
  <c r="J964" i="2"/>
  <c r="K964" i="2"/>
  <c r="A965" i="2"/>
  <c r="B965" i="2"/>
  <c r="I965" i="2"/>
  <c r="J965" i="2"/>
  <c r="K965" i="2"/>
  <c r="A966" i="2"/>
  <c r="B966" i="2"/>
  <c r="I966" i="2"/>
  <c r="J966" i="2"/>
  <c r="K966" i="2"/>
  <c r="A967" i="2"/>
  <c r="B967" i="2"/>
  <c r="I967" i="2"/>
  <c r="J967" i="2"/>
  <c r="K967" i="2"/>
  <c r="A968" i="2"/>
  <c r="B968" i="2"/>
  <c r="I968" i="2"/>
  <c r="J968" i="2"/>
  <c r="K968" i="2"/>
  <c r="A969" i="2"/>
  <c r="B969" i="2"/>
  <c r="I969" i="2"/>
  <c r="J969" i="2"/>
  <c r="K969" i="2"/>
  <c r="A970" i="2"/>
  <c r="B970" i="2"/>
  <c r="I970" i="2"/>
  <c r="J970" i="2"/>
  <c r="K970" i="2"/>
  <c r="A971" i="2"/>
  <c r="B971" i="2"/>
  <c r="I971" i="2"/>
  <c r="J971" i="2"/>
  <c r="K971" i="2"/>
  <c r="A972" i="2"/>
  <c r="B972" i="2"/>
  <c r="I972" i="2"/>
  <c r="J972" i="2"/>
  <c r="K972" i="2"/>
  <c r="A973" i="2"/>
  <c r="B973" i="2"/>
  <c r="I973" i="2"/>
  <c r="J973" i="2"/>
  <c r="K973" i="2"/>
  <c r="A974" i="2"/>
  <c r="B974" i="2"/>
  <c r="I974" i="2"/>
  <c r="J974" i="2"/>
  <c r="K974" i="2"/>
  <c r="A975" i="2"/>
  <c r="B975" i="2"/>
  <c r="I975" i="2"/>
  <c r="J975" i="2"/>
  <c r="K975" i="2"/>
  <c r="A976" i="2"/>
  <c r="B976" i="2"/>
  <c r="I976" i="2"/>
  <c r="J976" i="2"/>
  <c r="K976" i="2"/>
  <c r="A977" i="2"/>
  <c r="B977" i="2"/>
  <c r="I977" i="2"/>
  <c r="J977" i="2"/>
  <c r="K977" i="2"/>
  <c r="A978" i="2"/>
  <c r="B978" i="2"/>
  <c r="I978" i="2"/>
  <c r="J978" i="2"/>
  <c r="K978" i="2"/>
  <c r="A979" i="2"/>
  <c r="B979" i="2"/>
  <c r="I979" i="2"/>
  <c r="J979" i="2"/>
  <c r="K979" i="2"/>
  <c r="A980" i="2"/>
  <c r="B980" i="2"/>
  <c r="I980" i="2"/>
  <c r="J980" i="2"/>
  <c r="K980" i="2"/>
  <c r="A981" i="2"/>
  <c r="B981" i="2"/>
  <c r="I981" i="2"/>
  <c r="J981" i="2"/>
  <c r="K981" i="2"/>
  <c r="A982" i="2"/>
  <c r="B982" i="2"/>
  <c r="I982" i="2"/>
  <c r="J982" i="2"/>
  <c r="K982" i="2"/>
  <c r="A983" i="2"/>
  <c r="B983" i="2"/>
  <c r="I983" i="2"/>
  <c r="J983" i="2"/>
  <c r="K983" i="2"/>
  <c r="A984" i="2"/>
  <c r="B984" i="2"/>
  <c r="I984" i="2"/>
  <c r="J984" i="2"/>
  <c r="K984" i="2"/>
  <c r="A985" i="2"/>
  <c r="B985" i="2"/>
  <c r="I985" i="2"/>
  <c r="J985" i="2"/>
  <c r="K985" i="2"/>
  <c r="A986" i="2"/>
  <c r="B986" i="2"/>
  <c r="I986" i="2"/>
  <c r="J986" i="2"/>
  <c r="K986" i="2"/>
  <c r="A987" i="2"/>
  <c r="B987" i="2"/>
  <c r="I987" i="2"/>
  <c r="J987" i="2"/>
  <c r="K987" i="2"/>
  <c r="A988" i="2"/>
  <c r="B988" i="2"/>
  <c r="I988" i="2"/>
  <c r="J988" i="2"/>
  <c r="K988" i="2"/>
  <c r="A989" i="2"/>
  <c r="B989" i="2"/>
  <c r="I989" i="2"/>
  <c r="J989" i="2"/>
  <c r="K989" i="2"/>
  <c r="A990" i="2"/>
  <c r="B990" i="2"/>
  <c r="I990" i="2"/>
  <c r="J990" i="2"/>
  <c r="K990" i="2"/>
  <c r="A991" i="2"/>
  <c r="B991" i="2"/>
  <c r="I991" i="2"/>
  <c r="J991" i="2"/>
  <c r="K991" i="2"/>
  <c r="A992" i="2"/>
  <c r="B992" i="2"/>
  <c r="I992" i="2"/>
  <c r="J992" i="2"/>
  <c r="K992" i="2"/>
  <c r="A993" i="2"/>
  <c r="B993" i="2"/>
  <c r="I993" i="2"/>
  <c r="J993" i="2"/>
  <c r="K993" i="2"/>
  <c r="A994" i="2"/>
  <c r="B994" i="2"/>
  <c r="I994" i="2"/>
  <c r="J994" i="2"/>
  <c r="K994" i="2"/>
  <c r="A995" i="2"/>
  <c r="B995" i="2"/>
  <c r="I995" i="2"/>
  <c r="J995" i="2"/>
  <c r="K995" i="2"/>
  <c r="A996" i="2"/>
  <c r="B996" i="2"/>
  <c r="I996" i="2"/>
  <c r="J996" i="2"/>
  <c r="K996" i="2"/>
  <c r="A997" i="2"/>
  <c r="B997" i="2"/>
  <c r="I997" i="2"/>
  <c r="J997" i="2"/>
  <c r="K997" i="2"/>
  <c r="A998" i="2"/>
  <c r="B998" i="2"/>
  <c r="I998" i="2"/>
  <c r="J998" i="2"/>
  <c r="K998" i="2"/>
  <c r="A999" i="2"/>
  <c r="B999" i="2"/>
  <c r="I999" i="2"/>
  <c r="J999" i="2"/>
  <c r="K999" i="2"/>
  <c r="A1000" i="2"/>
  <c r="B1000" i="2"/>
  <c r="I1000" i="2"/>
  <c r="J1000" i="2"/>
  <c r="K1000" i="2"/>
  <c r="A1001" i="2"/>
  <c r="B1001" i="2"/>
  <c r="I1001" i="2"/>
  <c r="J1001" i="2"/>
  <c r="K1001" i="2"/>
  <c r="A1002" i="2"/>
  <c r="B1002" i="2"/>
  <c r="I1002" i="2"/>
  <c r="J1002" i="2"/>
  <c r="K1002" i="2"/>
  <c r="A1003" i="2"/>
  <c r="B1003" i="2"/>
  <c r="I1003" i="2"/>
  <c r="J1003" i="2"/>
  <c r="K1003" i="2"/>
  <c r="A1004" i="2"/>
  <c r="B1004" i="2"/>
  <c r="I1004" i="2"/>
  <c r="J1004" i="2"/>
  <c r="K1004" i="2"/>
  <c r="A1005" i="2"/>
  <c r="B1005" i="2"/>
  <c r="I1005" i="2"/>
  <c r="J1005" i="2"/>
  <c r="K1005" i="2"/>
  <c r="A1006" i="2"/>
  <c r="B1006" i="2"/>
  <c r="I1006" i="2"/>
  <c r="J1006" i="2"/>
  <c r="K1006" i="2"/>
  <c r="A1007" i="2"/>
  <c r="B1007" i="2"/>
  <c r="I1007" i="2"/>
  <c r="J1007" i="2"/>
  <c r="K1007" i="2"/>
  <c r="A1008" i="2"/>
  <c r="B1008" i="2"/>
  <c r="I1008" i="2"/>
  <c r="J1008" i="2"/>
  <c r="K1008" i="2"/>
  <c r="A1009" i="2"/>
  <c r="B1009" i="2"/>
  <c r="I1009" i="2"/>
  <c r="J1009" i="2"/>
  <c r="K1009" i="2"/>
  <c r="A1010" i="2"/>
  <c r="B1010" i="2"/>
  <c r="I1010" i="2"/>
  <c r="J1010" i="2"/>
  <c r="K1010" i="2"/>
  <c r="A1011" i="2"/>
  <c r="B1011" i="2"/>
  <c r="I1011" i="2"/>
  <c r="J1011" i="2"/>
  <c r="K1011" i="2"/>
  <c r="A1012" i="2"/>
  <c r="B1012" i="2"/>
  <c r="I1012" i="2"/>
  <c r="J1012" i="2"/>
  <c r="K1012" i="2"/>
  <c r="A1013" i="2"/>
  <c r="B1013" i="2"/>
  <c r="I1013" i="2"/>
  <c r="J1013" i="2"/>
  <c r="K1013" i="2"/>
  <c r="A1014" i="2"/>
  <c r="B1014" i="2"/>
  <c r="I1014" i="2"/>
  <c r="J1014" i="2"/>
  <c r="K1014" i="2"/>
  <c r="A1015" i="2"/>
  <c r="B1015" i="2"/>
  <c r="I1015" i="2"/>
  <c r="J1015" i="2"/>
  <c r="K1015" i="2"/>
  <c r="A1016" i="2"/>
  <c r="B1016" i="2"/>
  <c r="I1016" i="2"/>
  <c r="J1016" i="2"/>
  <c r="K1016" i="2"/>
  <c r="A1017" i="2"/>
  <c r="B1017" i="2"/>
  <c r="I1017" i="2"/>
  <c r="J1017" i="2"/>
  <c r="K1017" i="2"/>
  <c r="A1018" i="2"/>
  <c r="B1018" i="2"/>
  <c r="I1018" i="2"/>
  <c r="J1018" i="2"/>
  <c r="K1018" i="2"/>
  <c r="A1019" i="2"/>
  <c r="B1019" i="2"/>
  <c r="I1019" i="2"/>
  <c r="J1019" i="2"/>
  <c r="K1019" i="2"/>
  <c r="A1020" i="2"/>
  <c r="B1020" i="2"/>
  <c r="I1020" i="2"/>
  <c r="J1020" i="2"/>
  <c r="K1020" i="2"/>
  <c r="A1021" i="2"/>
  <c r="B1021" i="2"/>
  <c r="I1021" i="2"/>
  <c r="J1021" i="2"/>
  <c r="K1021" i="2"/>
  <c r="A1022" i="2"/>
  <c r="B1022" i="2"/>
  <c r="I1022" i="2"/>
  <c r="J1022" i="2"/>
  <c r="K1022" i="2"/>
  <c r="A1023" i="2"/>
  <c r="B1023" i="2"/>
  <c r="I1023" i="2"/>
  <c r="J1023" i="2"/>
  <c r="K1023" i="2"/>
  <c r="A1024" i="2"/>
  <c r="B1024" i="2"/>
  <c r="I1024" i="2"/>
  <c r="J1024" i="2"/>
  <c r="K1024" i="2"/>
  <c r="A1025" i="2"/>
  <c r="B1025" i="2"/>
  <c r="I1025" i="2"/>
  <c r="J1025" i="2"/>
  <c r="K1025" i="2"/>
  <c r="A1026" i="2"/>
  <c r="B1026" i="2"/>
  <c r="I1026" i="2"/>
  <c r="J1026" i="2"/>
  <c r="K1026" i="2"/>
  <c r="A1027" i="2"/>
  <c r="B1027" i="2"/>
  <c r="I1027" i="2"/>
  <c r="J1027" i="2"/>
  <c r="K1027" i="2"/>
  <c r="A1028" i="2"/>
  <c r="B1028" i="2"/>
  <c r="I1028" i="2"/>
  <c r="J1028" i="2"/>
  <c r="K1028" i="2"/>
  <c r="A1029" i="2"/>
  <c r="B1029" i="2"/>
  <c r="I1029" i="2"/>
  <c r="J1029" i="2"/>
  <c r="K1029" i="2"/>
  <c r="A1030" i="2"/>
  <c r="B1030" i="2"/>
  <c r="I1030" i="2"/>
  <c r="J1030" i="2"/>
  <c r="K1030" i="2"/>
  <c r="A1031" i="2"/>
  <c r="B1031" i="2"/>
  <c r="I1031" i="2"/>
  <c r="J1031" i="2"/>
  <c r="K1031" i="2"/>
  <c r="A1032" i="2"/>
  <c r="B1032" i="2"/>
  <c r="I1032" i="2"/>
  <c r="J1032" i="2"/>
  <c r="K1032" i="2"/>
  <c r="A1033" i="2"/>
  <c r="B1033" i="2"/>
  <c r="I1033" i="2"/>
  <c r="J1033" i="2"/>
  <c r="K1033" i="2"/>
  <c r="A1034" i="2"/>
  <c r="B1034" i="2"/>
  <c r="I1034" i="2"/>
  <c r="J1034" i="2"/>
  <c r="K1034" i="2"/>
  <c r="A1035" i="2"/>
  <c r="B1035" i="2"/>
  <c r="I1035" i="2"/>
  <c r="J1035" i="2"/>
  <c r="K1035" i="2"/>
  <c r="A1036" i="2"/>
  <c r="B1036" i="2"/>
  <c r="I1036" i="2"/>
  <c r="J1036" i="2"/>
  <c r="K1036" i="2"/>
  <c r="A1037" i="2"/>
  <c r="B1037" i="2"/>
  <c r="I1037" i="2"/>
  <c r="J1037" i="2"/>
  <c r="K1037" i="2"/>
  <c r="A1038" i="2"/>
  <c r="B1038" i="2"/>
  <c r="I1038" i="2"/>
  <c r="J1038" i="2"/>
  <c r="K1038" i="2"/>
  <c r="A1039" i="2"/>
  <c r="B1039" i="2"/>
  <c r="I1039" i="2"/>
  <c r="J1039" i="2"/>
  <c r="K1039" i="2"/>
  <c r="A1040" i="2"/>
  <c r="B1040" i="2"/>
  <c r="I1040" i="2"/>
  <c r="J1040" i="2"/>
  <c r="K1040" i="2"/>
  <c r="A1041" i="2"/>
  <c r="B1041" i="2"/>
  <c r="I1041" i="2"/>
  <c r="J1041" i="2"/>
  <c r="K1041" i="2"/>
  <c r="A1042" i="2"/>
  <c r="B1042" i="2"/>
  <c r="I1042" i="2"/>
  <c r="J1042" i="2"/>
  <c r="K1042" i="2"/>
  <c r="A1043" i="2"/>
  <c r="B1043" i="2"/>
  <c r="I1043" i="2"/>
  <c r="J1043" i="2"/>
  <c r="K1043" i="2"/>
  <c r="A1044" i="2"/>
  <c r="B1044" i="2"/>
  <c r="I1044" i="2"/>
  <c r="J1044" i="2"/>
  <c r="K1044" i="2"/>
  <c r="A1045" i="2"/>
  <c r="B1045" i="2"/>
  <c r="I1045" i="2"/>
  <c r="J1045" i="2"/>
  <c r="K1045" i="2"/>
  <c r="A1046" i="2"/>
  <c r="B1046" i="2"/>
  <c r="I1046" i="2"/>
  <c r="J1046" i="2"/>
  <c r="K1046" i="2"/>
  <c r="A1047" i="2"/>
  <c r="B1047" i="2"/>
  <c r="I1047" i="2"/>
  <c r="J1047" i="2"/>
  <c r="K1047" i="2"/>
  <c r="A1048" i="2"/>
  <c r="B1048" i="2"/>
  <c r="I1048" i="2"/>
  <c r="J1048" i="2"/>
  <c r="K1048" i="2"/>
  <c r="A1049" i="2"/>
  <c r="B1049" i="2"/>
  <c r="I1049" i="2"/>
  <c r="J1049" i="2"/>
  <c r="K1049" i="2"/>
  <c r="A1050" i="2"/>
  <c r="B1050" i="2"/>
  <c r="I1050" i="2"/>
  <c r="J1050" i="2"/>
  <c r="K1050" i="2"/>
  <c r="A1051" i="2"/>
  <c r="B1051" i="2"/>
  <c r="I1051" i="2"/>
  <c r="J1051" i="2"/>
  <c r="K1051" i="2"/>
  <c r="A1052" i="2"/>
  <c r="B1052" i="2"/>
  <c r="I1052" i="2"/>
  <c r="J1052" i="2"/>
  <c r="K1052" i="2"/>
  <c r="A1053" i="2"/>
  <c r="B1053" i="2"/>
  <c r="I1053" i="2"/>
  <c r="J1053" i="2"/>
  <c r="K1053" i="2"/>
  <c r="A1054" i="2"/>
  <c r="B1054" i="2"/>
  <c r="I1054" i="2"/>
  <c r="J1054" i="2"/>
  <c r="K1054" i="2"/>
  <c r="A1055" i="2"/>
  <c r="B1055" i="2"/>
  <c r="I1055" i="2"/>
  <c r="J1055" i="2"/>
  <c r="K1055" i="2"/>
  <c r="A1056" i="2"/>
  <c r="B1056" i="2"/>
  <c r="I1056" i="2"/>
  <c r="J1056" i="2"/>
  <c r="K1056" i="2"/>
  <c r="A1057" i="2"/>
  <c r="B1057" i="2"/>
  <c r="I1057" i="2"/>
  <c r="J1057" i="2"/>
  <c r="K1057" i="2"/>
  <c r="A1058" i="2"/>
  <c r="B1058" i="2"/>
  <c r="I1058" i="2"/>
  <c r="J1058" i="2"/>
  <c r="K1058" i="2"/>
  <c r="A1059" i="2"/>
  <c r="B1059" i="2"/>
  <c r="I1059" i="2"/>
  <c r="J1059" i="2"/>
  <c r="K1059" i="2"/>
  <c r="A1060" i="2"/>
  <c r="B1060" i="2"/>
  <c r="I1060" i="2"/>
  <c r="J1060" i="2"/>
  <c r="K1060" i="2"/>
  <c r="A1061" i="2"/>
  <c r="B1061" i="2"/>
  <c r="I1061" i="2"/>
  <c r="J1061" i="2"/>
  <c r="K1061" i="2"/>
  <c r="A1062" i="2"/>
  <c r="B1062" i="2"/>
  <c r="I1062" i="2"/>
  <c r="J1062" i="2"/>
  <c r="K1062" i="2"/>
  <c r="A1063" i="2"/>
  <c r="B1063" i="2"/>
  <c r="I1063" i="2"/>
  <c r="J1063" i="2"/>
  <c r="K1063" i="2"/>
  <c r="A1064" i="2"/>
  <c r="B1064" i="2"/>
  <c r="I1064" i="2"/>
  <c r="J1064" i="2"/>
  <c r="K1064" i="2"/>
  <c r="A1065" i="2"/>
  <c r="B1065" i="2"/>
  <c r="I1065" i="2"/>
  <c r="J1065" i="2"/>
  <c r="K1065" i="2"/>
  <c r="A1066" i="2"/>
  <c r="B1066" i="2"/>
  <c r="I1066" i="2"/>
  <c r="J1066" i="2"/>
  <c r="K1066" i="2"/>
  <c r="A1067" i="2"/>
  <c r="B1067" i="2"/>
  <c r="I1067" i="2"/>
  <c r="J1067" i="2"/>
  <c r="K1067" i="2"/>
  <c r="A1068" i="2"/>
  <c r="B1068" i="2"/>
  <c r="I1068" i="2"/>
  <c r="J1068" i="2"/>
  <c r="K1068" i="2"/>
  <c r="A1069" i="2"/>
  <c r="B1069" i="2"/>
  <c r="I1069" i="2"/>
  <c r="J1069" i="2"/>
  <c r="K1069" i="2"/>
  <c r="A1070" i="2"/>
  <c r="B1070" i="2"/>
  <c r="I1070" i="2"/>
  <c r="J1070" i="2"/>
  <c r="K1070" i="2"/>
  <c r="A1071" i="2"/>
  <c r="B1071" i="2"/>
  <c r="I1071" i="2"/>
  <c r="J1071" i="2"/>
  <c r="K1071" i="2"/>
  <c r="A1072" i="2"/>
  <c r="B1072" i="2"/>
  <c r="I1072" i="2"/>
  <c r="J1072" i="2"/>
  <c r="K1072" i="2"/>
  <c r="A1073" i="2"/>
  <c r="B1073" i="2"/>
  <c r="I1073" i="2"/>
  <c r="J1073" i="2"/>
  <c r="K1073" i="2"/>
  <c r="A1074" i="2"/>
  <c r="B1074" i="2"/>
  <c r="I1074" i="2"/>
  <c r="J1074" i="2"/>
  <c r="K1074" i="2"/>
  <c r="A1075" i="2"/>
  <c r="B1075" i="2"/>
  <c r="I1075" i="2"/>
  <c r="J1075" i="2"/>
  <c r="K1075" i="2"/>
  <c r="A1076" i="2"/>
  <c r="B1076" i="2"/>
  <c r="I1076" i="2"/>
  <c r="J1076" i="2"/>
  <c r="K1076" i="2"/>
  <c r="A1077" i="2"/>
  <c r="B1077" i="2"/>
  <c r="I1077" i="2"/>
  <c r="J1077" i="2"/>
  <c r="K1077" i="2"/>
  <c r="A1078" i="2"/>
  <c r="B1078" i="2"/>
  <c r="I1078" i="2"/>
  <c r="J1078" i="2"/>
  <c r="K1078" i="2"/>
  <c r="A1079" i="2"/>
  <c r="B1079" i="2"/>
  <c r="I1079" i="2"/>
  <c r="J1079" i="2"/>
  <c r="K1079" i="2"/>
  <c r="A1080" i="2"/>
  <c r="B1080" i="2"/>
  <c r="I1080" i="2"/>
  <c r="J1080" i="2"/>
  <c r="K1080" i="2"/>
  <c r="A1081" i="2"/>
  <c r="B1081" i="2"/>
  <c r="I1081" i="2"/>
  <c r="J1081" i="2"/>
  <c r="K1081" i="2"/>
  <c r="A1082" i="2"/>
  <c r="B1082" i="2"/>
  <c r="I1082" i="2"/>
  <c r="J1082" i="2"/>
  <c r="K1082" i="2"/>
  <c r="A1083" i="2"/>
  <c r="B1083" i="2"/>
  <c r="I1083" i="2"/>
  <c r="J1083" i="2"/>
  <c r="K1083" i="2"/>
  <c r="A1084" i="2"/>
  <c r="B1084" i="2"/>
  <c r="I1084" i="2"/>
  <c r="J1084" i="2"/>
  <c r="K1084" i="2"/>
  <c r="A1085" i="2"/>
  <c r="B1085" i="2"/>
  <c r="I1085" i="2"/>
  <c r="J1085" i="2"/>
  <c r="K1085" i="2"/>
  <c r="A1086" i="2"/>
  <c r="B1086" i="2"/>
  <c r="I1086" i="2"/>
  <c r="J1086" i="2"/>
  <c r="K1086" i="2"/>
  <c r="A1087" i="2"/>
  <c r="B1087" i="2"/>
  <c r="I1087" i="2"/>
  <c r="J1087" i="2"/>
  <c r="K1087" i="2"/>
  <c r="A1088" i="2"/>
  <c r="B1088" i="2"/>
  <c r="I1088" i="2"/>
  <c r="J1088" i="2"/>
  <c r="K1088" i="2"/>
  <c r="A1089" i="2"/>
  <c r="B1089" i="2"/>
  <c r="I1089" i="2"/>
  <c r="J1089" i="2"/>
  <c r="K1089" i="2"/>
  <c r="A1090" i="2"/>
  <c r="B1090" i="2"/>
  <c r="I1090" i="2"/>
  <c r="J1090" i="2"/>
  <c r="K1090" i="2"/>
  <c r="A1091" i="2"/>
  <c r="B1091" i="2"/>
  <c r="I1091" i="2"/>
  <c r="J1091" i="2"/>
  <c r="K1091" i="2"/>
  <c r="A1092" i="2"/>
  <c r="B1092" i="2"/>
  <c r="I1092" i="2"/>
  <c r="J1092" i="2"/>
  <c r="K1092" i="2"/>
  <c r="A1093" i="2"/>
  <c r="B1093" i="2"/>
  <c r="I1093" i="2"/>
  <c r="J1093" i="2"/>
  <c r="K1093" i="2"/>
  <c r="A1094" i="2"/>
  <c r="B1094" i="2"/>
  <c r="I1094" i="2"/>
  <c r="J1094" i="2"/>
  <c r="K1094" i="2"/>
  <c r="A1095" i="2"/>
  <c r="B1095" i="2"/>
  <c r="I1095" i="2"/>
  <c r="J1095" i="2"/>
  <c r="K1095" i="2"/>
  <c r="A1096" i="2"/>
  <c r="B1096" i="2"/>
  <c r="I1096" i="2"/>
  <c r="J1096" i="2"/>
  <c r="K1096" i="2"/>
  <c r="A1097" i="2"/>
  <c r="B1097" i="2"/>
  <c r="I1097" i="2"/>
  <c r="J1097" i="2"/>
  <c r="K1097" i="2"/>
  <c r="A1098" i="2"/>
  <c r="B1098" i="2"/>
  <c r="I1098" i="2"/>
  <c r="J1098" i="2"/>
  <c r="K1098" i="2"/>
  <c r="A1099" i="2"/>
  <c r="B1099" i="2"/>
  <c r="I1099" i="2"/>
  <c r="J1099" i="2"/>
  <c r="K1099" i="2"/>
  <c r="A1100" i="2"/>
  <c r="B1100" i="2"/>
  <c r="I1100" i="2"/>
  <c r="J1100" i="2"/>
  <c r="K1100" i="2"/>
  <c r="A1101" i="2"/>
  <c r="B1101" i="2"/>
  <c r="I1101" i="2"/>
  <c r="J1101" i="2"/>
  <c r="K1101" i="2"/>
  <c r="A1102" i="2"/>
  <c r="B1102" i="2"/>
  <c r="I1102" i="2"/>
  <c r="J1102" i="2"/>
  <c r="K1102" i="2"/>
  <c r="A1103" i="2"/>
  <c r="B1103" i="2"/>
  <c r="I1103" i="2"/>
  <c r="J1103" i="2"/>
  <c r="K1103" i="2"/>
  <c r="A1104" i="2"/>
  <c r="B1104" i="2"/>
  <c r="I1104" i="2"/>
  <c r="J1104" i="2"/>
  <c r="K1104" i="2"/>
  <c r="A1105" i="2"/>
  <c r="B1105" i="2"/>
  <c r="I1105" i="2"/>
  <c r="J1105" i="2"/>
  <c r="K1105" i="2"/>
  <c r="A1106" i="2"/>
  <c r="B1106" i="2"/>
  <c r="I1106" i="2"/>
  <c r="J1106" i="2"/>
  <c r="K1106" i="2"/>
  <c r="A1107" i="2"/>
  <c r="B1107" i="2"/>
  <c r="I1107" i="2"/>
  <c r="J1107" i="2"/>
  <c r="K1107" i="2"/>
  <c r="A1108" i="2"/>
  <c r="B1108" i="2"/>
  <c r="I1108" i="2"/>
  <c r="J1108" i="2"/>
  <c r="K1108" i="2"/>
  <c r="A1109" i="2"/>
  <c r="B1109" i="2"/>
  <c r="I1109" i="2"/>
  <c r="J1109" i="2"/>
  <c r="K1109" i="2"/>
  <c r="A1110" i="2"/>
  <c r="B1110" i="2"/>
  <c r="I1110" i="2"/>
  <c r="J1110" i="2"/>
  <c r="K1110" i="2"/>
  <c r="A1111" i="2"/>
  <c r="B1111" i="2"/>
  <c r="I1111" i="2"/>
  <c r="J1111" i="2"/>
  <c r="K1111" i="2"/>
  <c r="A1112" i="2"/>
  <c r="B1112" i="2"/>
  <c r="I1112" i="2"/>
  <c r="J1112" i="2"/>
  <c r="K1112" i="2"/>
  <c r="A1113" i="2"/>
  <c r="B1113" i="2"/>
  <c r="I1113" i="2"/>
  <c r="J1113" i="2"/>
  <c r="K1113" i="2"/>
  <c r="A1114" i="2"/>
  <c r="B1114" i="2"/>
  <c r="I1114" i="2"/>
  <c r="J1114" i="2"/>
  <c r="K1114" i="2"/>
  <c r="A1115" i="2"/>
  <c r="B1115" i="2"/>
  <c r="I1115" i="2"/>
  <c r="J1115" i="2"/>
  <c r="K1115" i="2"/>
  <c r="A1116" i="2"/>
  <c r="B1116" i="2"/>
  <c r="I1116" i="2"/>
  <c r="J1116" i="2"/>
  <c r="K1116" i="2"/>
  <c r="A1117" i="2"/>
  <c r="B1117" i="2"/>
  <c r="I1117" i="2"/>
  <c r="J1117" i="2"/>
  <c r="K1117" i="2"/>
  <c r="A1118" i="2"/>
  <c r="B1118" i="2"/>
  <c r="I1118" i="2"/>
  <c r="J1118" i="2"/>
  <c r="K1118" i="2"/>
  <c r="A1119" i="2"/>
  <c r="B1119" i="2"/>
  <c r="I1119" i="2"/>
  <c r="J1119" i="2"/>
  <c r="K1119" i="2"/>
  <c r="A1120" i="2"/>
  <c r="B1120" i="2"/>
  <c r="I1120" i="2"/>
  <c r="J1120" i="2"/>
  <c r="K1120" i="2"/>
  <c r="A1121" i="2"/>
  <c r="B1121" i="2"/>
  <c r="I1121" i="2"/>
  <c r="J1121" i="2"/>
  <c r="K1121" i="2"/>
  <c r="A1122" i="2"/>
  <c r="B1122" i="2"/>
  <c r="I1122" i="2"/>
  <c r="J1122" i="2"/>
  <c r="K1122" i="2"/>
  <c r="A1123" i="2"/>
  <c r="B1123" i="2"/>
  <c r="I1123" i="2"/>
  <c r="J1123" i="2"/>
  <c r="K1123" i="2"/>
  <c r="A1124" i="2"/>
  <c r="B1124" i="2"/>
  <c r="I1124" i="2"/>
  <c r="J1124" i="2"/>
  <c r="K1124" i="2"/>
  <c r="A1125" i="2"/>
  <c r="B1125" i="2"/>
  <c r="I1125" i="2"/>
  <c r="J1125" i="2"/>
  <c r="K1125" i="2"/>
  <c r="A1126" i="2"/>
  <c r="B1126" i="2"/>
  <c r="I1126" i="2"/>
  <c r="J1126" i="2"/>
  <c r="K1126" i="2"/>
  <c r="A1127" i="2"/>
  <c r="B1127" i="2"/>
  <c r="I1127" i="2"/>
  <c r="J1127" i="2"/>
  <c r="K1127" i="2"/>
  <c r="A1128" i="2"/>
  <c r="B1128" i="2"/>
  <c r="I1128" i="2"/>
  <c r="J1128" i="2"/>
  <c r="K1128" i="2"/>
  <c r="A1129" i="2"/>
  <c r="B1129" i="2"/>
  <c r="I1129" i="2"/>
  <c r="J1129" i="2"/>
  <c r="K1129" i="2"/>
  <c r="A1130" i="2"/>
  <c r="B1130" i="2"/>
  <c r="I1130" i="2"/>
  <c r="J1130" i="2"/>
  <c r="K1130" i="2"/>
  <c r="A1131" i="2"/>
  <c r="B1131" i="2"/>
  <c r="I1131" i="2"/>
  <c r="J1131" i="2"/>
  <c r="K1131" i="2"/>
  <c r="A1132" i="2"/>
  <c r="B1132" i="2"/>
  <c r="I1132" i="2"/>
  <c r="J1132" i="2"/>
  <c r="K1132" i="2"/>
  <c r="A1133" i="2"/>
  <c r="B1133" i="2"/>
  <c r="I1133" i="2"/>
  <c r="J1133" i="2"/>
  <c r="K1133" i="2"/>
  <c r="A1134" i="2"/>
  <c r="B1134" i="2"/>
  <c r="I1134" i="2"/>
  <c r="J1134" i="2"/>
  <c r="K1134" i="2"/>
  <c r="A1135" i="2"/>
  <c r="B1135" i="2"/>
  <c r="I1135" i="2"/>
  <c r="J1135" i="2"/>
  <c r="K1135" i="2"/>
  <c r="A1136" i="2"/>
  <c r="B1136" i="2"/>
  <c r="I1136" i="2"/>
  <c r="J1136" i="2"/>
  <c r="K1136" i="2"/>
  <c r="A1137" i="2"/>
  <c r="B1137" i="2"/>
  <c r="I1137" i="2"/>
  <c r="J1137" i="2"/>
  <c r="K1137" i="2"/>
  <c r="A1138" i="2"/>
  <c r="B1138" i="2"/>
  <c r="I1138" i="2"/>
  <c r="J1138" i="2"/>
  <c r="K1138" i="2"/>
  <c r="A1139" i="2"/>
  <c r="B1139" i="2"/>
  <c r="I1139" i="2"/>
  <c r="J1139" i="2"/>
  <c r="K1139" i="2"/>
  <c r="A1140" i="2"/>
  <c r="B1140" i="2"/>
  <c r="I1140" i="2"/>
  <c r="J1140" i="2"/>
  <c r="K1140" i="2"/>
  <c r="A1141" i="2"/>
  <c r="B1141" i="2"/>
  <c r="I1141" i="2"/>
  <c r="J1141" i="2"/>
  <c r="K1141" i="2"/>
  <c r="A1142" i="2"/>
  <c r="B1142" i="2"/>
  <c r="I1142" i="2"/>
  <c r="J1142" i="2"/>
  <c r="K1142" i="2"/>
  <c r="A1143" i="2"/>
  <c r="B1143" i="2"/>
  <c r="I1143" i="2"/>
  <c r="J1143" i="2"/>
  <c r="K1143" i="2"/>
  <c r="A1144" i="2"/>
  <c r="B1144" i="2"/>
  <c r="I1144" i="2"/>
  <c r="J1144" i="2"/>
  <c r="K1144" i="2"/>
  <c r="A1145" i="2"/>
  <c r="B1145" i="2"/>
  <c r="I1145" i="2"/>
  <c r="J1145" i="2"/>
  <c r="K1145" i="2"/>
  <c r="A1146" i="2"/>
  <c r="B1146" i="2"/>
  <c r="I1146" i="2"/>
  <c r="J1146" i="2"/>
  <c r="K1146" i="2"/>
  <c r="A1147" i="2"/>
  <c r="B1147" i="2"/>
  <c r="I1147" i="2"/>
  <c r="J1147" i="2"/>
  <c r="K1147" i="2"/>
  <c r="A1148" i="2"/>
  <c r="B1148" i="2"/>
  <c r="I1148" i="2"/>
  <c r="J1148" i="2"/>
  <c r="K1148" i="2"/>
  <c r="A1149" i="2"/>
  <c r="B1149" i="2"/>
  <c r="I1149" i="2"/>
  <c r="J1149" i="2"/>
  <c r="K1149" i="2"/>
  <c r="A1150" i="2"/>
  <c r="B1150" i="2"/>
  <c r="I1150" i="2"/>
  <c r="J1150" i="2"/>
  <c r="K1150" i="2"/>
  <c r="A1151" i="2"/>
  <c r="B1151" i="2"/>
  <c r="I1151" i="2"/>
  <c r="J1151" i="2"/>
  <c r="K1151" i="2"/>
  <c r="A1152" i="2"/>
  <c r="B1152" i="2"/>
  <c r="I1152" i="2"/>
  <c r="J1152" i="2"/>
  <c r="K1152" i="2"/>
  <c r="A1153" i="2"/>
  <c r="B1153" i="2"/>
  <c r="I1153" i="2"/>
  <c r="J1153" i="2"/>
  <c r="K1153" i="2"/>
  <c r="A1154" i="2"/>
  <c r="B1154" i="2"/>
  <c r="I1154" i="2"/>
  <c r="J1154" i="2"/>
  <c r="K1154" i="2"/>
  <c r="A1155" i="2"/>
  <c r="B1155" i="2"/>
  <c r="I1155" i="2"/>
  <c r="J1155" i="2"/>
  <c r="K1155" i="2"/>
  <c r="A1156" i="2"/>
  <c r="B1156" i="2"/>
  <c r="I1156" i="2"/>
  <c r="J1156" i="2"/>
  <c r="K1156" i="2"/>
  <c r="A1157" i="2"/>
  <c r="B1157" i="2"/>
  <c r="I1157" i="2"/>
  <c r="J1157" i="2"/>
  <c r="K1157" i="2"/>
  <c r="A1158" i="2"/>
  <c r="B1158" i="2"/>
  <c r="I1158" i="2"/>
  <c r="J1158" i="2"/>
  <c r="K1158" i="2"/>
  <c r="A1159" i="2"/>
  <c r="B1159" i="2"/>
  <c r="I1159" i="2"/>
  <c r="J1159" i="2"/>
  <c r="K1159" i="2"/>
  <c r="A1160" i="2"/>
  <c r="B1160" i="2"/>
  <c r="I1160" i="2"/>
  <c r="J1160" i="2"/>
  <c r="K1160" i="2"/>
  <c r="A1161" i="2"/>
  <c r="B1161" i="2"/>
  <c r="I1161" i="2"/>
  <c r="J1161" i="2"/>
  <c r="K1161" i="2"/>
  <c r="A1162" i="2"/>
  <c r="B1162" i="2"/>
  <c r="I1162" i="2"/>
  <c r="J1162" i="2"/>
  <c r="K1162" i="2"/>
  <c r="A1163" i="2"/>
  <c r="B1163" i="2"/>
  <c r="I1163" i="2"/>
  <c r="J1163" i="2"/>
  <c r="K1163" i="2"/>
  <c r="A1164" i="2"/>
  <c r="B1164" i="2"/>
  <c r="I1164" i="2"/>
  <c r="J1164" i="2"/>
  <c r="K1164" i="2"/>
  <c r="A1165" i="2"/>
  <c r="B1165" i="2"/>
  <c r="I1165" i="2"/>
  <c r="J1165" i="2"/>
  <c r="K1165" i="2"/>
  <c r="A1166" i="2"/>
  <c r="B1166" i="2"/>
  <c r="I1166" i="2"/>
  <c r="J1166" i="2"/>
  <c r="K1166" i="2"/>
  <c r="A1167" i="2"/>
  <c r="B1167" i="2"/>
  <c r="I1167" i="2"/>
  <c r="J1167" i="2"/>
  <c r="K1167" i="2"/>
  <c r="A1168" i="2"/>
  <c r="B1168" i="2"/>
  <c r="I1168" i="2"/>
  <c r="J1168" i="2"/>
  <c r="K1168" i="2"/>
  <c r="A1169" i="2"/>
  <c r="B1169" i="2"/>
  <c r="I1169" i="2"/>
  <c r="J1169" i="2"/>
  <c r="K1169" i="2"/>
  <c r="A1170" i="2"/>
  <c r="B1170" i="2"/>
  <c r="I1170" i="2"/>
  <c r="J1170" i="2"/>
  <c r="K1170" i="2"/>
  <c r="A1171" i="2"/>
  <c r="B1171" i="2"/>
  <c r="I1171" i="2"/>
  <c r="J1171" i="2"/>
  <c r="K1171" i="2"/>
  <c r="A1172" i="2"/>
  <c r="B1172" i="2"/>
  <c r="I1172" i="2"/>
  <c r="J1172" i="2"/>
  <c r="K1172" i="2"/>
  <c r="A1173" i="2"/>
  <c r="B1173" i="2"/>
  <c r="I1173" i="2"/>
  <c r="J1173" i="2"/>
  <c r="K1173" i="2"/>
  <c r="A1174" i="2"/>
  <c r="B1174" i="2"/>
  <c r="I1174" i="2"/>
  <c r="J1174" i="2"/>
  <c r="K1174" i="2"/>
  <c r="A1175" i="2"/>
  <c r="B1175" i="2"/>
  <c r="I1175" i="2"/>
  <c r="J1175" i="2"/>
  <c r="K1175" i="2"/>
  <c r="A1176" i="2"/>
  <c r="B1176" i="2"/>
  <c r="I1176" i="2"/>
  <c r="J1176" i="2"/>
  <c r="K1176" i="2"/>
  <c r="A1177" i="2"/>
  <c r="B1177" i="2"/>
  <c r="I1177" i="2"/>
  <c r="J1177" i="2"/>
  <c r="K1177" i="2"/>
  <c r="A1178" i="2"/>
  <c r="B1178" i="2"/>
  <c r="I1178" i="2"/>
  <c r="J1178" i="2"/>
  <c r="K1178" i="2"/>
  <c r="A1179" i="2"/>
  <c r="B1179" i="2"/>
  <c r="I1179" i="2"/>
  <c r="J1179" i="2"/>
  <c r="K1179" i="2"/>
  <c r="A1180" i="2"/>
  <c r="B1180" i="2"/>
  <c r="I1180" i="2"/>
  <c r="J1180" i="2"/>
  <c r="K1180" i="2"/>
  <c r="A1181" i="2"/>
  <c r="B1181" i="2"/>
  <c r="I1181" i="2"/>
  <c r="J1181" i="2"/>
  <c r="K1181" i="2"/>
  <c r="A1182" i="2"/>
  <c r="B1182" i="2"/>
  <c r="I1182" i="2"/>
  <c r="J1182" i="2"/>
  <c r="K1182" i="2"/>
  <c r="A1183" i="2"/>
  <c r="B1183" i="2"/>
  <c r="I1183" i="2"/>
  <c r="J1183" i="2"/>
  <c r="K1183" i="2"/>
  <c r="A1184" i="2"/>
  <c r="B1184" i="2"/>
  <c r="I1184" i="2"/>
  <c r="J1184" i="2"/>
  <c r="K1184" i="2"/>
  <c r="A1185" i="2"/>
  <c r="B1185" i="2"/>
  <c r="I1185" i="2"/>
  <c r="J1185" i="2"/>
  <c r="K1185" i="2"/>
  <c r="A1186" i="2"/>
  <c r="B1186" i="2"/>
  <c r="I1186" i="2"/>
  <c r="J1186" i="2"/>
  <c r="K1186" i="2"/>
  <c r="A1187" i="2"/>
  <c r="B1187" i="2"/>
  <c r="I1187" i="2"/>
  <c r="J1187" i="2"/>
  <c r="K1187" i="2"/>
  <c r="A1188" i="2"/>
  <c r="B1188" i="2"/>
  <c r="I1188" i="2"/>
  <c r="J1188" i="2"/>
  <c r="K1188" i="2"/>
  <c r="A1189" i="2"/>
  <c r="B1189" i="2"/>
  <c r="I1189" i="2"/>
  <c r="J1189" i="2"/>
  <c r="K1189" i="2"/>
  <c r="A1190" i="2"/>
  <c r="B1190" i="2"/>
  <c r="I1190" i="2"/>
  <c r="J1190" i="2"/>
  <c r="K1190" i="2"/>
  <c r="A1191" i="2"/>
  <c r="B1191" i="2"/>
  <c r="I1191" i="2"/>
  <c r="J1191" i="2"/>
  <c r="K1191" i="2"/>
  <c r="A1192" i="2"/>
  <c r="B1192" i="2"/>
  <c r="I1192" i="2"/>
  <c r="J1192" i="2"/>
  <c r="K1192" i="2"/>
  <c r="A1193" i="2"/>
  <c r="B1193" i="2"/>
  <c r="I1193" i="2"/>
  <c r="J1193" i="2"/>
  <c r="K1193" i="2"/>
  <c r="A1194" i="2"/>
  <c r="B1194" i="2"/>
  <c r="I1194" i="2"/>
  <c r="J1194" i="2"/>
  <c r="K1194" i="2"/>
  <c r="A1195" i="2"/>
  <c r="B1195" i="2"/>
  <c r="I1195" i="2"/>
  <c r="J1195" i="2"/>
  <c r="K1195" i="2"/>
  <c r="A1196" i="2"/>
  <c r="B1196" i="2"/>
  <c r="I1196" i="2"/>
  <c r="J1196" i="2"/>
  <c r="K1196" i="2"/>
  <c r="A1197" i="2"/>
  <c r="B1197" i="2"/>
  <c r="I1197" i="2"/>
  <c r="J1197" i="2"/>
  <c r="K1197" i="2"/>
  <c r="A1198" i="2"/>
  <c r="B1198" i="2"/>
  <c r="I1198" i="2"/>
  <c r="J1198" i="2"/>
  <c r="K1198" i="2"/>
  <c r="A1199" i="2"/>
  <c r="B1199" i="2"/>
  <c r="I1199" i="2"/>
  <c r="J1199" i="2"/>
  <c r="K1199" i="2"/>
  <c r="A1200" i="2"/>
  <c r="B1200" i="2"/>
  <c r="I1200" i="2"/>
  <c r="J1200" i="2"/>
  <c r="K1200" i="2"/>
  <c r="A1201" i="2"/>
  <c r="B1201" i="2"/>
  <c r="I1201" i="2"/>
  <c r="J1201" i="2"/>
  <c r="K1201" i="2"/>
  <c r="A1202" i="2"/>
  <c r="B1202" i="2"/>
  <c r="I1202" i="2"/>
  <c r="J1202" i="2"/>
  <c r="K1202" i="2"/>
  <c r="A1203" i="2"/>
  <c r="B1203" i="2"/>
  <c r="I1203" i="2"/>
  <c r="J1203" i="2"/>
  <c r="K1203" i="2"/>
  <c r="A1204" i="2"/>
  <c r="B1204" i="2"/>
  <c r="I1204" i="2"/>
  <c r="J1204" i="2"/>
  <c r="K1204" i="2"/>
  <c r="A1205" i="2"/>
  <c r="B1205" i="2"/>
  <c r="I1205" i="2"/>
  <c r="J1205" i="2"/>
  <c r="K1205" i="2"/>
  <c r="A1206" i="2"/>
  <c r="B1206" i="2"/>
  <c r="I1206" i="2"/>
  <c r="J1206" i="2"/>
  <c r="K1206" i="2"/>
  <c r="A1207" i="2"/>
  <c r="B1207" i="2"/>
  <c r="I1207" i="2"/>
  <c r="J1207" i="2"/>
  <c r="K1207" i="2"/>
  <c r="A1208" i="2"/>
  <c r="B1208" i="2"/>
  <c r="I1208" i="2"/>
  <c r="J1208" i="2"/>
  <c r="K1208" i="2"/>
  <c r="A1209" i="2"/>
  <c r="B1209" i="2"/>
  <c r="I1209" i="2"/>
  <c r="J1209" i="2"/>
  <c r="K1209" i="2"/>
  <c r="A1210" i="2"/>
  <c r="B1210" i="2"/>
  <c r="I1210" i="2"/>
  <c r="J1210" i="2"/>
  <c r="K1210" i="2"/>
  <c r="A1211" i="2"/>
  <c r="B1211" i="2"/>
  <c r="I1211" i="2"/>
  <c r="J1211" i="2"/>
  <c r="K1211" i="2"/>
  <c r="A1212" i="2"/>
  <c r="B1212" i="2"/>
  <c r="I1212" i="2"/>
  <c r="J1212" i="2"/>
  <c r="K1212" i="2"/>
  <c r="A1213" i="2"/>
  <c r="B1213" i="2"/>
  <c r="I1213" i="2"/>
  <c r="J1213" i="2"/>
  <c r="K1213" i="2"/>
  <c r="A1214" i="2"/>
  <c r="B1214" i="2"/>
  <c r="I1214" i="2"/>
  <c r="J1214" i="2"/>
  <c r="K1214" i="2"/>
  <c r="A1215" i="2"/>
  <c r="B1215" i="2"/>
  <c r="I1215" i="2"/>
  <c r="J1215" i="2"/>
  <c r="K1215" i="2"/>
  <c r="A1216" i="2"/>
  <c r="B1216" i="2"/>
  <c r="I1216" i="2"/>
  <c r="J1216" i="2"/>
  <c r="K1216" i="2"/>
  <c r="A1217" i="2"/>
  <c r="B1217" i="2"/>
  <c r="I1217" i="2"/>
  <c r="J1217" i="2"/>
  <c r="K1217" i="2"/>
  <c r="A1218" i="2"/>
  <c r="B1218" i="2"/>
  <c r="I1218" i="2"/>
  <c r="J1218" i="2"/>
  <c r="K1218" i="2"/>
  <c r="A1219" i="2"/>
  <c r="B1219" i="2"/>
  <c r="I1219" i="2"/>
  <c r="J1219" i="2"/>
  <c r="K1219" i="2"/>
  <c r="A1220" i="2"/>
  <c r="B1220" i="2"/>
  <c r="I1220" i="2"/>
  <c r="J1220" i="2"/>
  <c r="K1220" i="2"/>
  <c r="A1221" i="2"/>
  <c r="B1221" i="2"/>
  <c r="I1221" i="2"/>
  <c r="J1221" i="2"/>
  <c r="K1221" i="2"/>
  <c r="A1222" i="2"/>
  <c r="B1222" i="2"/>
  <c r="I1222" i="2"/>
  <c r="J1222" i="2"/>
  <c r="K1222" i="2"/>
  <c r="A1223" i="2"/>
  <c r="B1223" i="2"/>
  <c r="I1223" i="2"/>
  <c r="J1223" i="2"/>
  <c r="K1223" i="2"/>
  <c r="A1224" i="2"/>
  <c r="B1224" i="2"/>
  <c r="I1224" i="2"/>
  <c r="J1224" i="2"/>
  <c r="K1224" i="2"/>
  <c r="A1225" i="2"/>
  <c r="B1225" i="2"/>
  <c r="I1225" i="2"/>
  <c r="J1225" i="2"/>
  <c r="K1225" i="2"/>
  <c r="A1226" i="2"/>
  <c r="B1226" i="2"/>
  <c r="I1226" i="2"/>
  <c r="J1226" i="2"/>
  <c r="K1226" i="2"/>
  <c r="A1227" i="2"/>
  <c r="B1227" i="2"/>
  <c r="I1227" i="2"/>
  <c r="J1227" i="2"/>
  <c r="K1227" i="2"/>
  <c r="A1228" i="2"/>
  <c r="B1228" i="2"/>
  <c r="I1228" i="2"/>
  <c r="J1228" i="2"/>
  <c r="K1228" i="2"/>
  <c r="A1229" i="2"/>
  <c r="B1229" i="2"/>
  <c r="I1229" i="2"/>
  <c r="J1229" i="2"/>
  <c r="K1229" i="2"/>
  <c r="A1230" i="2"/>
  <c r="B1230" i="2"/>
  <c r="I1230" i="2"/>
  <c r="J1230" i="2"/>
  <c r="K1230" i="2"/>
  <c r="A1231" i="2"/>
  <c r="B1231" i="2"/>
  <c r="I1231" i="2"/>
  <c r="J1231" i="2"/>
  <c r="K1231" i="2"/>
  <c r="A1232" i="2"/>
  <c r="B1232" i="2"/>
  <c r="I1232" i="2"/>
  <c r="J1232" i="2"/>
  <c r="K1232" i="2"/>
  <c r="A1233" i="2"/>
  <c r="B1233" i="2"/>
  <c r="I1233" i="2"/>
  <c r="J1233" i="2"/>
  <c r="K1233" i="2"/>
  <c r="A1234" i="2"/>
  <c r="B1234" i="2"/>
  <c r="I1234" i="2"/>
  <c r="J1234" i="2"/>
  <c r="K1234" i="2"/>
  <c r="A1235" i="2"/>
  <c r="B1235" i="2"/>
  <c r="I1235" i="2"/>
  <c r="J1235" i="2"/>
  <c r="K1235" i="2"/>
  <c r="A1236" i="2"/>
  <c r="B1236" i="2"/>
  <c r="I1236" i="2"/>
  <c r="J1236" i="2"/>
  <c r="K1236" i="2"/>
  <c r="A1237" i="2"/>
  <c r="B1237" i="2"/>
  <c r="I1237" i="2"/>
  <c r="J1237" i="2"/>
  <c r="K1237" i="2"/>
  <c r="A1238" i="2"/>
  <c r="B1238" i="2"/>
  <c r="I1238" i="2"/>
  <c r="J1238" i="2"/>
  <c r="K1238" i="2"/>
  <c r="A1239" i="2"/>
  <c r="B1239" i="2"/>
  <c r="I1239" i="2"/>
  <c r="J1239" i="2"/>
  <c r="K1239" i="2"/>
  <c r="A1240" i="2"/>
  <c r="B1240" i="2"/>
  <c r="I1240" i="2"/>
  <c r="J1240" i="2"/>
  <c r="K1240" i="2"/>
  <c r="A1241" i="2"/>
  <c r="B1241" i="2"/>
  <c r="I1241" i="2"/>
  <c r="J1241" i="2"/>
  <c r="K1241" i="2"/>
  <c r="A1242" i="2"/>
  <c r="B1242" i="2"/>
  <c r="I1242" i="2"/>
  <c r="J1242" i="2"/>
  <c r="K1242" i="2"/>
  <c r="A1243" i="2"/>
  <c r="B1243" i="2"/>
  <c r="I1243" i="2"/>
  <c r="J1243" i="2"/>
  <c r="K1243" i="2"/>
  <c r="A1244" i="2"/>
  <c r="B1244" i="2"/>
  <c r="I1244" i="2"/>
  <c r="J1244" i="2"/>
  <c r="K1244" i="2"/>
  <c r="A1245" i="2"/>
  <c r="B1245" i="2"/>
  <c r="I1245" i="2"/>
  <c r="J1245" i="2"/>
  <c r="K1245" i="2"/>
  <c r="A1246" i="2"/>
  <c r="B1246" i="2"/>
  <c r="I1246" i="2"/>
  <c r="J1246" i="2"/>
  <c r="K1246" i="2"/>
  <c r="A1247" i="2"/>
  <c r="B1247" i="2"/>
  <c r="I1247" i="2"/>
  <c r="J1247" i="2"/>
  <c r="K1247" i="2"/>
  <c r="A1248" i="2"/>
  <c r="B1248" i="2"/>
  <c r="I1248" i="2"/>
  <c r="J1248" i="2"/>
  <c r="K1248" i="2"/>
  <c r="A1249" i="2"/>
  <c r="B1249" i="2"/>
  <c r="I1249" i="2"/>
  <c r="J1249" i="2"/>
  <c r="K1249" i="2"/>
  <c r="A1250" i="2"/>
  <c r="B1250" i="2"/>
  <c r="I1250" i="2"/>
  <c r="J1250" i="2"/>
  <c r="K1250" i="2"/>
  <c r="A1251" i="2"/>
  <c r="B1251" i="2"/>
  <c r="I1251" i="2"/>
  <c r="J1251" i="2"/>
  <c r="K1251" i="2"/>
  <c r="A1252" i="2"/>
  <c r="B1252" i="2"/>
  <c r="I1252" i="2"/>
  <c r="J1252" i="2"/>
  <c r="K1252" i="2"/>
  <c r="A1253" i="2"/>
  <c r="B1253" i="2"/>
  <c r="I1253" i="2"/>
  <c r="J1253" i="2"/>
  <c r="K1253" i="2"/>
  <c r="A1254" i="2"/>
  <c r="B1254" i="2"/>
  <c r="I1254" i="2"/>
  <c r="J1254" i="2"/>
  <c r="K1254" i="2"/>
  <c r="A1255" i="2"/>
  <c r="B1255" i="2"/>
  <c r="I1255" i="2"/>
  <c r="J1255" i="2"/>
  <c r="K1255" i="2"/>
  <c r="A1256" i="2"/>
  <c r="B1256" i="2"/>
  <c r="I1256" i="2"/>
  <c r="J1256" i="2"/>
  <c r="K1256" i="2"/>
  <c r="A1257" i="2"/>
  <c r="B1257" i="2"/>
  <c r="I1257" i="2"/>
  <c r="J1257" i="2"/>
  <c r="K1257" i="2"/>
  <c r="A1258" i="2"/>
  <c r="B1258" i="2"/>
  <c r="I1258" i="2"/>
  <c r="J1258" i="2"/>
  <c r="K1258" i="2"/>
  <c r="A1259" i="2"/>
  <c r="B1259" i="2"/>
  <c r="I1259" i="2"/>
  <c r="J1259" i="2"/>
  <c r="K1259" i="2"/>
  <c r="A1260" i="2"/>
  <c r="B1260" i="2"/>
  <c r="I1260" i="2"/>
  <c r="J1260" i="2"/>
  <c r="K1260" i="2"/>
  <c r="A1261" i="2"/>
  <c r="B1261" i="2"/>
  <c r="I1261" i="2"/>
  <c r="J1261" i="2"/>
  <c r="K1261" i="2"/>
  <c r="A1262" i="2"/>
  <c r="B1262" i="2"/>
  <c r="I1262" i="2"/>
  <c r="J1262" i="2"/>
  <c r="K1262" i="2"/>
  <c r="A1263" i="2"/>
  <c r="B1263" i="2"/>
  <c r="I1263" i="2"/>
  <c r="J1263" i="2"/>
  <c r="K1263" i="2"/>
  <c r="A1264" i="2"/>
  <c r="B1264" i="2"/>
  <c r="I1264" i="2"/>
  <c r="J1264" i="2"/>
  <c r="K1264" i="2"/>
  <c r="A1265" i="2"/>
  <c r="B1265" i="2"/>
  <c r="I1265" i="2"/>
  <c r="J1265" i="2"/>
  <c r="K1265" i="2"/>
  <c r="A1266" i="2"/>
  <c r="B1266" i="2"/>
  <c r="I1266" i="2"/>
  <c r="J1266" i="2"/>
  <c r="K1266" i="2"/>
  <c r="A1267" i="2"/>
  <c r="B1267" i="2"/>
  <c r="I1267" i="2"/>
  <c r="J1267" i="2"/>
  <c r="K1267" i="2"/>
  <c r="A1268" i="2"/>
  <c r="B1268" i="2"/>
  <c r="I1268" i="2"/>
  <c r="J1268" i="2"/>
  <c r="K1268" i="2"/>
  <c r="A1269" i="2"/>
  <c r="B1269" i="2"/>
  <c r="I1269" i="2"/>
  <c r="J1269" i="2"/>
  <c r="K1269" i="2"/>
  <c r="A1270" i="2"/>
  <c r="B1270" i="2"/>
  <c r="I1270" i="2"/>
  <c r="J1270" i="2"/>
  <c r="K1270" i="2"/>
  <c r="A1271" i="2"/>
  <c r="B1271" i="2"/>
  <c r="I1271" i="2"/>
  <c r="J1271" i="2"/>
  <c r="K1271" i="2"/>
  <c r="A1272" i="2"/>
  <c r="B1272" i="2"/>
  <c r="I1272" i="2"/>
  <c r="J1272" i="2"/>
  <c r="K1272" i="2"/>
  <c r="A1273" i="2"/>
  <c r="B1273" i="2"/>
  <c r="I1273" i="2"/>
  <c r="J1273" i="2"/>
  <c r="K1273" i="2"/>
  <c r="A1274" i="2"/>
  <c r="B1274" i="2"/>
  <c r="I1274" i="2"/>
  <c r="J1274" i="2"/>
  <c r="K1274" i="2"/>
  <c r="A1275" i="2"/>
  <c r="B1275" i="2"/>
  <c r="I1275" i="2"/>
  <c r="J1275" i="2"/>
  <c r="K1275" i="2"/>
  <c r="A1276" i="2"/>
  <c r="B1276" i="2"/>
  <c r="I1276" i="2"/>
  <c r="J1276" i="2"/>
  <c r="K1276" i="2"/>
  <c r="A1277" i="2"/>
  <c r="B1277" i="2"/>
  <c r="I1277" i="2"/>
  <c r="J1277" i="2"/>
  <c r="K1277" i="2"/>
  <c r="A1278" i="2"/>
  <c r="B1278" i="2"/>
  <c r="I1278" i="2"/>
  <c r="J1278" i="2"/>
  <c r="K1278" i="2"/>
  <c r="A1279" i="2"/>
  <c r="B1279" i="2"/>
  <c r="I1279" i="2"/>
  <c r="J1279" i="2"/>
  <c r="K1279" i="2"/>
  <c r="A1280" i="2"/>
  <c r="B1280" i="2"/>
  <c r="I1280" i="2"/>
  <c r="J1280" i="2"/>
  <c r="K1280" i="2"/>
  <c r="A1281" i="2"/>
  <c r="B1281" i="2"/>
  <c r="I1281" i="2"/>
  <c r="J1281" i="2"/>
  <c r="K1281" i="2"/>
  <c r="A1282" i="2"/>
  <c r="B1282" i="2"/>
  <c r="I1282" i="2"/>
  <c r="J1282" i="2"/>
  <c r="K1282" i="2"/>
  <c r="A1283" i="2"/>
  <c r="B1283" i="2"/>
  <c r="I1283" i="2"/>
  <c r="J1283" i="2"/>
  <c r="K1283" i="2"/>
  <c r="A1284" i="2"/>
  <c r="B1284" i="2"/>
  <c r="I1284" i="2"/>
  <c r="J1284" i="2"/>
  <c r="K1284" i="2"/>
  <c r="A1285" i="2"/>
  <c r="B1285" i="2"/>
  <c r="I1285" i="2"/>
  <c r="J1285" i="2"/>
  <c r="K1285" i="2"/>
  <c r="A1286" i="2"/>
  <c r="B1286" i="2"/>
  <c r="I1286" i="2"/>
  <c r="J1286" i="2"/>
  <c r="K1286" i="2"/>
  <c r="A1287" i="2"/>
  <c r="B1287" i="2"/>
  <c r="I1287" i="2"/>
  <c r="J1287" i="2"/>
  <c r="K1287" i="2"/>
  <c r="A1288" i="2"/>
  <c r="B1288" i="2"/>
  <c r="I1288" i="2"/>
  <c r="J1288" i="2"/>
  <c r="K1288" i="2"/>
  <c r="A1289" i="2"/>
  <c r="B1289" i="2"/>
  <c r="I1289" i="2"/>
  <c r="J1289" i="2"/>
  <c r="K1289" i="2"/>
  <c r="A1290" i="2"/>
  <c r="B1290" i="2"/>
  <c r="I1290" i="2"/>
  <c r="J1290" i="2"/>
  <c r="K1290" i="2"/>
  <c r="A1291" i="2"/>
  <c r="B1291" i="2"/>
  <c r="I1291" i="2"/>
  <c r="J1291" i="2"/>
  <c r="K1291" i="2"/>
  <c r="A1292" i="2"/>
  <c r="B1292" i="2"/>
  <c r="I1292" i="2"/>
  <c r="J1292" i="2"/>
  <c r="K1292" i="2"/>
  <c r="A1293" i="2"/>
  <c r="B1293" i="2"/>
  <c r="I1293" i="2"/>
  <c r="J1293" i="2"/>
  <c r="K1293" i="2"/>
  <c r="A1294" i="2"/>
  <c r="B1294" i="2"/>
  <c r="I1294" i="2"/>
  <c r="J1294" i="2"/>
  <c r="K1294" i="2"/>
  <c r="A1295" i="2"/>
  <c r="B1295" i="2"/>
  <c r="I1295" i="2"/>
  <c r="J1295" i="2"/>
  <c r="K1295" i="2"/>
  <c r="A1296" i="2"/>
  <c r="B1296" i="2"/>
  <c r="I1296" i="2"/>
  <c r="J1296" i="2"/>
  <c r="K1296" i="2"/>
  <c r="A1297" i="2"/>
  <c r="B1297" i="2"/>
  <c r="I1297" i="2"/>
  <c r="J1297" i="2"/>
  <c r="K1297" i="2"/>
  <c r="A1298" i="2"/>
  <c r="B1298" i="2"/>
  <c r="I1298" i="2"/>
  <c r="J1298" i="2"/>
  <c r="K1298" i="2"/>
  <c r="A1299" i="2"/>
  <c r="B1299" i="2"/>
  <c r="I1299" i="2"/>
  <c r="J1299" i="2"/>
  <c r="K1299" i="2"/>
  <c r="A1300" i="2"/>
  <c r="B1300" i="2"/>
  <c r="I1300" i="2"/>
  <c r="J1300" i="2"/>
  <c r="K1300" i="2"/>
  <c r="A1301" i="2"/>
  <c r="B1301" i="2"/>
  <c r="I1301" i="2"/>
  <c r="J1301" i="2"/>
  <c r="K1301" i="2"/>
  <c r="A1302" i="2"/>
  <c r="B1302" i="2"/>
  <c r="I1302" i="2"/>
  <c r="J1302" i="2"/>
  <c r="K1302" i="2"/>
  <c r="A1303" i="2"/>
  <c r="B1303" i="2"/>
  <c r="I1303" i="2"/>
  <c r="J1303" i="2"/>
  <c r="K1303" i="2"/>
  <c r="A1304" i="2"/>
  <c r="B1304" i="2"/>
  <c r="I1304" i="2"/>
  <c r="J1304" i="2"/>
  <c r="K1304" i="2"/>
  <c r="A1305" i="2"/>
  <c r="B1305" i="2"/>
  <c r="I1305" i="2"/>
  <c r="J1305" i="2"/>
  <c r="K1305" i="2"/>
  <c r="A1306" i="2"/>
  <c r="B1306" i="2"/>
  <c r="I1306" i="2"/>
  <c r="J1306" i="2"/>
  <c r="K1306" i="2"/>
  <c r="A1307" i="2"/>
  <c r="B1307" i="2"/>
  <c r="I1307" i="2"/>
  <c r="J1307" i="2"/>
  <c r="K1307" i="2"/>
  <c r="A1308" i="2"/>
  <c r="B1308" i="2"/>
  <c r="I1308" i="2"/>
  <c r="J1308" i="2"/>
  <c r="K1308" i="2"/>
  <c r="A1309" i="2"/>
  <c r="B1309" i="2"/>
  <c r="I1309" i="2"/>
  <c r="J1309" i="2"/>
  <c r="K1309" i="2"/>
  <c r="A1310" i="2"/>
  <c r="B1310" i="2"/>
  <c r="I1310" i="2"/>
  <c r="J1310" i="2"/>
  <c r="K1310" i="2"/>
  <c r="A1311" i="2"/>
  <c r="B1311" i="2"/>
  <c r="I1311" i="2"/>
  <c r="J1311" i="2"/>
  <c r="K1311" i="2"/>
  <c r="A1312" i="2"/>
  <c r="B1312" i="2"/>
  <c r="I1312" i="2"/>
  <c r="J1312" i="2"/>
  <c r="K1312" i="2"/>
  <c r="A1313" i="2"/>
  <c r="B1313" i="2"/>
  <c r="I1313" i="2"/>
  <c r="J1313" i="2"/>
  <c r="K1313" i="2"/>
  <c r="A1314" i="2"/>
  <c r="B1314" i="2"/>
  <c r="I1314" i="2"/>
  <c r="J1314" i="2"/>
  <c r="K1314" i="2"/>
  <c r="A1315" i="2"/>
  <c r="B1315" i="2"/>
  <c r="I1315" i="2"/>
  <c r="J1315" i="2"/>
  <c r="K1315" i="2"/>
  <c r="A1316" i="2"/>
  <c r="B1316" i="2"/>
  <c r="I1316" i="2"/>
  <c r="J1316" i="2"/>
  <c r="K1316" i="2"/>
  <c r="A1317" i="2"/>
  <c r="B1317" i="2"/>
  <c r="I1317" i="2"/>
  <c r="J1317" i="2"/>
  <c r="K1317" i="2"/>
  <c r="A1318" i="2"/>
  <c r="B1318" i="2"/>
  <c r="I1318" i="2"/>
  <c r="J1318" i="2"/>
  <c r="K1318" i="2"/>
  <c r="A1319" i="2"/>
  <c r="B1319" i="2"/>
  <c r="I1319" i="2"/>
  <c r="J1319" i="2"/>
  <c r="K1319" i="2"/>
  <c r="A1320" i="2"/>
  <c r="B1320" i="2"/>
  <c r="I1320" i="2"/>
  <c r="J1320" i="2"/>
  <c r="K1320" i="2"/>
  <c r="A1321" i="2"/>
  <c r="B1321" i="2"/>
  <c r="I1321" i="2"/>
  <c r="J1321" i="2"/>
  <c r="K1321" i="2"/>
  <c r="A1322" i="2"/>
  <c r="B1322" i="2"/>
  <c r="I1322" i="2"/>
  <c r="J1322" i="2"/>
  <c r="K1322" i="2"/>
  <c r="A1323" i="2"/>
  <c r="B1323" i="2"/>
  <c r="I1323" i="2"/>
  <c r="J1323" i="2"/>
  <c r="K1323" i="2"/>
  <c r="A1324" i="2"/>
  <c r="B1324" i="2"/>
  <c r="I1324" i="2"/>
  <c r="J1324" i="2"/>
  <c r="K1324" i="2"/>
  <c r="A1325" i="2"/>
  <c r="B1325" i="2"/>
  <c r="I1325" i="2"/>
  <c r="J1325" i="2"/>
  <c r="K1325" i="2"/>
  <c r="A1326" i="2"/>
  <c r="B1326" i="2"/>
  <c r="I1326" i="2"/>
  <c r="J1326" i="2"/>
  <c r="K1326" i="2"/>
  <c r="A1327" i="2"/>
  <c r="B1327" i="2"/>
  <c r="I1327" i="2"/>
  <c r="J1327" i="2"/>
  <c r="K1327" i="2"/>
  <c r="A1328" i="2"/>
  <c r="B1328" i="2"/>
  <c r="I1328" i="2"/>
  <c r="J1328" i="2"/>
  <c r="K1328" i="2"/>
  <c r="A1329" i="2"/>
  <c r="B1329" i="2"/>
  <c r="I1329" i="2"/>
  <c r="J1329" i="2"/>
  <c r="K1329" i="2"/>
  <c r="A1330" i="2"/>
  <c r="B1330" i="2"/>
  <c r="I1330" i="2"/>
  <c r="J1330" i="2"/>
  <c r="K1330" i="2"/>
  <c r="A1331" i="2"/>
  <c r="B1331" i="2"/>
  <c r="I1331" i="2"/>
  <c r="J1331" i="2"/>
  <c r="K1331" i="2"/>
  <c r="A1332" i="2"/>
  <c r="B1332" i="2"/>
  <c r="I1332" i="2"/>
  <c r="J1332" i="2"/>
  <c r="K1332" i="2"/>
  <c r="A1333" i="2"/>
  <c r="B1333" i="2"/>
  <c r="I1333" i="2"/>
  <c r="J1333" i="2"/>
  <c r="K1333" i="2"/>
  <c r="A1334" i="2"/>
  <c r="B1334" i="2"/>
  <c r="I1334" i="2"/>
  <c r="J1334" i="2"/>
  <c r="K1334" i="2"/>
  <c r="A1335" i="2"/>
  <c r="B1335" i="2"/>
  <c r="I1335" i="2"/>
  <c r="J1335" i="2"/>
  <c r="K1335" i="2"/>
  <c r="A1336" i="2"/>
  <c r="B1336" i="2"/>
  <c r="I1336" i="2"/>
  <c r="J1336" i="2"/>
  <c r="K1336" i="2"/>
  <c r="A1337" i="2"/>
  <c r="B1337" i="2"/>
  <c r="I1337" i="2"/>
  <c r="J1337" i="2"/>
  <c r="K1337" i="2"/>
  <c r="A1338" i="2"/>
  <c r="B1338" i="2"/>
  <c r="I1338" i="2"/>
  <c r="J1338" i="2"/>
  <c r="K1338" i="2"/>
  <c r="A1339" i="2"/>
  <c r="B1339" i="2"/>
  <c r="I1339" i="2"/>
  <c r="J1339" i="2"/>
  <c r="K1339" i="2"/>
  <c r="A1340" i="2"/>
  <c r="B1340" i="2"/>
  <c r="I1340" i="2"/>
  <c r="J1340" i="2"/>
  <c r="K1340" i="2"/>
  <c r="A1341" i="2"/>
  <c r="B1341" i="2"/>
  <c r="I1341" i="2"/>
  <c r="J1341" i="2"/>
  <c r="K1341" i="2"/>
  <c r="A1342" i="2"/>
  <c r="B1342" i="2"/>
  <c r="I1342" i="2"/>
  <c r="J1342" i="2"/>
  <c r="K1342" i="2"/>
  <c r="A1343" i="2"/>
  <c r="B1343" i="2"/>
  <c r="I1343" i="2"/>
  <c r="J1343" i="2"/>
  <c r="K1343" i="2"/>
  <c r="A1344" i="2"/>
  <c r="B1344" i="2"/>
  <c r="I1344" i="2"/>
  <c r="J1344" i="2"/>
  <c r="K1344" i="2"/>
  <c r="A1345" i="2"/>
  <c r="B1345" i="2"/>
  <c r="I1345" i="2"/>
  <c r="J1345" i="2"/>
  <c r="K1345" i="2"/>
  <c r="A1346" i="2"/>
  <c r="B1346" i="2"/>
  <c r="I1346" i="2"/>
  <c r="J1346" i="2"/>
  <c r="K1346" i="2"/>
  <c r="A1347" i="2"/>
  <c r="B1347" i="2"/>
  <c r="I1347" i="2"/>
  <c r="J1347" i="2"/>
  <c r="K1347" i="2"/>
  <c r="A1348" i="2"/>
  <c r="B1348" i="2"/>
  <c r="I1348" i="2"/>
  <c r="J1348" i="2"/>
  <c r="K1348" i="2"/>
  <c r="A1349" i="2"/>
  <c r="B1349" i="2"/>
  <c r="I1349" i="2"/>
  <c r="J1349" i="2"/>
  <c r="K1349" i="2"/>
  <c r="A1350" i="2"/>
  <c r="B1350" i="2"/>
  <c r="I1350" i="2"/>
  <c r="J1350" i="2"/>
  <c r="K1350" i="2"/>
  <c r="A1351" i="2"/>
  <c r="B1351" i="2"/>
  <c r="I1351" i="2"/>
  <c r="J1351" i="2"/>
  <c r="K1351" i="2"/>
  <c r="A1352" i="2"/>
  <c r="B1352" i="2"/>
  <c r="I1352" i="2"/>
  <c r="J1352" i="2"/>
  <c r="K1352" i="2"/>
  <c r="A1353" i="2"/>
  <c r="B1353" i="2"/>
  <c r="I1353" i="2"/>
  <c r="J1353" i="2"/>
  <c r="K1353" i="2"/>
  <c r="A1354" i="2"/>
  <c r="B1354" i="2"/>
  <c r="I1354" i="2"/>
  <c r="J1354" i="2"/>
  <c r="K1354" i="2"/>
  <c r="A1355" i="2"/>
  <c r="B1355" i="2"/>
  <c r="I1355" i="2"/>
  <c r="J1355" i="2"/>
  <c r="K1355" i="2"/>
  <c r="A1356" i="2"/>
  <c r="B1356" i="2"/>
  <c r="I1356" i="2"/>
  <c r="J1356" i="2"/>
  <c r="K1356" i="2"/>
  <c r="A1357" i="2"/>
  <c r="B1357" i="2"/>
  <c r="I1357" i="2"/>
  <c r="J1357" i="2"/>
  <c r="K1357" i="2"/>
  <c r="A1358" i="2"/>
  <c r="B1358" i="2"/>
  <c r="I1358" i="2"/>
  <c r="J1358" i="2"/>
  <c r="K1358" i="2"/>
  <c r="A1359" i="2"/>
  <c r="B1359" i="2"/>
  <c r="I1359" i="2"/>
  <c r="J1359" i="2"/>
  <c r="K1359" i="2"/>
  <c r="A1360" i="2"/>
  <c r="B1360" i="2"/>
  <c r="I1360" i="2"/>
  <c r="J1360" i="2"/>
  <c r="K1360" i="2"/>
  <c r="A1361" i="2"/>
  <c r="B1361" i="2"/>
  <c r="I1361" i="2"/>
  <c r="J1361" i="2"/>
  <c r="K1361" i="2"/>
  <c r="A1362" i="2"/>
  <c r="B1362" i="2"/>
  <c r="I1362" i="2"/>
  <c r="J1362" i="2"/>
  <c r="K1362" i="2"/>
  <c r="A1363" i="2"/>
  <c r="B1363" i="2"/>
  <c r="I1363" i="2"/>
  <c r="J1363" i="2"/>
  <c r="K1363" i="2"/>
  <c r="A1364" i="2"/>
  <c r="B1364" i="2"/>
  <c r="I1364" i="2"/>
  <c r="J1364" i="2"/>
  <c r="K1364" i="2"/>
  <c r="A1365" i="2"/>
  <c r="B1365" i="2"/>
  <c r="I1365" i="2"/>
  <c r="J1365" i="2"/>
  <c r="K1365" i="2"/>
  <c r="A1366" i="2"/>
  <c r="B1366" i="2"/>
  <c r="I1366" i="2"/>
  <c r="J1366" i="2"/>
  <c r="K1366" i="2"/>
  <c r="A1367" i="2"/>
  <c r="B1367" i="2"/>
  <c r="I1367" i="2"/>
  <c r="J1367" i="2"/>
  <c r="K1367" i="2"/>
  <c r="A1368" i="2"/>
  <c r="B1368" i="2"/>
  <c r="I1368" i="2"/>
  <c r="J1368" i="2"/>
  <c r="K1368" i="2"/>
  <c r="A1369" i="2"/>
  <c r="B1369" i="2"/>
  <c r="I1369" i="2"/>
  <c r="J1369" i="2"/>
  <c r="K1369" i="2"/>
  <c r="A1370" i="2"/>
  <c r="B1370" i="2"/>
  <c r="I1370" i="2"/>
  <c r="J1370" i="2"/>
  <c r="K1370" i="2"/>
  <c r="A1371" i="2"/>
  <c r="B1371" i="2"/>
  <c r="I1371" i="2"/>
  <c r="J1371" i="2"/>
  <c r="K1371" i="2"/>
  <c r="A1372" i="2"/>
  <c r="B1372" i="2"/>
  <c r="I1372" i="2"/>
  <c r="J1372" i="2"/>
  <c r="K1372" i="2"/>
  <c r="A1373" i="2"/>
  <c r="B1373" i="2"/>
  <c r="I1373" i="2"/>
  <c r="J1373" i="2"/>
  <c r="K1373" i="2"/>
  <c r="A1374" i="2"/>
  <c r="B1374" i="2"/>
  <c r="I1374" i="2"/>
  <c r="J1374" i="2"/>
  <c r="K1374" i="2"/>
  <c r="A1375" i="2"/>
  <c r="B1375" i="2"/>
  <c r="I1375" i="2"/>
  <c r="J1375" i="2"/>
  <c r="K1375" i="2"/>
  <c r="A1376" i="2"/>
  <c r="B1376" i="2"/>
  <c r="I1376" i="2"/>
  <c r="J1376" i="2"/>
  <c r="K1376" i="2"/>
  <c r="A1377" i="2"/>
  <c r="B1377" i="2"/>
  <c r="I1377" i="2"/>
  <c r="J1377" i="2"/>
  <c r="K1377" i="2"/>
  <c r="A1378" i="2"/>
  <c r="B1378" i="2"/>
  <c r="I1378" i="2"/>
  <c r="J1378" i="2"/>
  <c r="K1378" i="2"/>
  <c r="A1379" i="2"/>
  <c r="B1379" i="2"/>
  <c r="I1379" i="2"/>
  <c r="J1379" i="2"/>
  <c r="K1379" i="2"/>
  <c r="A1380" i="2"/>
  <c r="B1380" i="2"/>
  <c r="I1380" i="2"/>
  <c r="J1380" i="2"/>
  <c r="K1380" i="2"/>
  <c r="A1381" i="2"/>
  <c r="B1381" i="2"/>
  <c r="I1381" i="2"/>
  <c r="J1381" i="2"/>
  <c r="K1381" i="2"/>
  <c r="A1382" i="2"/>
  <c r="B1382" i="2"/>
  <c r="I1382" i="2"/>
  <c r="J1382" i="2"/>
  <c r="K1382" i="2"/>
  <c r="A1383" i="2"/>
  <c r="B1383" i="2"/>
  <c r="I1383" i="2"/>
  <c r="J1383" i="2"/>
  <c r="K1383" i="2"/>
  <c r="A1384" i="2"/>
  <c r="B1384" i="2"/>
  <c r="I1384" i="2"/>
  <c r="J1384" i="2"/>
  <c r="K1384" i="2"/>
  <c r="A1385" i="2"/>
  <c r="B1385" i="2"/>
  <c r="I1385" i="2"/>
  <c r="J1385" i="2"/>
  <c r="K1385" i="2"/>
  <c r="A1386" i="2"/>
  <c r="B1386" i="2"/>
  <c r="I1386" i="2"/>
  <c r="J1386" i="2"/>
  <c r="K1386" i="2"/>
  <c r="A1387" i="2"/>
  <c r="B1387" i="2"/>
  <c r="I1387" i="2"/>
  <c r="J1387" i="2"/>
  <c r="K1387" i="2"/>
  <c r="A1388" i="2"/>
  <c r="B1388" i="2"/>
  <c r="I1388" i="2"/>
  <c r="J1388" i="2"/>
  <c r="K1388" i="2"/>
  <c r="A1389" i="2"/>
  <c r="B1389" i="2"/>
  <c r="I1389" i="2"/>
  <c r="J1389" i="2"/>
  <c r="K1389" i="2"/>
  <c r="A1390" i="2"/>
  <c r="B1390" i="2"/>
  <c r="I1390" i="2"/>
  <c r="J1390" i="2"/>
  <c r="K1390" i="2"/>
  <c r="A1391" i="2"/>
  <c r="B1391" i="2"/>
  <c r="I1391" i="2"/>
  <c r="J1391" i="2"/>
  <c r="K1391" i="2"/>
  <c r="A1392" i="2"/>
  <c r="B1392" i="2"/>
  <c r="I1392" i="2"/>
  <c r="J1392" i="2"/>
  <c r="K1392" i="2"/>
  <c r="A1393" i="2"/>
  <c r="B1393" i="2"/>
  <c r="I1393" i="2"/>
  <c r="J1393" i="2"/>
  <c r="K1393" i="2"/>
  <c r="A1394" i="2"/>
  <c r="B1394" i="2"/>
  <c r="I1394" i="2"/>
  <c r="J1394" i="2"/>
  <c r="K1394" i="2"/>
  <c r="A1395" i="2"/>
  <c r="B1395" i="2"/>
  <c r="I1395" i="2"/>
  <c r="J1395" i="2"/>
  <c r="K1395" i="2"/>
  <c r="A1396" i="2"/>
  <c r="B1396" i="2"/>
  <c r="I1396" i="2"/>
  <c r="J1396" i="2"/>
  <c r="K1396" i="2"/>
  <c r="A1397" i="2"/>
  <c r="B1397" i="2"/>
  <c r="I1397" i="2"/>
  <c r="J1397" i="2"/>
  <c r="K1397" i="2"/>
  <c r="A1398" i="2"/>
  <c r="B1398" i="2"/>
  <c r="I1398" i="2"/>
  <c r="J1398" i="2"/>
  <c r="K1398" i="2"/>
  <c r="A1399" i="2"/>
  <c r="B1399" i="2"/>
  <c r="I1399" i="2"/>
  <c r="J1399" i="2"/>
  <c r="K1399" i="2"/>
  <c r="A1400" i="2"/>
  <c r="B1400" i="2"/>
  <c r="I1400" i="2"/>
  <c r="J1400" i="2"/>
  <c r="K1400" i="2"/>
  <c r="A1401" i="2"/>
  <c r="B1401" i="2"/>
  <c r="I1401" i="2"/>
  <c r="J1401" i="2"/>
  <c r="K1401" i="2"/>
  <c r="A1402" i="2"/>
  <c r="B1402" i="2"/>
  <c r="I1402" i="2"/>
  <c r="J1402" i="2"/>
  <c r="K1402" i="2"/>
  <c r="A1403" i="2"/>
  <c r="B1403" i="2"/>
  <c r="I1403" i="2"/>
  <c r="J1403" i="2"/>
  <c r="K1403" i="2"/>
  <c r="A1404" i="2"/>
  <c r="B1404" i="2"/>
  <c r="I1404" i="2"/>
  <c r="J1404" i="2"/>
  <c r="K1404" i="2"/>
  <c r="A1405" i="2"/>
  <c r="B1405" i="2"/>
  <c r="I1405" i="2"/>
  <c r="J1405" i="2"/>
  <c r="K1405" i="2"/>
  <c r="A1406" i="2"/>
  <c r="B1406" i="2"/>
  <c r="I1406" i="2"/>
  <c r="J1406" i="2"/>
  <c r="K1406" i="2"/>
  <c r="A1407" i="2"/>
  <c r="B1407" i="2"/>
  <c r="I1407" i="2"/>
  <c r="J1407" i="2"/>
  <c r="K1407" i="2"/>
  <c r="A1408" i="2"/>
  <c r="B1408" i="2"/>
  <c r="I1408" i="2"/>
  <c r="J1408" i="2"/>
  <c r="K1408" i="2"/>
  <c r="A1409" i="2"/>
  <c r="B1409" i="2"/>
  <c r="I1409" i="2"/>
  <c r="J1409" i="2"/>
  <c r="K1409" i="2"/>
  <c r="A1410" i="2"/>
  <c r="B1410" i="2"/>
  <c r="I1410" i="2"/>
  <c r="J1410" i="2"/>
  <c r="K1410" i="2"/>
  <c r="A1411" i="2"/>
  <c r="B1411" i="2"/>
  <c r="I1411" i="2"/>
  <c r="J1411" i="2"/>
  <c r="K1411" i="2"/>
  <c r="A1412" i="2"/>
  <c r="B1412" i="2"/>
  <c r="I1412" i="2"/>
  <c r="J1412" i="2"/>
  <c r="K1412" i="2"/>
  <c r="A1413" i="2"/>
  <c r="B1413" i="2"/>
  <c r="I1413" i="2"/>
  <c r="J1413" i="2"/>
  <c r="K1413" i="2"/>
  <c r="A1414" i="2"/>
  <c r="B1414" i="2"/>
  <c r="I1414" i="2"/>
  <c r="J1414" i="2"/>
  <c r="K1414" i="2"/>
  <c r="A1415" i="2"/>
  <c r="B1415" i="2"/>
  <c r="I1415" i="2"/>
  <c r="J1415" i="2"/>
  <c r="K1415" i="2"/>
  <c r="A1416" i="2"/>
  <c r="B1416" i="2"/>
  <c r="I1416" i="2"/>
  <c r="J1416" i="2"/>
  <c r="K1416" i="2"/>
  <c r="A1417" i="2"/>
  <c r="B1417" i="2"/>
  <c r="I1417" i="2"/>
  <c r="J1417" i="2"/>
  <c r="K1417" i="2"/>
  <c r="A1418" i="2"/>
  <c r="B1418" i="2"/>
  <c r="I1418" i="2"/>
  <c r="J1418" i="2"/>
  <c r="K1418" i="2"/>
  <c r="A1419" i="2"/>
  <c r="B1419" i="2"/>
  <c r="I1419" i="2"/>
  <c r="J1419" i="2"/>
  <c r="K1419" i="2"/>
  <c r="A1420" i="2"/>
  <c r="B1420" i="2"/>
  <c r="I1420" i="2"/>
  <c r="J1420" i="2"/>
  <c r="K1420" i="2"/>
  <c r="A1421" i="2"/>
  <c r="B1421" i="2"/>
  <c r="I1421" i="2"/>
  <c r="J1421" i="2"/>
  <c r="K1421" i="2"/>
  <c r="A1422" i="2"/>
  <c r="B1422" i="2"/>
  <c r="I1422" i="2"/>
  <c r="J1422" i="2"/>
  <c r="K1422" i="2"/>
  <c r="A1423" i="2"/>
  <c r="B1423" i="2"/>
  <c r="I1423" i="2"/>
  <c r="J1423" i="2"/>
  <c r="K1423" i="2"/>
  <c r="A1424" i="2"/>
  <c r="B1424" i="2"/>
  <c r="I1424" i="2"/>
  <c r="J1424" i="2"/>
  <c r="K1424" i="2"/>
  <c r="A1425" i="2"/>
  <c r="B1425" i="2"/>
  <c r="I1425" i="2"/>
  <c r="J1425" i="2"/>
  <c r="K1425" i="2"/>
  <c r="A1426" i="2"/>
  <c r="B1426" i="2"/>
  <c r="I1426" i="2"/>
  <c r="J1426" i="2"/>
  <c r="K1426" i="2"/>
  <c r="A1427" i="2"/>
  <c r="B1427" i="2"/>
  <c r="I1427" i="2"/>
  <c r="J1427" i="2"/>
  <c r="K1427" i="2"/>
  <c r="A1428" i="2"/>
  <c r="B1428" i="2"/>
  <c r="I1428" i="2"/>
  <c r="J1428" i="2"/>
  <c r="K1428" i="2"/>
  <c r="A1429" i="2"/>
  <c r="B1429" i="2"/>
  <c r="I1429" i="2"/>
  <c r="J1429" i="2"/>
  <c r="K1429" i="2"/>
  <c r="A1430" i="2"/>
  <c r="B1430" i="2"/>
  <c r="I1430" i="2"/>
  <c r="J1430" i="2"/>
  <c r="K1430" i="2"/>
  <c r="A1431" i="2"/>
  <c r="B1431" i="2"/>
  <c r="I1431" i="2"/>
  <c r="J1431" i="2"/>
  <c r="K1431" i="2"/>
  <c r="A1432" i="2"/>
  <c r="B1432" i="2"/>
  <c r="I1432" i="2"/>
  <c r="J1432" i="2"/>
  <c r="K1432" i="2"/>
  <c r="A1433" i="2"/>
  <c r="B1433" i="2"/>
  <c r="I1433" i="2"/>
  <c r="J1433" i="2"/>
  <c r="K1433" i="2"/>
  <c r="A1434" i="2"/>
  <c r="B1434" i="2"/>
  <c r="I1434" i="2"/>
  <c r="J1434" i="2"/>
  <c r="K1434" i="2"/>
  <c r="A1435" i="2"/>
  <c r="B1435" i="2"/>
  <c r="I1435" i="2"/>
  <c r="J1435" i="2"/>
  <c r="K1435" i="2"/>
  <c r="A1436" i="2"/>
  <c r="B1436" i="2"/>
  <c r="I1436" i="2"/>
  <c r="J1436" i="2"/>
  <c r="K1436" i="2"/>
  <c r="A1437" i="2"/>
  <c r="B1437" i="2"/>
  <c r="I1437" i="2"/>
  <c r="J1437" i="2"/>
  <c r="K1437" i="2"/>
  <c r="A1438" i="2"/>
  <c r="B1438" i="2"/>
  <c r="I1438" i="2"/>
  <c r="J1438" i="2"/>
  <c r="K1438" i="2"/>
  <c r="A1439" i="2"/>
  <c r="B1439" i="2"/>
  <c r="I1439" i="2"/>
  <c r="J1439" i="2"/>
  <c r="K1439" i="2"/>
  <c r="A1440" i="2"/>
  <c r="B1440" i="2"/>
  <c r="I1440" i="2"/>
  <c r="J1440" i="2"/>
  <c r="K1440" i="2"/>
  <c r="A1441" i="2"/>
  <c r="B1441" i="2"/>
  <c r="I1441" i="2"/>
  <c r="J1441" i="2"/>
  <c r="K1441" i="2"/>
  <c r="A1442" i="2"/>
  <c r="B1442" i="2"/>
  <c r="I1442" i="2"/>
  <c r="J1442" i="2"/>
  <c r="K1442" i="2"/>
  <c r="A1443" i="2"/>
  <c r="B1443" i="2"/>
  <c r="I1443" i="2"/>
  <c r="J1443" i="2"/>
  <c r="K1443" i="2"/>
  <c r="A1444" i="2"/>
  <c r="B1444" i="2"/>
  <c r="I1444" i="2"/>
  <c r="J1444" i="2"/>
  <c r="K1444" i="2"/>
  <c r="A1445" i="2"/>
  <c r="B1445" i="2"/>
  <c r="I1445" i="2"/>
  <c r="J1445" i="2"/>
  <c r="K1445" i="2"/>
  <c r="A1446" i="2"/>
  <c r="B1446" i="2"/>
  <c r="I1446" i="2"/>
  <c r="J1446" i="2"/>
  <c r="K1446" i="2"/>
  <c r="A1447" i="2"/>
  <c r="B1447" i="2"/>
  <c r="I1447" i="2"/>
  <c r="J1447" i="2"/>
  <c r="K1447" i="2"/>
  <c r="A1448" i="2"/>
  <c r="B1448" i="2"/>
  <c r="I1448" i="2"/>
  <c r="J1448" i="2"/>
  <c r="K1448" i="2"/>
  <c r="A1449" i="2"/>
  <c r="B1449" i="2"/>
  <c r="I1449" i="2"/>
  <c r="J1449" i="2"/>
  <c r="K1449" i="2"/>
  <c r="A1450" i="2"/>
  <c r="B1450" i="2"/>
  <c r="I1450" i="2"/>
  <c r="J1450" i="2"/>
  <c r="K1450" i="2"/>
  <c r="A1451" i="2"/>
  <c r="B1451" i="2"/>
  <c r="I1451" i="2"/>
  <c r="J1451" i="2"/>
  <c r="K1451" i="2"/>
  <c r="A1452" i="2"/>
  <c r="B1452" i="2"/>
  <c r="I1452" i="2"/>
  <c r="J1452" i="2"/>
  <c r="K1452" i="2"/>
  <c r="A1453" i="2"/>
  <c r="B1453" i="2"/>
  <c r="I1453" i="2"/>
  <c r="J1453" i="2"/>
  <c r="K1453" i="2"/>
  <c r="A1454" i="2"/>
  <c r="B1454" i="2"/>
  <c r="I1454" i="2"/>
  <c r="J1454" i="2"/>
  <c r="K1454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W1270" i="3"/>
  <c r="V1270" i="3"/>
  <c r="U1270" i="3"/>
  <c r="W1269" i="3"/>
  <c r="V1269" i="3"/>
  <c r="U1269" i="3"/>
  <c r="W1268" i="3"/>
  <c r="V1268" i="3"/>
  <c r="U1268" i="3"/>
  <c r="W1267" i="3"/>
  <c r="V1267" i="3"/>
  <c r="U1267" i="3"/>
  <c r="W1266" i="3"/>
  <c r="V1266" i="3"/>
  <c r="U1266" i="3"/>
  <c r="W1265" i="3"/>
  <c r="V1265" i="3"/>
  <c r="U1265" i="3"/>
  <c r="W1264" i="3"/>
  <c r="V1264" i="3"/>
  <c r="U1264" i="3"/>
  <c r="W1263" i="3"/>
  <c r="V1263" i="3"/>
  <c r="U1263" i="3"/>
  <c r="W1262" i="3"/>
  <c r="V1262" i="3"/>
  <c r="U1262" i="3"/>
  <c r="W1261" i="3"/>
  <c r="V1261" i="3"/>
  <c r="U1261" i="3"/>
  <c r="W1260" i="3"/>
  <c r="V1260" i="3"/>
  <c r="U1260" i="3"/>
  <c r="W1259" i="3"/>
  <c r="V1259" i="3"/>
  <c r="U1259" i="3"/>
  <c r="W1258" i="3"/>
  <c r="V1258" i="3"/>
  <c r="U1258" i="3"/>
  <c r="W1257" i="3"/>
  <c r="V1257" i="3"/>
  <c r="U1257" i="3"/>
  <c r="W1256" i="3"/>
  <c r="V1256" i="3"/>
  <c r="U1256" i="3"/>
  <c r="W1255" i="3"/>
  <c r="V1255" i="3"/>
  <c r="U1255" i="3"/>
  <c r="W1254" i="3"/>
  <c r="V1254" i="3"/>
  <c r="U1254" i="3"/>
  <c r="W1253" i="3"/>
  <c r="V1253" i="3"/>
  <c r="U1253" i="3"/>
  <c r="W1252" i="3"/>
  <c r="V1252" i="3"/>
  <c r="U1252" i="3"/>
  <c r="W1251" i="3"/>
  <c r="V1251" i="3"/>
  <c r="U1251" i="3"/>
  <c r="W1250" i="3"/>
  <c r="V1250" i="3"/>
  <c r="U1250" i="3"/>
  <c r="W1249" i="3"/>
  <c r="V1249" i="3"/>
  <c r="U1249" i="3"/>
  <c r="W1248" i="3"/>
  <c r="V1248" i="3"/>
  <c r="U1248" i="3"/>
  <c r="W1247" i="3"/>
  <c r="V1247" i="3"/>
  <c r="U1247" i="3"/>
  <c r="W1246" i="3"/>
  <c r="V1246" i="3"/>
  <c r="U1246" i="3"/>
  <c r="W1245" i="3"/>
  <c r="V1245" i="3"/>
  <c r="U1245" i="3"/>
  <c r="W1244" i="3"/>
  <c r="V1244" i="3"/>
  <c r="U1244" i="3"/>
  <c r="W1243" i="3"/>
  <c r="V1243" i="3"/>
  <c r="U1243" i="3"/>
  <c r="W1242" i="3"/>
  <c r="V1242" i="3"/>
  <c r="U1242" i="3"/>
  <c r="W1241" i="3"/>
  <c r="V1241" i="3"/>
  <c r="U1241" i="3"/>
  <c r="W1240" i="3"/>
  <c r="V1240" i="3"/>
  <c r="U1240" i="3"/>
  <c r="W1239" i="3"/>
  <c r="V1239" i="3"/>
  <c r="U1239" i="3"/>
  <c r="W1238" i="3"/>
  <c r="V1238" i="3"/>
  <c r="U1238" i="3"/>
  <c r="W1237" i="3"/>
  <c r="V1237" i="3"/>
  <c r="U1237" i="3"/>
  <c r="W1236" i="3"/>
  <c r="V1236" i="3"/>
  <c r="U1236" i="3"/>
  <c r="W1235" i="3"/>
  <c r="V1235" i="3"/>
  <c r="U1235" i="3"/>
  <c r="W1234" i="3"/>
  <c r="V1234" i="3"/>
  <c r="U1234" i="3"/>
  <c r="W1233" i="3"/>
  <c r="V1233" i="3"/>
  <c r="U1233" i="3"/>
  <c r="W1232" i="3"/>
  <c r="V1232" i="3"/>
  <c r="U1232" i="3"/>
  <c r="W1231" i="3"/>
  <c r="V1231" i="3"/>
  <c r="U1231" i="3"/>
  <c r="W1230" i="3"/>
  <c r="V1230" i="3"/>
  <c r="U1230" i="3"/>
  <c r="W1229" i="3"/>
  <c r="V1229" i="3"/>
  <c r="U1229" i="3"/>
  <c r="W1228" i="3"/>
  <c r="V1228" i="3"/>
  <c r="U1228" i="3"/>
  <c r="W1227" i="3"/>
  <c r="V1227" i="3"/>
  <c r="U1227" i="3"/>
  <c r="W1226" i="3"/>
  <c r="V1226" i="3"/>
  <c r="U1226" i="3"/>
  <c r="W1225" i="3"/>
  <c r="V1225" i="3"/>
  <c r="U1225" i="3"/>
  <c r="W1224" i="3"/>
  <c r="V1224" i="3"/>
  <c r="U1224" i="3"/>
  <c r="W1223" i="3"/>
  <c r="V1223" i="3"/>
  <c r="U1223" i="3"/>
  <c r="W1222" i="3"/>
  <c r="V1222" i="3"/>
  <c r="U1222" i="3"/>
  <c r="W1221" i="3"/>
  <c r="V1221" i="3"/>
  <c r="U1221" i="3"/>
  <c r="W1220" i="3"/>
  <c r="V1220" i="3"/>
  <c r="U1220" i="3"/>
  <c r="W1219" i="3"/>
  <c r="V1219" i="3"/>
  <c r="U1219" i="3"/>
  <c r="W1218" i="3"/>
  <c r="V1218" i="3"/>
  <c r="U1218" i="3"/>
  <c r="W1217" i="3"/>
  <c r="V1217" i="3"/>
  <c r="U1217" i="3"/>
  <c r="W1216" i="3"/>
  <c r="V1216" i="3"/>
  <c r="U1216" i="3"/>
  <c r="W1215" i="3"/>
  <c r="V1215" i="3"/>
  <c r="U1215" i="3"/>
  <c r="W1214" i="3"/>
  <c r="V1214" i="3"/>
  <c r="U1214" i="3"/>
  <c r="W1213" i="3"/>
  <c r="V1213" i="3"/>
  <c r="U1213" i="3"/>
  <c r="W1212" i="3"/>
  <c r="V1212" i="3"/>
  <c r="U1212" i="3"/>
  <c r="W1211" i="3"/>
  <c r="V1211" i="3"/>
  <c r="U1211" i="3"/>
  <c r="W1210" i="3"/>
  <c r="V1210" i="3"/>
  <c r="U1210" i="3"/>
  <c r="W1209" i="3"/>
  <c r="V1209" i="3"/>
  <c r="U1209" i="3"/>
  <c r="W1208" i="3"/>
  <c r="V1208" i="3"/>
  <c r="U1208" i="3"/>
  <c r="W1207" i="3"/>
  <c r="V1207" i="3"/>
  <c r="U1207" i="3"/>
  <c r="W1206" i="3"/>
  <c r="V1206" i="3"/>
  <c r="U1206" i="3"/>
  <c r="W1205" i="3"/>
  <c r="V1205" i="3"/>
  <c r="U1205" i="3"/>
  <c r="W1204" i="3"/>
  <c r="V1204" i="3"/>
  <c r="U1204" i="3"/>
  <c r="W1203" i="3"/>
  <c r="V1203" i="3"/>
  <c r="U1203" i="3"/>
  <c r="W1202" i="3"/>
  <c r="V1202" i="3"/>
  <c r="U1202" i="3"/>
  <c r="W1201" i="3"/>
  <c r="V1201" i="3"/>
  <c r="U1201" i="3"/>
  <c r="W1200" i="3"/>
  <c r="V1200" i="3"/>
  <c r="U1200" i="3"/>
  <c r="W1199" i="3"/>
  <c r="V1199" i="3"/>
  <c r="U1199" i="3"/>
  <c r="W1198" i="3"/>
  <c r="V1198" i="3"/>
  <c r="U1198" i="3"/>
  <c r="W1197" i="3"/>
  <c r="V1197" i="3"/>
  <c r="U1197" i="3"/>
  <c r="W1196" i="3"/>
  <c r="V1196" i="3"/>
  <c r="U1196" i="3"/>
  <c r="W1195" i="3"/>
  <c r="V1195" i="3"/>
  <c r="U1195" i="3"/>
  <c r="W1194" i="3"/>
  <c r="V1194" i="3"/>
  <c r="U1194" i="3"/>
  <c r="W1193" i="3"/>
  <c r="V1193" i="3"/>
  <c r="U1193" i="3"/>
  <c r="W1192" i="3"/>
  <c r="V1192" i="3"/>
  <c r="U1192" i="3"/>
  <c r="W1191" i="3"/>
  <c r="V1191" i="3"/>
  <c r="U1191" i="3"/>
  <c r="W1190" i="3"/>
  <c r="V1190" i="3"/>
  <c r="U1190" i="3"/>
  <c r="W1189" i="3"/>
  <c r="V1189" i="3"/>
  <c r="U1189" i="3"/>
  <c r="W1188" i="3"/>
  <c r="V1188" i="3"/>
  <c r="U1188" i="3"/>
  <c r="W1187" i="3"/>
  <c r="V1187" i="3"/>
  <c r="U1187" i="3"/>
  <c r="W1186" i="3"/>
  <c r="V1186" i="3"/>
  <c r="U1186" i="3"/>
  <c r="W1185" i="3"/>
  <c r="V1185" i="3"/>
  <c r="U1185" i="3"/>
  <c r="W1184" i="3"/>
  <c r="V1184" i="3"/>
  <c r="U1184" i="3"/>
  <c r="W1183" i="3"/>
  <c r="V1183" i="3"/>
  <c r="U1183" i="3"/>
  <c r="W1182" i="3"/>
  <c r="V1182" i="3"/>
  <c r="U1182" i="3"/>
  <c r="W1181" i="3"/>
  <c r="V1181" i="3"/>
  <c r="U1181" i="3"/>
  <c r="W1180" i="3"/>
  <c r="V1180" i="3"/>
  <c r="U1180" i="3"/>
  <c r="W1179" i="3"/>
  <c r="V1179" i="3"/>
  <c r="U1179" i="3"/>
  <c r="W1178" i="3"/>
  <c r="V1178" i="3"/>
  <c r="U1178" i="3"/>
  <c r="W1177" i="3"/>
  <c r="V1177" i="3"/>
  <c r="U1177" i="3"/>
  <c r="W1176" i="3"/>
  <c r="V1176" i="3"/>
  <c r="U1176" i="3"/>
  <c r="W1175" i="3"/>
  <c r="V1175" i="3"/>
  <c r="U1175" i="3"/>
  <c r="W1174" i="3"/>
  <c r="V1174" i="3"/>
  <c r="U1174" i="3"/>
  <c r="W1173" i="3"/>
  <c r="V1173" i="3"/>
  <c r="U1173" i="3"/>
  <c r="W1172" i="3"/>
  <c r="V1172" i="3"/>
  <c r="U1172" i="3"/>
  <c r="W1171" i="3"/>
  <c r="V1171" i="3"/>
  <c r="U1171" i="3"/>
  <c r="W1170" i="3"/>
  <c r="V1170" i="3"/>
  <c r="U1170" i="3"/>
  <c r="W1169" i="3"/>
  <c r="V1169" i="3"/>
  <c r="U1169" i="3"/>
  <c r="W1168" i="3"/>
  <c r="V1168" i="3"/>
  <c r="U1168" i="3"/>
  <c r="W1167" i="3"/>
  <c r="V1167" i="3"/>
  <c r="U1167" i="3"/>
  <c r="W1166" i="3"/>
  <c r="V1166" i="3"/>
  <c r="U1166" i="3"/>
  <c r="W1165" i="3"/>
  <c r="V1165" i="3"/>
  <c r="U1165" i="3"/>
  <c r="W1164" i="3"/>
  <c r="V1164" i="3"/>
  <c r="U1164" i="3"/>
  <c r="W1163" i="3"/>
  <c r="V1163" i="3"/>
  <c r="U1163" i="3"/>
  <c r="W1162" i="3"/>
  <c r="V1162" i="3"/>
  <c r="U1162" i="3"/>
  <c r="W1161" i="3"/>
  <c r="V1161" i="3"/>
  <c r="U1161" i="3"/>
  <c r="W1160" i="3"/>
  <c r="V1160" i="3"/>
  <c r="U1160" i="3"/>
  <c r="W1159" i="3"/>
  <c r="V1159" i="3"/>
  <c r="U1159" i="3"/>
  <c r="W1158" i="3"/>
  <c r="V1158" i="3"/>
  <c r="U1158" i="3"/>
  <c r="W1157" i="3"/>
  <c r="V1157" i="3"/>
  <c r="U1157" i="3"/>
  <c r="W1156" i="3"/>
  <c r="V1156" i="3"/>
  <c r="U1156" i="3"/>
  <c r="W1155" i="3"/>
  <c r="V1155" i="3"/>
  <c r="U1155" i="3"/>
  <c r="W1154" i="3"/>
  <c r="V1154" i="3"/>
  <c r="U1154" i="3"/>
  <c r="W1153" i="3"/>
  <c r="V1153" i="3"/>
  <c r="U1153" i="3"/>
  <c r="W1152" i="3"/>
  <c r="V1152" i="3"/>
  <c r="U1152" i="3"/>
  <c r="W1151" i="3"/>
  <c r="V1151" i="3"/>
  <c r="U1151" i="3"/>
  <c r="W1150" i="3"/>
  <c r="V1150" i="3"/>
  <c r="U1150" i="3"/>
  <c r="W1149" i="3"/>
  <c r="V1149" i="3"/>
  <c r="U1149" i="3"/>
  <c r="W1148" i="3"/>
  <c r="V1148" i="3"/>
  <c r="U1148" i="3"/>
  <c r="W1147" i="3"/>
  <c r="V1147" i="3"/>
  <c r="U1147" i="3"/>
  <c r="W1146" i="3"/>
  <c r="V1146" i="3"/>
  <c r="U1146" i="3"/>
  <c r="W1145" i="3"/>
  <c r="V1145" i="3"/>
  <c r="U1145" i="3"/>
  <c r="W1144" i="3"/>
  <c r="V1144" i="3"/>
  <c r="U1144" i="3"/>
  <c r="W1143" i="3"/>
  <c r="V1143" i="3"/>
  <c r="U1143" i="3"/>
  <c r="W1142" i="3"/>
  <c r="V1142" i="3"/>
  <c r="U1142" i="3"/>
  <c r="W1141" i="3"/>
  <c r="V1141" i="3"/>
  <c r="U1141" i="3"/>
  <c r="W1140" i="3"/>
  <c r="V1140" i="3"/>
  <c r="U1140" i="3"/>
  <c r="W1139" i="3"/>
  <c r="V1139" i="3"/>
  <c r="U1139" i="3"/>
  <c r="W1138" i="3"/>
  <c r="V1138" i="3"/>
  <c r="U1138" i="3"/>
  <c r="W1137" i="3"/>
  <c r="V1137" i="3"/>
  <c r="U1137" i="3"/>
  <c r="W1136" i="3"/>
  <c r="V1136" i="3"/>
  <c r="U1136" i="3"/>
  <c r="W1135" i="3"/>
  <c r="V1135" i="3"/>
  <c r="U1135" i="3"/>
  <c r="W1134" i="3"/>
  <c r="V1134" i="3"/>
  <c r="U1134" i="3"/>
  <c r="W1133" i="3"/>
  <c r="V1133" i="3"/>
  <c r="U1133" i="3"/>
  <c r="W1132" i="3"/>
  <c r="V1132" i="3"/>
  <c r="U1132" i="3"/>
  <c r="W1131" i="3"/>
  <c r="V1131" i="3"/>
  <c r="U1131" i="3"/>
  <c r="W1130" i="3"/>
  <c r="V1130" i="3"/>
  <c r="U1130" i="3"/>
  <c r="W1129" i="3"/>
  <c r="V1129" i="3"/>
  <c r="U1129" i="3"/>
  <c r="W1128" i="3"/>
  <c r="V1128" i="3"/>
  <c r="U1128" i="3"/>
  <c r="W1127" i="3"/>
  <c r="V1127" i="3"/>
  <c r="U1127" i="3"/>
  <c r="W1126" i="3"/>
  <c r="V1126" i="3"/>
  <c r="U1126" i="3"/>
  <c r="W1125" i="3"/>
  <c r="V1125" i="3"/>
  <c r="U1125" i="3"/>
  <c r="W1124" i="3"/>
  <c r="V1124" i="3"/>
  <c r="U1124" i="3"/>
  <c r="W1123" i="3"/>
  <c r="V1123" i="3"/>
  <c r="U1123" i="3"/>
  <c r="W1122" i="3"/>
  <c r="V1122" i="3"/>
  <c r="U1122" i="3"/>
  <c r="W1121" i="3"/>
  <c r="V1121" i="3"/>
  <c r="U1121" i="3"/>
  <c r="W1120" i="3"/>
  <c r="V1120" i="3"/>
  <c r="U1120" i="3"/>
  <c r="W1119" i="3"/>
  <c r="V1119" i="3"/>
  <c r="U1119" i="3"/>
  <c r="W1118" i="3"/>
  <c r="V1118" i="3"/>
  <c r="U1118" i="3"/>
  <c r="W1117" i="3"/>
  <c r="V1117" i="3"/>
  <c r="U1117" i="3"/>
  <c r="W1116" i="3"/>
  <c r="V1116" i="3"/>
  <c r="U1116" i="3"/>
  <c r="W1115" i="3"/>
  <c r="V1115" i="3"/>
  <c r="U1115" i="3"/>
  <c r="W1114" i="3"/>
  <c r="V1114" i="3"/>
  <c r="U1114" i="3"/>
  <c r="W1113" i="3"/>
  <c r="V1113" i="3"/>
  <c r="U1113" i="3"/>
  <c r="W1112" i="3"/>
  <c r="V1112" i="3"/>
  <c r="U1112" i="3"/>
  <c r="W1111" i="3"/>
  <c r="V1111" i="3"/>
  <c r="U1111" i="3"/>
  <c r="W1110" i="3"/>
  <c r="V1110" i="3"/>
  <c r="U1110" i="3"/>
  <c r="W1109" i="3"/>
  <c r="V1109" i="3"/>
  <c r="U1109" i="3"/>
  <c r="W1108" i="3"/>
  <c r="V1108" i="3"/>
  <c r="U1108" i="3"/>
  <c r="W1107" i="3"/>
  <c r="V1107" i="3"/>
  <c r="U1107" i="3"/>
  <c r="W1106" i="3"/>
  <c r="V1106" i="3"/>
  <c r="U1106" i="3"/>
  <c r="W1105" i="3"/>
  <c r="V1105" i="3"/>
  <c r="U1105" i="3"/>
  <c r="W1104" i="3"/>
  <c r="V1104" i="3"/>
  <c r="U1104" i="3"/>
  <c r="W1103" i="3"/>
  <c r="V1103" i="3"/>
  <c r="U1103" i="3"/>
  <c r="W1102" i="3"/>
  <c r="V1102" i="3"/>
  <c r="U1102" i="3"/>
  <c r="W1101" i="3"/>
  <c r="V1101" i="3"/>
  <c r="U1101" i="3"/>
  <c r="W1100" i="3"/>
  <c r="V1100" i="3"/>
  <c r="U1100" i="3"/>
  <c r="W1099" i="3"/>
  <c r="V1099" i="3"/>
  <c r="U1099" i="3"/>
  <c r="W1098" i="3"/>
  <c r="V1098" i="3"/>
  <c r="U1098" i="3"/>
  <c r="W1097" i="3"/>
  <c r="V1097" i="3"/>
  <c r="U1097" i="3"/>
  <c r="W1096" i="3"/>
  <c r="V1096" i="3"/>
  <c r="U1096" i="3"/>
  <c r="W1095" i="3"/>
  <c r="V1095" i="3"/>
  <c r="U1095" i="3"/>
  <c r="W1094" i="3"/>
  <c r="V1094" i="3"/>
  <c r="U1094" i="3"/>
  <c r="W1093" i="3"/>
  <c r="V1093" i="3"/>
  <c r="U1093" i="3"/>
  <c r="W1092" i="3"/>
  <c r="V1092" i="3"/>
  <c r="U1092" i="3"/>
  <c r="W1091" i="3"/>
  <c r="V1091" i="3"/>
  <c r="U1091" i="3"/>
  <c r="W1090" i="3"/>
  <c r="V1090" i="3"/>
  <c r="U1090" i="3"/>
  <c r="W1089" i="3"/>
  <c r="V1089" i="3"/>
  <c r="U1089" i="3"/>
  <c r="W1088" i="3"/>
  <c r="V1088" i="3"/>
  <c r="U1088" i="3"/>
  <c r="W1087" i="3"/>
  <c r="V1087" i="3"/>
  <c r="U1087" i="3"/>
  <c r="W1086" i="3"/>
  <c r="V1086" i="3"/>
  <c r="U1086" i="3"/>
  <c r="W1085" i="3"/>
  <c r="V1085" i="3"/>
  <c r="U1085" i="3"/>
  <c r="W1084" i="3"/>
  <c r="V1084" i="3"/>
  <c r="U1084" i="3"/>
  <c r="W1083" i="3"/>
  <c r="V1083" i="3"/>
  <c r="U1083" i="3"/>
  <c r="W1082" i="3"/>
  <c r="V1082" i="3"/>
  <c r="U1082" i="3"/>
  <c r="W1081" i="3"/>
  <c r="V1081" i="3"/>
  <c r="U1081" i="3"/>
  <c r="W1080" i="3"/>
  <c r="V1080" i="3"/>
  <c r="U1080" i="3"/>
  <c r="W1079" i="3"/>
  <c r="V1079" i="3"/>
  <c r="U1079" i="3"/>
  <c r="W1078" i="3"/>
  <c r="V1078" i="3"/>
  <c r="U1078" i="3"/>
  <c r="W1077" i="3"/>
  <c r="V1077" i="3"/>
  <c r="U1077" i="3"/>
  <c r="W1076" i="3"/>
  <c r="V1076" i="3"/>
  <c r="U1076" i="3"/>
  <c r="W1075" i="3"/>
  <c r="V1075" i="3"/>
  <c r="U1075" i="3"/>
  <c r="W1074" i="3"/>
  <c r="V1074" i="3"/>
  <c r="U1074" i="3"/>
  <c r="W1073" i="3"/>
  <c r="V1073" i="3"/>
  <c r="U1073" i="3"/>
  <c r="W1072" i="3"/>
  <c r="V1072" i="3"/>
  <c r="U1072" i="3"/>
  <c r="W1071" i="3"/>
  <c r="V1071" i="3"/>
  <c r="U1071" i="3"/>
  <c r="W1070" i="3"/>
  <c r="V1070" i="3"/>
  <c r="U1070" i="3"/>
  <c r="W1069" i="3"/>
  <c r="V1069" i="3"/>
  <c r="U1069" i="3"/>
  <c r="W1068" i="3"/>
  <c r="V1068" i="3"/>
  <c r="U1068" i="3"/>
  <c r="W1067" i="3"/>
  <c r="V1067" i="3"/>
  <c r="U1067" i="3"/>
  <c r="W1066" i="3"/>
  <c r="V1066" i="3"/>
  <c r="U1066" i="3"/>
  <c r="W1065" i="3"/>
  <c r="V1065" i="3"/>
  <c r="U1065" i="3"/>
  <c r="W1064" i="3"/>
  <c r="V1064" i="3"/>
  <c r="U1064" i="3"/>
  <c r="W1063" i="3"/>
  <c r="V1063" i="3"/>
  <c r="U1063" i="3"/>
  <c r="W1062" i="3"/>
  <c r="V1062" i="3"/>
  <c r="U1062" i="3"/>
  <c r="W1061" i="3"/>
  <c r="V1061" i="3"/>
  <c r="U1061" i="3"/>
  <c r="W1060" i="3"/>
  <c r="V1060" i="3"/>
  <c r="U1060" i="3"/>
  <c r="W1059" i="3"/>
  <c r="V1059" i="3"/>
  <c r="U1059" i="3"/>
  <c r="W1058" i="3"/>
  <c r="V1058" i="3"/>
  <c r="U1058" i="3"/>
  <c r="W1057" i="3"/>
  <c r="V1057" i="3"/>
  <c r="U1057" i="3"/>
  <c r="W1056" i="3"/>
  <c r="V1056" i="3"/>
  <c r="U1056" i="3"/>
  <c r="W1055" i="3"/>
  <c r="V1055" i="3"/>
  <c r="U1055" i="3"/>
  <c r="W1054" i="3"/>
  <c r="V1054" i="3"/>
  <c r="U1054" i="3"/>
  <c r="W1053" i="3"/>
  <c r="V1053" i="3"/>
  <c r="U1053" i="3"/>
  <c r="W1052" i="3"/>
  <c r="V1052" i="3"/>
  <c r="U1052" i="3"/>
  <c r="W1051" i="3"/>
  <c r="V1051" i="3"/>
  <c r="U1051" i="3"/>
  <c r="W1050" i="3"/>
  <c r="V1050" i="3"/>
  <c r="U1050" i="3"/>
  <c r="W1049" i="3"/>
  <c r="V1049" i="3"/>
  <c r="U1049" i="3"/>
  <c r="W1048" i="3"/>
  <c r="V1048" i="3"/>
  <c r="U1048" i="3"/>
  <c r="W1047" i="3"/>
  <c r="V1047" i="3"/>
  <c r="U1047" i="3"/>
  <c r="W1046" i="3"/>
  <c r="V1046" i="3"/>
  <c r="U1046" i="3"/>
  <c r="W1045" i="3"/>
  <c r="V1045" i="3"/>
  <c r="U1045" i="3"/>
  <c r="W1044" i="3"/>
  <c r="V1044" i="3"/>
  <c r="U1044" i="3"/>
  <c r="W1043" i="3"/>
  <c r="V1043" i="3"/>
  <c r="U1043" i="3"/>
  <c r="W1042" i="3"/>
  <c r="V1042" i="3"/>
  <c r="U1042" i="3"/>
  <c r="W1041" i="3"/>
  <c r="V1041" i="3"/>
  <c r="U1041" i="3"/>
  <c r="W1040" i="3"/>
  <c r="V1040" i="3"/>
  <c r="U1040" i="3"/>
  <c r="W1039" i="3"/>
  <c r="V1039" i="3"/>
  <c r="U1039" i="3"/>
  <c r="W1038" i="3"/>
  <c r="V1038" i="3"/>
  <c r="U1038" i="3"/>
  <c r="W1037" i="3"/>
  <c r="V1037" i="3"/>
  <c r="U1037" i="3"/>
  <c r="W1036" i="3"/>
  <c r="V1036" i="3"/>
  <c r="U1036" i="3"/>
  <c r="W1035" i="3"/>
  <c r="V1035" i="3"/>
  <c r="U1035" i="3"/>
  <c r="W1034" i="3"/>
  <c r="V1034" i="3"/>
  <c r="U1034" i="3"/>
  <c r="W1033" i="3"/>
  <c r="V1033" i="3"/>
  <c r="U1033" i="3"/>
  <c r="W1032" i="3"/>
  <c r="V1032" i="3"/>
  <c r="U1032" i="3"/>
  <c r="W1031" i="3"/>
  <c r="V1031" i="3"/>
  <c r="U1031" i="3"/>
  <c r="W1030" i="3"/>
  <c r="V1030" i="3"/>
  <c r="U1030" i="3"/>
  <c r="W1029" i="3"/>
  <c r="V1029" i="3"/>
  <c r="U1029" i="3"/>
  <c r="W1028" i="3"/>
  <c r="V1028" i="3"/>
  <c r="U1028" i="3"/>
  <c r="W1027" i="3"/>
  <c r="V1027" i="3"/>
  <c r="U1027" i="3"/>
  <c r="W1026" i="3"/>
  <c r="V1026" i="3"/>
  <c r="U1026" i="3"/>
  <c r="W1025" i="3"/>
  <c r="V1025" i="3"/>
  <c r="U1025" i="3"/>
  <c r="W1024" i="3"/>
  <c r="V1024" i="3"/>
  <c r="U1024" i="3"/>
  <c r="W1023" i="3"/>
  <c r="V1023" i="3"/>
  <c r="U1023" i="3"/>
  <c r="W1022" i="3"/>
  <c r="V1022" i="3"/>
  <c r="U1022" i="3"/>
  <c r="W1021" i="3"/>
  <c r="V1021" i="3"/>
  <c r="U1021" i="3"/>
  <c r="W1020" i="3"/>
  <c r="V1020" i="3"/>
  <c r="U1020" i="3"/>
  <c r="W1019" i="3"/>
  <c r="V1019" i="3"/>
  <c r="U1019" i="3"/>
  <c r="W1018" i="3"/>
  <c r="V1018" i="3"/>
  <c r="U1018" i="3"/>
  <c r="W1017" i="3"/>
  <c r="V1017" i="3"/>
  <c r="U1017" i="3"/>
  <c r="W1016" i="3"/>
  <c r="V1016" i="3"/>
  <c r="U1016" i="3"/>
  <c r="W1015" i="3"/>
  <c r="V1015" i="3"/>
  <c r="U1015" i="3"/>
  <c r="W1014" i="3"/>
  <c r="V1014" i="3"/>
  <c r="U1014" i="3"/>
  <c r="W1013" i="3"/>
  <c r="V1013" i="3"/>
  <c r="U1013" i="3"/>
  <c r="W1012" i="3"/>
  <c r="V1012" i="3"/>
  <c r="U1012" i="3"/>
  <c r="W1011" i="3"/>
  <c r="V1011" i="3"/>
  <c r="U1011" i="3"/>
  <c r="W1010" i="3"/>
  <c r="V1010" i="3"/>
  <c r="U1010" i="3"/>
  <c r="W1009" i="3"/>
  <c r="V1009" i="3"/>
  <c r="U1009" i="3"/>
  <c r="W1008" i="3"/>
  <c r="V1008" i="3"/>
  <c r="U1008" i="3"/>
  <c r="W1007" i="3"/>
  <c r="V1007" i="3"/>
  <c r="U1007" i="3"/>
  <c r="W1006" i="3"/>
  <c r="V1006" i="3"/>
  <c r="U1006" i="3"/>
  <c r="W1005" i="3"/>
  <c r="V1005" i="3"/>
  <c r="U1005" i="3"/>
  <c r="W1004" i="3"/>
  <c r="V1004" i="3"/>
  <c r="U1004" i="3"/>
  <c r="W1003" i="3"/>
  <c r="V1003" i="3"/>
  <c r="U1003" i="3"/>
  <c r="W1002" i="3"/>
  <c r="V1002" i="3"/>
  <c r="U1002" i="3"/>
  <c r="W1001" i="3"/>
  <c r="V1001" i="3"/>
  <c r="U1001" i="3"/>
  <c r="W1000" i="3"/>
  <c r="V1000" i="3"/>
  <c r="U1000" i="3"/>
  <c r="W999" i="3"/>
  <c r="V999" i="3"/>
  <c r="U999" i="3"/>
  <c r="W998" i="3"/>
  <c r="V998" i="3"/>
  <c r="U998" i="3"/>
  <c r="W997" i="3"/>
  <c r="V997" i="3"/>
  <c r="U997" i="3"/>
  <c r="W996" i="3"/>
  <c r="V996" i="3"/>
  <c r="U996" i="3"/>
  <c r="W995" i="3"/>
  <c r="V995" i="3"/>
  <c r="U995" i="3"/>
  <c r="W994" i="3"/>
  <c r="V994" i="3"/>
  <c r="U994" i="3"/>
  <c r="W993" i="3"/>
  <c r="V993" i="3"/>
  <c r="U993" i="3"/>
  <c r="W992" i="3"/>
  <c r="V992" i="3"/>
  <c r="U992" i="3"/>
  <c r="W991" i="3"/>
  <c r="V991" i="3"/>
  <c r="U991" i="3"/>
  <c r="W990" i="3"/>
  <c r="V990" i="3"/>
  <c r="U990" i="3"/>
  <c r="W989" i="3"/>
  <c r="V989" i="3"/>
  <c r="U989" i="3"/>
  <c r="W988" i="3"/>
  <c r="V988" i="3"/>
  <c r="U988" i="3"/>
  <c r="W987" i="3"/>
  <c r="V987" i="3"/>
  <c r="U987" i="3"/>
  <c r="W986" i="3"/>
  <c r="V986" i="3"/>
  <c r="U986" i="3"/>
  <c r="W985" i="3"/>
  <c r="V985" i="3"/>
  <c r="U985" i="3"/>
  <c r="W984" i="3"/>
  <c r="V984" i="3"/>
  <c r="U984" i="3"/>
  <c r="W983" i="3"/>
  <c r="V983" i="3"/>
  <c r="U983" i="3"/>
  <c r="W982" i="3"/>
  <c r="V982" i="3"/>
  <c r="U982" i="3"/>
  <c r="W981" i="3"/>
  <c r="V981" i="3"/>
  <c r="U981" i="3"/>
  <c r="W980" i="3"/>
  <c r="V980" i="3"/>
  <c r="U980" i="3"/>
  <c r="W979" i="3"/>
  <c r="V979" i="3"/>
  <c r="U979" i="3"/>
  <c r="W978" i="3"/>
  <c r="V978" i="3"/>
  <c r="U978" i="3"/>
  <c r="W977" i="3"/>
  <c r="V977" i="3"/>
  <c r="U977" i="3"/>
  <c r="W976" i="3"/>
  <c r="V976" i="3"/>
  <c r="U976" i="3"/>
  <c r="W975" i="3"/>
  <c r="V975" i="3"/>
  <c r="U975" i="3"/>
  <c r="W974" i="3"/>
  <c r="V974" i="3"/>
  <c r="U974" i="3"/>
  <c r="W973" i="3"/>
  <c r="V973" i="3"/>
  <c r="U973" i="3"/>
  <c r="W972" i="3"/>
  <c r="V972" i="3"/>
  <c r="U972" i="3"/>
  <c r="W971" i="3"/>
  <c r="V971" i="3"/>
  <c r="U971" i="3"/>
  <c r="W970" i="3"/>
  <c r="V970" i="3"/>
  <c r="U970" i="3"/>
  <c r="W969" i="3"/>
  <c r="V969" i="3"/>
  <c r="U969" i="3"/>
  <c r="W968" i="3"/>
  <c r="V968" i="3"/>
  <c r="U968" i="3"/>
  <c r="W967" i="3"/>
  <c r="V967" i="3"/>
  <c r="U967" i="3"/>
  <c r="W966" i="3"/>
  <c r="V966" i="3"/>
  <c r="U966" i="3"/>
  <c r="W965" i="3"/>
  <c r="V965" i="3"/>
  <c r="U965" i="3"/>
  <c r="W964" i="3"/>
  <c r="V964" i="3"/>
  <c r="U964" i="3"/>
  <c r="W963" i="3"/>
  <c r="V963" i="3"/>
  <c r="U963" i="3"/>
  <c r="W962" i="3"/>
  <c r="V962" i="3"/>
  <c r="U962" i="3"/>
  <c r="W961" i="3"/>
  <c r="V961" i="3"/>
  <c r="U961" i="3"/>
  <c r="W960" i="3"/>
  <c r="V960" i="3"/>
  <c r="U960" i="3"/>
  <c r="W959" i="3"/>
  <c r="V959" i="3"/>
  <c r="U959" i="3"/>
  <c r="W958" i="3"/>
  <c r="V958" i="3"/>
  <c r="U958" i="3"/>
  <c r="W957" i="3"/>
  <c r="V957" i="3"/>
  <c r="U957" i="3"/>
  <c r="W956" i="3"/>
  <c r="V956" i="3"/>
  <c r="U956" i="3"/>
  <c r="W955" i="3"/>
  <c r="V955" i="3"/>
  <c r="U955" i="3"/>
  <c r="W954" i="3"/>
  <c r="V954" i="3"/>
  <c r="U954" i="3"/>
  <c r="W953" i="3"/>
  <c r="V953" i="3"/>
  <c r="U953" i="3"/>
  <c r="W952" i="3"/>
  <c r="V952" i="3"/>
  <c r="U952" i="3"/>
  <c r="W951" i="3"/>
  <c r="V951" i="3"/>
  <c r="U951" i="3"/>
  <c r="W950" i="3"/>
  <c r="V950" i="3"/>
  <c r="U950" i="3"/>
  <c r="W949" i="3"/>
  <c r="V949" i="3"/>
  <c r="U949" i="3"/>
  <c r="W948" i="3"/>
  <c r="V948" i="3"/>
  <c r="U948" i="3"/>
  <c r="W947" i="3"/>
  <c r="V947" i="3"/>
  <c r="U947" i="3"/>
  <c r="W946" i="3"/>
  <c r="V946" i="3"/>
  <c r="U946" i="3"/>
  <c r="W945" i="3"/>
  <c r="V945" i="3"/>
  <c r="U945" i="3"/>
  <c r="W944" i="3"/>
  <c r="V944" i="3"/>
  <c r="U944" i="3"/>
  <c r="W943" i="3"/>
  <c r="V943" i="3"/>
  <c r="U943" i="3"/>
  <c r="W942" i="3"/>
  <c r="V942" i="3"/>
  <c r="U942" i="3"/>
  <c r="W941" i="3"/>
  <c r="V941" i="3"/>
  <c r="U941" i="3"/>
  <c r="W940" i="3"/>
  <c r="V940" i="3"/>
  <c r="U940" i="3"/>
  <c r="W939" i="3"/>
  <c r="V939" i="3"/>
  <c r="U939" i="3"/>
  <c r="W938" i="3"/>
  <c r="V938" i="3"/>
  <c r="U938" i="3"/>
  <c r="W937" i="3"/>
  <c r="V937" i="3"/>
  <c r="U937" i="3"/>
  <c r="W936" i="3"/>
  <c r="V936" i="3"/>
  <c r="U936" i="3"/>
  <c r="W935" i="3"/>
  <c r="V935" i="3"/>
  <c r="U935" i="3"/>
  <c r="W934" i="3"/>
  <c r="V934" i="3"/>
  <c r="U934" i="3"/>
  <c r="W933" i="3"/>
  <c r="V933" i="3"/>
  <c r="U933" i="3"/>
  <c r="W932" i="3"/>
  <c r="V932" i="3"/>
  <c r="U932" i="3"/>
  <c r="W931" i="3"/>
  <c r="V931" i="3"/>
  <c r="U931" i="3"/>
  <c r="W930" i="3"/>
  <c r="V930" i="3"/>
  <c r="U930" i="3"/>
  <c r="W929" i="3"/>
  <c r="V929" i="3"/>
  <c r="U929" i="3"/>
  <c r="W928" i="3"/>
  <c r="V928" i="3"/>
  <c r="U928" i="3"/>
  <c r="W927" i="3"/>
  <c r="V927" i="3"/>
  <c r="U927" i="3"/>
  <c r="W926" i="3"/>
  <c r="V926" i="3"/>
  <c r="U926" i="3"/>
  <c r="W925" i="3"/>
  <c r="V925" i="3"/>
  <c r="U925" i="3"/>
  <c r="W924" i="3"/>
  <c r="V924" i="3"/>
  <c r="U924" i="3"/>
  <c r="W923" i="3"/>
  <c r="V923" i="3"/>
  <c r="U923" i="3"/>
  <c r="W922" i="3"/>
  <c r="V922" i="3"/>
  <c r="U922" i="3"/>
  <c r="W921" i="3"/>
  <c r="V921" i="3"/>
  <c r="U921" i="3"/>
  <c r="W920" i="3"/>
  <c r="V920" i="3"/>
  <c r="U920" i="3"/>
  <c r="W919" i="3"/>
  <c r="V919" i="3"/>
  <c r="U919" i="3"/>
  <c r="W918" i="3"/>
  <c r="V918" i="3"/>
  <c r="U918" i="3"/>
  <c r="W917" i="3"/>
  <c r="V917" i="3"/>
  <c r="U917" i="3"/>
  <c r="W916" i="3"/>
  <c r="V916" i="3"/>
  <c r="U916" i="3"/>
  <c r="W915" i="3"/>
  <c r="V915" i="3"/>
  <c r="U915" i="3"/>
  <c r="W914" i="3"/>
  <c r="V914" i="3"/>
  <c r="U914" i="3"/>
  <c r="W913" i="3"/>
  <c r="V913" i="3"/>
  <c r="U913" i="3"/>
  <c r="W912" i="3"/>
  <c r="V912" i="3"/>
  <c r="U912" i="3"/>
  <c r="W911" i="3"/>
  <c r="V911" i="3"/>
  <c r="U911" i="3"/>
  <c r="W910" i="3"/>
  <c r="V910" i="3"/>
  <c r="U910" i="3"/>
  <c r="W909" i="3"/>
  <c r="V909" i="3"/>
  <c r="U909" i="3"/>
  <c r="W908" i="3"/>
  <c r="V908" i="3"/>
  <c r="U908" i="3"/>
  <c r="W907" i="3"/>
  <c r="V907" i="3"/>
  <c r="U907" i="3"/>
  <c r="W906" i="3"/>
  <c r="V906" i="3"/>
  <c r="U906" i="3"/>
  <c r="W905" i="3"/>
  <c r="V905" i="3"/>
  <c r="U905" i="3"/>
  <c r="W904" i="3"/>
  <c r="V904" i="3"/>
  <c r="U904" i="3"/>
  <c r="W903" i="3"/>
  <c r="V903" i="3"/>
  <c r="U903" i="3"/>
  <c r="W902" i="3"/>
  <c r="V902" i="3"/>
  <c r="U902" i="3"/>
  <c r="W901" i="3"/>
  <c r="V901" i="3"/>
  <c r="U901" i="3"/>
  <c r="W900" i="3"/>
  <c r="V900" i="3"/>
  <c r="U900" i="3"/>
  <c r="W899" i="3"/>
  <c r="V899" i="3"/>
  <c r="U899" i="3"/>
  <c r="W898" i="3"/>
  <c r="V898" i="3"/>
  <c r="U898" i="3"/>
  <c r="W897" i="3"/>
  <c r="V897" i="3"/>
  <c r="U897" i="3"/>
  <c r="W896" i="3"/>
  <c r="V896" i="3"/>
  <c r="U896" i="3"/>
  <c r="W895" i="3"/>
  <c r="V895" i="3"/>
  <c r="U895" i="3"/>
  <c r="W894" i="3"/>
  <c r="V894" i="3"/>
  <c r="U894" i="3"/>
  <c r="W893" i="3"/>
  <c r="V893" i="3"/>
  <c r="U893" i="3"/>
  <c r="W892" i="3"/>
  <c r="V892" i="3"/>
  <c r="U892" i="3"/>
  <c r="W891" i="3"/>
  <c r="V891" i="3"/>
  <c r="U891" i="3"/>
  <c r="W890" i="3"/>
  <c r="V890" i="3"/>
  <c r="U890" i="3"/>
  <c r="W889" i="3"/>
  <c r="V889" i="3"/>
  <c r="U889" i="3"/>
  <c r="W888" i="3"/>
  <c r="V888" i="3"/>
  <c r="U888" i="3"/>
  <c r="W887" i="3"/>
  <c r="V887" i="3"/>
  <c r="U887" i="3"/>
  <c r="W886" i="3"/>
  <c r="V886" i="3"/>
  <c r="U886" i="3"/>
  <c r="W885" i="3"/>
  <c r="V885" i="3"/>
  <c r="U885" i="3"/>
  <c r="W884" i="3"/>
  <c r="V884" i="3"/>
  <c r="U884" i="3"/>
  <c r="W883" i="3"/>
  <c r="V883" i="3"/>
  <c r="U883" i="3"/>
  <c r="W882" i="3"/>
  <c r="V882" i="3"/>
  <c r="U882" i="3"/>
  <c r="W881" i="3"/>
  <c r="V881" i="3"/>
  <c r="U881" i="3"/>
  <c r="W880" i="3"/>
  <c r="V880" i="3"/>
  <c r="U880" i="3"/>
  <c r="W879" i="3"/>
  <c r="V879" i="3"/>
  <c r="U879" i="3"/>
  <c r="W878" i="3"/>
  <c r="V878" i="3"/>
  <c r="U878" i="3"/>
  <c r="W877" i="3"/>
  <c r="V877" i="3"/>
  <c r="U877" i="3"/>
  <c r="W876" i="3"/>
  <c r="V876" i="3"/>
  <c r="U876" i="3"/>
  <c r="W875" i="3"/>
  <c r="V875" i="3"/>
  <c r="U875" i="3"/>
  <c r="W874" i="3"/>
  <c r="V874" i="3"/>
  <c r="U874" i="3"/>
  <c r="W873" i="3"/>
  <c r="V873" i="3"/>
  <c r="U873" i="3"/>
  <c r="W872" i="3"/>
  <c r="V872" i="3"/>
  <c r="U872" i="3"/>
  <c r="W871" i="3"/>
  <c r="V871" i="3"/>
  <c r="U871" i="3"/>
  <c r="W870" i="3"/>
  <c r="V870" i="3"/>
  <c r="U870" i="3"/>
  <c r="W869" i="3"/>
  <c r="V869" i="3"/>
  <c r="U869" i="3"/>
  <c r="W868" i="3"/>
  <c r="V868" i="3"/>
  <c r="U868" i="3"/>
  <c r="W867" i="3"/>
  <c r="V867" i="3"/>
  <c r="U867" i="3"/>
  <c r="W866" i="3"/>
  <c r="V866" i="3"/>
  <c r="U866" i="3"/>
  <c r="W865" i="3"/>
  <c r="V865" i="3"/>
  <c r="U865" i="3"/>
  <c r="W864" i="3"/>
  <c r="V864" i="3"/>
  <c r="U864" i="3"/>
  <c r="W863" i="3"/>
  <c r="V863" i="3"/>
  <c r="U863" i="3"/>
  <c r="W862" i="3"/>
  <c r="V862" i="3"/>
  <c r="U862" i="3"/>
  <c r="W861" i="3"/>
  <c r="V861" i="3"/>
  <c r="U861" i="3"/>
  <c r="W860" i="3"/>
  <c r="V860" i="3"/>
  <c r="U860" i="3"/>
  <c r="W859" i="3"/>
  <c r="V859" i="3"/>
  <c r="U859" i="3"/>
  <c r="W858" i="3"/>
  <c r="V858" i="3"/>
  <c r="U858" i="3"/>
  <c r="W857" i="3"/>
  <c r="V857" i="3"/>
  <c r="U857" i="3"/>
  <c r="W856" i="3"/>
  <c r="V856" i="3"/>
  <c r="U856" i="3"/>
  <c r="W855" i="3"/>
  <c r="V855" i="3"/>
  <c r="U855" i="3"/>
  <c r="W854" i="3"/>
  <c r="V854" i="3"/>
  <c r="U854" i="3"/>
  <c r="W853" i="3"/>
  <c r="V853" i="3"/>
  <c r="U853" i="3"/>
  <c r="W852" i="3"/>
  <c r="V852" i="3"/>
  <c r="U852" i="3"/>
  <c r="W851" i="3"/>
  <c r="V851" i="3"/>
  <c r="U851" i="3"/>
  <c r="W850" i="3"/>
  <c r="V850" i="3"/>
  <c r="U850" i="3"/>
  <c r="W849" i="3"/>
  <c r="V849" i="3"/>
  <c r="U849" i="3"/>
  <c r="W848" i="3"/>
  <c r="V848" i="3"/>
  <c r="U848" i="3"/>
  <c r="W847" i="3"/>
  <c r="V847" i="3"/>
  <c r="U847" i="3"/>
  <c r="W846" i="3"/>
  <c r="V846" i="3"/>
  <c r="U846" i="3"/>
  <c r="W845" i="3"/>
  <c r="V845" i="3"/>
  <c r="U845" i="3"/>
  <c r="W844" i="3"/>
  <c r="V844" i="3"/>
  <c r="U844" i="3"/>
  <c r="W843" i="3"/>
  <c r="V843" i="3"/>
  <c r="U843" i="3"/>
  <c r="W842" i="3"/>
  <c r="V842" i="3"/>
  <c r="U842" i="3"/>
  <c r="W841" i="3"/>
  <c r="V841" i="3"/>
  <c r="U841" i="3"/>
  <c r="W840" i="3"/>
  <c r="V840" i="3"/>
  <c r="U840" i="3"/>
  <c r="W839" i="3"/>
  <c r="V839" i="3"/>
  <c r="U839" i="3"/>
  <c r="W838" i="3"/>
  <c r="V838" i="3"/>
  <c r="U838" i="3"/>
  <c r="W837" i="3"/>
  <c r="V837" i="3"/>
  <c r="U837" i="3"/>
  <c r="W836" i="3"/>
  <c r="V836" i="3"/>
  <c r="U836" i="3"/>
  <c r="W835" i="3"/>
  <c r="V835" i="3"/>
  <c r="U835" i="3"/>
  <c r="W834" i="3"/>
  <c r="V834" i="3"/>
  <c r="U834" i="3"/>
  <c r="W833" i="3"/>
  <c r="V833" i="3"/>
  <c r="U833" i="3"/>
  <c r="W832" i="3"/>
  <c r="V832" i="3"/>
  <c r="U832" i="3"/>
  <c r="W831" i="3"/>
  <c r="V831" i="3"/>
  <c r="U831" i="3"/>
  <c r="W830" i="3"/>
  <c r="V830" i="3"/>
  <c r="U830" i="3"/>
  <c r="W829" i="3"/>
  <c r="V829" i="3"/>
  <c r="U829" i="3"/>
  <c r="W828" i="3"/>
  <c r="V828" i="3"/>
  <c r="U828" i="3"/>
  <c r="W827" i="3"/>
  <c r="V827" i="3"/>
  <c r="U827" i="3"/>
  <c r="W826" i="3"/>
  <c r="V826" i="3"/>
  <c r="U826" i="3"/>
  <c r="W825" i="3"/>
  <c r="V825" i="3"/>
  <c r="U825" i="3"/>
  <c r="W824" i="3"/>
  <c r="V824" i="3"/>
  <c r="U824" i="3"/>
  <c r="W823" i="3"/>
  <c r="V823" i="3"/>
  <c r="U823" i="3"/>
  <c r="W822" i="3"/>
  <c r="V822" i="3"/>
  <c r="U822" i="3"/>
  <c r="W821" i="3"/>
  <c r="V821" i="3"/>
  <c r="U821" i="3"/>
  <c r="W820" i="3"/>
  <c r="V820" i="3"/>
  <c r="U820" i="3"/>
  <c r="W819" i="3"/>
  <c r="V819" i="3"/>
  <c r="U819" i="3"/>
  <c r="W818" i="3"/>
  <c r="V818" i="3"/>
  <c r="U818" i="3"/>
  <c r="W817" i="3"/>
  <c r="V817" i="3"/>
  <c r="U817" i="3"/>
  <c r="W816" i="3"/>
  <c r="V816" i="3"/>
  <c r="U816" i="3"/>
  <c r="W815" i="3"/>
  <c r="V815" i="3"/>
  <c r="U815" i="3"/>
  <c r="W814" i="3"/>
  <c r="V814" i="3"/>
  <c r="U814" i="3"/>
  <c r="W813" i="3"/>
  <c r="V813" i="3"/>
  <c r="U813" i="3"/>
  <c r="W812" i="3"/>
  <c r="V812" i="3"/>
  <c r="U812" i="3"/>
  <c r="W811" i="3"/>
  <c r="V811" i="3"/>
  <c r="U811" i="3"/>
  <c r="W810" i="3"/>
  <c r="V810" i="3"/>
  <c r="U810" i="3"/>
  <c r="W809" i="3"/>
  <c r="V809" i="3"/>
  <c r="U809" i="3"/>
  <c r="W808" i="3"/>
  <c r="V808" i="3"/>
  <c r="U808" i="3"/>
  <c r="W807" i="3"/>
  <c r="V807" i="3"/>
  <c r="U807" i="3"/>
  <c r="W806" i="3"/>
  <c r="V806" i="3"/>
  <c r="U806" i="3"/>
  <c r="W805" i="3"/>
  <c r="V805" i="3"/>
  <c r="U805" i="3"/>
  <c r="W804" i="3"/>
  <c r="V804" i="3"/>
  <c r="U804" i="3"/>
  <c r="W803" i="3"/>
  <c r="V803" i="3"/>
  <c r="U803" i="3"/>
  <c r="W802" i="3"/>
  <c r="V802" i="3"/>
  <c r="U802" i="3"/>
  <c r="W801" i="3"/>
  <c r="V801" i="3"/>
  <c r="U801" i="3"/>
  <c r="W800" i="3"/>
  <c r="V800" i="3"/>
  <c r="U800" i="3"/>
  <c r="W799" i="3"/>
  <c r="V799" i="3"/>
  <c r="U799" i="3"/>
  <c r="W798" i="3"/>
  <c r="V798" i="3"/>
  <c r="U798" i="3"/>
  <c r="W797" i="3"/>
  <c r="V797" i="3"/>
  <c r="U797" i="3"/>
  <c r="W796" i="3"/>
  <c r="V796" i="3"/>
  <c r="U796" i="3"/>
  <c r="W795" i="3"/>
  <c r="V795" i="3"/>
  <c r="U795" i="3"/>
  <c r="W794" i="3"/>
  <c r="V794" i="3"/>
  <c r="U794" i="3"/>
  <c r="W793" i="3"/>
  <c r="V793" i="3"/>
  <c r="U793" i="3"/>
  <c r="W792" i="3"/>
  <c r="V792" i="3"/>
  <c r="U792" i="3"/>
  <c r="W791" i="3"/>
  <c r="V791" i="3"/>
  <c r="U791" i="3"/>
  <c r="W790" i="3"/>
  <c r="V790" i="3"/>
  <c r="U790" i="3"/>
  <c r="W789" i="3"/>
  <c r="V789" i="3"/>
  <c r="U789" i="3"/>
  <c r="W788" i="3"/>
  <c r="V788" i="3"/>
  <c r="U788" i="3"/>
  <c r="W787" i="3"/>
  <c r="V787" i="3"/>
  <c r="U787" i="3"/>
  <c r="W786" i="3"/>
  <c r="V786" i="3"/>
  <c r="U786" i="3"/>
  <c r="W785" i="3"/>
  <c r="V785" i="3"/>
  <c r="U785" i="3"/>
  <c r="W784" i="3"/>
  <c r="V784" i="3"/>
  <c r="U784" i="3"/>
  <c r="W783" i="3"/>
  <c r="V783" i="3"/>
  <c r="U783" i="3"/>
  <c r="W782" i="3"/>
  <c r="V782" i="3"/>
  <c r="U782" i="3"/>
  <c r="W781" i="3"/>
  <c r="V781" i="3"/>
  <c r="U781" i="3"/>
  <c r="W780" i="3"/>
  <c r="V780" i="3"/>
  <c r="U780" i="3"/>
  <c r="W779" i="3"/>
  <c r="V779" i="3"/>
  <c r="U779" i="3"/>
  <c r="W778" i="3"/>
  <c r="V778" i="3"/>
  <c r="U778" i="3"/>
  <c r="W777" i="3"/>
  <c r="V777" i="3"/>
  <c r="U777" i="3"/>
  <c r="W776" i="3"/>
  <c r="V776" i="3"/>
  <c r="U776" i="3"/>
  <c r="W775" i="3"/>
  <c r="V775" i="3"/>
  <c r="U775" i="3"/>
  <c r="W774" i="3"/>
  <c r="V774" i="3"/>
  <c r="U774" i="3"/>
  <c r="W773" i="3"/>
  <c r="V773" i="3"/>
  <c r="U773" i="3"/>
  <c r="W772" i="3"/>
  <c r="V772" i="3"/>
  <c r="U772" i="3"/>
  <c r="W771" i="3"/>
  <c r="V771" i="3"/>
  <c r="U771" i="3"/>
  <c r="W770" i="3"/>
  <c r="V770" i="3"/>
  <c r="U770" i="3"/>
  <c r="W769" i="3"/>
  <c r="V769" i="3"/>
  <c r="U769" i="3"/>
  <c r="W768" i="3"/>
  <c r="V768" i="3"/>
  <c r="U768" i="3"/>
  <c r="W767" i="3"/>
  <c r="V767" i="3"/>
  <c r="U767" i="3"/>
  <c r="W766" i="3"/>
  <c r="V766" i="3"/>
  <c r="U766" i="3"/>
  <c r="W765" i="3"/>
  <c r="V765" i="3"/>
  <c r="U765" i="3"/>
  <c r="W764" i="3"/>
  <c r="V764" i="3"/>
  <c r="U764" i="3"/>
  <c r="W763" i="3"/>
  <c r="V763" i="3"/>
  <c r="U763" i="3"/>
  <c r="W762" i="3"/>
  <c r="V762" i="3"/>
  <c r="U762" i="3"/>
  <c r="W761" i="3"/>
  <c r="V761" i="3"/>
  <c r="U761" i="3"/>
  <c r="W760" i="3"/>
  <c r="V760" i="3"/>
  <c r="U760" i="3"/>
  <c r="W759" i="3"/>
  <c r="V759" i="3"/>
  <c r="U759" i="3"/>
  <c r="W758" i="3"/>
  <c r="V758" i="3"/>
  <c r="U758" i="3"/>
  <c r="W757" i="3"/>
  <c r="V757" i="3"/>
  <c r="U757" i="3"/>
  <c r="W756" i="3"/>
  <c r="V756" i="3"/>
  <c r="U756" i="3"/>
  <c r="W755" i="3"/>
  <c r="V755" i="3"/>
  <c r="U755" i="3"/>
  <c r="W754" i="3"/>
  <c r="V754" i="3"/>
  <c r="U754" i="3"/>
  <c r="W753" i="3"/>
  <c r="V753" i="3"/>
  <c r="U753" i="3"/>
  <c r="W752" i="3"/>
  <c r="V752" i="3"/>
  <c r="U752" i="3"/>
  <c r="W751" i="3"/>
  <c r="V751" i="3"/>
  <c r="U751" i="3"/>
  <c r="W750" i="3"/>
  <c r="V750" i="3"/>
  <c r="U750" i="3"/>
  <c r="W749" i="3"/>
  <c r="V749" i="3"/>
  <c r="U749" i="3"/>
  <c r="W748" i="3"/>
  <c r="V748" i="3"/>
  <c r="U748" i="3"/>
  <c r="W747" i="3"/>
  <c r="V747" i="3"/>
  <c r="U747" i="3"/>
  <c r="W746" i="3"/>
  <c r="V746" i="3"/>
  <c r="U746" i="3"/>
  <c r="W745" i="3"/>
  <c r="V745" i="3"/>
  <c r="U745" i="3"/>
  <c r="W744" i="3"/>
  <c r="V744" i="3"/>
  <c r="U744" i="3"/>
  <c r="W743" i="3"/>
  <c r="V743" i="3"/>
  <c r="U743" i="3"/>
  <c r="W742" i="3"/>
  <c r="V742" i="3"/>
  <c r="U742" i="3"/>
  <c r="W741" i="3"/>
  <c r="V741" i="3"/>
  <c r="U741" i="3"/>
  <c r="W740" i="3"/>
  <c r="V740" i="3"/>
  <c r="U740" i="3"/>
  <c r="W739" i="3"/>
  <c r="V739" i="3"/>
  <c r="U739" i="3"/>
  <c r="W738" i="3"/>
  <c r="V738" i="3"/>
  <c r="U738" i="3"/>
  <c r="W737" i="3"/>
  <c r="V737" i="3"/>
  <c r="U737" i="3"/>
  <c r="W736" i="3"/>
  <c r="V736" i="3"/>
  <c r="U736" i="3"/>
  <c r="W735" i="3"/>
  <c r="V735" i="3"/>
  <c r="U735" i="3"/>
  <c r="W734" i="3"/>
  <c r="V734" i="3"/>
  <c r="U734" i="3"/>
  <c r="W733" i="3"/>
  <c r="V733" i="3"/>
  <c r="U733" i="3"/>
  <c r="W732" i="3"/>
  <c r="V732" i="3"/>
  <c r="U732" i="3"/>
  <c r="W731" i="3"/>
  <c r="V731" i="3"/>
  <c r="U731" i="3"/>
  <c r="W730" i="3"/>
  <c r="V730" i="3"/>
  <c r="U730" i="3"/>
  <c r="W729" i="3"/>
  <c r="V729" i="3"/>
  <c r="U729" i="3"/>
  <c r="W728" i="3"/>
  <c r="V728" i="3"/>
  <c r="U728" i="3"/>
  <c r="W727" i="3"/>
  <c r="V727" i="3"/>
  <c r="U727" i="3"/>
  <c r="W726" i="3"/>
  <c r="V726" i="3"/>
  <c r="U726" i="3"/>
  <c r="W725" i="3"/>
  <c r="V725" i="3"/>
  <c r="U725" i="3"/>
  <c r="W724" i="3"/>
  <c r="V724" i="3"/>
  <c r="U724" i="3"/>
  <c r="W723" i="3"/>
  <c r="V723" i="3"/>
  <c r="U723" i="3"/>
  <c r="W722" i="3"/>
  <c r="V722" i="3"/>
  <c r="U722" i="3"/>
  <c r="W721" i="3"/>
  <c r="V721" i="3"/>
  <c r="U721" i="3"/>
  <c r="W720" i="3"/>
  <c r="V720" i="3"/>
  <c r="U720" i="3"/>
  <c r="W719" i="3"/>
  <c r="V719" i="3"/>
  <c r="U719" i="3"/>
  <c r="W718" i="3"/>
  <c r="V718" i="3"/>
  <c r="U718" i="3"/>
  <c r="W717" i="3"/>
  <c r="V717" i="3"/>
  <c r="U717" i="3"/>
  <c r="W716" i="3"/>
  <c r="V716" i="3"/>
  <c r="U716" i="3"/>
  <c r="W715" i="3"/>
  <c r="V715" i="3"/>
  <c r="U715" i="3"/>
  <c r="W714" i="3"/>
  <c r="V714" i="3"/>
  <c r="U714" i="3"/>
  <c r="W713" i="3"/>
  <c r="V713" i="3"/>
  <c r="U713" i="3"/>
  <c r="W712" i="3"/>
  <c r="V712" i="3"/>
  <c r="U712" i="3"/>
  <c r="W711" i="3"/>
  <c r="V711" i="3"/>
  <c r="U711" i="3"/>
  <c r="W710" i="3"/>
  <c r="V710" i="3"/>
  <c r="U710" i="3"/>
  <c r="W709" i="3"/>
  <c r="V709" i="3"/>
  <c r="U709" i="3"/>
  <c r="W708" i="3"/>
  <c r="V708" i="3"/>
  <c r="U708" i="3"/>
  <c r="W707" i="3"/>
  <c r="V707" i="3"/>
  <c r="U707" i="3"/>
  <c r="W706" i="3"/>
  <c r="V706" i="3"/>
  <c r="U706" i="3"/>
  <c r="W705" i="3"/>
  <c r="V705" i="3"/>
  <c r="U705" i="3"/>
  <c r="W704" i="3"/>
  <c r="V704" i="3"/>
  <c r="U704" i="3"/>
  <c r="W703" i="3"/>
  <c r="V703" i="3"/>
  <c r="U703" i="3"/>
  <c r="W702" i="3"/>
  <c r="V702" i="3"/>
  <c r="U702" i="3"/>
  <c r="W701" i="3"/>
  <c r="V701" i="3"/>
  <c r="U701" i="3"/>
  <c r="W700" i="3"/>
  <c r="V700" i="3"/>
  <c r="U700" i="3"/>
  <c r="W699" i="3"/>
  <c r="V699" i="3"/>
  <c r="U699" i="3"/>
  <c r="W698" i="3"/>
  <c r="V698" i="3"/>
  <c r="U698" i="3"/>
  <c r="W697" i="3"/>
  <c r="V697" i="3"/>
  <c r="U697" i="3"/>
  <c r="W696" i="3"/>
  <c r="V696" i="3"/>
  <c r="U696" i="3"/>
  <c r="W695" i="3"/>
  <c r="V695" i="3"/>
  <c r="U695" i="3"/>
  <c r="W694" i="3"/>
  <c r="V694" i="3"/>
  <c r="U694" i="3"/>
  <c r="W693" i="3"/>
  <c r="V693" i="3"/>
  <c r="U693" i="3"/>
  <c r="W692" i="3"/>
  <c r="V692" i="3"/>
  <c r="U692" i="3"/>
  <c r="W691" i="3"/>
  <c r="V691" i="3"/>
  <c r="U691" i="3"/>
  <c r="W690" i="3"/>
  <c r="V690" i="3"/>
  <c r="U690" i="3"/>
  <c r="W689" i="3"/>
  <c r="V689" i="3"/>
  <c r="U689" i="3"/>
  <c r="W688" i="3"/>
  <c r="V688" i="3"/>
  <c r="U688" i="3"/>
  <c r="W687" i="3"/>
  <c r="V687" i="3"/>
  <c r="U687" i="3"/>
  <c r="W686" i="3"/>
  <c r="V686" i="3"/>
  <c r="U686" i="3"/>
  <c r="W685" i="3"/>
  <c r="V685" i="3"/>
  <c r="U685" i="3"/>
  <c r="W684" i="3"/>
  <c r="V684" i="3"/>
  <c r="U684" i="3"/>
  <c r="W683" i="3"/>
  <c r="V683" i="3"/>
  <c r="U683" i="3"/>
  <c r="W682" i="3"/>
  <c r="V682" i="3"/>
  <c r="U682" i="3"/>
  <c r="W681" i="3"/>
  <c r="V681" i="3"/>
  <c r="U681" i="3"/>
  <c r="W680" i="3"/>
  <c r="V680" i="3"/>
  <c r="U680" i="3"/>
  <c r="W679" i="3"/>
  <c r="V679" i="3"/>
  <c r="U679" i="3"/>
  <c r="W678" i="3"/>
  <c r="V678" i="3"/>
  <c r="U678" i="3"/>
  <c r="W677" i="3"/>
  <c r="V677" i="3"/>
  <c r="U677" i="3"/>
  <c r="W676" i="3"/>
  <c r="V676" i="3"/>
  <c r="U676" i="3"/>
  <c r="W675" i="3"/>
  <c r="V675" i="3"/>
  <c r="U675" i="3"/>
  <c r="W674" i="3"/>
  <c r="V674" i="3"/>
  <c r="U674" i="3"/>
  <c r="W673" i="3"/>
  <c r="V673" i="3"/>
  <c r="U673" i="3"/>
  <c r="W672" i="3"/>
  <c r="V672" i="3"/>
  <c r="U672" i="3"/>
  <c r="W671" i="3"/>
  <c r="V671" i="3"/>
  <c r="U671" i="3"/>
  <c r="W670" i="3"/>
  <c r="V670" i="3"/>
  <c r="U670" i="3"/>
  <c r="W669" i="3"/>
  <c r="V669" i="3"/>
  <c r="U669" i="3"/>
  <c r="W668" i="3"/>
  <c r="V668" i="3"/>
  <c r="U668" i="3"/>
  <c r="W667" i="3"/>
  <c r="V667" i="3"/>
  <c r="U667" i="3"/>
  <c r="W666" i="3"/>
  <c r="V666" i="3"/>
  <c r="U666" i="3"/>
  <c r="W665" i="3"/>
  <c r="V665" i="3"/>
  <c r="U665" i="3"/>
  <c r="W664" i="3"/>
  <c r="V664" i="3"/>
  <c r="U664" i="3"/>
  <c r="W663" i="3"/>
  <c r="V663" i="3"/>
  <c r="U663" i="3"/>
  <c r="W662" i="3"/>
  <c r="V662" i="3"/>
  <c r="U662" i="3"/>
  <c r="W661" i="3"/>
  <c r="V661" i="3"/>
  <c r="U661" i="3"/>
  <c r="W660" i="3"/>
  <c r="V660" i="3"/>
  <c r="U660" i="3"/>
  <c r="W659" i="3"/>
  <c r="V659" i="3"/>
  <c r="U659" i="3"/>
  <c r="W658" i="3"/>
  <c r="V658" i="3"/>
  <c r="U658" i="3"/>
  <c r="W657" i="3"/>
  <c r="V657" i="3"/>
  <c r="U657" i="3"/>
  <c r="W656" i="3"/>
  <c r="V656" i="3"/>
  <c r="U656" i="3"/>
  <c r="W655" i="3"/>
  <c r="V655" i="3"/>
  <c r="U655" i="3"/>
  <c r="W654" i="3"/>
  <c r="V654" i="3"/>
  <c r="U654" i="3"/>
  <c r="W653" i="3"/>
  <c r="V653" i="3"/>
  <c r="U653" i="3"/>
  <c r="W652" i="3"/>
  <c r="V652" i="3"/>
  <c r="U652" i="3"/>
  <c r="W651" i="3"/>
  <c r="V651" i="3"/>
  <c r="U651" i="3"/>
  <c r="W650" i="3"/>
  <c r="V650" i="3"/>
  <c r="U650" i="3"/>
  <c r="W649" i="3"/>
  <c r="V649" i="3"/>
  <c r="U649" i="3"/>
  <c r="W648" i="3"/>
  <c r="V648" i="3"/>
  <c r="U648" i="3"/>
  <c r="W647" i="3"/>
  <c r="V647" i="3"/>
  <c r="U647" i="3"/>
  <c r="W646" i="3"/>
  <c r="V646" i="3"/>
  <c r="U646" i="3"/>
  <c r="W645" i="3"/>
  <c r="V645" i="3"/>
  <c r="U645" i="3"/>
  <c r="W644" i="3"/>
  <c r="V644" i="3"/>
  <c r="U644" i="3"/>
  <c r="W643" i="3"/>
  <c r="V643" i="3"/>
  <c r="U643" i="3"/>
  <c r="W642" i="3"/>
  <c r="V642" i="3"/>
  <c r="U642" i="3"/>
  <c r="W641" i="3"/>
  <c r="V641" i="3"/>
  <c r="U641" i="3"/>
  <c r="W640" i="3"/>
  <c r="V640" i="3"/>
  <c r="U640" i="3"/>
  <c r="W639" i="3"/>
  <c r="V639" i="3"/>
  <c r="U639" i="3"/>
  <c r="W638" i="3"/>
  <c r="V638" i="3"/>
  <c r="U638" i="3"/>
  <c r="W637" i="3"/>
  <c r="V637" i="3"/>
  <c r="U637" i="3"/>
  <c r="W636" i="3"/>
  <c r="V636" i="3"/>
  <c r="U636" i="3"/>
  <c r="W635" i="3"/>
  <c r="V635" i="3"/>
  <c r="U635" i="3"/>
  <c r="W634" i="3"/>
  <c r="V634" i="3"/>
  <c r="U634" i="3"/>
  <c r="W633" i="3"/>
  <c r="V633" i="3"/>
  <c r="U633" i="3"/>
  <c r="W632" i="3"/>
  <c r="V632" i="3"/>
  <c r="U632" i="3"/>
  <c r="W631" i="3"/>
  <c r="V631" i="3"/>
  <c r="U631" i="3"/>
  <c r="W630" i="3"/>
  <c r="V630" i="3"/>
  <c r="U630" i="3"/>
  <c r="W629" i="3"/>
  <c r="V629" i="3"/>
  <c r="U629" i="3"/>
  <c r="W628" i="3"/>
  <c r="V628" i="3"/>
  <c r="U628" i="3"/>
  <c r="W627" i="3"/>
  <c r="V627" i="3"/>
  <c r="U627" i="3"/>
  <c r="W626" i="3"/>
  <c r="V626" i="3"/>
  <c r="U626" i="3"/>
  <c r="W625" i="3"/>
  <c r="V625" i="3"/>
  <c r="U625" i="3"/>
  <c r="W624" i="3"/>
  <c r="V624" i="3"/>
  <c r="U624" i="3"/>
  <c r="W623" i="3"/>
  <c r="V623" i="3"/>
  <c r="U623" i="3"/>
  <c r="W622" i="3"/>
  <c r="V622" i="3"/>
  <c r="U622" i="3"/>
  <c r="W621" i="3"/>
  <c r="V621" i="3"/>
  <c r="U621" i="3"/>
  <c r="W620" i="3"/>
  <c r="V620" i="3"/>
  <c r="U620" i="3"/>
  <c r="W619" i="3"/>
  <c r="V619" i="3"/>
  <c r="U619" i="3"/>
  <c r="W618" i="3"/>
  <c r="V618" i="3"/>
  <c r="U618" i="3"/>
  <c r="W617" i="3"/>
  <c r="V617" i="3"/>
  <c r="U617" i="3"/>
  <c r="W616" i="3"/>
  <c r="V616" i="3"/>
  <c r="U616" i="3"/>
  <c r="W615" i="3"/>
  <c r="V615" i="3"/>
  <c r="U615" i="3"/>
  <c r="W614" i="3"/>
  <c r="V614" i="3"/>
  <c r="U614" i="3"/>
  <c r="W613" i="3"/>
  <c r="V613" i="3"/>
  <c r="U613" i="3"/>
  <c r="W612" i="3"/>
  <c r="V612" i="3"/>
  <c r="U612" i="3"/>
  <c r="W611" i="3"/>
  <c r="V611" i="3"/>
  <c r="U611" i="3"/>
  <c r="W610" i="3"/>
  <c r="V610" i="3"/>
  <c r="U610" i="3"/>
  <c r="W609" i="3"/>
  <c r="V609" i="3"/>
  <c r="U609" i="3"/>
  <c r="W608" i="3"/>
  <c r="V608" i="3"/>
  <c r="U608" i="3"/>
  <c r="W607" i="3"/>
  <c r="V607" i="3"/>
  <c r="U607" i="3"/>
  <c r="W606" i="3"/>
  <c r="V606" i="3"/>
  <c r="U606" i="3"/>
  <c r="W605" i="3"/>
  <c r="V605" i="3"/>
  <c r="U605" i="3"/>
  <c r="W604" i="3"/>
  <c r="V604" i="3"/>
  <c r="U604" i="3"/>
  <c r="W603" i="3"/>
  <c r="V603" i="3"/>
  <c r="U603" i="3"/>
  <c r="W602" i="3"/>
  <c r="V602" i="3"/>
  <c r="U602" i="3"/>
  <c r="W601" i="3"/>
  <c r="V601" i="3"/>
  <c r="U601" i="3"/>
  <c r="W600" i="3"/>
  <c r="V600" i="3"/>
  <c r="U600" i="3"/>
  <c r="W599" i="3"/>
  <c r="V599" i="3"/>
  <c r="U599" i="3"/>
  <c r="W598" i="3"/>
  <c r="V598" i="3"/>
  <c r="U598" i="3"/>
  <c r="W597" i="3"/>
  <c r="V597" i="3"/>
  <c r="U597" i="3"/>
  <c r="W596" i="3"/>
  <c r="V596" i="3"/>
  <c r="U596" i="3"/>
  <c r="W595" i="3"/>
  <c r="V595" i="3"/>
  <c r="U595" i="3"/>
  <c r="W594" i="3"/>
  <c r="V594" i="3"/>
  <c r="U594" i="3"/>
  <c r="W593" i="3"/>
  <c r="V593" i="3"/>
  <c r="U593" i="3"/>
  <c r="W592" i="3"/>
  <c r="V592" i="3"/>
  <c r="U592" i="3"/>
  <c r="W591" i="3"/>
  <c r="V591" i="3"/>
  <c r="U591" i="3"/>
  <c r="W590" i="3"/>
  <c r="V590" i="3"/>
  <c r="U590" i="3"/>
  <c r="W589" i="3"/>
  <c r="V589" i="3"/>
  <c r="U589" i="3"/>
  <c r="W588" i="3"/>
  <c r="V588" i="3"/>
  <c r="U588" i="3"/>
  <c r="W587" i="3"/>
  <c r="V587" i="3"/>
  <c r="U587" i="3"/>
  <c r="W586" i="3"/>
  <c r="V586" i="3"/>
  <c r="U586" i="3"/>
  <c r="W585" i="3"/>
  <c r="V585" i="3"/>
  <c r="U585" i="3"/>
  <c r="W584" i="3"/>
  <c r="V584" i="3"/>
  <c r="U584" i="3"/>
  <c r="W583" i="3"/>
  <c r="V583" i="3"/>
  <c r="U583" i="3"/>
  <c r="W582" i="3"/>
  <c r="V582" i="3"/>
  <c r="U582" i="3"/>
  <c r="W581" i="3"/>
  <c r="V581" i="3"/>
  <c r="U581" i="3"/>
  <c r="W580" i="3"/>
  <c r="V580" i="3"/>
  <c r="U580" i="3"/>
  <c r="W579" i="3"/>
  <c r="V579" i="3"/>
  <c r="U579" i="3"/>
  <c r="W578" i="3"/>
  <c r="V578" i="3"/>
  <c r="U578" i="3"/>
  <c r="W577" i="3"/>
  <c r="V577" i="3"/>
  <c r="U577" i="3"/>
  <c r="W576" i="3"/>
  <c r="V576" i="3"/>
  <c r="U576" i="3"/>
  <c r="W575" i="3"/>
  <c r="V575" i="3"/>
  <c r="U575" i="3"/>
  <c r="W574" i="3"/>
  <c r="V574" i="3"/>
  <c r="U574" i="3"/>
  <c r="W573" i="3"/>
  <c r="V573" i="3"/>
  <c r="U573" i="3"/>
  <c r="W572" i="3"/>
  <c r="V572" i="3"/>
  <c r="U572" i="3"/>
  <c r="W571" i="3"/>
  <c r="V571" i="3"/>
  <c r="U571" i="3"/>
  <c r="W570" i="3"/>
  <c r="V570" i="3"/>
  <c r="U570" i="3"/>
  <c r="W569" i="3"/>
  <c r="V569" i="3"/>
  <c r="U569" i="3"/>
  <c r="W568" i="3"/>
  <c r="V568" i="3"/>
  <c r="U568" i="3"/>
  <c r="W567" i="3"/>
  <c r="V567" i="3"/>
  <c r="U567" i="3"/>
  <c r="W566" i="3"/>
  <c r="V566" i="3"/>
  <c r="U566" i="3"/>
  <c r="W565" i="3"/>
  <c r="V565" i="3"/>
  <c r="U565" i="3"/>
  <c r="W564" i="3"/>
  <c r="V564" i="3"/>
  <c r="U564" i="3"/>
  <c r="W563" i="3"/>
  <c r="V563" i="3"/>
  <c r="U563" i="3"/>
  <c r="W562" i="3"/>
  <c r="V562" i="3"/>
  <c r="U562" i="3"/>
  <c r="W561" i="3"/>
  <c r="V561" i="3"/>
  <c r="U561" i="3"/>
  <c r="W560" i="3"/>
  <c r="V560" i="3"/>
  <c r="U560" i="3"/>
  <c r="W559" i="3"/>
  <c r="V559" i="3"/>
  <c r="U559" i="3"/>
  <c r="W558" i="3"/>
  <c r="V558" i="3"/>
  <c r="U558" i="3"/>
  <c r="W557" i="3"/>
  <c r="V557" i="3"/>
  <c r="U557" i="3"/>
  <c r="W556" i="3"/>
  <c r="V556" i="3"/>
  <c r="U556" i="3"/>
  <c r="W555" i="3"/>
  <c r="V555" i="3"/>
  <c r="U555" i="3"/>
  <c r="W554" i="3"/>
  <c r="V554" i="3"/>
  <c r="U554" i="3"/>
  <c r="W553" i="3"/>
  <c r="V553" i="3"/>
  <c r="U553" i="3"/>
  <c r="W552" i="3"/>
  <c r="V552" i="3"/>
  <c r="U552" i="3"/>
  <c r="W551" i="3"/>
  <c r="V551" i="3"/>
  <c r="U551" i="3"/>
  <c r="W550" i="3"/>
  <c r="V550" i="3"/>
  <c r="U550" i="3"/>
  <c r="W549" i="3"/>
  <c r="V549" i="3"/>
  <c r="U549" i="3"/>
  <c r="W548" i="3"/>
  <c r="V548" i="3"/>
  <c r="U548" i="3"/>
  <c r="W547" i="3"/>
  <c r="V547" i="3"/>
  <c r="U547" i="3"/>
  <c r="W546" i="3"/>
  <c r="V546" i="3"/>
  <c r="U546" i="3"/>
  <c r="W545" i="3"/>
  <c r="V545" i="3"/>
  <c r="U545" i="3"/>
  <c r="W544" i="3"/>
  <c r="V544" i="3"/>
  <c r="U544" i="3"/>
  <c r="W543" i="3"/>
  <c r="V543" i="3"/>
  <c r="U543" i="3"/>
  <c r="W542" i="3"/>
  <c r="V542" i="3"/>
  <c r="U542" i="3"/>
  <c r="W541" i="3"/>
  <c r="V541" i="3"/>
  <c r="U541" i="3"/>
  <c r="W540" i="3"/>
  <c r="V540" i="3"/>
  <c r="U540" i="3"/>
  <c r="W539" i="3"/>
  <c r="V539" i="3"/>
  <c r="U539" i="3"/>
  <c r="W538" i="3"/>
  <c r="V538" i="3"/>
  <c r="U538" i="3"/>
  <c r="W537" i="3"/>
  <c r="V537" i="3"/>
  <c r="U537" i="3"/>
  <c r="W536" i="3"/>
  <c r="V536" i="3"/>
  <c r="U536" i="3"/>
  <c r="W535" i="3"/>
  <c r="V535" i="3"/>
  <c r="U535" i="3"/>
  <c r="W534" i="3"/>
  <c r="V534" i="3"/>
  <c r="U534" i="3"/>
  <c r="W533" i="3"/>
  <c r="V533" i="3"/>
  <c r="U533" i="3"/>
  <c r="W532" i="3"/>
  <c r="V532" i="3"/>
  <c r="U532" i="3"/>
  <c r="W531" i="3"/>
  <c r="V531" i="3"/>
  <c r="U531" i="3"/>
  <c r="W530" i="3"/>
  <c r="V530" i="3"/>
  <c r="U530" i="3"/>
  <c r="W529" i="3"/>
  <c r="V529" i="3"/>
  <c r="U529" i="3"/>
  <c r="W528" i="3"/>
  <c r="V528" i="3"/>
  <c r="U528" i="3"/>
  <c r="W527" i="3"/>
  <c r="V527" i="3"/>
  <c r="U527" i="3"/>
  <c r="W526" i="3"/>
  <c r="V526" i="3"/>
  <c r="U526" i="3"/>
  <c r="W525" i="3"/>
  <c r="V525" i="3"/>
  <c r="U525" i="3"/>
  <c r="W524" i="3"/>
  <c r="V524" i="3"/>
  <c r="U524" i="3"/>
  <c r="W523" i="3"/>
  <c r="V523" i="3"/>
  <c r="U523" i="3"/>
  <c r="W522" i="3"/>
  <c r="V522" i="3"/>
  <c r="U522" i="3"/>
  <c r="W521" i="3"/>
  <c r="V521" i="3"/>
  <c r="U521" i="3"/>
  <c r="W520" i="3"/>
  <c r="V520" i="3"/>
  <c r="U520" i="3"/>
  <c r="W519" i="3"/>
  <c r="V519" i="3"/>
  <c r="U519" i="3"/>
  <c r="W518" i="3"/>
  <c r="V518" i="3"/>
  <c r="U518" i="3"/>
  <c r="W517" i="3"/>
  <c r="V517" i="3"/>
  <c r="U517" i="3"/>
  <c r="W516" i="3"/>
  <c r="V516" i="3"/>
  <c r="U516" i="3"/>
  <c r="W515" i="3"/>
  <c r="V515" i="3"/>
  <c r="U515" i="3"/>
  <c r="W514" i="3"/>
  <c r="V514" i="3"/>
  <c r="U514" i="3"/>
  <c r="W513" i="3"/>
  <c r="V513" i="3"/>
  <c r="U513" i="3"/>
  <c r="W512" i="3"/>
  <c r="V512" i="3"/>
  <c r="U512" i="3"/>
  <c r="W511" i="3"/>
  <c r="V511" i="3"/>
  <c r="U511" i="3"/>
  <c r="W510" i="3"/>
  <c r="V510" i="3"/>
  <c r="U510" i="3"/>
  <c r="W509" i="3"/>
  <c r="V509" i="3"/>
  <c r="U509" i="3"/>
  <c r="W508" i="3"/>
  <c r="V508" i="3"/>
  <c r="U508" i="3"/>
  <c r="W507" i="3"/>
  <c r="V507" i="3"/>
  <c r="U507" i="3"/>
  <c r="W506" i="3"/>
  <c r="V506" i="3"/>
  <c r="U506" i="3"/>
  <c r="W505" i="3"/>
  <c r="V505" i="3"/>
  <c r="U505" i="3"/>
  <c r="W504" i="3"/>
  <c r="V504" i="3"/>
  <c r="U504" i="3"/>
  <c r="W503" i="3"/>
  <c r="V503" i="3"/>
  <c r="U503" i="3"/>
  <c r="W502" i="3"/>
  <c r="V502" i="3"/>
  <c r="U502" i="3"/>
  <c r="W501" i="3"/>
  <c r="V501" i="3"/>
  <c r="U501" i="3"/>
  <c r="W500" i="3"/>
  <c r="V500" i="3"/>
  <c r="U500" i="3"/>
  <c r="W499" i="3"/>
  <c r="V499" i="3"/>
  <c r="U499" i="3"/>
  <c r="W498" i="3"/>
  <c r="V498" i="3"/>
  <c r="U498" i="3"/>
  <c r="W497" i="3"/>
  <c r="V497" i="3"/>
  <c r="U497" i="3"/>
  <c r="W496" i="3"/>
  <c r="V496" i="3"/>
  <c r="U496" i="3"/>
  <c r="W495" i="3"/>
  <c r="V495" i="3"/>
  <c r="U495" i="3"/>
  <c r="W494" i="3"/>
  <c r="V494" i="3"/>
  <c r="U494" i="3"/>
  <c r="W493" i="3"/>
  <c r="V493" i="3"/>
  <c r="U493" i="3"/>
  <c r="W492" i="3"/>
  <c r="V492" i="3"/>
  <c r="U492" i="3"/>
  <c r="W491" i="3"/>
  <c r="V491" i="3"/>
  <c r="U491" i="3"/>
  <c r="W490" i="3"/>
  <c r="V490" i="3"/>
  <c r="U490" i="3"/>
  <c r="W489" i="3"/>
  <c r="V489" i="3"/>
  <c r="U489" i="3"/>
  <c r="W488" i="3"/>
  <c r="V488" i="3"/>
  <c r="U488" i="3"/>
  <c r="W487" i="3"/>
  <c r="V487" i="3"/>
  <c r="U487" i="3"/>
  <c r="W486" i="3"/>
  <c r="V486" i="3"/>
  <c r="U486" i="3"/>
  <c r="W485" i="3"/>
  <c r="V485" i="3"/>
  <c r="U485" i="3"/>
  <c r="W484" i="3"/>
  <c r="V484" i="3"/>
  <c r="U484" i="3"/>
  <c r="W483" i="3"/>
  <c r="V483" i="3"/>
  <c r="U483" i="3"/>
  <c r="W482" i="3"/>
  <c r="V482" i="3"/>
  <c r="U482" i="3"/>
  <c r="W481" i="3"/>
  <c r="V481" i="3"/>
  <c r="U481" i="3"/>
  <c r="W480" i="3"/>
  <c r="V480" i="3"/>
  <c r="U480" i="3"/>
  <c r="W479" i="3"/>
  <c r="V479" i="3"/>
  <c r="U479" i="3"/>
  <c r="W478" i="3"/>
  <c r="V478" i="3"/>
  <c r="U478" i="3"/>
  <c r="W477" i="3"/>
  <c r="V477" i="3"/>
  <c r="U477" i="3"/>
  <c r="W476" i="3"/>
  <c r="V476" i="3"/>
  <c r="U476" i="3"/>
  <c r="W475" i="3"/>
  <c r="V475" i="3"/>
  <c r="U475" i="3"/>
  <c r="W474" i="3"/>
  <c r="V474" i="3"/>
  <c r="U474" i="3"/>
  <c r="W473" i="3"/>
  <c r="V473" i="3"/>
  <c r="U473" i="3"/>
  <c r="W472" i="3"/>
  <c r="V472" i="3"/>
  <c r="U472" i="3"/>
  <c r="W471" i="3"/>
  <c r="V471" i="3"/>
  <c r="U471" i="3"/>
  <c r="W470" i="3"/>
  <c r="V470" i="3"/>
  <c r="U470" i="3"/>
  <c r="W469" i="3"/>
  <c r="V469" i="3"/>
  <c r="U469" i="3"/>
  <c r="W468" i="3"/>
  <c r="V468" i="3"/>
  <c r="U468" i="3"/>
  <c r="W467" i="3"/>
  <c r="V467" i="3"/>
  <c r="U467" i="3"/>
  <c r="W466" i="3"/>
  <c r="V466" i="3"/>
  <c r="U466" i="3"/>
  <c r="W465" i="3"/>
  <c r="V465" i="3"/>
  <c r="U465" i="3"/>
  <c r="W464" i="3"/>
  <c r="V464" i="3"/>
  <c r="U464" i="3"/>
  <c r="W463" i="3"/>
  <c r="V463" i="3"/>
  <c r="U463" i="3"/>
  <c r="W462" i="3"/>
  <c r="V462" i="3"/>
  <c r="U462" i="3"/>
  <c r="W461" i="3"/>
  <c r="V461" i="3"/>
  <c r="U461" i="3"/>
  <c r="W460" i="3"/>
  <c r="V460" i="3"/>
  <c r="U460" i="3"/>
  <c r="W459" i="3"/>
  <c r="V459" i="3"/>
  <c r="U459" i="3"/>
  <c r="W458" i="3"/>
  <c r="V458" i="3"/>
  <c r="U458" i="3"/>
  <c r="W457" i="3"/>
  <c r="V457" i="3"/>
  <c r="U457" i="3"/>
  <c r="W456" i="3"/>
  <c r="V456" i="3"/>
  <c r="U456" i="3"/>
  <c r="W455" i="3"/>
  <c r="V455" i="3"/>
  <c r="U455" i="3"/>
  <c r="W454" i="3"/>
  <c r="V454" i="3"/>
  <c r="U454" i="3"/>
  <c r="W453" i="3"/>
  <c r="V453" i="3"/>
  <c r="U453" i="3"/>
  <c r="W452" i="3"/>
  <c r="V452" i="3"/>
  <c r="U452" i="3"/>
  <c r="W451" i="3"/>
  <c r="V451" i="3"/>
  <c r="U451" i="3"/>
  <c r="W450" i="3"/>
  <c r="V450" i="3"/>
  <c r="U450" i="3"/>
  <c r="W449" i="3"/>
  <c r="V449" i="3"/>
  <c r="U449" i="3"/>
  <c r="W448" i="3"/>
  <c r="V448" i="3"/>
  <c r="U448" i="3"/>
  <c r="W447" i="3"/>
  <c r="V447" i="3"/>
  <c r="U447" i="3"/>
  <c r="W446" i="3"/>
  <c r="V446" i="3"/>
  <c r="U446" i="3"/>
  <c r="W445" i="3"/>
  <c r="V445" i="3"/>
  <c r="U445" i="3"/>
  <c r="W444" i="3"/>
  <c r="V444" i="3"/>
  <c r="U444" i="3"/>
  <c r="W443" i="3"/>
  <c r="V443" i="3"/>
  <c r="U443" i="3"/>
  <c r="W442" i="3"/>
  <c r="V442" i="3"/>
  <c r="U442" i="3"/>
  <c r="W441" i="3"/>
  <c r="V441" i="3"/>
  <c r="U441" i="3"/>
  <c r="W440" i="3"/>
  <c r="V440" i="3"/>
  <c r="U440" i="3"/>
  <c r="W439" i="3"/>
  <c r="V439" i="3"/>
  <c r="U439" i="3"/>
  <c r="W438" i="3"/>
  <c r="V438" i="3"/>
  <c r="U438" i="3"/>
  <c r="W437" i="3"/>
  <c r="V437" i="3"/>
  <c r="U437" i="3"/>
  <c r="W436" i="3"/>
  <c r="V436" i="3"/>
  <c r="U436" i="3"/>
  <c r="W435" i="3"/>
  <c r="V435" i="3"/>
  <c r="U435" i="3"/>
  <c r="W434" i="3"/>
  <c r="V434" i="3"/>
  <c r="U434" i="3"/>
  <c r="W433" i="3"/>
  <c r="V433" i="3"/>
  <c r="U433" i="3"/>
  <c r="W432" i="3"/>
  <c r="V432" i="3"/>
  <c r="U432" i="3"/>
  <c r="W431" i="3"/>
  <c r="V431" i="3"/>
  <c r="U431" i="3"/>
  <c r="W430" i="3"/>
  <c r="V430" i="3"/>
  <c r="U430" i="3"/>
  <c r="W429" i="3"/>
  <c r="V429" i="3"/>
  <c r="U429" i="3"/>
  <c r="W428" i="3"/>
  <c r="V428" i="3"/>
  <c r="U428" i="3"/>
  <c r="W427" i="3"/>
  <c r="V427" i="3"/>
  <c r="U427" i="3"/>
  <c r="W426" i="3"/>
  <c r="V426" i="3"/>
  <c r="U426" i="3"/>
  <c r="W425" i="3"/>
  <c r="V425" i="3"/>
  <c r="U425" i="3"/>
  <c r="W424" i="3"/>
  <c r="V424" i="3"/>
  <c r="U424" i="3"/>
  <c r="W423" i="3"/>
  <c r="V423" i="3"/>
  <c r="U423" i="3"/>
  <c r="W422" i="3"/>
  <c r="V422" i="3"/>
  <c r="U422" i="3"/>
  <c r="W421" i="3"/>
  <c r="V421" i="3"/>
  <c r="U421" i="3"/>
  <c r="W420" i="3"/>
  <c r="V420" i="3"/>
  <c r="U420" i="3"/>
  <c r="W419" i="3"/>
  <c r="V419" i="3"/>
  <c r="U419" i="3"/>
  <c r="W418" i="3"/>
  <c r="V418" i="3"/>
  <c r="U418" i="3"/>
  <c r="W417" i="3"/>
  <c r="V417" i="3"/>
  <c r="U417" i="3"/>
  <c r="W416" i="3"/>
  <c r="V416" i="3"/>
  <c r="U416" i="3"/>
  <c r="W415" i="3"/>
  <c r="V415" i="3"/>
  <c r="U415" i="3"/>
  <c r="W414" i="3"/>
  <c r="V414" i="3"/>
  <c r="U414" i="3"/>
  <c r="W413" i="3"/>
  <c r="V413" i="3"/>
  <c r="U413" i="3"/>
  <c r="W412" i="3"/>
  <c r="V412" i="3"/>
  <c r="U412" i="3"/>
  <c r="W411" i="3"/>
  <c r="V411" i="3"/>
  <c r="U411" i="3"/>
  <c r="W410" i="3"/>
  <c r="V410" i="3"/>
  <c r="U410" i="3"/>
  <c r="W409" i="3"/>
  <c r="V409" i="3"/>
  <c r="U409" i="3"/>
  <c r="W408" i="3"/>
  <c r="V408" i="3"/>
  <c r="U408" i="3"/>
  <c r="W407" i="3"/>
  <c r="V407" i="3"/>
  <c r="U407" i="3"/>
  <c r="W406" i="3"/>
  <c r="V406" i="3"/>
  <c r="U406" i="3"/>
  <c r="W405" i="3"/>
  <c r="V405" i="3"/>
  <c r="U405" i="3"/>
  <c r="W404" i="3"/>
  <c r="V404" i="3"/>
  <c r="U404" i="3"/>
  <c r="W403" i="3"/>
  <c r="V403" i="3"/>
  <c r="U403" i="3"/>
  <c r="W402" i="3"/>
  <c r="V402" i="3"/>
  <c r="U402" i="3"/>
  <c r="W401" i="3"/>
  <c r="V401" i="3"/>
  <c r="U401" i="3"/>
  <c r="W400" i="3"/>
  <c r="V400" i="3"/>
  <c r="U400" i="3"/>
  <c r="W399" i="3"/>
  <c r="V399" i="3"/>
  <c r="U399" i="3"/>
  <c r="W398" i="3"/>
  <c r="V398" i="3"/>
  <c r="U398" i="3"/>
  <c r="W397" i="3"/>
  <c r="V397" i="3"/>
  <c r="U397" i="3"/>
  <c r="W396" i="3"/>
  <c r="V396" i="3"/>
  <c r="U396" i="3"/>
  <c r="W395" i="3"/>
  <c r="V395" i="3"/>
  <c r="U395" i="3"/>
  <c r="W394" i="3"/>
  <c r="V394" i="3"/>
  <c r="U394" i="3"/>
  <c r="W393" i="3"/>
  <c r="V393" i="3"/>
  <c r="U393" i="3"/>
  <c r="W392" i="3"/>
  <c r="V392" i="3"/>
  <c r="U392" i="3"/>
  <c r="W391" i="3"/>
  <c r="V391" i="3"/>
  <c r="U391" i="3"/>
  <c r="W390" i="3"/>
  <c r="V390" i="3"/>
  <c r="U390" i="3"/>
  <c r="W389" i="3"/>
  <c r="V389" i="3"/>
  <c r="U389" i="3"/>
  <c r="W388" i="3"/>
  <c r="V388" i="3"/>
  <c r="U388" i="3"/>
  <c r="W387" i="3"/>
  <c r="V387" i="3"/>
  <c r="U387" i="3"/>
  <c r="W386" i="3"/>
  <c r="V386" i="3"/>
  <c r="U386" i="3"/>
  <c r="W385" i="3"/>
  <c r="V385" i="3"/>
  <c r="U385" i="3"/>
  <c r="W384" i="3"/>
  <c r="V384" i="3"/>
  <c r="U384" i="3"/>
  <c r="W383" i="3"/>
  <c r="V383" i="3"/>
  <c r="U383" i="3"/>
  <c r="W382" i="3"/>
  <c r="V382" i="3"/>
  <c r="U382" i="3"/>
  <c r="W381" i="3"/>
  <c r="V381" i="3"/>
  <c r="U381" i="3"/>
  <c r="W380" i="3"/>
  <c r="V380" i="3"/>
  <c r="U380" i="3"/>
  <c r="W379" i="3"/>
  <c r="V379" i="3"/>
  <c r="U379" i="3"/>
  <c r="W378" i="3"/>
  <c r="V378" i="3"/>
  <c r="U378" i="3"/>
  <c r="W377" i="3"/>
  <c r="V377" i="3"/>
  <c r="U377" i="3"/>
  <c r="W376" i="3"/>
  <c r="V376" i="3"/>
  <c r="U376" i="3"/>
  <c r="W375" i="3"/>
  <c r="V375" i="3"/>
  <c r="U375" i="3"/>
  <c r="W374" i="3"/>
  <c r="V374" i="3"/>
  <c r="U374" i="3"/>
  <c r="W373" i="3"/>
  <c r="V373" i="3"/>
  <c r="U373" i="3"/>
  <c r="W372" i="3"/>
  <c r="V372" i="3"/>
  <c r="U372" i="3"/>
  <c r="W371" i="3"/>
  <c r="V371" i="3"/>
  <c r="U371" i="3"/>
  <c r="W370" i="3"/>
  <c r="V370" i="3"/>
  <c r="U370" i="3"/>
  <c r="W369" i="3"/>
  <c r="V369" i="3"/>
  <c r="U369" i="3"/>
  <c r="W368" i="3"/>
  <c r="V368" i="3"/>
  <c r="U368" i="3"/>
  <c r="W367" i="3"/>
  <c r="V367" i="3"/>
  <c r="U367" i="3"/>
  <c r="W366" i="3"/>
  <c r="V366" i="3"/>
  <c r="U366" i="3"/>
  <c r="W365" i="3"/>
  <c r="V365" i="3"/>
  <c r="U365" i="3"/>
  <c r="W364" i="3"/>
  <c r="V364" i="3"/>
  <c r="U364" i="3"/>
  <c r="W363" i="3"/>
  <c r="V363" i="3"/>
  <c r="U363" i="3"/>
  <c r="W362" i="3"/>
  <c r="V362" i="3"/>
  <c r="U362" i="3"/>
  <c r="W361" i="3"/>
  <c r="V361" i="3"/>
  <c r="U361" i="3"/>
  <c r="W360" i="3"/>
  <c r="V360" i="3"/>
  <c r="U360" i="3"/>
  <c r="W359" i="3"/>
  <c r="V359" i="3"/>
  <c r="U359" i="3"/>
  <c r="W358" i="3"/>
  <c r="V358" i="3"/>
  <c r="U358" i="3"/>
  <c r="W357" i="3"/>
  <c r="V357" i="3"/>
  <c r="U357" i="3"/>
  <c r="W356" i="3"/>
  <c r="V356" i="3"/>
  <c r="U356" i="3"/>
  <c r="W355" i="3"/>
  <c r="V355" i="3"/>
  <c r="U355" i="3"/>
  <c r="W354" i="3"/>
  <c r="V354" i="3"/>
  <c r="U354" i="3"/>
  <c r="W353" i="3"/>
  <c r="V353" i="3"/>
  <c r="U353" i="3"/>
  <c r="W352" i="3"/>
  <c r="V352" i="3"/>
  <c r="U352" i="3"/>
  <c r="W351" i="3"/>
  <c r="V351" i="3"/>
  <c r="U351" i="3"/>
  <c r="W350" i="3"/>
  <c r="V350" i="3"/>
  <c r="U350" i="3"/>
  <c r="W349" i="3"/>
  <c r="V349" i="3"/>
  <c r="U349" i="3"/>
  <c r="W348" i="3"/>
  <c r="V348" i="3"/>
  <c r="U348" i="3"/>
  <c r="W347" i="3"/>
  <c r="V347" i="3"/>
  <c r="U347" i="3"/>
  <c r="W346" i="3"/>
  <c r="V346" i="3"/>
  <c r="U346" i="3"/>
  <c r="W345" i="3"/>
  <c r="V345" i="3"/>
  <c r="U345" i="3"/>
  <c r="W344" i="3"/>
  <c r="V344" i="3"/>
  <c r="U344" i="3"/>
  <c r="W343" i="3"/>
  <c r="V343" i="3"/>
  <c r="U343" i="3"/>
  <c r="W342" i="3"/>
  <c r="V342" i="3"/>
  <c r="U342" i="3"/>
  <c r="W341" i="3"/>
  <c r="V341" i="3"/>
  <c r="U341" i="3"/>
  <c r="W340" i="3"/>
  <c r="V340" i="3"/>
  <c r="U340" i="3"/>
  <c r="W339" i="3"/>
  <c r="V339" i="3"/>
  <c r="U339" i="3"/>
  <c r="W338" i="3"/>
  <c r="V338" i="3"/>
  <c r="U338" i="3"/>
  <c r="W337" i="3"/>
  <c r="V337" i="3"/>
  <c r="U337" i="3"/>
  <c r="W336" i="3"/>
  <c r="V336" i="3"/>
  <c r="U336" i="3"/>
  <c r="W335" i="3"/>
  <c r="V335" i="3"/>
  <c r="U335" i="3"/>
  <c r="W334" i="3"/>
  <c r="V334" i="3"/>
  <c r="U334" i="3"/>
  <c r="W333" i="3"/>
  <c r="V333" i="3"/>
  <c r="U333" i="3"/>
  <c r="W332" i="3"/>
  <c r="V332" i="3"/>
  <c r="U332" i="3"/>
  <c r="W331" i="3"/>
  <c r="V331" i="3"/>
  <c r="U331" i="3"/>
  <c r="W330" i="3"/>
  <c r="V330" i="3"/>
  <c r="U330" i="3"/>
  <c r="W329" i="3"/>
  <c r="V329" i="3"/>
  <c r="U329" i="3"/>
  <c r="W328" i="3"/>
  <c r="V328" i="3"/>
  <c r="U328" i="3"/>
  <c r="W327" i="3"/>
  <c r="V327" i="3"/>
  <c r="U327" i="3"/>
  <c r="W326" i="3"/>
  <c r="V326" i="3"/>
  <c r="U326" i="3"/>
  <c r="W325" i="3"/>
  <c r="V325" i="3"/>
  <c r="U325" i="3"/>
  <c r="W324" i="3"/>
  <c r="V324" i="3"/>
  <c r="U324" i="3"/>
  <c r="W323" i="3"/>
  <c r="V323" i="3"/>
  <c r="U323" i="3"/>
  <c r="W322" i="3"/>
  <c r="V322" i="3"/>
  <c r="U322" i="3"/>
  <c r="W321" i="3"/>
  <c r="V321" i="3"/>
  <c r="U321" i="3"/>
  <c r="W320" i="3"/>
  <c r="V320" i="3"/>
  <c r="U320" i="3"/>
  <c r="W319" i="3"/>
  <c r="V319" i="3"/>
  <c r="U319" i="3"/>
  <c r="W318" i="3"/>
  <c r="V318" i="3"/>
  <c r="U318" i="3"/>
  <c r="W317" i="3"/>
  <c r="V317" i="3"/>
  <c r="U317" i="3"/>
  <c r="W316" i="3"/>
  <c r="V316" i="3"/>
  <c r="U316" i="3"/>
  <c r="W315" i="3"/>
  <c r="V315" i="3"/>
  <c r="U315" i="3"/>
  <c r="W314" i="3"/>
  <c r="V314" i="3"/>
  <c r="U314" i="3"/>
  <c r="W313" i="3"/>
  <c r="V313" i="3"/>
  <c r="U313" i="3"/>
  <c r="W312" i="3"/>
  <c r="V312" i="3"/>
  <c r="U312" i="3"/>
  <c r="W311" i="3"/>
  <c r="V311" i="3"/>
  <c r="U311" i="3"/>
  <c r="W310" i="3"/>
  <c r="V310" i="3"/>
  <c r="U310" i="3"/>
  <c r="W309" i="3"/>
  <c r="V309" i="3"/>
  <c r="U309" i="3"/>
  <c r="W308" i="3"/>
  <c r="V308" i="3"/>
  <c r="U308" i="3"/>
  <c r="W307" i="3"/>
  <c r="V307" i="3"/>
  <c r="U307" i="3"/>
  <c r="W306" i="3"/>
  <c r="V306" i="3"/>
  <c r="U306" i="3"/>
  <c r="W305" i="3"/>
  <c r="V305" i="3"/>
  <c r="U305" i="3"/>
  <c r="W304" i="3"/>
  <c r="V304" i="3"/>
  <c r="U304" i="3"/>
  <c r="W303" i="3"/>
  <c r="V303" i="3"/>
  <c r="U303" i="3"/>
  <c r="W302" i="3"/>
  <c r="V302" i="3"/>
  <c r="U302" i="3"/>
  <c r="W301" i="3"/>
  <c r="V301" i="3"/>
  <c r="U301" i="3"/>
  <c r="W300" i="3"/>
  <c r="V300" i="3"/>
  <c r="U300" i="3"/>
  <c r="W299" i="3"/>
  <c r="V299" i="3"/>
  <c r="U299" i="3"/>
  <c r="W298" i="3"/>
  <c r="V298" i="3"/>
  <c r="U298" i="3"/>
  <c r="W297" i="3"/>
  <c r="V297" i="3"/>
  <c r="U297" i="3"/>
  <c r="W296" i="3"/>
  <c r="V296" i="3"/>
  <c r="U296" i="3"/>
  <c r="W295" i="3"/>
  <c r="V295" i="3"/>
  <c r="U295" i="3"/>
  <c r="W294" i="3"/>
  <c r="V294" i="3"/>
  <c r="U294" i="3"/>
  <c r="W293" i="3"/>
  <c r="V293" i="3"/>
  <c r="U293" i="3"/>
  <c r="W292" i="3"/>
  <c r="V292" i="3"/>
  <c r="U292" i="3"/>
  <c r="W291" i="3"/>
  <c r="V291" i="3"/>
  <c r="U291" i="3"/>
  <c r="W290" i="3"/>
  <c r="V290" i="3"/>
  <c r="U290" i="3"/>
  <c r="W289" i="3"/>
  <c r="V289" i="3"/>
  <c r="U289" i="3"/>
  <c r="W288" i="3"/>
  <c r="V288" i="3"/>
  <c r="U288" i="3"/>
  <c r="W287" i="3"/>
  <c r="V287" i="3"/>
  <c r="U287" i="3"/>
  <c r="W286" i="3"/>
  <c r="V286" i="3"/>
  <c r="U286" i="3"/>
  <c r="W285" i="3"/>
  <c r="V285" i="3"/>
  <c r="U285" i="3"/>
  <c r="W284" i="3"/>
  <c r="V284" i="3"/>
  <c r="U284" i="3"/>
  <c r="W283" i="3"/>
  <c r="V283" i="3"/>
  <c r="U283" i="3"/>
  <c r="W282" i="3"/>
  <c r="V282" i="3"/>
  <c r="U282" i="3"/>
  <c r="W281" i="3"/>
  <c r="V281" i="3"/>
  <c r="U281" i="3"/>
  <c r="W280" i="3"/>
  <c r="V280" i="3"/>
  <c r="U280" i="3"/>
  <c r="W279" i="3"/>
  <c r="V279" i="3"/>
  <c r="U279" i="3"/>
  <c r="W278" i="3"/>
  <c r="V278" i="3"/>
  <c r="U278" i="3"/>
  <c r="W277" i="3"/>
  <c r="V277" i="3"/>
  <c r="U277" i="3"/>
  <c r="W276" i="3"/>
  <c r="V276" i="3"/>
  <c r="U276" i="3"/>
  <c r="W275" i="3"/>
  <c r="V275" i="3"/>
  <c r="U275" i="3"/>
  <c r="W274" i="3"/>
  <c r="V274" i="3"/>
  <c r="U274" i="3"/>
  <c r="W273" i="3"/>
  <c r="V273" i="3"/>
  <c r="U273" i="3"/>
  <c r="W272" i="3"/>
  <c r="V272" i="3"/>
  <c r="U272" i="3"/>
  <c r="W271" i="3"/>
  <c r="V271" i="3"/>
  <c r="U271" i="3"/>
  <c r="W270" i="3"/>
  <c r="V270" i="3"/>
  <c r="U270" i="3"/>
  <c r="W269" i="3"/>
  <c r="V269" i="3"/>
  <c r="U269" i="3"/>
  <c r="W268" i="3"/>
  <c r="V268" i="3"/>
  <c r="U268" i="3"/>
  <c r="W267" i="3"/>
  <c r="V267" i="3"/>
  <c r="U267" i="3"/>
  <c r="W266" i="3"/>
  <c r="V266" i="3"/>
  <c r="U266" i="3"/>
  <c r="W265" i="3"/>
  <c r="V265" i="3"/>
  <c r="U265" i="3"/>
  <c r="W264" i="3"/>
  <c r="V264" i="3"/>
  <c r="U264" i="3"/>
  <c r="W263" i="3"/>
  <c r="V263" i="3"/>
  <c r="U263" i="3"/>
  <c r="W262" i="3"/>
  <c r="V262" i="3"/>
  <c r="U262" i="3"/>
  <c r="W261" i="3"/>
  <c r="V261" i="3"/>
  <c r="U261" i="3"/>
  <c r="W260" i="3"/>
  <c r="V260" i="3"/>
  <c r="U260" i="3"/>
  <c r="W259" i="3"/>
  <c r="V259" i="3"/>
  <c r="U259" i="3"/>
  <c r="W258" i="3"/>
  <c r="V258" i="3"/>
  <c r="U258" i="3"/>
  <c r="W257" i="3"/>
  <c r="V257" i="3"/>
  <c r="U257" i="3"/>
  <c r="W256" i="3"/>
  <c r="V256" i="3"/>
  <c r="U256" i="3"/>
  <c r="W255" i="3"/>
  <c r="V255" i="3"/>
  <c r="U255" i="3"/>
  <c r="W254" i="3"/>
  <c r="V254" i="3"/>
  <c r="U254" i="3"/>
  <c r="W253" i="3"/>
  <c r="V253" i="3"/>
  <c r="U253" i="3"/>
  <c r="W252" i="3"/>
  <c r="V252" i="3"/>
  <c r="U252" i="3"/>
  <c r="W251" i="3"/>
  <c r="V251" i="3"/>
  <c r="U251" i="3"/>
  <c r="W250" i="3"/>
  <c r="V250" i="3"/>
  <c r="U250" i="3"/>
  <c r="W249" i="3"/>
  <c r="V249" i="3"/>
  <c r="U249" i="3"/>
  <c r="W248" i="3"/>
  <c r="V248" i="3"/>
  <c r="U248" i="3"/>
  <c r="W247" i="3"/>
  <c r="V247" i="3"/>
  <c r="U247" i="3"/>
  <c r="W246" i="3"/>
  <c r="V246" i="3"/>
  <c r="U246" i="3"/>
  <c r="W245" i="3"/>
  <c r="V245" i="3"/>
  <c r="U245" i="3"/>
  <c r="W244" i="3"/>
  <c r="V244" i="3"/>
  <c r="U244" i="3"/>
  <c r="W243" i="3"/>
  <c r="V243" i="3"/>
  <c r="U243" i="3"/>
  <c r="W242" i="3"/>
  <c r="V242" i="3"/>
  <c r="U242" i="3"/>
  <c r="W241" i="3"/>
  <c r="V241" i="3"/>
  <c r="U241" i="3"/>
  <c r="W240" i="3"/>
  <c r="V240" i="3"/>
  <c r="U240" i="3"/>
  <c r="W239" i="3"/>
  <c r="V239" i="3"/>
  <c r="U239" i="3"/>
  <c r="W238" i="3"/>
  <c r="V238" i="3"/>
  <c r="U238" i="3"/>
  <c r="W237" i="3"/>
  <c r="V237" i="3"/>
  <c r="U237" i="3"/>
  <c r="W236" i="3"/>
  <c r="V236" i="3"/>
  <c r="U236" i="3"/>
  <c r="W235" i="3"/>
  <c r="V235" i="3"/>
  <c r="U235" i="3"/>
  <c r="W234" i="3"/>
  <c r="V234" i="3"/>
  <c r="U234" i="3"/>
  <c r="W233" i="3"/>
  <c r="V233" i="3"/>
  <c r="U233" i="3"/>
  <c r="W232" i="3"/>
  <c r="V232" i="3"/>
  <c r="U232" i="3"/>
  <c r="W231" i="3"/>
  <c r="V231" i="3"/>
  <c r="U231" i="3"/>
  <c r="W230" i="3"/>
  <c r="V230" i="3"/>
  <c r="U230" i="3"/>
  <c r="W229" i="3"/>
  <c r="V229" i="3"/>
  <c r="U229" i="3"/>
  <c r="W228" i="3"/>
  <c r="V228" i="3"/>
  <c r="U228" i="3"/>
  <c r="W227" i="3"/>
  <c r="V227" i="3"/>
  <c r="U227" i="3"/>
  <c r="W226" i="3"/>
  <c r="V226" i="3"/>
  <c r="U226" i="3"/>
  <c r="W225" i="3"/>
  <c r="V225" i="3"/>
  <c r="U225" i="3"/>
  <c r="W224" i="3"/>
  <c r="V224" i="3"/>
  <c r="U224" i="3"/>
  <c r="W223" i="3"/>
  <c r="V223" i="3"/>
  <c r="U223" i="3"/>
  <c r="W222" i="3"/>
  <c r="V222" i="3"/>
  <c r="U222" i="3"/>
  <c r="W221" i="3"/>
  <c r="V221" i="3"/>
  <c r="U221" i="3"/>
  <c r="W220" i="3"/>
  <c r="V220" i="3"/>
  <c r="U220" i="3"/>
  <c r="W219" i="3"/>
  <c r="V219" i="3"/>
  <c r="U219" i="3"/>
  <c r="W218" i="3"/>
  <c r="V218" i="3"/>
  <c r="U218" i="3"/>
  <c r="W217" i="3"/>
  <c r="V217" i="3"/>
  <c r="U217" i="3"/>
  <c r="W216" i="3"/>
  <c r="V216" i="3"/>
  <c r="U216" i="3"/>
  <c r="W215" i="3"/>
  <c r="V215" i="3"/>
  <c r="U215" i="3"/>
  <c r="W214" i="3"/>
  <c r="V214" i="3"/>
  <c r="U214" i="3"/>
  <c r="W213" i="3"/>
  <c r="V213" i="3"/>
  <c r="U213" i="3"/>
  <c r="W212" i="3"/>
  <c r="V212" i="3"/>
  <c r="U212" i="3"/>
  <c r="W211" i="3"/>
  <c r="V211" i="3"/>
  <c r="U211" i="3"/>
  <c r="W210" i="3"/>
  <c r="V210" i="3"/>
  <c r="U210" i="3"/>
  <c r="W209" i="3"/>
  <c r="V209" i="3"/>
  <c r="U209" i="3"/>
  <c r="W208" i="3"/>
  <c r="V208" i="3"/>
  <c r="U208" i="3"/>
  <c r="W207" i="3"/>
  <c r="V207" i="3"/>
  <c r="U207" i="3"/>
  <c r="W206" i="3"/>
  <c r="V206" i="3"/>
  <c r="U206" i="3"/>
  <c r="W205" i="3"/>
  <c r="V205" i="3"/>
  <c r="U205" i="3"/>
  <c r="W204" i="3"/>
  <c r="V204" i="3"/>
  <c r="U204" i="3"/>
  <c r="W203" i="3"/>
  <c r="V203" i="3"/>
  <c r="U203" i="3"/>
  <c r="W202" i="3"/>
  <c r="V202" i="3"/>
  <c r="U202" i="3"/>
  <c r="W201" i="3"/>
  <c r="V201" i="3"/>
  <c r="U201" i="3"/>
  <c r="W200" i="3"/>
  <c r="V200" i="3"/>
  <c r="U200" i="3"/>
  <c r="W199" i="3"/>
  <c r="V199" i="3"/>
  <c r="U199" i="3"/>
  <c r="W198" i="3"/>
  <c r="V198" i="3"/>
  <c r="U198" i="3"/>
  <c r="W197" i="3"/>
  <c r="V197" i="3"/>
  <c r="U197" i="3"/>
  <c r="W196" i="3"/>
  <c r="V196" i="3"/>
  <c r="U196" i="3"/>
  <c r="W195" i="3"/>
  <c r="V195" i="3"/>
  <c r="U195" i="3"/>
  <c r="W194" i="3"/>
  <c r="V194" i="3"/>
  <c r="U194" i="3"/>
  <c r="W193" i="3"/>
  <c r="V193" i="3"/>
  <c r="U193" i="3"/>
  <c r="W192" i="3"/>
  <c r="V192" i="3"/>
  <c r="U192" i="3"/>
  <c r="W191" i="3"/>
  <c r="V191" i="3"/>
  <c r="U191" i="3"/>
  <c r="W190" i="3"/>
  <c r="V190" i="3"/>
  <c r="U190" i="3"/>
  <c r="W189" i="3"/>
  <c r="V189" i="3"/>
  <c r="U189" i="3"/>
  <c r="W188" i="3"/>
  <c r="V188" i="3"/>
  <c r="U188" i="3"/>
  <c r="W187" i="3"/>
  <c r="V187" i="3"/>
  <c r="U187" i="3"/>
  <c r="W186" i="3"/>
  <c r="V186" i="3"/>
  <c r="U186" i="3"/>
  <c r="W185" i="3"/>
  <c r="V185" i="3"/>
  <c r="U185" i="3"/>
  <c r="W184" i="3"/>
  <c r="V184" i="3"/>
  <c r="U184" i="3"/>
  <c r="W183" i="3"/>
  <c r="V183" i="3"/>
  <c r="U183" i="3"/>
  <c r="W182" i="3"/>
  <c r="V182" i="3"/>
  <c r="U182" i="3"/>
  <c r="W181" i="3"/>
  <c r="V181" i="3"/>
  <c r="U181" i="3"/>
  <c r="W180" i="3"/>
  <c r="V180" i="3"/>
  <c r="U180" i="3"/>
  <c r="W179" i="3"/>
  <c r="V179" i="3"/>
  <c r="U179" i="3"/>
  <c r="W178" i="3"/>
  <c r="V178" i="3"/>
  <c r="U178" i="3"/>
  <c r="W177" i="3"/>
  <c r="V177" i="3"/>
  <c r="U177" i="3"/>
  <c r="W176" i="3"/>
  <c r="V176" i="3"/>
  <c r="U176" i="3"/>
  <c r="W175" i="3"/>
  <c r="V175" i="3"/>
  <c r="U175" i="3"/>
  <c r="W174" i="3"/>
  <c r="V174" i="3"/>
  <c r="U174" i="3"/>
  <c r="W173" i="3"/>
  <c r="V173" i="3"/>
  <c r="U173" i="3"/>
  <c r="W172" i="3"/>
  <c r="V172" i="3"/>
  <c r="U172" i="3"/>
  <c r="W171" i="3"/>
  <c r="V171" i="3"/>
  <c r="U171" i="3"/>
  <c r="W170" i="3"/>
  <c r="V170" i="3"/>
  <c r="U170" i="3"/>
  <c r="W169" i="3"/>
  <c r="V169" i="3"/>
  <c r="U169" i="3"/>
  <c r="W168" i="3"/>
  <c r="V168" i="3"/>
  <c r="U168" i="3"/>
  <c r="W167" i="3"/>
  <c r="V167" i="3"/>
  <c r="U167" i="3"/>
  <c r="W166" i="3"/>
  <c r="V166" i="3"/>
  <c r="U166" i="3"/>
  <c r="W165" i="3"/>
  <c r="V165" i="3"/>
  <c r="U165" i="3"/>
  <c r="W164" i="3"/>
  <c r="V164" i="3"/>
  <c r="U164" i="3"/>
  <c r="W163" i="3"/>
  <c r="V163" i="3"/>
  <c r="U163" i="3"/>
  <c r="W162" i="3"/>
  <c r="V162" i="3"/>
  <c r="U162" i="3"/>
  <c r="W161" i="3"/>
  <c r="V161" i="3"/>
  <c r="U161" i="3"/>
  <c r="W160" i="3"/>
  <c r="V160" i="3"/>
  <c r="U160" i="3"/>
  <c r="W159" i="3"/>
  <c r="V159" i="3"/>
  <c r="U159" i="3"/>
  <c r="W158" i="3"/>
  <c r="V158" i="3"/>
  <c r="U158" i="3"/>
  <c r="W157" i="3"/>
  <c r="V157" i="3"/>
  <c r="U157" i="3"/>
  <c r="W156" i="3"/>
  <c r="V156" i="3"/>
  <c r="U156" i="3"/>
  <c r="W155" i="3"/>
  <c r="V155" i="3"/>
  <c r="U155" i="3"/>
  <c r="W154" i="3"/>
  <c r="V154" i="3"/>
  <c r="U154" i="3"/>
  <c r="W153" i="3"/>
  <c r="V153" i="3"/>
  <c r="U153" i="3"/>
  <c r="W152" i="3"/>
  <c r="V152" i="3"/>
  <c r="U152" i="3"/>
  <c r="W151" i="3"/>
  <c r="V151" i="3"/>
  <c r="U151" i="3"/>
  <c r="W150" i="3"/>
  <c r="V150" i="3"/>
  <c r="U150" i="3"/>
  <c r="W149" i="3"/>
  <c r="V149" i="3"/>
  <c r="U149" i="3"/>
  <c r="W148" i="3"/>
  <c r="V148" i="3"/>
  <c r="U148" i="3"/>
  <c r="W147" i="3"/>
  <c r="V147" i="3"/>
  <c r="U147" i="3"/>
  <c r="W146" i="3"/>
  <c r="V146" i="3"/>
  <c r="U146" i="3"/>
  <c r="W145" i="3"/>
  <c r="V145" i="3"/>
  <c r="U145" i="3"/>
  <c r="W144" i="3"/>
  <c r="V144" i="3"/>
  <c r="U144" i="3"/>
  <c r="W143" i="3"/>
  <c r="V143" i="3"/>
  <c r="U143" i="3"/>
  <c r="W142" i="3"/>
  <c r="V142" i="3"/>
  <c r="U142" i="3"/>
  <c r="W141" i="3"/>
  <c r="V141" i="3"/>
  <c r="U141" i="3"/>
  <c r="W140" i="3"/>
  <c r="V140" i="3"/>
  <c r="U140" i="3"/>
  <c r="W139" i="3"/>
  <c r="V139" i="3"/>
  <c r="U139" i="3"/>
  <c r="W138" i="3"/>
  <c r="V138" i="3"/>
  <c r="U138" i="3"/>
  <c r="W137" i="3"/>
  <c r="V137" i="3"/>
  <c r="U137" i="3"/>
  <c r="W136" i="3"/>
  <c r="V136" i="3"/>
  <c r="U136" i="3"/>
  <c r="W135" i="3"/>
  <c r="V135" i="3"/>
  <c r="U135" i="3"/>
  <c r="W134" i="3"/>
  <c r="V134" i="3"/>
  <c r="U134" i="3"/>
  <c r="W133" i="3"/>
  <c r="V133" i="3"/>
  <c r="U133" i="3"/>
  <c r="W132" i="3"/>
  <c r="V132" i="3"/>
  <c r="U132" i="3"/>
  <c r="W131" i="3"/>
  <c r="V131" i="3"/>
  <c r="U131" i="3"/>
  <c r="W130" i="3"/>
  <c r="V130" i="3"/>
  <c r="U130" i="3"/>
  <c r="W129" i="3"/>
  <c r="V129" i="3"/>
  <c r="U129" i="3"/>
  <c r="W128" i="3"/>
  <c r="V128" i="3"/>
  <c r="U128" i="3"/>
  <c r="W127" i="3"/>
  <c r="V127" i="3"/>
  <c r="U127" i="3"/>
  <c r="W126" i="3"/>
  <c r="V126" i="3"/>
  <c r="U126" i="3"/>
  <c r="W125" i="3"/>
  <c r="V125" i="3"/>
  <c r="U125" i="3"/>
  <c r="W124" i="3"/>
  <c r="V124" i="3"/>
  <c r="U124" i="3"/>
  <c r="W123" i="3"/>
  <c r="V123" i="3"/>
  <c r="U123" i="3"/>
  <c r="W122" i="3"/>
  <c r="V122" i="3"/>
  <c r="U122" i="3"/>
  <c r="W121" i="3"/>
  <c r="V121" i="3"/>
  <c r="U121" i="3"/>
  <c r="W120" i="3"/>
  <c r="V120" i="3"/>
  <c r="U120" i="3"/>
  <c r="W119" i="3"/>
  <c r="V119" i="3"/>
  <c r="U119" i="3"/>
  <c r="W118" i="3"/>
  <c r="V118" i="3"/>
  <c r="U118" i="3"/>
  <c r="W117" i="3"/>
  <c r="V117" i="3"/>
  <c r="U117" i="3"/>
  <c r="W116" i="3"/>
  <c r="V116" i="3"/>
  <c r="U116" i="3"/>
  <c r="W115" i="3"/>
  <c r="V115" i="3"/>
  <c r="U115" i="3"/>
  <c r="W114" i="3"/>
  <c r="V114" i="3"/>
  <c r="U114" i="3"/>
  <c r="W113" i="3"/>
  <c r="V113" i="3"/>
  <c r="U113" i="3"/>
  <c r="W112" i="3"/>
  <c r="V112" i="3"/>
  <c r="U112" i="3"/>
  <c r="W111" i="3"/>
  <c r="V111" i="3"/>
  <c r="U111" i="3"/>
  <c r="W110" i="3"/>
  <c r="V110" i="3"/>
  <c r="U110" i="3"/>
  <c r="W109" i="3"/>
  <c r="V109" i="3"/>
  <c r="U109" i="3"/>
  <c r="W108" i="3"/>
  <c r="V108" i="3"/>
  <c r="U108" i="3"/>
  <c r="W107" i="3"/>
  <c r="V107" i="3"/>
  <c r="U107" i="3"/>
  <c r="W106" i="3"/>
  <c r="V106" i="3"/>
  <c r="U106" i="3"/>
  <c r="W105" i="3"/>
  <c r="V105" i="3"/>
  <c r="U105" i="3"/>
  <c r="W104" i="3"/>
  <c r="V104" i="3"/>
  <c r="U104" i="3"/>
  <c r="W103" i="3"/>
  <c r="V103" i="3"/>
  <c r="U103" i="3"/>
  <c r="W102" i="3"/>
  <c r="V102" i="3"/>
  <c r="U102" i="3"/>
  <c r="W101" i="3"/>
  <c r="V101" i="3"/>
  <c r="U101" i="3"/>
  <c r="W100" i="3"/>
  <c r="V100" i="3"/>
  <c r="U100" i="3"/>
  <c r="W99" i="3"/>
  <c r="V99" i="3"/>
  <c r="U99" i="3"/>
  <c r="W98" i="3"/>
  <c r="V98" i="3"/>
  <c r="U98" i="3"/>
  <c r="W97" i="3"/>
  <c r="V97" i="3"/>
  <c r="U97" i="3"/>
  <c r="W96" i="3"/>
  <c r="V96" i="3"/>
  <c r="U96" i="3"/>
  <c r="W95" i="3"/>
  <c r="V95" i="3"/>
  <c r="U95" i="3"/>
  <c r="W94" i="3"/>
  <c r="V94" i="3"/>
  <c r="U94" i="3"/>
  <c r="W93" i="3"/>
  <c r="V93" i="3"/>
  <c r="U93" i="3"/>
  <c r="W92" i="3"/>
  <c r="V92" i="3"/>
  <c r="U92" i="3"/>
  <c r="W91" i="3"/>
  <c r="V91" i="3"/>
  <c r="U91" i="3"/>
  <c r="W90" i="3"/>
  <c r="V90" i="3"/>
  <c r="U90" i="3"/>
  <c r="W89" i="3"/>
  <c r="V89" i="3"/>
  <c r="U89" i="3"/>
  <c r="W88" i="3"/>
  <c r="V88" i="3"/>
  <c r="U88" i="3"/>
  <c r="W87" i="3"/>
  <c r="V87" i="3"/>
  <c r="U87" i="3"/>
  <c r="W86" i="3"/>
  <c r="V86" i="3"/>
  <c r="U86" i="3"/>
  <c r="W85" i="3"/>
  <c r="V85" i="3"/>
  <c r="U85" i="3"/>
  <c r="W84" i="3"/>
  <c r="V84" i="3"/>
  <c r="U84" i="3"/>
  <c r="W83" i="3"/>
  <c r="V83" i="3"/>
  <c r="U83" i="3"/>
  <c r="W82" i="3"/>
  <c r="V82" i="3"/>
  <c r="U82" i="3"/>
  <c r="W81" i="3"/>
  <c r="V81" i="3"/>
  <c r="U81" i="3"/>
  <c r="W80" i="3"/>
  <c r="V80" i="3"/>
  <c r="U80" i="3"/>
  <c r="W79" i="3"/>
  <c r="V79" i="3"/>
  <c r="U79" i="3"/>
  <c r="W78" i="3"/>
  <c r="V78" i="3"/>
  <c r="U78" i="3"/>
  <c r="W77" i="3"/>
  <c r="V77" i="3"/>
  <c r="U77" i="3"/>
  <c r="W76" i="3"/>
  <c r="V76" i="3"/>
  <c r="U76" i="3"/>
  <c r="W75" i="3"/>
  <c r="V75" i="3"/>
  <c r="U75" i="3"/>
  <c r="W74" i="3"/>
  <c r="V74" i="3"/>
  <c r="U74" i="3"/>
  <c r="W73" i="3"/>
  <c r="V73" i="3"/>
  <c r="U73" i="3"/>
  <c r="W72" i="3"/>
  <c r="V72" i="3"/>
  <c r="U72" i="3"/>
  <c r="W71" i="3"/>
  <c r="V71" i="3"/>
  <c r="U71" i="3"/>
  <c r="W70" i="3"/>
  <c r="V70" i="3"/>
  <c r="U70" i="3"/>
  <c r="W69" i="3"/>
  <c r="V69" i="3"/>
  <c r="U69" i="3"/>
  <c r="W68" i="3"/>
  <c r="V68" i="3"/>
  <c r="U68" i="3"/>
  <c r="W67" i="3"/>
  <c r="V67" i="3"/>
  <c r="U67" i="3"/>
  <c r="W66" i="3"/>
  <c r="V66" i="3"/>
  <c r="U66" i="3"/>
  <c r="W65" i="3"/>
  <c r="V65" i="3"/>
  <c r="U65" i="3"/>
  <c r="W64" i="3"/>
  <c r="V64" i="3"/>
  <c r="U64" i="3"/>
  <c r="W63" i="3"/>
  <c r="V63" i="3"/>
  <c r="U63" i="3"/>
  <c r="W62" i="3"/>
  <c r="V62" i="3"/>
  <c r="U62" i="3"/>
  <c r="W61" i="3"/>
  <c r="V61" i="3"/>
  <c r="U61" i="3"/>
  <c r="W60" i="3"/>
  <c r="V60" i="3"/>
  <c r="U60" i="3"/>
  <c r="W59" i="3"/>
  <c r="V59" i="3"/>
  <c r="U59" i="3"/>
  <c r="W58" i="3"/>
  <c r="V58" i="3"/>
  <c r="U58" i="3"/>
  <c r="W57" i="3"/>
  <c r="V57" i="3"/>
  <c r="U57" i="3"/>
  <c r="W56" i="3"/>
  <c r="V56" i="3"/>
  <c r="U56" i="3"/>
  <c r="W55" i="3"/>
  <c r="V55" i="3"/>
  <c r="U55" i="3"/>
  <c r="W54" i="3"/>
  <c r="V54" i="3"/>
  <c r="U54" i="3"/>
  <c r="W53" i="3"/>
  <c r="V53" i="3"/>
  <c r="U53" i="3"/>
  <c r="W52" i="3"/>
  <c r="V52" i="3"/>
  <c r="U52" i="3"/>
  <c r="W51" i="3"/>
  <c r="V51" i="3"/>
  <c r="U51" i="3"/>
  <c r="W50" i="3"/>
  <c r="V50" i="3"/>
  <c r="U50" i="3"/>
  <c r="W49" i="3"/>
  <c r="V49" i="3"/>
  <c r="U49" i="3"/>
  <c r="W48" i="3"/>
  <c r="V48" i="3"/>
  <c r="U48" i="3"/>
  <c r="W47" i="3"/>
  <c r="V47" i="3"/>
  <c r="U47" i="3"/>
  <c r="W46" i="3"/>
  <c r="V46" i="3"/>
  <c r="U46" i="3"/>
  <c r="W45" i="3"/>
  <c r="V45" i="3"/>
  <c r="U45" i="3"/>
  <c r="W44" i="3"/>
  <c r="V44" i="3"/>
  <c r="U44" i="3"/>
  <c r="W43" i="3"/>
  <c r="V43" i="3"/>
  <c r="U43" i="3"/>
  <c r="W42" i="3"/>
  <c r="V42" i="3"/>
  <c r="U42" i="3"/>
  <c r="W41" i="3"/>
  <c r="V41" i="3"/>
  <c r="U41" i="3"/>
  <c r="W40" i="3"/>
  <c r="V40" i="3"/>
  <c r="U40" i="3"/>
  <c r="W39" i="3"/>
  <c r="V39" i="3"/>
  <c r="U39" i="3"/>
  <c r="W38" i="3"/>
  <c r="V38" i="3"/>
  <c r="U38" i="3"/>
  <c r="W37" i="3"/>
  <c r="V37" i="3"/>
  <c r="U37" i="3"/>
  <c r="W36" i="3"/>
  <c r="V36" i="3"/>
  <c r="U36" i="3"/>
  <c r="W35" i="3"/>
  <c r="V35" i="3"/>
  <c r="U35" i="3"/>
  <c r="W34" i="3"/>
  <c r="V34" i="3"/>
  <c r="U34" i="3"/>
  <c r="W33" i="3"/>
  <c r="V33" i="3"/>
  <c r="U33" i="3"/>
  <c r="W32" i="3"/>
  <c r="V32" i="3"/>
  <c r="U32" i="3"/>
  <c r="W31" i="3"/>
  <c r="V31" i="3"/>
  <c r="U31" i="3"/>
  <c r="W30" i="3"/>
  <c r="V30" i="3"/>
  <c r="U30" i="3"/>
  <c r="W29" i="3"/>
  <c r="V29" i="3"/>
  <c r="U29" i="3"/>
  <c r="W28" i="3"/>
  <c r="V28" i="3"/>
  <c r="U28" i="3"/>
  <c r="W27" i="3"/>
  <c r="V27" i="3"/>
  <c r="U27" i="3"/>
  <c r="W26" i="3"/>
  <c r="V26" i="3"/>
  <c r="U26" i="3"/>
  <c r="W25" i="3"/>
  <c r="V25" i="3"/>
  <c r="U25" i="3"/>
  <c r="W24" i="3"/>
  <c r="V24" i="3"/>
  <c r="U24" i="3"/>
  <c r="W23" i="3"/>
  <c r="V23" i="3"/>
  <c r="U23" i="3"/>
  <c r="W22" i="3"/>
  <c r="V22" i="3"/>
  <c r="U22" i="3"/>
  <c r="W21" i="3"/>
  <c r="V21" i="3"/>
  <c r="U21" i="3"/>
  <c r="W20" i="3"/>
  <c r="V20" i="3"/>
  <c r="U20" i="3"/>
  <c r="W19" i="3"/>
  <c r="V19" i="3"/>
  <c r="U19" i="3"/>
  <c r="W18" i="3"/>
  <c r="V18" i="3"/>
  <c r="U18" i="3"/>
  <c r="W17" i="3"/>
  <c r="V17" i="3"/>
  <c r="U17" i="3"/>
  <c r="W16" i="3"/>
  <c r="V16" i="3"/>
  <c r="U16" i="3"/>
  <c r="W15" i="3"/>
  <c r="V15" i="3"/>
  <c r="U15" i="3"/>
  <c r="W14" i="3"/>
  <c r="V14" i="3"/>
  <c r="U14" i="3"/>
  <c r="W13" i="3"/>
  <c r="V13" i="3"/>
  <c r="U13" i="3"/>
  <c r="W12" i="3"/>
  <c r="V12" i="3"/>
  <c r="U12" i="3"/>
  <c r="W11" i="3"/>
  <c r="V11" i="3"/>
  <c r="U11" i="3"/>
  <c r="W10" i="3"/>
  <c r="V10" i="3"/>
  <c r="U10" i="3"/>
  <c r="W9" i="3"/>
  <c r="V9" i="3"/>
  <c r="U9" i="3"/>
  <c r="W8" i="3"/>
  <c r="V8" i="3"/>
  <c r="U8" i="3"/>
  <c r="W7" i="3"/>
  <c r="V7" i="3"/>
  <c r="U7" i="3"/>
  <c r="W6" i="3"/>
  <c r="V6" i="3"/>
  <c r="U6" i="3"/>
  <c r="W5" i="3"/>
  <c r="V5" i="3"/>
  <c r="U5" i="3"/>
  <c r="W4" i="3"/>
  <c r="V4" i="3"/>
  <c r="U4" i="3"/>
  <c r="W3" i="3"/>
  <c r="V3" i="3"/>
  <c r="U3" i="3"/>
  <c r="W2" i="3"/>
  <c r="V2" i="3"/>
  <c r="U2" i="3"/>
  <c r="L671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455" i="1"/>
  <c r="J456" i="1"/>
  <c r="J457" i="1"/>
  <c r="J458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671" i="1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D2" i="3"/>
  <c r="D3" i="3"/>
  <c r="D1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2" i="3"/>
  <c r="P3" i="1"/>
  <c r="P4" i="1"/>
  <c r="Q4" i="1" s="1"/>
  <c r="P5" i="1"/>
  <c r="Q5" i="1" s="1"/>
  <c r="P6" i="1"/>
  <c r="P7" i="1"/>
  <c r="P8" i="1"/>
  <c r="P9" i="1"/>
  <c r="P10" i="1"/>
  <c r="P11" i="1"/>
  <c r="P12" i="1"/>
  <c r="Q12" i="1" s="1"/>
  <c r="P13" i="1"/>
  <c r="Q13" i="1" s="1"/>
  <c r="P14" i="1"/>
  <c r="P15" i="1"/>
  <c r="Q15" i="1" s="1"/>
  <c r="P16" i="1"/>
  <c r="P17" i="1"/>
  <c r="P18" i="1"/>
  <c r="P19" i="1"/>
  <c r="Q19" i="1" s="1"/>
  <c r="P20" i="1"/>
  <c r="Q20" i="1" s="1"/>
  <c r="P21" i="1"/>
  <c r="Q21" i="1" s="1"/>
  <c r="P22" i="1"/>
  <c r="P23" i="1"/>
  <c r="Q23" i="1" s="1"/>
  <c r="P24" i="1"/>
  <c r="P25" i="1"/>
  <c r="P26" i="1"/>
  <c r="P27" i="1"/>
  <c r="Q27" i="1" s="1"/>
  <c r="Q7" i="1"/>
  <c r="X3" i="1"/>
  <c r="X4" i="1"/>
  <c r="X5" i="1"/>
  <c r="W3" i="1"/>
  <c r="W4" i="1"/>
  <c r="W5" i="1"/>
  <c r="B1455" i="2"/>
  <c r="B1456" i="2"/>
  <c r="B1457" i="2"/>
  <c r="B1458" i="2"/>
  <c r="A1455" i="2"/>
  <c r="A1456" i="2"/>
  <c r="A1457" i="2"/>
  <c r="A1458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N189" i="2"/>
  <c r="N188" i="2"/>
  <c r="N187" i="2"/>
  <c r="R3" i="2" l="1"/>
  <c r="R4" i="2"/>
  <c r="R5" i="2"/>
  <c r="R6" i="2"/>
  <c r="R7" i="2"/>
  <c r="R8" i="2"/>
  <c r="S8" i="2"/>
  <c r="S7" i="2"/>
  <c r="P3" i="2"/>
  <c r="P4" i="2"/>
  <c r="L824" i="1"/>
  <c r="P669" i="1"/>
  <c r="K1484" i="2"/>
  <c r="Y5" i="1"/>
  <c r="Y3" i="1"/>
  <c r="Y4" i="1"/>
  <c r="W3" i="2"/>
  <c r="X5" i="2"/>
  <c r="W5" i="2"/>
  <c r="R27" i="1"/>
  <c r="S27" i="1" s="1"/>
  <c r="R26" i="1"/>
  <c r="S26" i="1" s="1"/>
  <c r="R25" i="1"/>
  <c r="S25" i="1" s="1"/>
  <c r="R24" i="1"/>
  <c r="R23" i="1"/>
  <c r="S23" i="1" s="1"/>
  <c r="R22" i="1"/>
  <c r="R21" i="1"/>
  <c r="S21" i="1" s="1"/>
  <c r="R20" i="1"/>
  <c r="S20" i="1" s="1"/>
  <c r="R19" i="1"/>
  <c r="T19" i="1" s="1"/>
  <c r="R18" i="1"/>
  <c r="S18" i="1" s="1"/>
  <c r="R17" i="1"/>
  <c r="S17" i="1" s="1"/>
  <c r="R16" i="1"/>
  <c r="R15" i="1"/>
  <c r="S15" i="1" s="1"/>
  <c r="R14" i="1"/>
  <c r="S14" i="1" s="1"/>
  <c r="R13" i="1"/>
  <c r="S13" i="1" s="1"/>
  <c r="R12" i="1"/>
  <c r="T12" i="1" s="1"/>
  <c r="R11" i="1"/>
  <c r="S11" i="1" s="1"/>
  <c r="R10" i="1"/>
  <c r="S10" i="1" s="1"/>
  <c r="R9" i="1"/>
  <c r="S9" i="1" s="1"/>
  <c r="R8" i="1"/>
  <c r="R7" i="1"/>
  <c r="S7" i="1" s="1"/>
  <c r="R6" i="1"/>
  <c r="R5" i="1"/>
  <c r="S5" i="1" s="1"/>
  <c r="R4" i="1"/>
  <c r="S4" i="1" s="1"/>
  <c r="R3" i="1"/>
  <c r="S3" i="1" s="1"/>
  <c r="P9" i="2"/>
  <c r="Q9" i="2" s="1"/>
  <c r="Q3" i="1"/>
  <c r="Q9" i="1"/>
  <c r="Q10" i="1"/>
  <c r="Q11" i="1"/>
  <c r="Q17" i="1"/>
  <c r="Q18" i="1"/>
  <c r="Q25" i="1"/>
  <c r="Q26" i="1"/>
  <c r="Q6" i="1"/>
  <c r="Q14" i="1"/>
  <c r="Q22" i="1"/>
  <c r="Q16" i="1"/>
  <c r="Q24" i="1"/>
  <c r="Q8" i="1"/>
  <c r="X3" i="2"/>
  <c r="X4" i="2"/>
  <c r="X6" i="2"/>
  <c r="W6" i="2"/>
  <c r="R15" i="2"/>
  <c r="S15" i="2" s="1"/>
  <c r="R14" i="2"/>
  <c r="S14" i="2" s="1"/>
  <c r="R13" i="2"/>
  <c r="S13" i="2" s="1"/>
  <c r="R12" i="2"/>
  <c r="S12" i="2" s="1"/>
  <c r="R11" i="2"/>
  <c r="S11" i="2" s="1"/>
  <c r="R10" i="2"/>
  <c r="S10" i="2" s="1"/>
  <c r="R9" i="2"/>
  <c r="S9" i="2" s="1"/>
  <c r="S6" i="2"/>
  <c r="S5" i="2"/>
  <c r="R28" i="2"/>
  <c r="S28" i="2" s="1"/>
  <c r="R27" i="2"/>
  <c r="S27" i="2" s="1"/>
  <c r="R26" i="2"/>
  <c r="S26" i="2" s="1"/>
  <c r="R25" i="2"/>
  <c r="S25" i="2" s="1"/>
  <c r="R24" i="2"/>
  <c r="S24" i="2" s="1"/>
  <c r="R23" i="2"/>
  <c r="S23" i="2" s="1"/>
  <c r="R22" i="2"/>
  <c r="S22" i="2" s="1"/>
  <c r="R21" i="2"/>
  <c r="S21" i="2" s="1"/>
  <c r="R20" i="2"/>
  <c r="S20" i="2" s="1"/>
  <c r="R19" i="2"/>
  <c r="S19" i="2" s="1"/>
  <c r="R18" i="2"/>
  <c r="S18" i="2" s="1"/>
  <c r="R17" i="2"/>
  <c r="S17" i="2" s="1"/>
  <c r="R40" i="2"/>
  <c r="S40" i="2" s="1"/>
  <c r="R39" i="2"/>
  <c r="S39" i="2" s="1"/>
  <c r="R38" i="2"/>
  <c r="S38" i="2" s="1"/>
  <c r="R37" i="2"/>
  <c r="S37" i="2" s="1"/>
  <c r="R36" i="2"/>
  <c r="S36" i="2" s="1"/>
  <c r="R35" i="2"/>
  <c r="S35" i="2" s="1"/>
  <c r="R34" i="2"/>
  <c r="S34" i="2" s="1"/>
  <c r="R33" i="2"/>
  <c r="S33" i="2" s="1"/>
  <c r="R32" i="2"/>
  <c r="S32" i="2" s="1"/>
  <c r="R31" i="2"/>
  <c r="S31" i="2" s="1"/>
  <c r="R30" i="2"/>
  <c r="S30" i="2" s="1"/>
  <c r="R29" i="2"/>
  <c r="S29" i="2" s="1"/>
  <c r="R50" i="2"/>
  <c r="S50" i="2" s="1"/>
  <c r="R49" i="2"/>
  <c r="S49" i="2" s="1"/>
  <c r="R48" i="2"/>
  <c r="S48" i="2" s="1"/>
  <c r="R47" i="2"/>
  <c r="S47" i="2" s="1"/>
  <c r="R46" i="2"/>
  <c r="S46" i="2" s="1"/>
  <c r="R45" i="2"/>
  <c r="S45" i="2" s="1"/>
  <c r="R44" i="2"/>
  <c r="S44" i="2" s="1"/>
  <c r="R43" i="2"/>
  <c r="S43" i="2" s="1"/>
  <c r="R42" i="2"/>
  <c r="S42" i="2" s="1"/>
  <c r="R41" i="2"/>
  <c r="S41" i="2" s="1"/>
  <c r="R16" i="2"/>
  <c r="S16" i="2" s="1"/>
  <c r="P16" i="2"/>
  <c r="Q16" i="2" s="1"/>
  <c r="P14" i="2"/>
  <c r="Q14" i="2" s="1"/>
  <c r="P13" i="2"/>
  <c r="Q13" i="2" s="1"/>
  <c r="P12" i="2"/>
  <c r="Q12" i="2" s="1"/>
  <c r="P11" i="2"/>
  <c r="Q11" i="2" s="1"/>
  <c r="P10" i="2"/>
  <c r="Q10" i="2" s="1"/>
  <c r="P8" i="2"/>
  <c r="P7" i="2"/>
  <c r="P6" i="2"/>
  <c r="P5" i="2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P20" i="2"/>
  <c r="Q20" i="2" s="1"/>
  <c r="P19" i="2"/>
  <c r="P18" i="2"/>
  <c r="Q18" i="2" s="1"/>
  <c r="P17" i="2"/>
  <c r="Q17" i="2" s="1"/>
  <c r="P40" i="2"/>
  <c r="Q40" i="2" s="1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P32" i="2"/>
  <c r="Q32" i="2" s="1"/>
  <c r="P31" i="2"/>
  <c r="P30" i="2"/>
  <c r="Q30" i="2" s="1"/>
  <c r="P29" i="2"/>
  <c r="Q29" i="2" s="1"/>
  <c r="P50" i="2"/>
  <c r="P49" i="2"/>
  <c r="P48" i="2"/>
  <c r="P47" i="2"/>
  <c r="P46" i="2"/>
  <c r="P45" i="2"/>
  <c r="P44" i="2"/>
  <c r="P43" i="2"/>
  <c r="P42" i="2"/>
  <c r="P41" i="2"/>
  <c r="P15" i="2"/>
  <c r="Q15" i="2" s="1"/>
  <c r="W4" i="2"/>
  <c r="Q5" i="2" l="1"/>
  <c r="T5" i="2"/>
  <c r="Q6" i="2"/>
  <c r="T6" i="2"/>
  <c r="Q7" i="2"/>
  <c r="T7" i="2"/>
  <c r="Q8" i="2"/>
  <c r="T8" i="2"/>
  <c r="Q4" i="2"/>
  <c r="T4" i="2"/>
  <c r="Q3" i="2"/>
  <c r="T3" i="2"/>
  <c r="S3" i="2"/>
  <c r="S4" i="2"/>
  <c r="T21" i="2"/>
  <c r="T25" i="1"/>
  <c r="T17" i="1"/>
  <c r="T26" i="1"/>
  <c r="T18" i="1"/>
  <c r="T9" i="1"/>
  <c r="T20" i="1"/>
  <c r="S19" i="1"/>
  <c r="T21" i="1"/>
  <c r="T13" i="1"/>
  <c r="T27" i="1"/>
  <c r="S12" i="1"/>
  <c r="T15" i="1"/>
  <c r="T4" i="1"/>
  <c r="T7" i="1"/>
  <c r="T23" i="1"/>
  <c r="Y3" i="2"/>
  <c r="T11" i="1"/>
  <c r="T5" i="1"/>
  <c r="T10" i="1"/>
  <c r="T3" i="1"/>
  <c r="T14" i="1"/>
  <c r="S6" i="1"/>
  <c r="T6" i="1"/>
  <c r="S8" i="1"/>
  <c r="T8" i="1"/>
  <c r="S16" i="1"/>
  <c r="T16" i="1"/>
  <c r="S22" i="1"/>
  <c r="T22" i="1"/>
  <c r="S24" i="1"/>
  <c r="T24" i="1"/>
  <c r="T19" i="2"/>
  <c r="T31" i="2"/>
  <c r="Q21" i="2"/>
  <c r="T34" i="2"/>
  <c r="T12" i="2"/>
  <c r="T20" i="2"/>
  <c r="T36" i="2"/>
  <c r="T10" i="2"/>
  <c r="T14" i="2"/>
  <c r="T22" i="2"/>
  <c r="T24" i="2"/>
  <c r="T32" i="2"/>
  <c r="T30" i="2"/>
  <c r="T18" i="2"/>
  <c r="T16" i="2"/>
  <c r="T37" i="2"/>
  <c r="Q31" i="2"/>
  <c r="T23" i="2"/>
  <c r="T25" i="2"/>
  <c r="T38" i="2"/>
  <c r="T26" i="2"/>
  <c r="T28" i="2"/>
  <c r="Y6" i="2"/>
  <c r="T40" i="2"/>
  <c r="Y5" i="2"/>
  <c r="T33" i="2"/>
  <c r="T13" i="2"/>
  <c r="T39" i="2"/>
  <c r="T29" i="2"/>
  <c r="T35" i="2"/>
  <c r="Q33" i="2"/>
  <c r="Q19" i="2"/>
  <c r="T27" i="2"/>
  <c r="T11" i="2"/>
  <c r="T9" i="2"/>
  <c r="T15" i="2"/>
  <c r="T17" i="2"/>
  <c r="Y4" i="2"/>
  <c r="T41" i="2"/>
  <c r="Q41" i="2"/>
  <c r="T42" i="2"/>
  <c r="Q42" i="2"/>
  <c r="T43" i="2"/>
  <c r="Q43" i="2"/>
  <c r="T44" i="2"/>
  <c r="Q44" i="2"/>
  <c r="T45" i="2"/>
  <c r="Q45" i="2"/>
  <c r="T46" i="2"/>
  <c r="Q46" i="2"/>
  <c r="T47" i="2"/>
  <c r="Q47" i="2"/>
  <c r="T48" i="2"/>
  <c r="Q48" i="2"/>
  <c r="T49" i="2"/>
  <c r="Q49" i="2"/>
  <c r="T50" i="2"/>
  <c r="Q50" i="2"/>
  <c r="M223" i="1"/>
  <c r="M205" i="1"/>
  <c r="M181" i="1"/>
  <c r="M650" i="1"/>
  <c r="M721" i="1"/>
  <c r="M248" i="1"/>
  <c r="M279" i="1"/>
  <c r="M438" i="1"/>
  <c r="M463" i="1"/>
  <c r="M383" i="1"/>
  <c r="M457" i="1"/>
  <c r="M19" i="1"/>
  <c r="M307" i="1"/>
  <c r="M368" i="1"/>
  <c r="M34" i="1"/>
  <c r="M32" i="1"/>
  <c r="M554" i="1"/>
  <c r="M702" i="1"/>
  <c r="M39" i="1"/>
  <c r="M614" i="1"/>
  <c r="M822" i="1"/>
  <c r="M741" i="1"/>
  <c r="M503" i="1"/>
  <c r="M103" i="1"/>
  <c r="M198" i="1"/>
  <c r="M660" i="1"/>
  <c r="M715" i="1"/>
  <c r="M647" i="1"/>
  <c r="M179" i="1"/>
  <c r="M547" i="1"/>
  <c r="M526" i="1"/>
  <c r="M325" i="1"/>
  <c r="M588" i="1"/>
  <c r="M276" i="1"/>
  <c r="M263" i="1"/>
  <c r="M30" i="1"/>
  <c r="M269" i="1"/>
  <c r="M247" i="1"/>
  <c r="M535" i="1"/>
  <c r="M214" i="1"/>
  <c r="M707" i="1"/>
  <c r="M124" i="1"/>
  <c r="M56" i="1"/>
  <c r="M473" i="1"/>
  <c r="M160" i="1"/>
  <c r="M171" i="1"/>
  <c r="M222" i="1"/>
  <c r="M312" i="1"/>
  <c r="M678" i="1"/>
  <c r="M626" i="1"/>
  <c r="M96" i="1"/>
  <c r="M94" i="1"/>
  <c r="M254" i="1"/>
  <c r="M145" i="1"/>
  <c r="M493" i="1"/>
  <c r="M99" i="1"/>
  <c r="M294" i="1"/>
  <c r="M297" i="1"/>
  <c r="M237" i="1"/>
  <c r="M86" i="1"/>
  <c r="M683" i="1"/>
  <c r="M447" i="1"/>
  <c r="M801" i="1"/>
  <c r="M133" i="1"/>
  <c r="M221" i="1"/>
  <c r="M532" i="1"/>
  <c r="M582" i="1"/>
  <c r="M794" i="1"/>
  <c r="M250" i="1"/>
  <c r="M460" i="1"/>
  <c r="M331" i="1"/>
  <c r="M508" i="1"/>
  <c r="M339" i="1"/>
  <c r="M152" i="1"/>
  <c r="M204" i="1"/>
  <c r="M594" i="1"/>
  <c r="M470" i="1"/>
  <c r="M329" i="1"/>
  <c r="M708" i="1"/>
  <c r="M616" i="1"/>
  <c r="M104" i="1"/>
  <c r="M818" i="1"/>
  <c r="M543" i="1"/>
  <c r="M285" i="1"/>
  <c r="M363" i="1"/>
  <c r="M140" i="1"/>
  <c r="M147" i="1"/>
  <c r="M131" i="1"/>
  <c r="M240" i="1"/>
  <c r="M219" i="1"/>
  <c r="M812" i="1"/>
  <c r="M427" i="1"/>
  <c r="M489" i="1"/>
  <c r="M102" i="1"/>
  <c r="M243" i="1"/>
  <c r="M370" i="1"/>
  <c r="M571" i="1"/>
  <c r="M261" i="1"/>
  <c r="M659" i="1"/>
  <c r="M52" i="1"/>
  <c r="M631" i="1"/>
  <c r="M78" i="1"/>
  <c r="M579" i="1"/>
  <c r="M787" i="1"/>
  <c r="M645" i="1"/>
  <c r="M751" i="1"/>
  <c r="M697" i="1"/>
  <c r="M694" i="1"/>
  <c r="M806" i="1"/>
  <c r="M321" i="1"/>
  <c r="M595" i="1"/>
  <c r="M583" i="1"/>
  <c r="M690" i="1"/>
  <c r="M414" i="1"/>
  <c r="M714" i="1"/>
  <c r="M282" i="1"/>
  <c r="M366" i="1"/>
  <c r="M456" i="1"/>
  <c r="M435" i="1"/>
  <c r="M500" i="1"/>
  <c r="M93" i="1"/>
  <c r="M232" i="1"/>
  <c r="M399" i="1"/>
  <c r="M604" i="1"/>
  <c r="M172" i="1"/>
  <c r="M710" i="1"/>
  <c r="M340" i="1"/>
  <c r="M574" i="1"/>
  <c r="M553" i="1"/>
  <c r="M192" i="1"/>
  <c r="M63" i="1"/>
  <c r="M81" i="1"/>
  <c r="M341" i="1"/>
  <c r="M108" i="1"/>
  <c r="M79" i="1"/>
  <c r="M709" i="1"/>
  <c r="M667" i="1"/>
  <c r="M527" i="1"/>
  <c r="M337" i="1"/>
  <c r="M28" i="1"/>
  <c r="M516" i="1"/>
  <c r="M362" i="1"/>
  <c r="M596" i="1"/>
  <c r="M386" i="1"/>
  <c r="M333" i="1"/>
  <c r="M139" i="1"/>
  <c r="M389" i="1"/>
  <c r="M501" i="1"/>
  <c r="M458" i="1"/>
  <c r="M296" i="1"/>
  <c r="M226" i="1"/>
  <c r="M265" i="1"/>
  <c r="M515" i="1"/>
  <c r="M175" i="1"/>
  <c r="M275" i="1"/>
  <c r="M330" i="1"/>
  <c r="M301" i="1"/>
  <c r="M90" i="1"/>
  <c r="M802" i="1"/>
  <c r="M84" i="1"/>
  <c r="M627" i="1"/>
  <c r="M591" i="1"/>
  <c r="M125" i="1"/>
  <c r="M347" i="1"/>
  <c r="M502" i="1"/>
  <c r="M69" i="1"/>
  <c r="M732" i="1"/>
  <c r="M110" i="1"/>
  <c r="M235" i="1"/>
  <c r="M257" i="1"/>
  <c r="M673" i="1"/>
  <c r="M476" i="1"/>
  <c r="M546" i="1"/>
  <c r="M668" i="1"/>
  <c r="M213" i="1"/>
  <c r="M769" i="1"/>
  <c r="M392" i="1"/>
  <c r="M819" i="1"/>
  <c r="M804" i="1"/>
  <c r="M364" i="1"/>
  <c r="M207" i="1"/>
  <c r="M530" i="1"/>
  <c r="M290" i="1"/>
  <c r="M725" i="1"/>
  <c r="M464" i="1"/>
  <c r="M662" i="1"/>
  <c r="M556" i="1"/>
  <c r="M780" i="1"/>
  <c r="M439" i="1"/>
  <c r="M684" i="1"/>
  <c r="M452" i="1"/>
  <c r="M750" i="1"/>
  <c r="M657" i="1"/>
  <c r="M540" i="1"/>
  <c r="M784" i="1"/>
  <c r="M390" i="1"/>
  <c r="M528" i="1"/>
  <c r="M174" i="1"/>
  <c r="M671" i="1"/>
  <c r="M722" i="1"/>
  <c r="M653" i="1"/>
  <c r="M723" i="1"/>
  <c r="M691" i="1"/>
  <c r="M445" i="1"/>
  <c r="M291" i="1"/>
  <c r="M814" i="1"/>
  <c r="M64" i="1"/>
  <c r="M70" i="1"/>
  <c r="M567" i="1"/>
  <c r="M41" i="1"/>
  <c r="M778" i="1"/>
  <c r="M117" i="1"/>
  <c r="M227" i="1"/>
  <c r="M89" i="1"/>
  <c r="M580" i="1"/>
  <c r="M495" i="1"/>
  <c r="M625" i="1"/>
  <c r="M189" i="1"/>
  <c r="M453" i="1"/>
  <c r="M552" i="1"/>
  <c r="M372" i="1"/>
  <c r="M142" i="1"/>
  <c r="M22" i="1"/>
  <c r="M156" i="1"/>
  <c r="M394" i="1"/>
  <c r="M428" i="1"/>
  <c r="M328" i="1"/>
  <c r="M224" i="1"/>
  <c r="M484" i="1"/>
  <c r="M25" i="1"/>
  <c r="M805" i="1"/>
  <c r="M62" i="1"/>
  <c r="M309" i="1"/>
  <c r="M323" i="1"/>
  <c r="M462" i="1"/>
  <c r="M808" i="1"/>
  <c r="M648" i="1"/>
  <c r="M193" i="1"/>
  <c r="M246" i="1"/>
  <c r="M217" i="1"/>
  <c r="M759" i="1"/>
  <c r="M393" i="1"/>
  <c r="M367" i="1"/>
  <c r="M302" i="1"/>
  <c r="M134" i="1"/>
  <c r="M396" i="1"/>
  <c r="M644" i="1"/>
  <c r="M792" i="1"/>
  <c r="M45" i="1"/>
  <c r="M159" i="1"/>
  <c r="M570" i="1"/>
  <c r="M816" i="1"/>
  <c r="M665" i="1"/>
  <c r="M781" i="1"/>
  <c r="M408" i="1"/>
  <c r="M601" i="1"/>
  <c r="M779" i="1"/>
  <c r="M471" i="1"/>
  <c r="M324" i="1"/>
  <c r="M385" i="1"/>
  <c r="M40" i="1"/>
  <c r="M54" i="1"/>
  <c r="M785" i="1"/>
  <c r="M293" i="1"/>
  <c r="M815" i="1"/>
  <c r="M35" i="1"/>
  <c r="M135" i="1"/>
  <c r="M292" i="1"/>
  <c r="M764" i="1"/>
  <c r="M800" i="1"/>
  <c r="M744" i="1"/>
  <c r="M525" i="1"/>
  <c r="M231" i="1"/>
  <c r="M745" i="1"/>
  <c r="M60" i="1"/>
  <c r="M177" i="1"/>
  <c r="M61" i="1"/>
  <c r="M419" i="1"/>
  <c r="M23" i="1"/>
  <c r="M345" i="1"/>
  <c r="M719" i="1"/>
  <c r="M143" i="1"/>
  <c r="M511" i="1"/>
  <c r="M433" i="1"/>
  <c r="M537" i="1"/>
  <c r="M446" i="1"/>
  <c r="M585" i="1"/>
  <c r="M736" i="1"/>
  <c r="M762" i="1"/>
  <c r="M506" i="1"/>
  <c r="M505" i="1"/>
  <c r="M46" i="1"/>
  <c r="M121" i="1"/>
  <c r="M16" i="1"/>
  <c r="M127" i="1"/>
  <c r="M600" i="1"/>
  <c r="M167" i="1"/>
  <c r="M661" i="1"/>
  <c r="M314" i="1"/>
  <c r="M669" i="1"/>
  <c r="M796" i="1"/>
  <c r="M510" i="1"/>
  <c r="M809" i="1"/>
  <c r="M687" i="1"/>
  <c r="M529" i="1"/>
  <c r="M88" i="1"/>
  <c r="M569" i="1"/>
  <c r="M106" i="1"/>
  <c r="M48" i="1"/>
  <c r="M677" i="1"/>
  <c r="M696" i="1"/>
  <c r="M550" i="1"/>
  <c r="M317" i="1"/>
  <c r="M199" i="1"/>
  <c r="M531" i="1"/>
  <c r="M249" i="1"/>
  <c r="M163" i="1"/>
  <c r="M225" i="1"/>
  <c r="M200" i="1"/>
  <c r="M758" i="1"/>
  <c r="M298" i="1"/>
  <c r="M400" i="1"/>
  <c r="M789" i="1"/>
  <c r="M776" i="1"/>
  <c r="M771" i="1"/>
  <c r="M417" i="1"/>
  <c r="M782" i="1"/>
  <c r="M113" i="1"/>
  <c r="M566" i="1"/>
  <c r="M608" i="1"/>
  <c r="M734" i="1"/>
  <c r="M606" i="1"/>
  <c r="M166" i="1"/>
  <c r="M310" i="1"/>
  <c r="M497" i="1"/>
  <c r="M180" i="1"/>
  <c r="M379" i="1"/>
  <c r="M216" i="1"/>
  <c r="M154" i="1"/>
  <c r="M466" i="1"/>
  <c r="M432" i="1"/>
  <c r="M663" i="1"/>
  <c r="M349" i="1"/>
  <c r="M398" i="1"/>
  <c r="M593" i="1"/>
  <c r="M724" i="1"/>
  <c r="M621" i="1"/>
  <c r="M449" i="1"/>
  <c r="M742" i="1"/>
  <c r="M475" i="1"/>
  <c r="M755" i="1"/>
  <c r="M807" i="1"/>
  <c r="M338" i="1"/>
  <c r="M33" i="1"/>
  <c r="M577" i="1"/>
  <c r="M685" i="1"/>
  <c r="M315" i="1"/>
  <c r="M754" i="1"/>
  <c r="M49" i="1"/>
  <c r="M813" i="1"/>
  <c r="M534" i="1"/>
  <c r="M149" i="1"/>
  <c r="M141" i="1"/>
  <c r="M85" i="1"/>
  <c r="M603" i="1"/>
  <c r="M674" i="1"/>
  <c r="M146" i="1"/>
  <c r="M632" i="1"/>
  <c r="M498" i="1"/>
  <c r="M472" i="1"/>
  <c r="M255" i="1"/>
  <c r="M319" i="1"/>
  <c r="M786" i="1"/>
  <c r="M365" i="1"/>
  <c r="M512" i="1"/>
  <c r="M313" i="1"/>
  <c r="M599" i="1"/>
  <c r="M620" i="1"/>
  <c r="M191" i="1"/>
  <c r="M122" i="1"/>
  <c r="M353" i="1"/>
  <c r="M82" i="1"/>
  <c r="M538" i="1"/>
  <c r="M615" i="1"/>
  <c r="M821" i="1"/>
  <c r="M478" i="1"/>
  <c r="M797" i="1"/>
  <c r="M65" i="1"/>
  <c r="M482" i="1"/>
  <c r="M352" i="1"/>
  <c r="M336" i="1"/>
  <c r="M358" i="1"/>
  <c r="M128" i="1"/>
  <c r="M688" i="1"/>
  <c r="M548" i="1"/>
  <c r="M418" i="1"/>
  <c r="M568" i="1"/>
  <c r="M320" i="1"/>
  <c r="M726" i="1"/>
  <c r="M260" i="1"/>
  <c r="M173" i="1"/>
  <c r="M578" i="1"/>
  <c r="M332" i="1"/>
  <c r="M773" i="1"/>
  <c r="M454" i="1"/>
  <c r="M377" i="1"/>
  <c r="M183" i="1"/>
  <c r="M576" i="1"/>
  <c r="M757" i="1"/>
  <c r="M811" i="1"/>
  <c r="M429" i="1"/>
  <c r="M682" i="1"/>
  <c r="M206" i="1"/>
  <c r="M646" i="1"/>
  <c r="M208" i="1"/>
  <c r="M817" i="1"/>
  <c r="M36" i="1"/>
  <c r="M560" i="1"/>
  <c r="M210" i="1"/>
  <c r="M342" i="1"/>
  <c r="M244" i="1"/>
  <c r="M66" i="1"/>
  <c r="M138" i="1"/>
  <c r="M496" i="1"/>
  <c r="M480" i="1"/>
  <c r="M561" i="1"/>
  <c r="M126" i="1"/>
  <c r="M798" i="1"/>
  <c r="M283" i="1"/>
  <c r="M242" i="1"/>
  <c r="M388" i="1"/>
  <c r="M440" i="1"/>
  <c r="M258" i="1"/>
  <c r="M38" i="1"/>
  <c r="M59" i="1"/>
  <c r="M130" i="1"/>
  <c r="M575" i="1"/>
  <c r="M20" i="1"/>
  <c r="M335" i="1"/>
  <c r="M112" i="1"/>
  <c r="M212" i="1"/>
  <c r="M587" i="1"/>
  <c r="M545" i="1"/>
  <c r="M24" i="1"/>
  <c r="M409" i="1"/>
  <c r="M256" i="1"/>
  <c r="M327" i="1"/>
  <c r="M442" i="1"/>
  <c r="M522" i="1"/>
  <c r="M251" i="1"/>
  <c r="M737" i="1"/>
  <c r="M607" i="1"/>
  <c r="M461" i="1"/>
  <c r="M407" i="1"/>
  <c r="M355" i="1"/>
  <c r="M638" i="1"/>
  <c r="M201" i="1"/>
  <c r="M87" i="1"/>
  <c r="M71" i="1"/>
  <c r="M436" i="1"/>
  <c r="M129" i="1"/>
  <c r="M649" i="1"/>
  <c r="M170" i="1"/>
  <c r="M499" i="1"/>
  <c r="M477" i="1"/>
  <c r="M42" i="1"/>
  <c r="M450" i="1"/>
  <c r="M753" i="1"/>
  <c r="M793" i="1"/>
  <c r="M299" i="1"/>
  <c r="M777" i="1"/>
  <c r="M679" i="1"/>
  <c r="M268" i="1"/>
  <c r="M404" i="1"/>
  <c r="M18" i="1"/>
  <c r="M187" i="1"/>
  <c r="M202" i="1"/>
  <c r="M517" i="1"/>
  <c r="M666" i="1"/>
  <c r="M155" i="1"/>
  <c r="M767" i="1"/>
  <c r="M448" i="1"/>
  <c r="M467" i="1"/>
  <c r="M459" i="1"/>
  <c r="M622" i="1"/>
  <c r="M116" i="1"/>
  <c r="M421" i="1"/>
  <c r="M401" i="1"/>
  <c r="M491" i="1"/>
  <c r="M524" i="1"/>
  <c r="M590" i="1"/>
  <c r="M611" i="1"/>
  <c r="M481" i="1"/>
  <c r="M151" i="1"/>
  <c r="M186" i="1"/>
  <c r="M790" i="1"/>
  <c r="M397" i="1"/>
  <c r="M768" i="1"/>
  <c r="M17" i="1"/>
  <c r="M735" i="1"/>
  <c r="M239" i="1"/>
  <c r="M119" i="1"/>
  <c r="M706" i="1"/>
  <c r="M681" i="1"/>
  <c r="M74" i="1"/>
  <c r="M346" i="1"/>
  <c r="M426" i="1"/>
  <c r="M376" i="1"/>
  <c r="M305" i="1"/>
  <c r="M423" i="1"/>
  <c r="M375" i="1"/>
  <c r="M76" i="1"/>
  <c r="M775" i="1"/>
  <c r="M504" i="1"/>
  <c r="M371" i="1"/>
  <c r="M165" i="1"/>
  <c r="M378" i="1"/>
  <c r="M360" i="1"/>
  <c r="M686" i="1"/>
  <c r="M118" i="1"/>
  <c r="M795" i="1"/>
  <c r="M693" i="1"/>
  <c r="M274" i="1"/>
  <c r="M713" i="1"/>
  <c r="M746" i="1"/>
  <c r="M27" i="1"/>
  <c r="M617" i="1"/>
  <c r="M474" i="1"/>
  <c r="M57" i="1"/>
  <c r="M640" i="1"/>
  <c r="M137" i="1"/>
  <c r="M492" i="1"/>
  <c r="M101" i="1"/>
  <c r="M236" i="1"/>
  <c r="M270" i="1"/>
  <c r="M586" i="1"/>
  <c r="M803" i="1"/>
  <c r="M272" i="1"/>
  <c r="M410" i="1"/>
  <c r="M316" i="1"/>
  <c r="M26" i="1"/>
  <c r="M748" i="1"/>
  <c r="M373" i="1"/>
  <c r="M760" i="1"/>
  <c r="M479" i="1"/>
  <c r="M271" i="1"/>
  <c r="M542" i="1"/>
  <c r="M351" i="1"/>
  <c r="M350" i="1"/>
  <c r="M656" i="1"/>
  <c r="M277" i="1"/>
  <c r="M628" i="1"/>
  <c r="M701" i="1"/>
  <c r="M431" i="1"/>
  <c r="M72" i="1"/>
  <c r="M551" i="1"/>
  <c r="M544" i="1"/>
  <c r="M520" i="1"/>
  <c r="M75" i="1"/>
  <c r="M416" i="1"/>
  <c r="M483" i="1"/>
  <c r="M630" i="1"/>
  <c r="M635" i="1"/>
  <c r="M705" i="1"/>
  <c r="M559" i="1"/>
  <c r="M295" i="1"/>
  <c r="M698" i="1"/>
  <c r="M518" i="1"/>
  <c r="M424" i="1"/>
  <c r="M47" i="1"/>
  <c r="M652" i="1"/>
  <c r="M158" i="1"/>
  <c r="M507" i="1"/>
  <c r="M262" i="1"/>
  <c r="M384" i="1"/>
  <c r="M300" i="1"/>
  <c r="M766" i="1"/>
  <c r="M153" i="1"/>
  <c r="M422" i="1"/>
  <c r="M733" i="1"/>
  <c r="M303" i="1"/>
  <c r="M209" i="1"/>
  <c r="M692" i="1"/>
  <c r="M738" i="1"/>
  <c r="M820" i="1"/>
  <c r="M437" i="1"/>
  <c r="M521" i="1"/>
  <c r="M487" i="1"/>
  <c r="M565" i="1"/>
  <c r="M633" i="1"/>
  <c r="M273" i="1"/>
  <c r="M50" i="1"/>
  <c r="M612" i="1"/>
  <c r="M357" i="1"/>
  <c r="M83" i="1"/>
  <c r="M123" i="1"/>
  <c r="M444" i="1"/>
  <c r="M150" i="1"/>
  <c r="M443" i="1"/>
  <c r="M680" i="1"/>
  <c r="M402" i="1"/>
  <c r="M597" i="1"/>
  <c r="M211" i="1"/>
  <c r="M589" i="1"/>
  <c r="M720" i="1"/>
  <c r="M58" i="1"/>
  <c r="M68" i="1"/>
  <c r="M643" i="1"/>
  <c r="M655" i="1"/>
  <c r="M774" i="1"/>
  <c r="M485" i="1"/>
  <c r="M53" i="1"/>
  <c r="M356" i="1"/>
  <c r="M288" i="1"/>
  <c r="M215" i="1"/>
  <c r="M592" i="1"/>
  <c r="M185" i="1"/>
  <c r="M44" i="1"/>
  <c r="M284" i="1"/>
  <c r="M29" i="1"/>
  <c r="M536" i="1"/>
  <c r="M162" i="1"/>
  <c r="M164" i="1"/>
  <c r="M220" i="1"/>
  <c r="M92" i="1"/>
  <c r="M555" i="1"/>
  <c r="M148" i="1"/>
  <c r="M67" i="1"/>
  <c r="M382" i="1"/>
  <c r="M115" i="1"/>
  <c r="M770" i="1"/>
  <c r="M98" i="1"/>
  <c r="M727" i="1"/>
  <c r="M562" i="1"/>
  <c r="M80" i="1"/>
  <c r="M267" i="1"/>
  <c r="M672" i="1"/>
  <c r="M311" i="1"/>
  <c r="M264" i="1"/>
  <c r="M637" i="1"/>
  <c r="M581" i="1"/>
  <c r="M539" i="1"/>
  <c r="M513" i="1"/>
  <c r="M287" i="1"/>
  <c r="M43" i="1"/>
  <c r="M194" i="1"/>
  <c r="M229" i="1"/>
  <c r="M509" i="1"/>
  <c r="M519" i="1"/>
  <c r="M105" i="1"/>
  <c r="M623" i="1"/>
  <c r="M308" i="1"/>
  <c r="M100" i="1"/>
  <c r="M234" i="1"/>
  <c r="M203" i="1"/>
  <c r="M598" i="1"/>
  <c r="M31" i="1"/>
  <c r="M434" i="1"/>
  <c r="M455" i="1"/>
  <c r="M196" i="1"/>
  <c r="M425" i="1"/>
  <c r="M743" i="1"/>
  <c r="M403" i="1"/>
  <c r="M120" i="1"/>
  <c r="M636" i="1"/>
  <c r="M369" i="1"/>
  <c r="M699" i="1"/>
  <c r="M176" i="1"/>
  <c r="M642" i="1"/>
  <c r="M605" i="1"/>
  <c r="M406" i="1"/>
  <c r="M252" i="1"/>
  <c r="M739" i="1"/>
  <c r="M740" i="1"/>
  <c r="M670" i="1"/>
  <c r="M549" i="1"/>
  <c r="M322" i="1"/>
  <c r="M468" i="1"/>
  <c r="M21" i="1"/>
  <c r="M765" i="1"/>
  <c r="M558" i="1"/>
  <c r="M114" i="1"/>
  <c r="M343" i="1"/>
  <c r="M318" i="1"/>
  <c r="M238" i="1"/>
  <c r="M609" i="1"/>
  <c r="M730" i="1"/>
  <c r="M412" i="1"/>
  <c r="M111" i="1"/>
  <c r="M157" i="1"/>
  <c r="M361" i="1"/>
  <c r="M729" i="1"/>
  <c r="M334" i="1"/>
  <c r="M490" i="1"/>
  <c r="M703" i="1"/>
  <c r="M799" i="1"/>
  <c r="M695" i="1"/>
  <c r="M629" i="1"/>
  <c r="M259" i="1"/>
  <c r="M253" i="1"/>
  <c r="M218" i="1"/>
  <c r="M783" i="1"/>
  <c r="M190" i="1"/>
  <c r="M541" i="1"/>
  <c r="M380" i="1"/>
  <c r="M55" i="1"/>
  <c r="M95" i="1"/>
  <c r="M169" i="1"/>
  <c r="M107" i="1"/>
  <c r="M91" i="1"/>
  <c r="M241" i="1"/>
  <c r="M73" i="1"/>
  <c r="M451" i="1"/>
  <c r="M51" i="1"/>
  <c r="M717" i="1"/>
  <c r="M711" i="1"/>
  <c r="M161" i="1"/>
  <c r="M704" i="1"/>
  <c r="M564" i="1"/>
  <c r="M514" i="1"/>
  <c r="M304" i="1"/>
  <c r="M584" i="1"/>
  <c r="M718" i="1"/>
  <c r="M494" i="1"/>
  <c r="M756" i="1"/>
  <c r="M430" i="1"/>
  <c r="M77" i="1"/>
  <c r="M374" i="1"/>
  <c r="M411" i="1"/>
  <c r="M306" i="1"/>
  <c r="M772" i="1"/>
  <c r="M230" i="1"/>
  <c r="M712" i="1"/>
  <c r="M109" i="1"/>
  <c r="M486" i="1"/>
  <c r="M761" i="1"/>
  <c r="M523" i="1"/>
  <c r="M749" i="1"/>
  <c r="M344" i="1"/>
  <c r="M602" i="1"/>
  <c r="M634" i="1"/>
  <c r="M613" i="1"/>
  <c r="M610" i="1"/>
  <c r="M266" i="1"/>
  <c r="M281" i="1"/>
  <c r="M132" i="1"/>
  <c r="M557" i="1"/>
  <c r="M348" i="1"/>
  <c r="M675" i="1"/>
  <c r="M791" i="1"/>
  <c r="M420" i="1"/>
  <c r="M689" i="1"/>
  <c r="M441" i="1"/>
  <c r="M658" i="1"/>
  <c r="M619" i="1"/>
  <c r="M651" i="1"/>
  <c r="M245" i="1"/>
  <c r="M405" i="1"/>
  <c r="M280" i="1"/>
  <c r="M533" i="1"/>
  <c r="M465" i="1"/>
  <c r="M624" i="1"/>
  <c r="M728" i="1"/>
  <c r="M359" i="1"/>
  <c r="M395" i="1"/>
  <c r="M654" i="1"/>
  <c r="M182" i="1"/>
  <c r="M676" i="1"/>
  <c r="M278" i="1"/>
  <c r="M178" i="1"/>
  <c r="M716" i="1"/>
  <c r="M144" i="1"/>
  <c r="M136" i="1"/>
  <c r="M731" i="1"/>
  <c r="M488" i="1"/>
  <c r="M381" i="1"/>
  <c r="M354" i="1"/>
  <c r="M415" i="1"/>
  <c r="M763" i="1"/>
  <c r="M639" i="1"/>
  <c r="M413" i="1"/>
  <c r="M228" i="1"/>
  <c r="M387" i="1"/>
  <c r="M391" i="1"/>
  <c r="M469" i="1"/>
  <c r="M664" i="1"/>
  <c r="M572" i="1"/>
  <c r="M37" i="1"/>
  <c r="M563" i="1"/>
  <c r="M184" i="1"/>
  <c r="M289" i="1"/>
  <c r="M286" i="1"/>
  <c r="M752" i="1"/>
  <c r="M573" i="1"/>
  <c r="M197" i="1"/>
  <c r="M747" i="1"/>
  <c r="M97" i="1"/>
  <c r="M618" i="1"/>
  <c r="M810" i="1"/>
  <c r="M195" i="1"/>
  <c r="M188" i="1"/>
  <c r="M788" i="1"/>
  <c r="M700" i="1"/>
  <c r="M233" i="1"/>
  <c r="M168" i="1"/>
  <c r="M641" i="1"/>
  <c r="M3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tc={43BE5131-4C07-4AD3-ACC4-B4B0B3E68B98}</author>
  </authors>
  <commentList>
    <comment ref="A1" authorId="0" shapeId="0" xr:uid="{43BE5131-4C07-4AD3-ACC4-B4B0B3E68B9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NOAA Dane County Regional Airport weather station
Reply:
    https://www.ncei.noaa.gov/cdo-web/</t>
      </text>
    </comment>
  </commentList>
</comments>
</file>

<file path=xl/sharedStrings.xml><?xml version="1.0" encoding="utf-8"?>
<sst xmlns="http://schemas.openxmlformats.org/spreadsheetml/2006/main" count="7371" uniqueCount="65">
  <si>
    <t>Year</t>
  </si>
  <si>
    <t>Month</t>
  </si>
  <si>
    <t>Date</t>
  </si>
  <si>
    <t>Total Yield in Wh</t>
  </si>
  <si>
    <t>Target Yield Wh</t>
  </si>
  <si>
    <t>Specific Yield kWh/kWp</t>
  </si>
  <si>
    <t>Yield In $</t>
  </si>
  <si>
    <t>Target in $</t>
  </si>
  <si>
    <t>Difference Target / Actual %</t>
  </si>
  <si>
    <t>Total Yield - Target Yield</t>
  </si>
  <si>
    <t>Cost Estimate ($)</t>
  </si>
  <si>
    <t>Monthly Yield in Wh</t>
  </si>
  <si>
    <t>Monthly Yield MWh</t>
  </si>
  <si>
    <t>Monthly Target Yield in Wh</t>
  </si>
  <si>
    <t>Monthly Target Yield MWh</t>
  </si>
  <si>
    <t>Yearly Yield in Wh</t>
  </si>
  <si>
    <t>Yearly Target Yield In Wh</t>
  </si>
  <si>
    <t>Vertical Line</t>
  </si>
  <si>
    <t>Column1</t>
  </si>
  <si>
    <t>Column2</t>
  </si>
  <si>
    <t>Column3</t>
  </si>
  <si>
    <t>Column4</t>
  </si>
  <si>
    <t>x</t>
  </si>
  <si>
    <t>new panels installed</t>
  </si>
  <si>
    <t xml:space="preserve">Total Cost = </t>
  </si>
  <si>
    <t>Cost Estimate ($)2</t>
  </si>
  <si>
    <t>Total Return ($)</t>
  </si>
  <si>
    <t>Annual Yield in Wh</t>
  </si>
  <si>
    <t>Annual Target Yield in Wh</t>
  </si>
  <si>
    <t>=SUM(OFFSET(This, 0, -1), [OFFSET(This, -1, 0)])</t>
  </si>
  <si>
    <t>total $ saved</t>
  </si>
  <si>
    <t>Total 2020</t>
  </si>
  <si>
    <t>AVG:</t>
  </si>
  <si>
    <t>Date:</t>
  </si>
  <si>
    <t>Day</t>
  </si>
  <si>
    <t>date</t>
  </si>
  <si>
    <t>rho -0</t>
  </si>
  <si>
    <t>rho-0.2</t>
  </si>
  <si>
    <t>yield</t>
  </si>
  <si>
    <t>yield kWh</t>
  </si>
  <si>
    <t>eff</t>
  </si>
  <si>
    <t>yield Wh</t>
  </si>
  <si>
    <t>Monthly Energy</t>
  </si>
  <si>
    <t>Avg. Daily</t>
  </si>
  <si>
    <t>STATION</t>
  </si>
  <si>
    <t>NAME</t>
  </si>
  <si>
    <t>LATITUDE</t>
  </si>
  <si>
    <t>LONGITUDE</t>
  </si>
  <si>
    <t>ELEVATION</t>
  </si>
  <si>
    <t>PRCP</t>
  </si>
  <si>
    <t>PRCP_ATTRIBUTES</t>
  </si>
  <si>
    <t>SNOW</t>
  </si>
  <si>
    <t>SNOW_ATTRIBUTES</t>
  </si>
  <si>
    <t>SNWD</t>
  </si>
  <si>
    <t>SNWD_ATTRIBUTES</t>
  </si>
  <si>
    <t>USW00014837</t>
  </si>
  <si>
    <t>MADISON DANE CO REGIONAL AIRPORT, WI US</t>
  </si>
  <si>
    <t>,,W,2400</t>
  </si>
  <si>
    <t>,,W</t>
  </si>
  <si>
    <t>T,,W,2400</t>
  </si>
  <si>
    <t>T,,W</t>
  </si>
  <si>
    <t>,,D,2400</t>
  </si>
  <si>
    <t>,,D</t>
  </si>
  <si>
    <t>T,,D</t>
  </si>
  <si>
    <t>T,,D,2400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</si>
</sst>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m/d/yyyy;@"/>
  </numFmts>
  <fonts count="1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theme="0"/>
      <name val="Helvetica Neue"/>
      <family val="2"/>
    </font>
    <font>
      <sz val="10"/>
      <color rgb="FF000000"/>
      <name val="Calibri"/>
      <family val="2"/>
    </font>
    <font>
      <b/>
      <sz val="11"/>
      <color rgb="FF444444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Calibri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rgb="FFD9E1F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0" fontId="5" fillId="0" borderId="0" xfId="0" applyFont="1"/>
    <xf numFmtId="2" fontId="0" fillId="0" borderId="0" xfId="0" applyNumberFormat="1"/>
    <xf numFmtId="165" fontId="5" fillId="0" borderId="0" xfId="0" applyNumberFormat="1" applyFont="1"/>
    <xf numFmtId="0" fontId="0" fillId="3" borderId="2" xfId="0" applyFill="1" applyBorder="1"/>
    <xf numFmtId="0" fontId="0" fillId="4" borderId="2" xfId="0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0" fillId="5" borderId="2" xfId="0" applyFill="1" applyBorder="1"/>
    <xf numFmtId="0" fontId="6" fillId="0" borderId="0" xfId="0" applyFont="1"/>
    <xf numFmtId="0" fontId="5" fillId="0" borderId="1" xfId="0" applyFont="1" applyBorder="1"/>
    <xf numFmtId="0" fontId="5" fillId="2" borderId="1" xfId="0" applyFont="1" applyFill="1" applyBorder="1"/>
    <xf numFmtId="0" fontId="8" fillId="0" borderId="0" xfId="0" applyFont="1"/>
    <xf numFmtId="0" fontId="0" fillId="6" borderId="2" xfId="0" applyFill="1" applyBorder="1"/>
    <xf numFmtId="165" fontId="1" fillId="0" borderId="0" xfId="0" applyNumberFormat="1" applyFont="1"/>
    <xf numFmtId="0" fontId="0" fillId="7" borderId="0" xfId="0" applyFill="1"/>
    <xf numFmtId="0" fontId="0" fillId="3" borderId="0" xfId="0" applyFill="1"/>
    <xf numFmtId="14" fontId="0" fillId="0" borderId="0" xfId="0" applyNumberFormat="1"/>
    <xf numFmtId="0" fontId="9" fillId="0" borderId="0" xfId="0" applyFont="1"/>
    <xf numFmtId="2" fontId="1" fillId="0" borderId="0" xfId="0" applyNumberFormat="1" applyFont="1"/>
    <xf numFmtId="2" fontId="2" fillId="0" borderId="0" xfId="0" applyNumberFormat="1" applyFont="1"/>
    <xf numFmtId="0" fontId="0" fillId="0" borderId="4" xfId="0" applyBorder="1"/>
    <xf numFmtId="44" fontId="0" fillId="9" borderId="5" xfId="1" applyFont="1" applyFill="1" applyBorder="1"/>
    <xf numFmtId="0" fontId="4" fillId="8" borderId="3" xfId="0" applyFont="1" applyFill="1" applyBorder="1"/>
    <xf numFmtId="0" fontId="4" fillId="8" borderId="1" xfId="0" applyFont="1" applyFill="1" applyBorder="1"/>
    <xf numFmtId="0" fontId="5" fillId="2" borderId="3" xfId="0" applyFont="1" applyFill="1" applyBorder="1"/>
    <xf numFmtId="0" fontId="5" fillId="2" borderId="0" xfId="0" applyFont="1" applyFill="1"/>
    <xf numFmtId="0" fontId="11" fillId="0" borderId="0" xfId="0" applyFont="1"/>
    <xf numFmtId="0" fontId="12" fillId="0" borderId="0" xfId="0" applyFont="1"/>
    <xf numFmtId="2" fontId="13" fillId="0" borderId="0" xfId="0" applyNumberFormat="1" applyFont="1"/>
    <xf numFmtId="14" fontId="11" fillId="10" borderId="0" xfId="0" applyNumberFormat="1" applyFont="1" applyFill="1"/>
    <xf numFmtId="165" fontId="5" fillId="0" borderId="7" xfId="0" applyNumberFormat="1" applyFont="1" applyBorder="1"/>
    <xf numFmtId="14" fontId="11" fillId="0" borderId="0" xfId="0" applyNumberFormat="1" applyFont="1"/>
    <xf numFmtId="0" fontId="11" fillId="10" borderId="0" xfId="0" applyFont="1" applyFill="1"/>
    <xf numFmtId="0" fontId="5" fillId="0" borderId="8" xfId="0" applyFont="1" applyBorder="1"/>
    <xf numFmtId="2" fontId="0" fillId="0" borderId="9" xfId="0" applyNumberFormat="1" applyBorder="1"/>
    <xf numFmtId="2" fontId="12" fillId="0" borderId="0" xfId="0" applyNumberFormat="1" applyFont="1"/>
    <xf numFmtId="0" fontId="2" fillId="0" borderId="6" xfId="0" applyFont="1" applyBorder="1"/>
    <xf numFmtId="0" fontId="2" fillId="2" borderId="1" xfId="0" applyFont="1" applyFill="1" applyBorder="1"/>
    <xf numFmtId="0" fontId="2" fillId="0" borderId="1" xfId="0" applyFont="1" applyBorder="1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14" fontId="8" fillId="0" borderId="0" xfId="0" applyNumberFormat="1" applyFont="1"/>
    <xf numFmtId="49" fontId="0" fillId="0" borderId="0" xfId="0" applyNumberFormat="1"/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64"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66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numFmt numFmtId="0" formatCode="General"/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font>
        <sz val="10"/>
        <color rgb="FF000000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165" formatCode="m/d/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 Neue"/>
        <family val="2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'Gordon Solar Array'!$W$7:$W$7</c:f>
              <c:numCache>
                <c:formatCode>General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'Gordon Solar Array'!#REF!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'Gordon Solar Array'!$V$7:$V$7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480E-4600-8952-6F5787CBB0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'Gordon Solar Array'!$X$7:$X$7</c:f>
              <c:numCache>
                <c:formatCode>General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'Gordon Solar Array'!#REF!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'Gordon Solar Array'!$V$7:$V$7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480E-4600-8952-6F5787CBB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27"/>
        <c:axId val="1929314391"/>
        <c:axId val="179749143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'Gordon Solar Array'!$Y$7:$Y$7</c:f>
              <c:numCache>
                <c:formatCode>General</c:formatCode>
                <c:ptCount val="1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'Gordon Solar Array'!#REF!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'Gordon Solar Array'!$V$7:$V$7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480E-4600-8952-6F5787CBB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366344"/>
        <c:axId val="1416525864"/>
      </c:lineChart>
      <c:catAx>
        <c:axId val="1929314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9143"/>
        <c:crosses val="autoZero"/>
        <c:auto val="1"/>
        <c:lblAlgn val="ctr"/>
        <c:lblOffset val="100"/>
        <c:noMultiLvlLbl val="0"/>
      </c:catAx>
      <c:valAx>
        <c:axId val="179749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1439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16525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Target / Target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66344"/>
        <c:crosses val="max"/>
        <c:crossBetween val="between"/>
      </c:valAx>
      <c:catAx>
        <c:axId val="314366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6525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Since 12/01/2020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Field1</c:v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'Arboretum Solar Array'!$K$3:$K$822</c:f>
              <c:numCache>
                <c:formatCode>General</c:formatCode>
                <c:ptCount val="820"/>
                <c:pt idx="0">
                  <c:v>74341</c:v>
                </c:pt>
                <c:pt idx="1">
                  <c:v>73013</c:v>
                </c:pt>
                <c:pt idx="2">
                  <c:v>4627</c:v>
                </c:pt>
                <c:pt idx="3">
                  <c:v>69049</c:v>
                </c:pt>
                <c:pt idx="4">
                  <c:v>28652</c:v>
                </c:pt>
                <c:pt idx="5">
                  <c:v>-2243</c:v>
                </c:pt>
                <c:pt idx="6">
                  <c:v>-49147</c:v>
                </c:pt>
                <c:pt idx="7">
                  <c:v>-49366</c:v>
                </c:pt>
                <c:pt idx="8">
                  <c:v>67036</c:v>
                </c:pt>
                <c:pt idx="9">
                  <c:v>57406</c:v>
                </c:pt>
                <c:pt idx="10">
                  <c:v>-55165</c:v>
                </c:pt>
                <c:pt idx="11">
                  <c:v>-56664</c:v>
                </c:pt>
                <c:pt idx="12">
                  <c:v>-55235</c:v>
                </c:pt>
                <c:pt idx="13">
                  <c:v>-41256</c:v>
                </c:pt>
                <c:pt idx="14">
                  <c:v>-46898</c:v>
                </c:pt>
                <c:pt idx="15">
                  <c:v>-38830</c:v>
                </c:pt>
                <c:pt idx="16">
                  <c:v>-47414</c:v>
                </c:pt>
                <c:pt idx="17">
                  <c:v>-39250</c:v>
                </c:pt>
                <c:pt idx="18">
                  <c:v>-54042</c:v>
                </c:pt>
                <c:pt idx="19">
                  <c:v>-46244</c:v>
                </c:pt>
                <c:pt idx="20">
                  <c:v>-27610</c:v>
                </c:pt>
                <c:pt idx="21">
                  <c:v>-41931</c:v>
                </c:pt>
                <c:pt idx="22">
                  <c:v>-22002</c:v>
                </c:pt>
                <c:pt idx="23">
                  <c:v>-35107</c:v>
                </c:pt>
                <c:pt idx="24">
                  <c:v>67020</c:v>
                </c:pt>
                <c:pt idx="25">
                  <c:v>38420</c:v>
                </c:pt>
                <c:pt idx="26">
                  <c:v>-43099</c:v>
                </c:pt>
                <c:pt idx="27">
                  <c:v>16400</c:v>
                </c:pt>
                <c:pt idx="28">
                  <c:v>-40885</c:v>
                </c:pt>
                <c:pt idx="29">
                  <c:v>-46430</c:v>
                </c:pt>
                <c:pt idx="30">
                  <c:v>-43364</c:v>
                </c:pt>
                <c:pt idx="31">
                  <c:v>-52034</c:v>
                </c:pt>
                <c:pt idx="32">
                  <c:v>-47221</c:v>
                </c:pt>
                <c:pt idx="33">
                  <c:v>-45480</c:v>
                </c:pt>
                <c:pt idx="34">
                  <c:v>-48134</c:v>
                </c:pt>
                <c:pt idx="35">
                  <c:v>33799</c:v>
                </c:pt>
                <c:pt idx="36">
                  <c:v>-41947</c:v>
                </c:pt>
                <c:pt idx="37">
                  <c:v>-43176</c:v>
                </c:pt>
                <c:pt idx="38">
                  <c:v>-47214</c:v>
                </c:pt>
                <c:pt idx="39">
                  <c:v>5668</c:v>
                </c:pt>
                <c:pt idx="40">
                  <c:v>-49855</c:v>
                </c:pt>
                <c:pt idx="41">
                  <c:v>-24428</c:v>
                </c:pt>
                <c:pt idx="42">
                  <c:v>52532</c:v>
                </c:pt>
                <c:pt idx="43">
                  <c:v>-22723</c:v>
                </c:pt>
                <c:pt idx="44">
                  <c:v>-35522</c:v>
                </c:pt>
                <c:pt idx="45">
                  <c:v>-41661</c:v>
                </c:pt>
                <c:pt idx="46">
                  <c:v>-46539</c:v>
                </c:pt>
                <c:pt idx="47">
                  <c:v>-26104</c:v>
                </c:pt>
                <c:pt idx="48">
                  <c:v>-43113</c:v>
                </c:pt>
                <c:pt idx="49">
                  <c:v>-30657</c:v>
                </c:pt>
                <c:pt idx="50">
                  <c:v>34208</c:v>
                </c:pt>
                <c:pt idx="51">
                  <c:v>72946</c:v>
                </c:pt>
                <c:pt idx="52">
                  <c:v>84454</c:v>
                </c:pt>
                <c:pt idx="53">
                  <c:v>51321</c:v>
                </c:pt>
                <c:pt idx="54">
                  <c:v>-54587</c:v>
                </c:pt>
                <c:pt idx="55">
                  <c:v>-28324</c:v>
                </c:pt>
                <c:pt idx="56">
                  <c:v>-55948</c:v>
                </c:pt>
                <c:pt idx="57">
                  <c:v>-96</c:v>
                </c:pt>
                <c:pt idx="58">
                  <c:v>-17134</c:v>
                </c:pt>
                <c:pt idx="59">
                  <c:v>-41374</c:v>
                </c:pt>
                <c:pt idx="60">
                  <c:v>-46875</c:v>
                </c:pt>
                <c:pt idx="61">
                  <c:v>-56684</c:v>
                </c:pt>
                <c:pt idx="62">
                  <c:v>-20099</c:v>
                </c:pt>
                <c:pt idx="63">
                  <c:v>-30017</c:v>
                </c:pt>
                <c:pt idx="64">
                  <c:v>-13964</c:v>
                </c:pt>
                <c:pt idx="65">
                  <c:v>-73068</c:v>
                </c:pt>
                <c:pt idx="66">
                  <c:v>-60140</c:v>
                </c:pt>
                <c:pt idx="67">
                  <c:v>-65511</c:v>
                </c:pt>
                <c:pt idx="68">
                  <c:v>-42789</c:v>
                </c:pt>
                <c:pt idx="69">
                  <c:v>-59696</c:v>
                </c:pt>
                <c:pt idx="70">
                  <c:v>-18805</c:v>
                </c:pt>
                <c:pt idx="71">
                  <c:v>-33788</c:v>
                </c:pt>
                <c:pt idx="72">
                  <c:v>-43532</c:v>
                </c:pt>
                <c:pt idx="73">
                  <c:v>-66231</c:v>
                </c:pt>
                <c:pt idx="74">
                  <c:v>-71607</c:v>
                </c:pt>
                <c:pt idx="75">
                  <c:v>-69752</c:v>
                </c:pt>
                <c:pt idx="76">
                  <c:v>-58958</c:v>
                </c:pt>
                <c:pt idx="77">
                  <c:v>-22205</c:v>
                </c:pt>
                <c:pt idx="78">
                  <c:v>-1971</c:v>
                </c:pt>
                <c:pt idx="79">
                  <c:v>-14731</c:v>
                </c:pt>
                <c:pt idx="80">
                  <c:v>-21171</c:v>
                </c:pt>
                <c:pt idx="81">
                  <c:v>-3427</c:v>
                </c:pt>
                <c:pt idx="82">
                  <c:v>-58642</c:v>
                </c:pt>
                <c:pt idx="83">
                  <c:v>-43987</c:v>
                </c:pt>
                <c:pt idx="84">
                  <c:v>-4856</c:v>
                </c:pt>
                <c:pt idx="85">
                  <c:v>-13892</c:v>
                </c:pt>
                <c:pt idx="86">
                  <c:v>76993</c:v>
                </c:pt>
                <c:pt idx="87">
                  <c:v>63151</c:v>
                </c:pt>
                <c:pt idx="88">
                  <c:v>69398</c:v>
                </c:pt>
                <c:pt idx="89">
                  <c:v>-44557</c:v>
                </c:pt>
                <c:pt idx="90">
                  <c:v>62612</c:v>
                </c:pt>
                <c:pt idx="91">
                  <c:v>78718</c:v>
                </c:pt>
                <c:pt idx="92">
                  <c:v>75562</c:v>
                </c:pt>
                <c:pt idx="93">
                  <c:v>72741</c:v>
                </c:pt>
                <c:pt idx="94">
                  <c:v>64373</c:v>
                </c:pt>
                <c:pt idx="95">
                  <c:v>76648</c:v>
                </c:pt>
                <c:pt idx="96">
                  <c:v>50233</c:v>
                </c:pt>
                <c:pt idx="97">
                  <c:v>68030</c:v>
                </c:pt>
                <c:pt idx="98">
                  <c:v>52922</c:v>
                </c:pt>
                <c:pt idx="99">
                  <c:v>-45942</c:v>
                </c:pt>
                <c:pt idx="100">
                  <c:v>34082</c:v>
                </c:pt>
                <c:pt idx="101">
                  <c:v>54453</c:v>
                </c:pt>
                <c:pt idx="102">
                  <c:v>61268</c:v>
                </c:pt>
                <c:pt idx="103">
                  <c:v>6931</c:v>
                </c:pt>
                <c:pt idx="104">
                  <c:v>-66740</c:v>
                </c:pt>
                <c:pt idx="105">
                  <c:v>-58405</c:v>
                </c:pt>
                <c:pt idx="106">
                  <c:v>-63180</c:v>
                </c:pt>
                <c:pt idx="107">
                  <c:v>67625</c:v>
                </c:pt>
                <c:pt idx="108">
                  <c:v>76718</c:v>
                </c:pt>
                <c:pt idx="109">
                  <c:v>78108</c:v>
                </c:pt>
                <c:pt idx="110">
                  <c:v>53227</c:v>
                </c:pt>
                <c:pt idx="111">
                  <c:v>-33716</c:v>
                </c:pt>
                <c:pt idx="112">
                  <c:v>-54580</c:v>
                </c:pt>
                <c:pt idx="113">
                  <c:v>-62048</c:v>
                </c:pt>
                <c:pt idx="114">
                  <c:v>-52233</c:v>
                </c:pt>
                <c:pt idx="115">
                  <c:v>-1835</c:v>
                </c:pt>
                <c:pt idx="116">
                  <c:v>-67037</c:v>
                </c:pt>
                <c:pt idx="117">
                  <c:v>74556</c:v>
                </c:pt>
                <c:pt idx="118">
                  <c:v>73174</c:v>
                </c:pt>
                <c:pt idx="119">
                  <c:v>47621</c:v>
                </c:pt>
                <c:pt idx="120">
                  <c:v>19290</c:v>
                </c:pt>
                <c:pt idx="121">
                  <c:v>65185</c:v>
                </c:pt>
                <c:pt idx="122">
                  <c:v>62849</c:v>
                </c:pt>
                <c:pt idx="123">
                  <c:v>57757</c:v>
                </c:pt>
                <c:pt idx="124">
                  <c:v>55455</c:v>
                </c:pt>
                <c:pt idx="125">
                  <c:v>-9900</c:v>
                </c:pt>
                <c:pt idx="126">
                  <c:v>16108</c:v>
                </c:pt>
                <c:pt idx="127">
                  <c:v>2731</c:v>
                </c:pt>
                <c:pt idx="128">
                  <c:v>-31143</c:v>
                </c:pt>
                <c:pt idx="129">
                  <c:v>-36192</c:v>
                </c:pt>
                <c:pt idx="130">
                  <c:v>-69568</c:v>
                </c:pt>
                <c:pt idx="131">
                  <c:v>-53947</c:v>
                </c:pt>
                <c:pt idx="132">
                  <c:v>17210</c:v>
                </c:pt>
                <c:pt idx="133">
                  <c:v>-45077</c:v>
                </c:pt>
                <c:pt idx="134">
                  <c:v>-33707</c:v>
                </c:pt>
                <c:pt idx="135">
                  <c:v>-22829</c:v>
                </c:pt>
                <c:pt idx="136">
                  <c:v>50197</c:v>
                </c:pt>
                <c:pt idx="137">
                  <c:v>57223</c:v>
                </c:pt>
                <c:pt idx="138">
                  <c:v>9228</c:v>
                </c:pt>
                <c:pt idx="139">
                  <c:v>-33769</c:v>
                </c:pt>
                <c:pt idx="140">
                  <c:v>-38757</c:v>
                </c:pt>
                <c:pt idx="141">
                  <c:v>15787</c:v>
                </c:pt>
                <c:pt idx="142">
                  <c:v>59564</c:v>
                </c:pt>
                <c:pt idx="143">
                  <c:v>6039</c:v>
                </c:pt>
                <c:pt idx="144">
                  <c:v>-12677</c:v>
                </c:pt>
                <c:pt idx="145">
                  <c:v>37913</c:v>
                </c:pt>
                <c:pt idx="146">
                  <c:v>8169</c:v>
                </c:pt>
                <c:pt idx="147">
                  <c:v>448</c:v>
                </c:pt>
                <c:pt idx="148">
                  <c:v>-3962</c:v>
                </c:pt>
                <c:pt idx="149">
                  <c:v>16778</c:v>
                </c:pt>
                <c:pt idx="150">
                  <c:v>58379</c:v>
                </c:pt>
                <c:pt idx="151">
                  <c:v>21209</c:v>
                </c:pt>
                <c:pt idx="152">
                  <c:v>40275</c:v>
                </c:pt>
                <c:pt idx="153">
                  <c:v>-65855</c:v>
                </c:pt>
                <c:pt idx="154">
                  <c:v>-20803</c:v>
                </c:pt>
                <c:pt idx="155">
                  <c:v>35964</c:v>
                </c:pt>
                <c:pt idx="156">
                  <c:v>7668</c:v>
                </c:pt>
                <c:pt idx="157">
                  <c:v>7467</c:v>
                </c:pt>
                <c:pt idx="158">
                  <c:v>14035</c:v>
                </c:pt>
                <c:pt idx="159">
                  <c:v>31816</c:v>
                </c:pt>
                <c:pt idx="160">
                  <c:v>12955</c:v>
                </c:pt>
                <c:pt idx="161">
                  <c:v>52892</c:v>
                </c:pt>
                <c:pt idx="162">
                  <c:v>46501</c:v>
                </c:pt>
                <c:pt idx="163">
                  <c:v>26663</c:v>
                </c:pt>
                <c:pt idx="164">
                  <c:v>29934</c:v>
                </c:pt>
                <c:pt idx="165">
                  <c:v>-61781</c:v>
                </c:pt>
                <c:pt idx="166">
                  <c:v>4198</c:v>
                </c:pt>
                <c:pt idx="167">
                  <c:v>29981</c:v>
                </c:pt>
                <c:pt idx="168">
                  <c:v>-33927</c:v>
                </c:pt>
                <c:pt idx="169">
                  <c:v>-53168</c:v>
                </c:pt>
                <c:pt idx="170">
                  <c:v>-23429</c:v>
                </c:pt>
                <c:pt idx="171">
                  <c:v>-51585</c:v>
                </c:pt>
                <c:pt idx="172">
                  <c:v>-18415</c:v>
                </c:pt>
                <c:pt idx="173">
                  <c:v>-58534</c:v>
                </c:pt>
                <c:pt idx="174">
                  <c:v>-43255</c:v>
                </c:pt>
                <c:pt idx="175">
                  <c:v>-52070</c:v>
                </c:pt>
                <c:pt idx="176">
                  <c:v>-31008</c:v>
                </c:pt>
                <c:pt idx="177">
                  <c:v>-86162</c:v>
                </c:pt>
                <c:pt idx="178">
                  <c:v>-84387</c:v>
                </c:pt>
                <c:pt idx="179">
                  <c:v>-24819</c:v>
                </c:pt>
                <c:pt idx="180">
                  <c:v>-37502</c:v>
                </c:pt>
                <c:pt idx="181">
                  <c:v>-34992</c:v>
                </c:pt>
                <c:pt idx="182">
                  <c:v>-35408</c:v>
                </c:pt>
                <c:pt idx="183">
                  <c:v>25180</c:v>
                </c:pt>
                <c:pt idx="184">
                  <c:v>32357</c:v>
                </c:pt>
                <c:pt idx="185">
                  <c:v>25226</c:v>
                </c:pt>
                <c:pt idx="186">
                  <c:v>31048</c:v>
                </c:pt>
                <c:pt idx="187">
                  <c:v>15014</c:v>
                </c:pt>
                <c:pt idx="188">
                  <c:v>-27678</c:v>
                </c:pt>
                <c:pt idx="189">
                  <c:v>16551</c:v>
                </c:pt>
                <c:pt idx="190">
                  <c:v>21158</c:v>
                </c:pt>
                <c:pt idx="191">
                  <c:v>26832</c:v>
                </c:pt>
                <c:pt idx="192">
                  <c:v>-11740</c:v>
                </c:pt>
                <c:pt idx="193">
                  <c:v>27700</c:v>
                </c:pt>
                <c:pt idx="194">
                  <c:v>30910</c:v>
                </c:pt>
                <c:pt idx="195">
                  <c:v>22787</c:v>
                </c:pt>
                <c:pt idx="196">
                  <c:v>29487</c:v>
                </c:pt>
                <c:pt idx="197">
                  <c:v>32557</c:v>
                </c:pt>
                <c:pt idx="198">
                  <c:v>17876</c:v>
                </c:pt>
                <c:pt idx="199">
                  <c:v>27141</c:v>
                </c:pt>
                <c:pt idx="200">
                  <c:v>31679</c:v>
                </c:pt>
                <c:pt idx="201">
                  <c:v>-61777</c:v>
                </c:pt>
                <c:pt idx="202">
                  <c:v>14008</c:v>
                </c:pt>
                <c:pt idx="203">
                  <c:v>23982</c:v>
                </c:pt>
                <c:pt idx="204">
                  <c:v>-20045</c:v>
                </c:pt>
                <c:pt idx="205">
                  <c:v>-61293</c:v>
                </c:pt>
                <c:pt idx="206">
                  <c:v>-34941</c:v>
                </c:pt>
                <c:pt idx="207">
                  <c:v>-55060</c:v>
                </c:pt>
                <c:pt idx="208">
                  <c:v>-24269</c:v>
                </c:pt>
                <c:pt idx="209">
                  <c:v>-21144</c:v>
                </c:pt>
                <c:pt idx="210">
                  <c:v>-51335</c:v>
                </c:pt>
                <c:pt idx="211">
                  <c:v>8933</c:v>
                </c:pt>
                <c:pt idx="212">
                  <c:v>35044</c:v>
                </c:pt>
                <c:pt idx="213">
                  <c:v>36988</c:v>
                </c:pt>
                <c:pt idx="214">
                  <c:v>30196</c:v>
                </c:pt>
                <c:pt idx="215">
                  <c:v>24561</c:v>
                </c:pt>
                <c:pt idx="216">
                  <c:v>25072</c:v>
                </c:pt>
                <c:pt idx="217">
                  <c:v>19067</c:v>
                </c:pt>
                <c:pt idx="218">
                  <c:v>-64000</c:v>
                </c:pt>
                <c:pt idx="219">
                  <c:v>-53669</c:v>
                </c:pt>
                <c:pt idx="220">
                  <c:v>8407</c:v>
                </c:pt>
                <c:pt idx="221">
                  <c:v>-1838</c:v>
                </c:pt>
                <c:pt idx="222">
                  <c:v>21751</c:v>
                </c:pt>
                <c:pt idx="223">
                  <c:v>-49529</c:v>
                </c:pt>
                <c:pt idx="224">
                  <c:v>-9147</c:v>
                </c:pt>
                <c:pt idx="225">
                  <c:v>-47803</c:v>
                </c:pt>
                <c:pt idx="226">
                  <c:v>-13143</c:v>
                </c:pt>
                <c:pt idx="227">
                  <c:v>19785</c:v>
                </c:pt>
                <c:pt idx="228">
                  <c:v>19857</c:v>
                </c:pt>
                <c:pt idx="229">
                  <c:v>26409</c:v>
                </c:pt>
                <c:pt idx="230">
                  <c:v>27514</c:v>
                </c:pt>
                <c:pt idx="231">
                  <c:v>17248</c:v>
                </c:pt>
                <c:pt idx="232">
                  <c:v>-34032</c:v>
                </c:pt>
                <c:pt idx="233">
                  <c:v>9888</c:v>
                </c:pt>
                <c:pt idx="234">
                  <c:v>12153</c:v>
                </c:pt>
                <c:pt idx="235">
                  <c:v>-3661</c:v>
                </c:pt>
                <c:pt idx="236">
                  <c:v>34377</c:v>
                </c:pt>
                <c:pt idx="237">
                  <c:v>25004</c:v>
                </c:pt>
                <c:pt idx="238">
                  <c:v>-9696</c:v>
                </c:pt>
                <c:pt idx="239">
                  <c:v>-18158</c:v>
                </c:pt>
                <c:pt idx="240">
                  <c:v>-45763</c:v>
                </c:pt>
                <c:pt idx="241">
                  <c:v>-54181</c:v>
                </c:pt>
                <c:pt idx="242">
                  <c:v>-37384</c:v>
                </c:pt>
                <c:pt idx="243">
                  <c:v>-38852</c:v>
                </c:pt>
                <c:pt idx="244">
                  <c:v>-42947</c:v>
                </c:pt>
                <c:pt idx="245">
                  <c:v>-44307</c:v>
                </c:pt>
                <c:pt idx="246">
                  <c:v>-43335</c:v>
                </c:pt>
                <c:pt idx="247">
                  <c:v>-47316</c:v>
                </c:pt>
                <c:pt idx="248">
                  <c:v>-44959</c:v>
                </c:pt>
                <c:pt idx="249">
                  <c:v>-80276</c:v>
                </c:pt>
                <c:pt idx="250">
                  <c:v>-50377</c:v>
                </c:pt>
                <c:pt idx="251">
                  <c:v>-70088</c:v>
                </c:pt>
                <c:pt idx="252">
                  <c:v>-46978</c:v>
                </c:pt>
                <c:pt idx="253">
                  <c:v>-51649</c:v>
                </c:pt>
                <c:pt idx="254">
                  <c:v>25745</c:v>
                </c:pt>
                <c:pt idx="255">
                  <c:v>38430</c:v>
                </c:pt>
                <c:pt idx="256">
                  <c:v>40803</c:v>
                </c:pt>
                <c:pt idx="257">
                  <c:v>37848</c:v>
                </c:pt>
                <c:pt idx="258">
                  <c:v>36063</c:v>
                </c:pt>
                <c:pt idx="259">
                  <c:v>39238</c:v>
                </c:pt>
                <c:pt idx="260">
                  <c:v>18800</c:v>
                </c:pt>
                <c:pt idx="261">
                  <c:v>17582</c:v>
                </c:pt>
                <c:pt idx="262">
                  <c:v>28116</c:v>
                </c:pt>
                <c:pt idx="263">
                  <c:v>-14397</c:v>
                </c:pt>
                <c:pt idx="264">
                  <c:v>41669</c:v>
                </c:pt>
                <c:pt idx="265">
                  <c:v>10286</c:v>
                </c:pt>
                <c:pt idx="266">
                  <c:v>-26322</c:v>
                </c:pt>
                <c:pt idx="267">
                  <c:v>-15156</c:v>
                </c:pt>
                <c:pt idx="268">
                  <c:v>7930</c:v>
                </c:pt>
                <c:pt idx="269">
                  <c:v>-119</c:v>
                </c:pt>
                <c:pt idx="270">
                  <c:v>18543</c:v>
                </c:pt>
                <c:pt idx="271">
                  <c:v>29886</c:v>
                </c:pt>
                <c:pt idx="272">
                  <c:v>37738</c:v>
                </c:pt>
                <c:pt idx="273">
                  <c:v>-35976</c:v>
                </c:pt>
                <c:pt idx="274">
                  <c:v>45861</c:v>
                </c:pt>
                <c:pt idx="275">
                  <c:v>17433</c:v>
                </c:pt>
                <c:pt idx="276">
                  <c:v>-68398</c:v>
                </c:pt>
                <c:pt idx="277">
                  <c:v>-67445</c:v>
                </c:pt>
                <c:pt idx="278">
                  <c:v>39668</c:v>
                </c:pt>
                <c:pt idx="279">
                  <c:v>52012</c:v>
                </c:pt>
                <c:pt idx="280">
                  <c:v>-23381</c:v>
                </c:pt>
                <c:pt idx="281">
                  <c:v>21390</c:v>
                </c:pt>
                <c:pt idx="282">
                  <c:v>15382</c:v>
                </c:pt>
                <c:pt idx="283">
                  <c:v>48135</c:v>
                </c:pt>
                <c:pt idx="284">
                  <c:v>13074</c:v>
                </c:pt>
                <c:pt idx="285">
                  <c:v>-61188</c:v>
                </c:pt>
                <c:pt idx="286">
                  <c:v>-63970</c:v>
                </c:pt>
                <c:pt idx="287">
                  <c:v>-14647</c:v>
                </c:pt>
                <c:pt idx="288">
                  <c:v>51534</c:v>
                </c:pt>
                <c:pt idx="289">
                  <c:v>52050</c:v>
                </c:pt>
                <c:pt idx="290">
                  <c:v>24993</c:v>
                </c:pt>
                <c:pt idx="291">
                  <c:v>52151</c:v>
                </c:pt>
                <c:pt idx="292">
                  <c:v>35316</c:v>
                </c:pt>
                <c:pt idx="293">
                  <c:v>-25961</c:v>
                </c:pt>
                <c:pt idx="294">
                  <c:v>7999</c:v>
                </c:pt>
                <c:pt idx="295">
                  <c:v>36744</c:v>
                </c:pt>
                <c:pt idx="296">
                  <c:v>56304</c:v>
                </c:pt>
                <c:pt idx="297">
                  <c:v>22280</c:v>
                </c:pt>
                <c:pt idx="298">
                  <c:v>29336</c:v>
                </c:pt>
                <c:pt idx="299">
                  <c:v>23954</c:v>
                </c:pt>
                <c:pt idx="300">
                  <c:v>44263</c:v>
                </c:pt>
                <c:pt idx="301">
                  <c:v>54058</c:v>
                </c:pt>
                <c:pt idx="302">
                  <c:v>44337</c:v>
                </c:pt>
                <c:pt idx="303">
                  <c:v>38373</c:v>
                </c:pt>
                <c:pt idx="304">
                  <c:v>38465</c:v>
                </c:pt>
                <c:pt idx="305">
                  <c:v>-19322</c:v>
                </c:pt>
                <c:pt idx="306">
                  <c:v>-40736</c:v>
                </c:pt>
                <c:pt idx="307">
                  <c:v>-46548</c:v>
                </c:pt>
                <c:pt idx="308">
                  <c:v>-46594</c:v>
                </c:pt>
                <c:pt idx="309">
                  <c:v>14286</c:v>
                </c:pt>
                <c:pt idx="310">
                  <c:v>-65679</c:v>
                </c:pt>
                <c:pt idx="311">
                  <c:v>-30113</c:v>
                </c:pt>
                <c:pt idx="312">
                  <c:v>46651</c:v>
                </c:pt>
                <c:pt idx="313">
                  <c:v>-53883</c:v>
                </c:pt>
                <c:pt idx="314">
                  <c:v>-66042</c:v>
                </c:pt>
                <c:pt idx="315">
                  <c:v>-57602</c:v>
                </c:pt>
                <c:pt idx="316">
                  <c:v>-51634</c:v>
                </c:pt>
                <c:pt idx="317">
                  <c:v>28776</c:v>
                </c:pt>
                <c:pt idx="318">
                  <c:v>-28589</c:v>
                </c:pt>
                <c:pt idx="319">
                  <c:v>60431</c:v>
                </c:pt>
                <c:pt idx="320">
                  <c:v>63156</c:v>
                </c:pt>
                <c:pt idx="321">
                  <c:v>59763</c:v>
                </c:pt>
                <c:pt idx="322">
                  <c:v>46712</c:v>
                </c:pt>
                <c:pt idx="323">
                  <c:v>7218</c:v>
                </c:pt>
                <c:pt idx="324">
                  <c:v>-60141</c:v>
                </c:pt>
                <c:pt idx="325">
                  <c:v>675</c:v>
                </c:pt>
                <c:pt idx="326">
                  <c:v>61055</c:v>
                </c:pt>
                <c:pt idx="327">
                  <c:v>-59237</c:v>
                </c:pt>
                <c:pt idx="328">
                  <c:v>-21050</c:v>
                </c:pt>
                <c:pt idx="329">
                  <c:v>55488</c:v>
                </c:pt>
                <c:pt idx="330">
                  <c:v>30296</c:v>
                </c:pt>
                <c:pt idx="331">
                  <c:v>-73627</c:v>
                </c:pt>
                <c:pt idx="332">
                  <c:v>-68635</c:v>
                </c:pt>
                <c:pt idx="333">
                  <c:v>16842</c:v>
                </c:pt>
                <c:pt idx="334">
                  <c:v>17576</c:v>
                </c:pt>
                <c:pt idx="335">
                  <c:v>27809</c:v>
                </c:pt>
                <c:pt idx="336">
                  <c:v>54076</c:v>
                </c:pt>
                <c:pt idx="337">
                  <c:v>15654</c:v>
                </c:pt>
                <c:pt idx="338">
                  <c:v>31999</c:v>
                </c:pt>
                <c:pt idx="339">
                  <c:v>63346</c:v>
                </c:pt>
                <c:pt idx="340">
                  <c:v>58053</c:v>
                </c:pt>
                <c:pt idx="341">
                  <c:v>17063</c:v>
                </c:pt>
                <c:pt idx="342">
                  <c:v>53298</c:v>
                </c:pt>
                <c:pt idx="343">
                  <c:v>25115</c:v>
                </c:pt>
                <c:pt idx="344">
                  <c:v>-20287</c:v>
                </c:pt>
                <c:pt idx="345">
                  <c:v>-55256</c:v>
                </c:pt>
                <c:pt idx="346">
                  <c:v>-40965</c:v>
                </c:pt>
                <c:pt idx="347">
                  <c:v>-53438</c:v>
                </c:pt>
                <c:pt idx="348">
                  <c:v>-54905</c:v>
                </c:pt>
                <c:pt idx="349">
                  <c:v>-55459</c:v>
                </c:pt>
                <c:pt idx="350">
                  <c:v>-12679</c:v>
                </c:pt>
                <c:pt idx="351">
                  <c:v>-314</c:v>
                </c:pt>
                <c:pt idx="352">
                  <c:v>-53086</c:v>
                </c:pt>
                <c:pt idx="353">
                  <c:v>17892</c:v>
                </c:pt>
                <c:pt idx="354">
                  <c:v>-25838</c:v>
                </c:pt>
                <c:pt idx="355">
                  <c:v>29751</c:v>
                </c:pt>
                <c:pt idx="356">
                  <c:v>43588</c:v>
                </c:pt>
                <c:pt idx="357">
                  <c:v>51559</c:v>
                </c:pt>
                <c:pt idx="358">
                  <c:v>-30111</c:v>
                </c:pt>
                <c:pt idx="359">
                  <c:v>-61725</c:v>
                </c:pt>
                <c:pt idx="360">
                  <c:v>-45557</c:v>
                </c:pt>
                <c:pt idx="361">
                  <c:v>-30491</c:v>
                </c:pt>
                <c:pt idx="362">
                  <c:v>58625</c:v>
                </c:pt>
                <c:pt idx="363">
                  <c:v>-54171</c:v>
                </c:pt>
                <c:pt idx="364">
                  <c:v>54011</c:v>
                </c:pt>
                <c:pt idx="365">
                  <c:v>-23430</c:v>
                </c:pt>
                <c:pt idx="366">
                  <c:v>60229</c:v>
                </c:pt>
                <c:pt idx="367">
                  <c:v>-32501</c:v>
                </c:pt>
                <c:pt idx="368">
                  <c:v>-37013</c:v>
                </c:pt>
                <c:pt idx="369">
                  <c:v>-56394</c:v>
                </c:pt>
                <c:pt idx="370">
                  <c:v>46469</c:v>
                </c:pt>
                <c:pt idx="371">
                  <c:v>-46608</c:v>
                </c:pt>
                <c:pt idx="372">
                  <c:v>18747</c:v>
                </c:pt>
                <c:pt idx="373">
                  <c:v>-52658</c:v>
                </c:pt>
                <c:pt idx="374">
                  <c:v>-45441</c:v>
                </c:pt>
                <c:pt idx="375">
                  <c:v>30790</c:v>
                </c:pt>
                <c:pt idx="376">
                  <c:v>56122</c:v>
                </c:pt>
                <c:pt idx="377">
                  <c:v>61682</c:v>
                </c:pt>
                <c:pt idx="378">
                  <c:v>-23708</c:v>
                </c:pt>
                <c:pt idx="379">
                  <c:v>-44823</c:v>
                </c:pt>
                <c:pt idx="380">
                  <c:v>643</c:v>
                </c:pt>
                <c:pt idx="381">
                  <c:v>21553</c:v>
                </c:pt>
                <c:pt idx="382">
                  <c:v>-5771</c:v>
                </c:pt>
                <c:pt idx="383">
                  <c:v>-19280</c:v>
                </c:pt>
                <c:pt idx="384">
                  <c:v>40340</c:v>
                </c:pt>
                <c:pt idx="385">
                  <c:v>161</c:v>
                </c:pt>
                <c:pt idx="386">
                  <c:v>-8157</c:v>
                </c:pt>
                <c:pt idx="387">
                  <c:v>-29967</c:v>
                </c:pt>
                <c:pt idx="388">
                  <c:v>-52873</c:v>
                </c:pt>
                <c:pt idx="389">
                  <c:v>31565</c:v>
                </c:pt>
                <c:pt idx="390">
                  <c:v>19131</c:v>
                </c:pt>
                <c:pt idx="391">
                  <c:v>-32507</c:v>
                </c:pt>
                <c:pt idx="392">
                  <c:v>-55959</c:v>
                </c:pt>
                <c:pt idx="393">
                  <c:v>-12123</c:v>
                </c:pt>
                <c:pt idx="394">
                  <c:v>-50299</c:v>
                </c:pt>
                <c:pt idx="395">
                  <c:v>-55248</c:v>
                </c:pt>
                <c:pt idx="396">
                  <c:v>-56684</c:v>
                </c:pt>
                <c:pt idx="397">
                  <c:v>-22262</c:v>
                </c:pt>
                <c:pt idx="398">
                  <c:v>-193</c:v>
                </c:pt>
                <c:pt idx="399">
                  <c:v>-27866</c:v>
                </c:pt>
                <c:pt idx="400">
                  <c:v>-37156</c:v>
                </c:pt>
                <c:pt idx="401">
                  <c:v>-18073</c:v>
                </c:pt>
                <c:pt idx="402">
                  <c:v>4690</c:v>
                </c:pt>
                <c:pt idx="403">
                  <c:v>-36772</c:v>
                </c:pt>
                <c:pt idx="404">
                  <c:v>11762</c:v>
                </c:pt>
                <c:pt idx="405">
                  <c:v>12787</c:v>
                </c:pt>
                <c:pt idx="406">
                  <c:v>8060</c:v>
                </c:pt>
                <c:pt idx="407">
                  <c:v>-13774</c:v>
                </c:pt>
                <c:pt idx="408">
                  <c:v>12608</c:v>
                </c:pt>
                <c:pt idx="409">
                  <c:v>-45426</c:v>
                </c:pt>
                <c:pt idx="410">
                  <c:v>41448</c:v>
                </c:pt>
                <c:pt idx="411">
                  <c:v>-13257</c:v>
                </c:pt>
                <c:pt idx="412">
                  <c:v>13237</c:v>
                </c:pt>
                <c:pt idx="413">
                  <c:v>22641</c:v>
                </c:pt>
                <c:pt idx="414">
                  <c:v>75082</c:v>
                </c:pt>
                <c:pt idx="415">
                  <c:v>79572</c:v>
                </c:pt>
                <c:pt idx="416">
                  <c:v>80866</c:v>
                </c:pt>
                <c:pt idx="417">
                  <c:v>54830</c:v>
                </c:pt>
                <c:pt idx="418">
                  <c:v>56117</c:v>
                </c:pt>
                <c:pt idx="419">
                  <c:v>-41191</c:v>
                </c:pt>
                <c:pt idx="420">
                  <c:v>23014</c:v>
                </c:pt>
                <c:pt idx="421">
                  <c:v>33205</c:v>
                </c:pt>
                <c:pt idx="422">
                  <c:v>-12565</c:v>
                </c:pt>
                <c:pt idx="423">
                  <c:v>76369</c:v>
                </c:pt>
                <c:pt idx="424">
                  <c:v>3991</c:v>
                </c:pt>
                <c:pt idx="425">
                  <c:v>277</c:v>
                </c:pt>
                <c:pt idx="426">
                  <c:v>44637</c:v>
                </c:pt>
                <c:pt idx="427">
                  <c:v>22988</c:v>
                </c:pt>
                <c:pt idx="428">
                  <c:v>-33528</c:v>
                </c:pt>
                <c:pt idx="429">
                  <c:v>56087</c:v>
                </c:pt>
                <c:pt idx="430">
                  <c:v>-23483</c:v>
                </c:pt>
                <c:pt idx="431">
                  <c:v>1645</c:v>
                </c:pt>
                <c:pt idx="432">
                  <c:v>18522</c:v>
                </c:pt>
                <c:pt idx="433">
                  <c:v>64736</c:v>
                </c:pt>
                <c:pt idx="434">
                  <c:v>21749</c:v>
                </c:pt>
                <c:pt idx="435">
                  <c:v>-54154</c:v>
                </c:pt>
                <c:pt idx="436">
                  <c:v>-9046</c:v>
                </c:pt>
                <c:pt idx="437">
                  <c:v>-40320</c:v>
                </c:pt>
                <c:pt idx="438">
                  <c:v>58436</c:v>
                </c:pt>
                <c:pt idx="439">
                  <c:v>66551</c:v>
                </c:pt>
                <c:pt idx="440">
                  <c:v>20699</c:v>
                </c:pt>
                <c:pt idx="441">
                  <c:v>16936</c:v>
                </c:pt>
                <c:pt idx="442">
                  <c:v>-67611</c:v>
                </c:pt>
                <c:pt idx="443">
                  <c:v>-53643</c:v>
                </c:pt>
                <c:pt idx="444">
                  <c:v>36130</c:v>
                </c:pt>
                <c:pt idx="445">
                  <c:v>66315</c:v>
                </c:pt>
                <c:pt idx="446">
                  <c:v>66395</c:v>
                </c:pt>
                <c:pt idx="447">
                  <c:v>-57945</c:v>
                </c:pt>
                <c:pt idx="448">
                  <c:v>-65381</c:v>
                </c:pt>
                <c:pt idx="449">
                  <c:v>59957</c:v>
                </c:pt>
                <c:pt idx="450">
                  <c:v>-48531</c:v>
                </c:pt>
                <c:pt idx="451">
                  <c:v>19557</c:v>
                </c:pt>
                <c:pt idx="452">
                  <c:v>76741</c:v>
                </c:pt>
                <c:pt idx="453">
                  <c:v>70233</c:v>
                </c:pt>
                <c:pt idx="454">
                  <c:v>50659</c:v>
                </c:pt>
                <c:pt idx="455">
                  <c:v>7585</c:v>
                </c:pt>
                <c:pt idx="456">
                  <c:v>-30707</c:v>
                </c:pt>
                <c:pt idx="457">
                  <c:v>23915</c:v>
                </c:pt>
                <c:pt idx="458">
                  <c:v>4005</c:v>
                </c:pt>
                <c:pt idx="459">
                  <c:v>-41883</c:v>
                </c:pt>
                <c:pt idx="460">
                  <c:v>-32767</c:v>
                </c:pt>
                <c:pt idx="461">
                  <c:v>-51873</c:v>
                </c:pt>
                <c:pt idx="462">
                  <c:v>53435</c:v>
                </c:pt>
                <c:pt idx="463">
                  <c:v>72869</c:v>
                </c:pt>
                <c:pt idx="464">
                  <c:v>17375</c:v>
                </c:pt>
                <c:pt idx="465">
                  <c:v>64275</c:v>
                </c:pt>
                <c:pt idx="466">
                  <c:v>79381</c:v>
                </c:pt>
                <c:pt idx="467">
                  <c:v>71461</c:v>
                </c:pt>
                <c:pt idx="468">
                  <c:v>25763</c:v>
                </c:pt>
                <c:pt idx="469">
                  <c:v>47485</c:v>
                </c:pt>
                <c:pt idx="470">
                  <c:v>61967</c:v>
                </c:pt>
                <c:pt idx="471">
                  <c:v>-60005</c:v>
                </c:pt>
                <c:pt idx="472">
                  <c:v>-64241</c:v>
                </c:pt>
                <c:pt idx="473">
                  <c:v>-26019</c:v>
                </c:pt>
                <c:pt idx="474">
                  <c:v>67639</c:v>
                </c:pt>
                <c:pt idx="475">
                  <c:v>37357</c:v>
                </c:pt>
                <c:pt idx="476">
                  <c:v>-71649</c:v>
                </c:pt>
                <c:pt idx="477">
                  <c:v>-59175</c:v>
                </c:pt>
                <c:pt idx="478">
                  <c:v>-52129</c:v>
                </c:pt>
                <c:pt idx="479">
                  <c:v>-38955</c:v>
                </c:pt>
                <c:pt idx="480">
                  <c:v>-17133</c:v>
                </c:pt>
                <c:pt idx="481">
                  <c:v>78459</c:v>
                </c:pt>
                <c:pt idx="482">
                  <c:v>71223</c:v>
                </c:pt>
                <c:pt idx="483">
                  <c:v>-38441</c:v>
                </c:pt>
                <c:pt idx="484">
                  <c:v>-64447</c:v>
                </c:pt>
                <c:pt idx="485">
                  <c:v>-65221</c:v>
                </c:pt>
                <c:pt idx="486">
                  <c:v>49429</c:v>
                </c:pt>
                <c:pt idx="487">
                  <c:v>-64901</c:v>
                </c:pt>
                <c:pt idx="488">
                  <c:v>24895</c:v>
                </c:pt>
                <c:pt idx="489">
                  <c:v>-60727</c:v>
                </c:pt>
                <c:pt idx="490">
                  <c:v>-14087</c:v>
                </c:pt>
                <c:pt idx="491">
                  <c:v>-25399</c:v>
                </c:pt>
                <c:pt idx="492">
                  <c:v>-40897</c:v>
                </c:pt>
                <c:pt idx="493">
                  <c:v>-60177</c:v>
                </c:pt>
                <c:pt idx="494">
                  <c:v>61007</c:v>
                </c:pt>
                <c:pt idx="495">
                  <c:v>22935</c:v>
                </c:pt>
                <c:pt idx="496">
                  <c:v>35129</c:v>
                </c:pt>
                <c:pt idx="497">
                  <c:v>-30459</c:v>
                </c:pt>
                <c:pt idx="498">
                  <c:v>-65239</c:v>
                </c:pt>
                <c:pt idx="499">
                  <c:v>26459</c:v>
                </c:pt>
                <c:pt idx="500">
                  <c:v>-6979</c:v>
                </c:pt>
                <c:pt idx="501">
                  <c:v>43301</c:v>
                </c:pt>
                <c:pt idx="502">
                  <c:v>51443</c:v>
                </c:pt>
                <c:pt idx="503">
                  <c:v>-57363</c:v>
                </c:pt>
                <c:pt idx="504">
                  <c:v>55537</c:v>
                </c:pt>
                <c:pt idx="505">
                  <c:v>-69847</c:v>
                </c:pt>
                <c:pt idx="506">
                  <c:v>57931</c:v>
                </c:pt>
                <c:pt idx="507">
                  <c:v>-80117</c:v>
                </c:pt>
                <c:pt idx="508">
                  <c:v>37745</c:v>
                </c:pt>
                <c:pt idx="509">
                  <c:v>26867</c:v>
                </c:pt>
                <c:pt idx="510">
                  <c:v>-37775</c:v>
                </c:pt>
                <c:pt idx="511">
                  <c:v>55</c:v>
                </c:pt>
                <c:pt idx="512">
                  <c:v>-15741</c:v>
                </c:pt>
                <c:pt idx="513">
                  <c:v>-46977</c:v>
                </c:pt>
                <c:pt idx="514">
                  <c:v>-20457</c:v>
                </c:pt>
                <c:pt idx="515">
                  <c:v>-52575</c:v>
                </c:pt>
                <c:pt idx="516">
                  <c:v>-73516</c:v>
                </c:pt>
                <c:pt idx="517">
                  <c:v>-63586</c:v>
                </c:pt>
                <c:pt idx="518">
                  <c:v>-68174</c:v>
                </c:pt>
                <c:pt idx="519">
                  <c:v>45188</c:v>
                </c:pt>
                <c:pt idx="520">
                  <c:v>7832</c:v>
                </c:pt>
                <c:pt idx="521">
                  <c:v>-24536</c:v>
                </c:pt>
                <c:pt idx="522">
                  <c:v>46048</c:v>
                </c:pt>
                <c:pt idx="523">
                  <c:v>-62390</c:v>
                </c:pt>
                <c:pt idx="524">
                  <c:v>29550</c:v>
                </c:pt>
                <c:pt idx="525">
                  <c:v>2354</c:v>
                </c:pt>
                <c:pt idx="526">
                  <c:v>-2610</c:v>
                </c:pt>
                <c:pt idx="527">
                  <c:v>24840</c:v>
                </c:pt>
                <c:pt idx="528">
                  <c:v>30068</c:v>
                </c:pt>
                <c:pt idx="529">
                  <c:v>36538</c:v>
                </c:pt>
                <c:pt idx="530">
                  <c:v>3888</c:v>
                </c:pt>
                <c:pt idx="531">
                  <c:v>27584</c:v>
                </c:pt>
                <c:pt idx="532">
                  <c:v>-11636</c:v>
                </c:pt>
                <c:pt idx="533">
                  <c:v>-46012</c:v>
                </c:pt>
                <c:pt idx="534">
                  <c:v>-23306</c:v>
                </c:pt>
                <c:pt idx="535">
                  <c:v>-75286</c:v>
                </c:pt>
                <c:pt idx="536">
                  <c:v>-6940</c:v>
                </c:pt>
                <c:pt idx="537">
                  <c:v>26158</c:v>
                </c:pt>
                <c:pt idx="538">
                  <c:v>-4182</c:v>
                </c:pt>
                <c:pt idx="539">
                  <c:v>-34256</c:v>
                </c:pt>
                <c:pt idx="540">
                  <c:v>-79178</c:v>
                </c:pt>
                <c:pt idx="541">
                  <c:v>-43640</c:v>
                </c:pt>
                <c:pt idx="542">
                  <c:v>-26018</c:v>
                </c:pt>
                <c:pt idx="543">
                  <c:v>-952</c:v>
                </c:pt>
                <c:pt idx="544">
                  <c:v>-14080</c:v>
                </c:pt>
                <c:pt idx="545">
                  <c:v>28656</c:v>
                </c:pt>
                <c:pt idx="546">
                  <c:v>-27492</c:v>
                </c:pt>
                <c:pt idx="547">
                  <c:v>24963</c:v>
                </c:pt>
                <c:pt idx="548">
                  <c:v>30057</c:v>
                </c:pt>
                <c:pt idx="549">
                  <c:v>37503</c:v>
                </c:pt>
                <c:pt idx="550">
                  <c:v>-63023</c:v>
                </c:pt>
                <c:pt idx="551">
                  <c:v>-17545</c:v>
                </c:pt>
                <c:pt idx="552">
                  <c:v>-56615</c:v>
                </c:pt>
                <c:pt idx="553">
                  <c:v>9869</c:v>
                </c:pt>
                <c:pt idx="554">
                  <c:v>-78175</c:v>
                </c:pt>
                <c:pt idx="555">
                  <c:v>32185</c:v>
                </c:pt>
                <c:pt idx="556">
                  <c:v>-7069</c:v>
                </c:pt>
                <c:pt idx="557">
                  <c:v>-57401</c:v>
                </c:pt>
                <c:pt idx="558">
                  <c:v>-32013</c:v>
                </c:pt>
                <c:pt idx="559">
                  <c:v>-48865</c:v>
                </c:pt>
                <c:pt idx="560">
                  <c:v>27783</c:v>
                </c:pt>
                <c:pt idx="561">
                  <c:v>13491</c:v>
                </c:pt>
                <c:pt idx="562">
                  <c:v>32509</c:v>
                </c:pt>
                <c:pt idx="563">
                  <c:v>31101</c:v>
                </c:pt>
                <c:pt idx="564">
                  <c:v>33257</c:v>
                </c:pt>
                <c:pt idx="565">
                  <c:v>33685</c:v>
                </c:pt>
                <c:pt idx="566">
                  <c:v>28637</c:v>
                </c:pt>
                <c:pt idx="567">
                  <c:v>26149</c:v>
                </c:pt>
                <c:pt idx="568">
                  <c:v>27963</c:v>
                </c:pt>
                <c:pt idx="569">
                  <c:v>28159</c:v>
                </c:pt>
                <c:pt idx="570">
                  <c:v>29603</c:v>
                </c:pt>
                <c:pt idx="571">
                  <c:v>-84013</c:v>
                </c:pt>
                <c:pt idx="572">
                  <c:v>30471</c:v>
                </c:pt>
                <c:pt idx="573">
                  <c:v>33391</c:v>
                </c:pt>
                <c:pt idx="574">
                  <c:v>25205</c:v>
                </c:pt>
                <c:pt idx="575">
                  <c:v>28713</c:v>
                </c:pt>
                <c:pt idx="576">
                  <c:v>18565</c:v>
                </c:pt>
                <c:pt idx="577">
                  <c:v>-1802</c:v>
                </c:pt>
                <c:pt idx="578">
                  <c:v>9690</c:v>
                </c:pt>
                <c:pt idx="579">
                  <c:v>30196</c:v>
                </c:pt>
                <c:pt idx="580">
                  <c:v>-51576</c:v>
                </c:pt>
                <c:pt idx="581">
                  <c:v>-27364</c:v>
                </c:pt>
                <c:pt idx="582">
                  <c:v>-3062</c:v>
                </c:pt>
                <c:pt idx="583">
                  <c:v>3348</c:v>
                </c:pt>
                <c:pt idx="584">
                  <c:v>-23482</c:v>
                </c:pt>
                <c:pt idx="585">
                  <c:v>22266</c:v>
                </c:pt>
                <c:pt idx="586">
                  <c:v>19908</c:v>
                </c:pt>
                <c:pt idx="587">
                  <c:v>-5802</c:v>
                </c:pt>
                <c:pt idx="588">
                  <c:v>33020</c:v>
                </c:pt>
                <c:pt idx="589">
                  <c:v>34230</c:v>
                </c:pt>
                <c:pt idx="590">
                  <c:v>35980</c:v>
                </c:pt>
                <c:pt idx="591">
                  <c:v>-67492</c:v>
                </c:pt>
                <c:pt idx="592">
                  <c:v>8380</c:v>
                </c:pt>
                <c:pt idx="593">
                  <c:v>20172</c:v>
                </c:pt>
                <c:pt idx="594">
                  <c:v>24668</c:v>
                </c:pt>
                <c:pt idx="595">
                  <c:v>5656</c:v>
                </c:pt>
                <c:pt idx="596">
                  <c:v>13922</c:v>
                </c:pt>
                <c:pt idx="597">
                  <c:v>21782</c:v>
                </c:pt>
                <c:pt idx="598">
                  <c:v>31868</c:v>
                </c:pt>
                <c:pt idx="599">
                  <c:v>858</c:v>
                </c:pt>
                <c:pt idx="600">
                  <c:v>2384</c:v>
                </c:pt>
                <c:pt idx="601">
                  <c:v>34548</c:v>
                </c:pt>
                <c:pt idx="602">
                  <c:v>12598</c:v>
                </c:pt>
                <c:pt idx="603">
                  <c:v>13344</c:v>
                </c:pt>
                <c:pt idx="604">
                  <c:v>25442</c:v>
                </c:pt>
                <c:pt idx="605">
                  <c:v>15532</c:v>
                </c:pt>
                <c:pt idx="606">
                  <c:v>11972</c:v>
                </c:pt>
                <c:pt idx="607">
                  <c:v>27926</c:v>
                </c:pt>
                <c:pt idx="608">
                  <c:v>-1116</c:v>
                </c:pt>
                <c:pt idx="609">
                  <c:v>37794</c:v>
                </c:pt>
                <c:pt idx="610">
                  <c:v>-48836</c:v>
                </c:pt>
                <c:pt idx="611">
                  <c:v>36246</c:v>
                </c:pt>
                <c:pt idx="612">
                  <c:v>36846</c:v>
                </c:pt>
                <c:pt idx="613">
                  <c:v>13536</c:v>
                </c:pt>
                <c:pt idx="614">
                  <c:v>-56698</c:v>
                </c:pt>
                <c:pt idx="615">
                  <c:v>-52680</c:v>
                </c:pt>
                <c:pt idx="616">
                  <c:v>41892</c:v>
                </c:pt>
                <c:pt idx="617">
                  <c:v>33242</c:v>
                </c:pt>
                <c:pt idx="618">
                  <c:v>25382</c:v>
                </c:pt>
                <c:pt idx="619">
                  <c:v>-58880</c:v>
                </c:pt>
                <c:pt idx="620">
                  <c:v>-45990</c:v>
                </c:pt>
                <c:pt idx="621">
                  <c:v>-74316</c:v>
                </c:pt>
                <c:pt idx="622">
                  <c:v>13478</c:v>
                </c:pt>
                <c:pt idx="623">
                  <c:v>16560</c:v>
                </c:pt>
                <c:pt idx="624">
                  <c:v>38234</c:v>
                </c:pt>
                <c:pt idx="625">
                  <c:v>25998</c:v>
                </c:pt>
                <c:pt idx="626">
                  <c:v>-35026</c:v>
                </c:pt>
                <c:pt idx="627">
                  <c:v>-44330</c:v>
                </c:pt>
                <c:pt idx="628">
                  <c:v>-16130</c:v>
                </c:pt>
                <c:pt idx="629">
                  <c:v>27622</c:v>
                </c:pt>
                <c:pt idx="630">
                  <c:v>14780</c:v>
                </c:pt>
                <c:pt idx="631">
                  <c:v>39908</c:v>
                </c:pt>
                <c:pt idx="632">
                  <c:v>-21408</c:v>
                </c:pt>
                <c:pt idx="633">
                  <c:v>38384</c:v>
                </c:pt>
                <c:pt idx="634">
                  <c:v>-13870</c:v>
                </c:pt>
                <c:pt idx="635">
                  <c:v>-37584</c:v>
                </c:pt>
                <c:pt idx="636">
                  <c:v>-21066</c:v>
                </c:pt>
                <c:pt idx="637">
                  <c:v>45756</c:v>
                </c:pt>
                <c:pt idx="638">
                  <c:v>41352</c:v>
                </c:pt>
                <c:pt idx="639">
                  <c:v>44507</c:v>
                </c:pt>
                <c:pt idx="640">
                  <c:v>6275</c:v>
                </c:pt>
                <c:pt idx="641">
                  <c:v>-70499</c:v>
                </c:pt>
                <c:pt idx="642">
                  <c:v>-64617</c:v>
                </c:pt>
                <c:pt idx="643">
                  <c:v>-25635</c:v>
                </c:pt>
                <c:pt idx="644">
                  <c:v>37657</c:v>
                </c:pt>
                <c:pt idx="645">
                  <c:v>40325</c:v>
                </c:pt>
                <c:pt idx="646">
                  <c:v>33505</c:v>
                </c:pt>
                <c:pt idx="647">
                  <c:v>50639</c:v>
                </c:pt>
                <c:pt idx="648">
                  <c:v>-9471</c:v>
                </c:pt>
                <c:pt idx="649">
                  <c:v>-84861</c:v>
                </c:pt>
                <c:pt idx="650">
                  <c:v>-72617</c:v>
                </c:pt>
                <c:pt idx="651">
                  <c:v>48031</c:v>
                </c:pt>
                <c:pt idx="652">
                  <c:v>36791</c:v>
                </c:pt>
                <c:pt idx="653">
                  <c:v>26371</c:v>
                </c:pt>
                <c:pt idx="654">
                  <c:v>44565</c:v>
                </c:pt>
                <c:pt idx="655">
                  <c:v>-19147</c:v>
                </c:pt>
                <c:pt idx="656">
                  <c:v>-4543</c:v>
                </c:pt>
                <c:pt idx="657">
                  <c:v>50815</c:v>
                </c:pt>
                <c:pt idx="658">
                  <c:v>329</c:v>
                </c:pt>
                <c:pt idx="659">
                  <c:v>-6689</c:v>
                </c:pt>
                <c:pt idx="660">
                  <c:v>45057</c:v>
                </c:pt>
                <c:pt idx="661">
                  <c:v>-23245</c:v>
                </c:pt>
                <c:pt idx="662">
                  <c:v>-70479</c:v>
                </c:pt>
                <c:pt idx="663">
                  <c:v>-33061</c:v>
                </c:pt>
                <c:pt idx="664">
                  <c:v>5153</c:v>
                </c:pt>
                <c:pt idx="665">
                  <c:v>26345</c:v>
                </c:pt>
                <c:pt idx="666">
                  <c:v>58745</c:v>
                </c:pt>
                <c:pt idx="667">
                  <c:v>51475</c:v>
                </c:pt>
                <c:pt idx="668">
                  <c:v>52109</c:v>
                </c:pt>
                <c:pt idx="669">
                  <c:v>141568</c:v>
                </c:pt>
                <c:pt idx="670">
                  <c:v>118428</c:v>
                </c:pt>
                <c:pt idx="671">
                  <c:v>142884</c:v>
                </c:pt>
                <c:pt idx="672">
                  <c:v>136374</c:v>
                </c:pt>
                <c:pt idx="673">
                  <c:v>103536</c:v>
                </c:pt>
                <c:pt idx="674">
                  <c:v>59990</c:v>
                </c:pt>
                <c:pt idx="675">
                  <c:v>112822</c:v>
                </c:pt>
                <c:pt idx="676">
                  <c:v>147258</c:v>
                </c:pt>
                <c:pt idx="677">
                  <c:v>90850</c:v>
                </c:pt>
                <c:pt idx="678">
                  <c:v>139636</c:v>
                </c:pt>
                <c:pt idx="679">
                  <c:v>76218</c:v>
                </c:pt>
                <c:pt idx="680">
                  <c:v>62574</c:v>
                </c:pt>
                <c:pt idx="681">
                  <c:v>45448</c:v>
                </c:pt>
                <c:pt idx="682">
                  <c:v>45596</c:v>
                </c:pt>
                <c:pt idx="683">
                  <c:v>140508</c:v>
                </c:pt>
                <c:pt idx="684">
                  <c:v>18324</c:v>
                </c:pt>
                <c:pt idx="685">
                  <c:v>38468</c:v>
                </c:pt>
                <c:pt idx="686">
                  <c:v>144160</c:v>
                </c:pt>
                <c:pt idx="687">
                  <c:v>133532</c:v>
                </c:pt>
                <c:pt idx="688">
                  <c:v>120268</c:v>
                </c:pt>
                <c:pt idx="689">
                  <c:v>133272</c:v>
                </c:pt>
                <c:pt idx="690">
                  <c:v>134720</c:v>
                </c:pt>
                <c:pt idx="691">
                  <c:v>111596</c:v>
                </c:pt>
                <c:pt idx="692">
                  <c:v>48794</c:v>
                </c:pt>
                <c:pt idx="693">
                  <c:v>12846</c:v>
                </c:pt>
                <c:pt idx="694">
                  <c:v>136838</c:v>
                </c:pt>
                <c:pt idx="695">
                  <c:v>106386</c:v>
                </c:pt>
                <c:pt idx="696">
                  <c:v>135504</c:v>
                </c:pt>
                <c:pt idx="697">
                  <c:v>137234</c:v>
                </c:pt>
                <c:pt idx="698">
                  <c:v>71502</c:v>
                </c:pt>
                <c:pt idx="699">
                  <c:v>123890</c:v>
                </c:pt>
                <c:pt idx="700">
                  <c:v>134066</c:v>
                </c:pt>
                <c:pt idx="701">
                  <c:v>133092</c:v>
                </c:pt>
                <c:pt idx="702">
                  <c:v>104824</c:v>
                </c:pt>
                <c:pt idx="703">
                  <c:v>6426</c:v>
                </c:pt>
                <c:pt idx="704">
                  <c:v>8126</c:v>
                </c:pt>
                <c:pt idx="705">
                  <c:v>74976</c:v>
                </c:pt>
                <c:pt idx="706">
                  <c:v>125248</c:v>
                </c:pt>
                <c:pt idx="707">
                  <c:v>118600</c:v>
                </c:pt>
                <c:pt idx="708">
                  <c:v>52980</c:v>
                </c:pt>
                <c:pt idx="709">
                  <c:v>53218</c:v>
                </c:pt>
                <c:pt idx="710">
                  <c:v>64682</c:v>
                </c:pt>
                <c:pt idx="711">
                  <c:v>25504</c:v>
                </c:pt>
                <c:pt idx="712">
                  <c:v>70088</c:v>
                </c:pt>
                <c:pt idx="713">
                  <c:v>66556</c:v>
                </c:pt>
                <c:pt idx="714">
                  <c:v>1052</c:v>
                </c:pt>
                <c:pt idx="715">
                  <c:v>10990</c:v>
                </c:pt>
                <c:pt idx="716">
                  <c:v>9246</c:v>
                </c:pt>
                <c:pt idx="717">
                  <c:v>21706</c:v>
                </c:pt>
                <c:pt idx="718">
                  <c:v>32582</c:v>
                </c:pt>
                <c:pt idx="719">
                  <c:v>57312</c:v>
                </c:pt>
                <c:pt idx="720">
                  <c:v>97166</c:v>
                </c:pt>
                <c:pt idx="721">
                  <c:v>111730</c:v>
                </c:pt>
                <c:pt idx="722">
                  <c:v>122848</c:v>
                </c:pt>
                <c:pt idx="723">
                  <c:v>30558</c:v>
                </c:pt>
                <c:pt idx="724">
                  <c:v>129632</c:v>
                </c:pt>
                <c:pt idx="725">
                  <c:v>119526</c:v>
                </c:pt>
                <c:pt idx="726">
                  <c:v>22710</c:v>
                </c:pt>
                <c:pt idx="727">
                  <c:v>71708</c:v>
                </c:pt>
                <c:pt idx="728">
                  <c:v>1924</c:v>
                </c:pt>
                <c:pt idx="729">
                  <c:v>67984</c:v>
                </c:pt>
                <c:pt idx="730">
                  <c:v>115302</c:v>
                </c:pt>
                <c:pt idx="731">
                  <c:v>46288</c:v>
                </c:pt>
                <c:pt idx="732">
                  <c:v>130520</c:v>
                </c:pt>
                <c:pt idx="733">
                  <c:v>127608</c:v>
                </c:pt>
                <c:pt idx="734">
                  <c:v>12912</c:v>
                </c:pt>
                <c:pt idx="735">
                  <c:v>6096</c:v>
                </c:pt>
                <c:pt idx="736">
                  <c:v>7444</c:v>
                </c:pt>
                <c:pt idx="737">
                  <c:v>50764</c:v>
                </c:pt>
                <c:pt idx="738">
                  <c:v>946</c:v>
                </c:pt>
                <c:pt idx="739">
                  <c:v>3154</c:v>
                </c:pt>
                <c:pt idx="740">
                  <c:v>5530</c:v>
                </c:pt>
                <c:pt idx="741">
                  <c:v>7724</c:v>
                </c:pt>
                <c:pt idx="742">
                  <c:v>4952</c:v>
                </c:pt>
                <c:pt idx="743">
                  <c:v>2640</c:v>
                </c:pt>
                <c:pt idx="744">
                  <c:v>384</c:v>
                </c:pt>
                <c:pt idx="745">
                  <c:v>1232</c:v>
                </c:pt>
                <c:pt idx="746">
                  <c:v>1464</c:v>
                </c:pt>
                <c:pt idx="747">
                  <c:v>8542</c:v>
                </c:pt>
                <c:pt idx="748">
                  <c:v>14030</c:v>
                </c:pt>
                <c:pt idx="749">
                  <c:v>38800</c:v>
                </c:pt>
                <c:pt idx="750">
                  <c:v>17116</c:v>
                </c:pt>
                <c:pt idx="751">
                  <c:v>216</c:v>
                </c:pt>
                <c:pt idx="752">
                  <c:v>49780</c:v>
                </c:pt>
                <c:pt idx="753">
                  <c:v>66636</c:v>
                </c:pt>
                <c:pt idx="754">
                  <c:v>45788</c:v>
                </c:pt>
                <c:pt idx="755">
                  <c:v>46944</c:v>
                </c:pt>
                <c:pt idx="756">
                  <c:v>48892</c:v>
                </c:pt>
                <c:pt idx="757">
                  <c:v>41074</c:v>
                </c:pt>
                <c:pt idx="758">
                  <c:v>29896</c:v>
                </c:pt>
                <c:pt idx="759">
                  <c:v>50596</c:v>
                </c:pt>
                <c:pt idx="760">
                  <c:v>53906</c:v>
                </c:pt>
                <c:pt idx="761">
                  <c:v>57338</c:v>
                </c:pt>
                <c:pt idx="762">
                  <c:v>17318</c:v>
                </c:pt>
                <c:pt idx="763">
                  <c:v>4898</c:v>
                </c:pt>
                <c:pt idx="764">
                  <c:v>4448</c:v>
                </c:pt>
                <c:pt idx="765">
                  <c:v>9012</c:v>
                </c:pt>
                <c:pt idx="766">
                  <c:v>12670</c:v>
                </c:pt>
                <c:pt idx="767">
                  <c:v>88770</c:v>
                </c:pt>
                <c:pt idx="768">
                  <c:v>13842</c:v>
                </c:pt>
                <c:pt idx="769">
                  <c:v>104202</c:v>
                </c:pt>
                <c:pt idx="770">
                  <c:v>53626</c:v>
                </c:pt>
                <c:pt idx="771">
                  <c:v>54538</c:v>
                </c:pt>
                <c:pt idx="772">
                  <c:v>10002</c:v>
                </c:pt>
                <c:pt idx="773">
                  <c:v>13696</c:v>
                </c:pt>
                <c:pt idx="774">
                  <c:v>56078</c:v>
                </c:pt>
                <c:pt idx="775">
                  <c:v>91336</c:v>
                </c:pt>
                <c:pt idx="776">
                  <c:v>3002</c:v>
                </c:pt>
                <c:pt idx="777">
                  <c:v>6782</c:v>
                </c:pt>
                <c:pt idx="778">
                  <c:v>10630</c:v>
                </c:pt>
                <c:pt idx="779">
                  <c:v>6330</c:v>
                </c:pt>
                <c:pt idx="780">
                  <c:v>6248</c:v>
                </c:pt>
                <c:pt idx="781">
                  <c:v>8162</c:v>
                </c:pt>
                <c:pt idx="782">
                  <c:v>6254</c:v>
                </c:pt>
                <c:pt idx="783">
                  <c:v>56744</c:v>
                </c:pt>
                <c:pt idx="784">
                  <c:v>46966</c:v>
                </c:pt>
                <c:pt idx="785">
                  <c:v>8806</c:v>
                </c:pt>
                <c:pt idx="786">
                  <c:v>1862</c:v>
                </c:pt>
                <c:pt idx="787">
                  <c:v>3268</c:v>
                </c:pt>
                <c:pt idx="788">
                  <c:v>4460</c:v>
                </c:pt>
                <c:pt idx="789">
                  <c:v>1000</c:v>
                </c:pt>
                <c:pt idx="790">
                  <c:v>38424</c:v>
                </c:pt>
                <c:pt idx="791">
                  <c:v>65196</c:v>
                </c:pt>
                <c:pt idx="792">
                  <c:v>68722</c:v>
                </c:pt>
                <c:pt idx="793">
                  <c:v>71238</c:v>
                </c:pt>
                <c:pt idx="794">
                  <c:v>53210</c:v>
                </c:pt>
                <c:pt idx="795">
                  <c:v>61034</c:v>
                </c:pt>
                <c:pt idx="796">
                  <c:v>56736</c:v>
                </c:pt>
                <c:pt idx="797">
                  <c:v>70160</c:v>
                </c:pt>
                <c:pt idx="798">
                  <c:v>65340</c:v>
                </c:pt>
                <c:pt idx="799">
                  <c:v>115486</c:v>
                </c:pt>
                <c:pt idx="800">
                  <c:v>1832</c:v>
                </c:pt>
                <c:pt idx="801">
                  <c:v>84694</c:v>
                </c:pt>
                <c:pt idx="802">
                  <c:v>119394</c:v>
                </c:pt>
                <c:pt idx="803">
                  <c:v>133418</c:v>
                </c:pt>
                <c:pt idx="804">
                  <c:v>144448</c:v>
                </c:pt>
                <c:pt idx="805">
                  <c:v>24396</c:v>
                </c:pt>
                <c:pt idx="806">
                  <c:v>17940</c:v>
                </c:pt>
                <c:pt idx="807">
                  <c:v>1972</c:v>
                </c:pt>
                <c:pt idx="808">
                  <c:v>62506</c:v>
                </c:pt>
                <c:pt idx="809">
                  <c:v>92874</c:v>
                </c:pt>
                <c:pt idx="810">
                  <c:v>137692</c:v>
                </c:pt>
                <c:pt idx="811">
                  <c:v>99412</c:v>
                </c:pt>
                <c:pt idx="812">
                  <c:v>100820</c:v>
                </c:pt>
                <c:pt idx="813">
                  <c:v>4348</c:v>
                </c:pt>
                <c:pt idx="814">
                  <c:v>17528</c:v>
                </c:pt>
                <c:pt idx="815">
                  <c:v>99040</c:v>
                </c:pt>
                <c:pt idx="816">
                  <c:v>112690</c:v>
                </c:pt>
                <c:pt idx="817">
                  <c:v>147112</c:v>
                </c:pt>
                <c:pt idx="818">
                  <c:v>10292</c:v>
                </c:pt>
                <c:pt idx="819">
                  <c:v>106118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FF-4B37-A2F1-89808064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929432"/>
        <c:axId val="182792903"/>
      </c:areaChart>
      <c:catAx>
        <c:axId val="104592943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2903"/>
        <c:crosses val="autoZero"/>
        <c:auto val="1"/>
        <c:lblAlgn val="ctr"/>
        <c:lblOffset val="100"/>
        <c:noMultiLvlLbl val="0"/>
      </c:catAx>
      <c:valAx>
        <c:axId val="182792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Yield - Target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2943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Output and Total Resource throughout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43432942116859"/>
          <c:y val="0.11264413512167279"/>
          <c:w val="0.83863196769834691"/>
          <c:h val="0.73143707780814482"/>
        </c:manualLayout>
      </c:layout>
      <c:lineChart>
        <c:grouping val="standard"/>
        <c:varyColors val="0"/>
        <c:ser>
          <c:idx val="0"/>
          <c:order val="0"/>
          <c:tx>
            <c:v>Solar Resource Available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'Gordon - From MatLab'!$B$2:$B$365</c:f>
              <c:numCache>
                <c:formatCode>General</c:formatCode>
                <c:ptCount val="364"/>
                <c:pt idx="0">
                  <c:v>593309.02394908504</c:v>
                </c:pt>
                <c:pt idx="1">
                  <c:v>546918.79293200199</c:v>
                </c:pt>
                <c:pt idx="2">
                  <c:v>110737.98385373599</c:v>
                </c:pt>
                <c:pt idx="3">
                  <c:v>325063.96271109401</c:v>
                </c:pt>
                <c:pt idx="4">
                  <c:v>212240.07966887602</c:v>
                </c:pt>
                <c:pt idx="5">
                  <c:v>617372.03175221896</c:v>
                </c:pt>
                <c:pt idx="6">
                  <c:v>427083.15411135799</c:v>
                </c:pt>
                <c:pt idx="7">
                  <c:v>586831.42802376195</c:v>
                </c:pt>
                <c:pt idx="8">
                  <c:v>169440.15334855299</c:v>
                </c:pt>
                <c:pt idx="9">
                  <c:v>328098.87496755901</c:v>
                </c:pt>
                <c:pt idx="10">
                  <c:v>137206.04486690299</c:v>
                </c:pt>
                <c:pt idx="11">
                  <c:v>209086.65272831201</c:v>
                </c:pt>
                <c:pt idx="12">
                  <c:v>217787.99120275598</c:v>
                </c:pt>
                <c:pt idx="13">
                  <c:v>155455.17524486399</c:v>
                </c:pt>
                <c:pt idx="14">
                  <c:v>145995.18847113001</c:v>
                </c:pt>
                <c:pt idx="15">
                  <c:v>782782.21095355507</c:v>
                </c:pt>
                <c:pt idx="16">
                  <c:v>188507.287032447</c:v>
                </c:pt>
                <c:pt idx="17">
                  <c:v>193135.84494664901</c:v>
                </c:pt>
                <c:pt idx="18">
                  <c:v>763414.255269457</c:v>
                </c:pt>
                <c:pt idx="19">
                  <c:v>625127.70482968306</c:v>
                </c:pt>
                <c:pt idx="20">
                  <c:v>794904.65868361294</c:v>
                </c:pt>
                <c:pt idx="21">
                  <c:v>358908.81614430703</c:v>
                </c:pt>
                <c:pt idx="22">
                  <c:v>179831.14881111099</c:v>
                </c:pt>
                <c:pt idx="23">
                  <c:v>129403.85249494099</c:v>
                </c:pt>
                <c:pt idx="24">
                  <c:v>173353.39359759499</c:v>
                </c:pt>
                <c:pt idx="25">
                  <c:v>142765.93322737599</c:v>
                </c:pt>
                <c:pt idx="26">
                  <c:v>233148.956038523</c:v>
                </c:pt>
                <c:pt idx="27">
                  <c:v>126727.232345747</c:v>
                </c:pt>
                <c:pt idx="28">
                  <c:v>170601.922870743</c:v>
                </c:pt>
                <c:pt idx="29">
                  <c:v>242027.81963479001</c:v>
                </c:pt>
                <c:pt idx="30">
                  <c:v>189948.455320637</c:v>
                </c:pt>
                <c:pt idx="31">
                  <c:v>325907.607037629</c:v>
                </c:pt>
                <c:pt idx="32">
                  <c:v>674979.41062203806</c:v>
                </c:pt>
                <c:pt idx="33">
                  <c:v>810524.149282253</c:v>
                </c:pt>
                <c:pt idx="34">
                  <c:v>537703.19971232407</c:v>
                </c:pt>
                <c:pt idx="35">
                  <c:v>357655.70159391197</c:v>
                </c:pt>
                <c:pt idx="36">
                  <c:v>903688.74067044095</c:v>
                </c:pt>
                <c:pt idx="37">
                  <c:v>709615.25834431697</c:v>
                </c:pt>
                <c:pt idx="38">
                  <c:v>545157.16863977292</c:v>
                </c:pt>
                <c:pt idx="39">
                  <c:v>129645.54608723299</c:v>
                </c:pt>
                <c:pt idx="40">
                  <c:v>954400.21867227403</c:v>
                </c:pt>
                <c:pt idx="41">
                  <c:v>908441.10310854402</c:v>
                </c:pt>
                <c:pt idx="42">
                  <c:v>488071.913423636</c:v>
                </c:pt>
                <c:pt idx="43">
                  <c:v>868154.08401746396</c:v>
                </c:pt>
                <c:pt idx="44">
                  <c:v>1093002.2701104202</c:v>
                </c:pt>
                <c:pt idx="45">
                  <c:v>565120.64403757593</c:v>
                </c:pt>
                <c:pt idx="46">
                  <c:v>727373.46897971199</c:v>
                </c:pt>
                <c:pt idx="47">
                  <c:v>181400.52182682999</c:v>
                </c:pt>
                <c:pt idx="48">
                  <c:v>1053606.1430860299</c:v>
                </c:pt>
                <c:pt idx="49">
                  <c:v>1080452.78630947</c:v>
                </c:pt>
                <c:pt idx="50">
                  <c:v>1149815.52362846</c:v>
                </c:pt>
                <c:pt idx="51">
                  <c:v>1132380.6902268101</c:v>
                </c:pt>
                <c:pt idx="52">
                  <c:v>1010457.3085655599</c:v>
                </c:pt>
                <c:pt idx="53">
                  <c:v>1127258.11461075</c:v>
                </c:pt>
                <c:pt idx="54">
                  <c:v>632481.46274752601</c:v>
                </c:pt>
                <c:pt idx="55">
                  <c:v>656942.3455063781</c:v>
                </c:pt>
                <c:pt idx="56">
                  <c:v>544081.17861101509</c:v>
                </c:pt>
                <c:pt idx="57">
                  <c:v>905277.86649362894</c:v>
                </c:pt>
                <c:pt idx="58">
                  <c:v>1223900.3101734701</c:v>
                </c:pt>
                <c:pt idx="59">
                  <c:v>1215284.4562003899</c:v>
                </c:pt>
                <c:pt idx="60">
                  <c:v>1015707.2807294299</c:v>
                </c:pt>
                <c:pt idx="61">
                  <c:v>1024698.9054829701</c:v>
                </c:pt>
                <c:pt idx="62">
                  <c:v>769348.883305175</c:v>
                </c:pt>
                <c:pt idx="63">
                  <c:v>1244806.05096285</c:v>
                </c:pt>
                <c:pt idx="64">
                  <c:v>658667.81544207898</c:v>
                </c:pt>
                <c:pt idx="65">
                  <c:v>1277450.79282944</c:v>
                </c:pt>
                <c:pt idx="66">
                  <c:v>1214490.6115641599</c:v>
                </c:pt>
                <c:pt idx="67">
                  <c:v>1108182.0199247799</c:v>
                </c:pt>
                <c:pt idx="68">
                  <c:v>119090.456500246</c:v>
                </c:pt>
                <c:pt idx="69">
                  <c:v>1252179.3381437999</c:v>
                </c:pt>
                <c:pt idx="70">
                  <c:v>199930.69286027699</c:v>
                </c:pt>
                <c:pt idx="71">
                  <c:v>306118.88405738503</c:v>
                </c:pt>
                <c:pt idx="72">
                  <c:v>1358486.0590204501</c:v>
                </c:pt>
                <c:pt idx="73">
                  <c:v>315035.22563700104</c:v>
                </c:pt>
                <c:pt idx="74">
                  <c:v>809631.63476292801</c:v>
                </c:pt>
                <c:pt idx="75">
                  <c:v>302101.94103740295</c:v>
                </c:pt>
                <c:pt idx="76">
                  <c:v>1367427.03905797</c:v>
                </c:pt>
                <c:pt idx="77">
                  <c:v>212498.91269425099</c:v>
                </c:pt>
                <c:pt idx="78">
                  <c:v>112510.376287919</c:v>
                </c:pt>
                <c:pt idx="79">
                  <c:v>577962.03694503498</c:v>
                </c:pt>
                <c:pt idx="80">
                  <c:v>1407422.73332961</c:v>
                </c:pt>
                <c:pt idx="81">
                  <c:v>567353.982950593</c:v>
                </c:pt>
                <c:pt idx="82">
                  <c:v>570046.79740345106</c:v>
                </c:pt>
                <c:pt idx="83">
                  <c:v>698417.92494573595</c:v>
                </c:pt>
                <c:pt idx="84">
                  <c:v>515480.89810948703</c:v>
                </c:pt>
                <c:pt idx="85">
                  <c:v>194096.47883859198</c:v>
                </c:pt>
                <c:pt idx="86">
                  <c:v>771121.33962623705</c:v>
                </c:pt>
                <c:pt idx="87">
                  <c:v>167114.74957467799</c:v>
                </c:pt>
                <c:pt idx="88">
                  <c:v>263157.003397858</c:v>
                </c:pt>
                <c:pt idx="89">
                  <c:v>1250759.7670422599</c:v>
                </c:pt>
                <c:pt idx="90">
                  <c:v>253248.39997668099</c:v>
                </c:pt>
                <c:pt idx="91">
                  <c:v>1332314.5743583699</c:v>
                </c:pt>
                <c:pt idx="92">
                  <c:v>1231390.95215714</c:v>
                </c:pt>
                <c:pt idx="93">
                  <c:v>734085.71828902804</c:v>
                </c:pt>
                <c:pt idx="94">
                  <c:v>1490058.3958196701</c:v>
                </c:pt>
                <c:pt idx="95">
                  <c:v>1344141.1076332598</c:v>
                </c:pt>
                <c:pt idx="96">
                  <c:v>619992.469797628</c:v>
                </c:pt>
                <c:pt idx="97">
                  <c:v>1067787.2077331101</c:v>
                </c:pt>
                <c:pt idx="98">
                  <c:v>360335.97364328901</c:v>
                </c:pt>
                <c:pt idx="99">
                  <c:v>1176684.0794602002</c:v>
                </c:pt>
                <c:pt idx="100">
                  <c:v>1436707.0021505598</c:v>
                </c:pt>
                <c:pt idx="101">
                  <c:v>809736.93092135107</c:v>
                </c:pt>
                <c:pt idx="102">
                  <c:v>288220.12442091398</c:v>
                </c:pt>
                <c:pt idx="103">
                  <c:v>1392680.1513968802</c:v>
                </c:pt>
                <c:pt idx="104">
                  <c:v>1053070.6452087499</c:v>
                </c:pt>
                <c:pt idx="105">
                  <c:v>1290535.1341706701</c:v>
                </c:pt>
                <c:pt idx="106">
                  <c:v>1561639.13148039</c:v>
                </c:pt>
                <c:pt idx="107">
                  <c:v>938223.43700004497</c:v>
                </c:pt>
                <c:pt idx="108">
                  <c:v>1635980.9526351201</c:v>
                </c:pt>
                <c:pt idx="109">
                  <c:v>1700791.09166421</c:v>
                </c:pt>
                <c:pt idx="110">
                  <c:v>1358232.39047261</c:v>
                </c:pt>
                <c:pt idx="111">
                  <c:v>1731474.1164758301</c:v>
                </c:pt>
                <c:pt idx="112">
                  <c:v>1222918.0547128601</c:v>
                </c:pt>
                <c:pt idx="113">
                  <c:v>647097.14527590701</c:v>
                </c:pt>
                <c:pt idx="114">
                  <c:v>744533.25276934903</c:v>
                </c:pt>
                <c:pt idx="115">
                  <c:v>752048.77162677306</c:v>
                </c:pt>
                <c:pt idx="116">
                  <c:v>1699632.7612753601</c:v>
                </c:pt>
                <c:pt idx="117">
                  <c:v>470570.50894750102</c:v>
                </c:pt>
                <c:pt idx="118">
                  <c:v>728772.42862783803</c:v>
                </c:pt>
                <c:pt idx="119">
                  <c:v>122405.21156728199</c:v>
                </c:pt>
                <c:pt idx="120">
                  <c:v>1745914.66235486</c:v>
                </c:pt>
                <c:pt idx="121">
                  <c:v>1375951.2233673099</c:v>
                </c:pt>
                <c:pt idx="122">
                  <c:v>1101639.1655890499</c:v>
                </c:pt>
                <c:pt idx="123">
                  <c:v>1681969.32105145</c:v>
                </c:pt>
                <c:pt idx="124">
                  <c:v>1286261.0846844399</c:v>
                </c:pt>
                <c:pt idx="125">
                  <c:v>670194.842209875</c:v>
                </c:pt>
                <c:pt idx="126">
                  <c:v>1564799.9522801798</c:v>
                </c:pt>
                <c:pt idx="127">
                  <c:v>1651331.4118490401</c:v>
                </c:pt>
                <c:pt idx="128">
                  <c:v>1819807.93405079</c:v>
                </c:pt>
                <c:pt idx="129">
                  <c:v>1696064.2681331302</c:v>
                </c:pt>
                <c:pt idx="130">
                  <c:v>334891.97549990902</c:v>
                </c:pt>
                <c:pt idx="131">
                  <c:v>1375860.4595481099</c:v>
                </c:pt>
                <c:pt idx="132">
                  <c:v>1848093.0846886199</c:v>
                </c:pt>
                <c:pt idx="133">
                  <c:v>1460456.21160211</c:v>
                </c:pt>
                <c:pt idx="134">
                  <c:v>457924.995132596</c:v>
                </c:pt>
                <c:pt idx="135">
                  <c:v>1731486.89640661</c:v>
                </c:pt>
                <c:pt idx="136">
                  <c:v>1471227.6173227499</c:v>
                </c:pt>
                <c:pt idx="137">
                  <c:v>137999.310162437</c:v>
                </c:pt>
                <c:pt idx="138">
                  <c:v>276482.57290687703</c:v>
                </c:pt>
                <c:pt idx="139">
                  <c:v>291557.29081253201</c:v>
                </c:pt>
                <c:pt idx="140">
                  <c:v>1768913.80866431</c:v>
                </c:pt>
                <c:pt idx="141">
                  <c:v>723085.14127651195</c:v>
                </c:pt>
                <c:pt idx="142">
                  <c:v>682037.41507830005</c:v>
                </c:pt>
                <c:pt idx="143">
                  <c:v>594608.89581038803</c:v>
                </c:pt>
                <c:pt idx="144">
                  <c:v>1404209.4531821399</c:v>
                </c:pt>
                <c:pt idx="145">
                  <c:v>1446270.3585153599</c:v>
                </c:pt>
                <c:pt idx="146">
                  <c:v>1398421.27847872</c:v>
                </c:pt>
                <c:pt idx="147">
                  <c:v>1537142.2994174</c:v>
                </c:pt>
                <c:pt idx="148">
                  <c:v>324623.16278394399</c:v>
                </c:pt>
                <c:pt idx="149">
                  <c:v>1227559.4088751399</c:v>
                </c:pt>
                <c:pt idx="150">
                  <c:v>1787997.2734372099</c:v>
                </c:pt>
                <c:pt idx="151">
                  <c:v>1869482.05447551</c:v>
                </c:pt>
                <c:pt idx="152">
                  <c:v>945688.95713769807</c:v>
                </c:pt>
                <c:pt idx="153">
                  <c:v>1709835.9511409402</c:v>
                </c:pt>
                <c:pt idx="154">
                  <c:v>1616701.19704219</c:v>
                </c:pt>
                <c:pt idx="155">
                  <c:v>1725397.5816639399</c:v>
                </c:pt>
                <c:pt idx="156">
                  <c:v>1285413.0224971699</c:v>
                </c:pt>
                <c:pt idx="157">
                  <c:v>1750577.71681244</c:v>
                </c:pt>
                <c:pt idx="158">
                  <c:v>1641770.92191392</c:v>
                </c:pt>
                <c:pt idx="159">
                  <c:v>1793558.8333959999</c:v>
                </c:pt>
                <c:pt idx="160">
                  <c:v>686308.39639504999</c:v>
                </c:pt>
                <c:pt idx="161">
                  <c:v>844317.00258249207</c:v>
                </c:pt>
                <c:pt idx="162">
                  <c:v>1614256.2497300901</c:v>
                </c:pt>
                <c:pt idx="163">
                  <c:v>1659323.5246784301</c:v>
                </c:pt>
                <c:pt idx="164">
                  <c:v>1863195.7898292402</c:v>
                </c:pt>
                <c:pt idx="165">
                  <c:v>1890032.8208357901</c:v>
                </c:pt>
                <c:pt idx="166">
                  <c:v>1742444.1385740798</c:v>
                </c:pt>
                <c:pt idx="167">
                  <c:v>1841425.46748666</c:v>
                </c:pt>
                <c:pt idx="168">
                  <c:v>1754306.9872745301</c:v>
                </c:pt>
                <c:pt idx="169">
                  <c:v>1691300.8080060899</c:v>
                </c:pt>
                <c:pt idx="170">
                  <c:v>1291595.4620630201</c:v>
                </c:pt>
                <c:pt idx="171">
                  <c:v>681145.12118749798</c:v>
                </c:pt>
                <c:pt idx="172">
                  <c:v>1580209.32397613</c:v>
                </c:pt>
                <c:pt idx="173">
                  <c:v>454024.42278546997</c:v>
                </c:pt>
                <c:pt idx="174">
                  <c:v>1474699.00554629</c:v>
                </c:pt>
                <c:pt idx="175">
                  <c:v>1351101.94936919</c:v>
                </c:pt>
                <c:pt idx="176">
                  <c:v>1791666.1843699901</c:v>
                </c:pt>
                <c:pt idx="177">
                  <c:v>383287.25970136299</c:v>
                </c:pt>
                <c:pt idx="178">
                  <c:v>1785149.7666720999</c:v>
                </c:pt>
                <c:pt idx="179">
                  <c:v>1329570.8986889399</c:v>
                </c:pt>
                <c:pt idx="180">
                  <c:v>639070.18192843697</c:v>
                </c:pt>
                <c:pt idx="181">
                  <c:v>1602814.40674081</c:v>
                </c:pt>
                <c:pt idx="182">
                  <c:v>1638686.3352797299</c:v>
                </c:pt>
                <c:pt idx="183">
                  <c:v>1594799.4639544399</c:v>
                </c:pt>
                <c:pt idx="184">
                  <c:v>1685508.2699039101</c:v>
                </c:pt>
                <c:pt idx="185">
                  <c:v>1714769.2429271401</c:v>
                </c:pt>
                <c:pt idx="186">
                  <c:v>1480635.5506511999</c:v>
                </c:pt>
                <c:pt idx="187">
                  <c:v>1582642.2102457099</c:v>
                </c:pt>
                <c:pt idx="188">
                  <c:v>1265268.20439074</c:v>
                </c:pt>
                <c:pt idx="189">
                  <c:v>1523376.01808613</c:v>
                </c:pt>
                <c:pt idx="190">
                  <c:v>1034591.01054033</c:v>
                </c:pt>
                <c:pt idx="191">
                  <c:v>1511494.9156752899</c:v>
                </c:pt>
                <c:pt idx="192">
                  <c:v>1367223.1519976798</c:v>
                </c:pt>
                <c:pt idx="193">
                  <c:v>1674355.94423988</c:v>
                </c:pt>
                <c:pt idx="194">
                  <c:v>1302672.14284606</c:v>
                </c:pt>
                <c:pt idx="195">
                  <c:v>1277682.14034897</c:v>
                </c:pt>
                <c:pt idx="196">
                  <c:v>243168.85238758603</c:v>
                </c:pt>
                <c:pt idx="197">
                  <c:v>1510993.74113898</c:v>
                </c:pt>
                <c:pt idx="198">
                  <c:v>1572498.2398808599</c:v>
                </c:pt>
                <c:pt idx="199">
                  <c:v>1069973.19024065</c:v>
                </c:pt>
                <c:pt idx="200">
                  <c:v>1564394.7843172201</c:v>
                </c:pt>
                <c:pt idx="201">
                  <c:v>1293539.9306058001</c:v>
                </c:pt>
                <c:pt idx="202">
                  <c:v>947288.10007551895</c:v>
                </c:pt>
                <c:pt idx="203">
                  <c:v>1609417.8893931801</c:v>
                </c:pt>
                <c:pt idx="204">
                  <c:v>1480300.9523006799</c:v>
                </c:pt>
                <c:pt idx="205">
                  <c:v>1692762.0227324001</c:v>
                </c:pt>
                <c:pt idx="206">
                  <c:v>1385196.5482715601</c:v>
                </c:pt>
                <c:pt idx="207">
                  <c:v>1202028.05175962</c:v>
                </c:pt>
                <c:pt idx="208">
                  <c:v>1455219.1798718299</c:v>
                </c:pt>
                <c:pt idx="209">
                  <c:v>1357267.7671043801</c:v>
                </c:pt>
                <c:pt idx="210">
                  <c:v>1725691.7140148401</c:v>
                </c:pt>
                <c:pt idx="211">
                  <c:v>1411724.4239773499</c:v>
                </c:pt>
                <c:pt idx="212">
                  <c:v>1442392.8685643501</c:v>
                </c:pt>
                <c:pt idx="213">
                  <c:v>1348105.0511976201</c:v>
                </c:pt>
                <c:pt idx="214">
                  <c:v>1201942.9218272702</c:v>
                </c:pt>
                <c:pt idx="215">
                  <c:v>544894.51476891199</c:v>
                </c:pt>
                <c:pt idx="216">
                  <c:v>1530365.64920273</c:v>
                </c:pt>
                <c:pt idx="217">
                  <c:v>1357704.7598756701</c:v>
                </c:pt>
                <c:pt idx="218">
                  <c:v>1278699.0602152501</c:v>
                </c:pt>
                <c:pt idx="219">
                  <c:v>1426264.85844089</c:v>
                </c:pt>
                <c:pt idx="220">
                  <c:v>1466872.2519195701</c:v>
                </c:pt>
                <c:pt idx="221">
                  <c:v>686224.56733216497</c:v>
                </c:pt>
                <c:pt idx="222">
                  <c:v>622843.99915529904</c:v>
                </c:pt>
                <c:pt idx="223">
                  <c:v>1698576.7018450298</c:v>
                </c:pt>
                <c:pt idx="224">
                  <c:v>1641932.0790351902</c:v>
                </c:pt>
                <c:pt idx="225">
                  <c:v>1268421.2893959801</c:v>
                </c:pt>
                <c:pt idx="226">
                  <c:v>1570551.99861345</c:v>
                </c:pt>
                <c:pt idx="227">
                  <c:v>840695.40903203993</c:v>
                </c:pt>
                <c:pt idx="228">
                  <c:v>1496504.0027284198</c:v>
                </c:pt>
                <c:pt idx="229">
                  <c:v>1312971.7664415101</c:v>
                </c:pt>
                <c:pt idx="230">
                  <c:v>1558823.6825929601</c:v>
                </c:pt>
                <c:pt idx="231">
                  <c:v>1579805.2242930701</c:v>
                </c:pt>
                <c:pt idx="232">
                  <c:v>1515306.0844116102</c:v>
                </c:pt>
                <c:pt idx="233">
                  <c:v>1475825.9207947699</c:v>
                </c:pt>
                <c:pt idx="234">
                  <c:v>1066613.79688075</c:v>
                </c:pt>
                <c:pt idx="235">
                  <c:v>1326454.0109894499</c:v>
                </c:pt>
                <c:pt idx="236">
                  <c:v>1169191.2203851801</c:v>
                </c:pt>
                <c:pt idx="237">
                  <c:v>1230612.6347398399</c:v>
                </c:pt>
                <c:pt idx="238">
                  <c:v>1343967.3360985501</c:v>
                </c:pt>
                <c:pt idx="239">
                  <c:v>1330005.01480415</c:v>
                </c:pt>
                <c:pt idx="240">
                  <c:v>864108.69677657599</c:v>
                </c:pt>
                <c:pt idx="241">
                  <c:v>1433326.64077122</c:v>
                </c:pt>
                <c:pt idx="242">
                  <c:v>1506425.1162440199</c:v>
                </c:pt>
                <c:pt idx="243">
                  <c:v>562972.81091391901</c:v>
                </c:pt>
                <c:pt idx="244">
                  <c:v>793270.93715742603</c:v>
                </c:pt>
                <c:pt idx="245">
                  <c:v>1486417.8699637901</c:v>
                </c:pt>
                <c:pt idx="246">
                  <c:v>1258856.8183657401</c:v>
                </c:pt>
                <c:pt idx="247">
                  <c:v>1430725.31329401</c:v>
                </c:pt>
                <c:pt idx="248">
                  <c:v>1351718.18773884</c:v>
                </c:pt>
                <c:pt idx="249">
                  <c:v>548443.86152083299</c:v>
                </c:pt>
                <c:pt idx="250">
                  <c:v>779097.89328637999</c:v>
                </c:pt>
                <c:pt idx="251">
                  <c:v>136483.26436337701</c:v>
                </c:pt>
                <c:pt idx="252">
                  <c:v>134190.34019657999</c:v>
                </c:pt>
                <c:pt idx="253">
                  <c:v>241825.268259381</c:v>
                </c:pt>
                <c:pt idx="254">
                  <c:v>250506.37813213398</c:v>
                </c:pt>
                <c:pt idx="255">
                  <c:v>255263.25368593799</c:v>
                </c:pt>
                <c:pt idx="256">
                  <c:v>952195.01173165301</c:v>
                </c:pt>
                <c:pt idx="257">
                  <c:v>855643.3704335381</c:v>
                </c:pt>
                <c:pt idx="258">
                  <c:v>1137969.51201875</c:v>
                </c:pt>
                <c:pt idx="259">
                  <c:v>862774.51422852697</c:v>
                </c:pt>
                <c:pt idx="260">
                  <c:v>1123345.3957596</c:v>
                </c:pt>
                <c:pt idx="261">
                  <c:v>1137678.1489723402</c:v>
                </c:pt>
                <c:pt idx="262">
                  <c:v>1326788.0537417401</c:v>
                </c:pt>
                <c:pt idx="263">
                  <c:v>1020253.3821229601</c:v>
                </c:pt>
                <c:pt idx="264">
                  <c:v>1061508.21175996</c:v>
                </c:pt>
                <c:pt idx="265">
                  <c:v>1050652.75897792</c:v>
                </c:pt>
                <c:pt idx="266">
                  <c:v>1078675.40043402</c:v>
                </c:pt>
                <c:pt idx="267">
                  <c:v>588808.16177960299</c:v>
                </c:pt>
                <c:pt idx="268">
                  <c:v>1159123.2905550401</c:v>
                </c:pt>
                <c:pt idx="269">
                  <c:v>556630.22497842601</c:v>
                </c:pt>
                <c:pt idx="270">
                  <c:v>147167.231247585</c:v>
                </c:pt>
                <c:pt idx="271">
                  <c:v>334518.27160099102</c:v>
                </c:pt>
                <c:pt idx="272">
                  <c:v>407035.48992075596</c:v>
                </c:pt>
                <c:pt idx="273">
                  <c:v>559225.04992520995</c:v>
                </c:pt>
                <c:pt idx="274">
                  <c:v>675362.47427404393</c:v>
                </c:pt>
                <c:pt idx="275">
                  <c:v>795369.59514177206</c:v>
                </c:pt>
                <c:pt idx="276">
                  <c:v>369611.16398558801</c:v>
                </c:pt>
                <c:pt idx="277">
                  <c:v>1135858.4284205399</c:v>
                </c:pt>
                <c:pt idx="278">
                  <c:v>1091363.3150041802</c:v>
                </c:pt>
                <c:pt idx="279">
                  <c:v>1004511.19357812</c:v>
                </c:pt>
                <c:pt idx="280">
                  <c:v>1146485.6558337999</c:v>
                </c:pt>
                <c:pt idx="281">
                  <c:v>1143172.2465441802</c:v>
                </c:pt>
                <c:pt idx="282">
                  <c:v>930812.011981547</c:v>
                </c:pt>
                <c:pt idx="283">
                  <c:v>1050204.2350605901</c:v>
                </c:pt>
                <c:pt idx="284">
                  <c:v>420431.70457794098</c:v>
                </c:pt>
                <c:pt idx="285">
                  <c:v>394769.17342356103</c:v>
                </c:pt>
                <c:pt idx="286">
                  <c:v>745687.37733175699</c:v>
                </c:pt>
                <c:pt idx="287">
                  <c:v>397621.860654747</c:v>
                </c:pt>
                <c:pt idx="288">
                  <c:v>1019690.3682636201</c:v>
                </c:pt>
                <c:pt idx="289">
                  <c:v>923781.56147484202</c:v>
                </c:pt>
                <c:pt idx="290">
                  <c:v>423900.98049519199</c:v>
                </c:pt>
                <c:pt idx="291">
                  <c:v>488949.235827172</c:v>
                </c:pt>
                <c:pt idx="292">
                  <c:v>273179.76018789399</c:v>
                </c:pt>
                <c:pt idx="293">
                  <c:v>441741.90214418597</c:v>
                </c:pt>
                <c:pt idx="294">
                  <c:v>797703.57570458809</c:v>
                </c:pt>
                <c:pt idx="295">
                  <c:v>70733.566226298804</c:v>
                </c:pt>
                <c:pt idx="296">
                  <c:v>161065.52851194399</c:v>
                </c:pt>
                <c:pt idx="297">
                  <c:v>566981.83020604099</c:v>
                </c:pt>
                <c:pt idx="298">
                  <c:v>196373.310358027</c:v>
                </c:pt>
                <c:pt idx="299">
                  <c:v>391471.89756589802</c:v>
                </c:pt>
                <c:pt idx="300">
                  <c:v>840645.11866086302</c:v>
                </c:pt>
                <c:pt idx="301">
                  <c:v>806711.95516301307</c:v>
                </c:pt>
                <c:pt idx="302">
                  <c:v>267797.34165475797</c:v>
                </c:pt>
                <c:pt idx="303">
                  <c:v>945211.26092289004</c:v>
                </c:pt>
                <c:pt idx="304">
                  <c:v>873990.90412611992</c:v>
                </c:pt>
                <c:pt idx="305">
                  <c:v>823172.00355225801</c:v>
                </c:pt>
                <c:pt idx="306">
                  <c:v>811056.38257043296</c:v>
                </c:pt>
                <c:pt idx="307">
                  <c:v>889006.45487472799</c:v>
                </c:pt>
                <c:pt idx="308">
                  <c:v>847786.25366810802</c:v>
                </c:pt>
                <c:pt idx="309">
                  <c:v>769889.266465839</c:v>
                </c:pt>
                <c:pt idx="310">
                  <c:v>783299.62896611297</c:v>
                </c:pt>
                <c:pt idx="311">
                  <c:v>818297.63294728601</c:v>
                </c:pt>
                <c:pt idx="312">
                  <c:v>673737.62967147003</c:v>
                </c:pt>
                <c:pt idx="313">
                  <c:v>548940.69168457203</c:v>
                </c:pt>
                <c:pt idx="314">
                  <c:v>40844.038011197903</c:v>
                </c:pt>
                <c:pt idx="315">
                  <c:v>825629.28495460004</c:v>
                </c:pt>
                <c:pt idx="316">
                  <c:v>702995.65951055998</c:v>
                </c:pt>
                <c:pt idx="317">
                  <c:v>815513.08183322707</c:v>
                </c:pt>
                <c:pt idx="318">
                  <c:v>269778.81673350499</c:v>
                </c:pt>
                <c:pt idx="319">
                  <c:v>110039.85911565501</c:v>
                </c:pt>
                <c:pt idx="320">
                  <c:v>409751.86267467897</c:v>
                </c:pt>
                <c:pt idx="321">
                  <c:v>780950.06897423102</c:v>
                </c:pt>
                <c:pt idx="322">
                  <c:v>668296.03120862599</c:v>
                </c:pt>
                <c:pt idx="323">
                  <c:v>472024.928208175</c:v>
                </c:pt>
                <c:pt idx="324">
                  <c:v>611652.71977927396</c:v>
                </c:pt>
                <c:pt idx="325">
                  <c:v>699527.64346663293</c:v>
                </c:pt>
                <c:pt idx="326">
                  <c:v>303789.012335254</c:v>
                </c:pt>
                <c:pt idx="327">
                  <c:v>661088.82866245799</c:v>
                </c:pt>
                <c:pt idx="328">
                  <c:v>32968.010599436398</c:v>
                </c:pt>
                <c:pt idx="329">
                  <c:v>55356.248303740002</c:v>
                </c:pt>
                <c:pt idx="330">
                  <c:v>288693.46105383302</c:v>
                </c:pt>
                <c:pt idx="331">
                  <c:v>599142.96846234298</c:v>
                </c:pt>
                <c:pt idx="332">
                  <c:v>713788.59372184507</c:v>
                </c:pt>
                <c:pt idx="333">
                  <c:v>480573.35736864101</c:v>
                </c:pt>
                <c:pt idx="334">
                  <c:v>189477.49419867698</c:v>
                </c:pt>
                <c:pt idx="335">
                  <c:v>734823.73642638093</c:v>
                </c:pt>
                <c:pt idx="336">
                  <c:v>729021.77004450304</c:v>
                </c:pt>
                <c:pt idx="337">
                  <c:v>397118.702486102</c:v>
                </c:pt>
                <c:pt idx="338">
                  <c:v>691810.13813333795</c:v>
                </c:pt>
                <c:pt idx="339">
                  <c:v>517766.32575072197</c:v>
                </c:pt>
                <c:pt idx="340">
                  <c:v>355447.43516227399</c:v>
                </c:pt>
                <c:pt idx="341">
                  <c:v>108503.09727009901</c:v>
                </c:pt>
                <c:pt idx="342">
                  <c:v>112770.27502319199</c:v>
                </c:pt>
                <c:pt idx="343">
                  <c:v>673562.6288630031</c:v>
                </c:pt>
                <c:pt idx="344">
                  <c:v>610753.0294817331</c:v>
                </c:pt>
                <c:pt idx="345">
                  <c:v>43550.922962217002</c:v>
                </c:pt>
                <c:pt idx="346">
                  <c:v>208837.77755159402</c:v>
                </c:pt>
                <c:pt idx="347">
                  <c:v>273260.918870967</c:v>
                </c:pt>
                <c:pt idx="348">
                  <c:v>567632.74611119006</c:v>
                </c:pt>
                <c:pt idx="349">
                  <c:v>314373.71173543</c:v>
                </c:pt>
                <c:pt idx="350">
                  <c:v>340102.176307927</c:v>
                </c:pt>
                <c:pt idx="351">
                  <c:v>259621.84109511299</c:v>
                </c:pt>
                <c:pt idx="352">
                  <c:v>324462.40694956499</c:v>
                </c:pt>
                <c:pt idx="353">
                  <c:v>90392.075244394509</c:v>
                </c:pt>
                <c:pt idx="354">
                  <c:v>212382.25781122901</c:v>
                </c:pt>
                <c:pt idx="355">
                  <c:v>354004.26119890105</c:v>
                </c:pt>
                <c:pt idx="356">
                  <c:v>215330.239156019</c:v>
                </c:pt>
                <c:pt idx="357">
                  <c:v>271636.41613212897</c:v>
                </c:pt>
                <c:pt idx="358">
                  <c:v>219973.498144043</c:v>
                </c:pt>
                <c:pt idx="359">
                  <c:v>666525.41820292897</c:v>
                </c:pt>
                <c:pt idx="360">
                  <c:v>492520.10057576001</c:v>
                </c:pt>
                <c:pt idx="361">
                  <c:v>147176.546410913</c:v>
                </c:pt>
                <c:pt idx="362">
                  <c:v>660695.25427735399</c:v>
                </c:pt>
                <c:pt idx="363">
                  <c:v>170304.25189358901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A-41A4-9942-B220736DC54E}"/>
            </c:ext>
          </c:extLst>
        </c:ser>
        <c:ser>
          <c:idx val="1"/>
          <c:order val="1"/>
          <c:tx>
            <c:v>True Solar Array Ouput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'Gordon - From MatLab'!$C$2:$C$365</c:f>
              <c:numCache>
                <c:formatCode>General</c:formatCode>
                <c:ptCount val="364"/>
                <c:pt idx="0">
                  <c:v>84180</c:v>
                </c:pt>
                <c:pt idx="1">
                  <c:v>76830</c:v>
                </c:pt>
                <c:pt idx="2">
                  <c:v>15250</c:v>
                </c:pt>
                <c:pt idx="3">
                  <c:v>43080</c:v>
                </c:pt>
                <c:pt idx="4">
                  <c:v>30550</c:v>
                </c:pt>
                <c:pt idx="5">
                  <c:v>87480</c:v>
                </c:pt>
                <c:pt idx="6">
                  <c:v>63790</c:v>
                </c:pt>
                <c:pt idx="7">
                  <c:v>86410</c:v>
                </c:pt>
                <c:pt idx="8">
                  <c:v>24550</c:v>
                </c:pt>
                <c:pt idx="9">
                  <c:v>49610</c:v>
                </c:pt>
                <c:pt idx="10">
                  <c:v>470</c:v>
                </c:pt>
                <c:pt idx="11">
                  <c:v>1030</c:v>
                </c:pt>
                <c:pt idx="12">
                  <c:v>30</c:v>
                </c:pt>
                <c:pt idx="13">
                  <c:v>270</c:v>
                </c:pt>
                <c:pt idx="14">
                  <c:v>340</c:v>
                </c:pt>
                <c:pt idx="15">
                  <c:v>4060</c:v>
                </c:pt>
                <c:pt idx="16">
                  <c:v>820</c:v>
                </c:pt>
                <c:pt idx="17">
                  <c:v>0</c:v>
                </c:pt>
                <c:pt idx="18">
                  <c:v>290</c:v>
                </c:pt>
                <c:pt idx="19">
                  <c:v>250</c:v>
                </c:pt>
                <c:pt idx="20">
                  <c:v>450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30</c:v>
                </c:pt>
                <c:pt idx="27">
                  <c:v>0</c:v>
                </c:pt>
                <c:pt idx="28">
                  <c:v>0</c:v>
                </c:pt>
                <c:pt idx="29">
                  <c:v>90</c:v>
                </c:pt>
                <c:pt idx="30">
                  <c:v>10</c:v>
                </c:pt>
                <c:pt idx="31">
                  <c:v>510</c:v>
                </c:pt>
                <c:pt idx="32">
                  <c:v>12120</c:v>
                </c:pt>
                <c:pt idx="33">
                  <c:v>99310</c:v>
                </c:pt>
                <c:pt idx="34">
                  <c:v>81740</c:v>
                </c:pt>
                <c:pt idx="35">
                  <c:v>53880</c:v>
                </c:pt>
                <c:pt idx="36">
                  <c:v>127790</c:v>
                </c:pt>
                <c:pt idx="37">
                  <c:v>105620</c:v>
                </c:pt>
                <c:pt idx="38">
                  <c:v>76320</c:v>
                </c:pt>
                <c:pt idx="39">
                  <c:v>880</c:v>
                </c:pt>
                <c:pt idx="40">
                  <c:v>850</c:v>
                </c:pt>
                <c:pt idx="41">
                  <c:v>4920</c:v>
                </c:pt>
                <c:pt idx="42">
                  <c:v>13310</c:v>
                </c:pt>
                <c:pt idx="43">
                  <c:v>8720</c:v>
                </c:pt>
                <c:pt idx="44">
                  <c:v>17440</c:v>
                </c:pt>
                <c:pt idx="45">
                  <c:v>15790</c:v>
                </c:pt>
                <c:pt idx="46">
                  <c:v>43350</c:v>
                </c:pt>
                <c:pt idx="47">
                  <c:v>3890</c:v>
                </c:pt>
                <c:pt idx="48">
                  <c:v>250</c:v>
                </c:pt>
                <c:pt idx="49">
                  <c:v>450</c:v>
                </c:pt>
                <c:pt idx="50">
                  <c:v>580</c:v>
                </c:pt>
                <c:pt idx="51">
                  <c:v>740</c:v>
                </c:pt>
                <c:pt idx="52">
                  <c:v>2330</c:v>
                </c:pt>
                <c:pt idx="53">
                  <c:v>49410</c:v>
                </c:pt>
                <c:pt idx="54">
                  <c:v>77760</c:v>
                </c:pt>
                <c:pt idx="55">
                  <c:v>99720</c:v>
                </c:pt>
                <c:pt idx="56">
                  <c:v>82630</c:v>
                </c:pt>
                <c:pt idx="57">
                  <c:v>132390</c:v>
                </c:pt>
                <c:pt idx="58">
                  <c:v>177420</c:v>
                </c:pt>
                <c:pt idx="59">
                  <c:v>174880</c:v>
                </c:pt>
                <c:pt idx="60">
                  <c:v>148030</c:v>
                </c:pt>
                <c:pt idx="61">
                  <c:v>148530</c:v>
                </c:pt>
                <c:pt idx="62">
                  <c:v>103440</c:v>
                </c:pt>
                <c:pt idx="63">
                  <c:v>181450</c:v>
                </c:pt>
                <c:pt idx="64">
                  <c:v>98990</c:v>
                </c:pt>
                <c:pt idx="65">
                  <c:v>187950</c:v>
                </c:pt>
                <c:pt idx="66">
                  <c:v>181490</c:v>
                </c:pt>
                <c:pt idx="67">
                  <c:v>163350</c:v>
                </c:pt>
                <c:pt idx="68">
                  <c:v>15590</c:v>
                </c:pt>
                <c:pt idx="69">
                  <c:v>183900</c:v>
                </c:pt>
                <c:pt idx="70">
                  <c:v>28060</c:v>
                </c:pt>
                <c:pt idx="71">
                  <c:v>45700</c:v>
                </c:pt>
                <c:pt idx="72">
                  <c:v>200780</c:v>
                </c:pt>
                <c:pt idx="73">
                  <c:v>49010</c:v>
                </c:pt>
                <c:pt idx="74">
                  <c:v>124360</c:v>
                </c:pt>
                <c:pt idx="75">
                  <c:v>44910</c:v>
                </c:pt>
                <c:pt idx="76">
                  <c:v>197920</c:v>
                </c:pt>
                <c:pt idx="77">
                  <c:v>6470</c:v>
                </c:pt>
                <c:pt idx="78">
                  <c:v>15630</c:v>
                </c:pt>
                <c:pt idx="79">
                  <c:v>87500</c:v>
                </c:pt>
                <c:pt idx="80">
                  <c:v>208670</c:v>
                </c:pt>
                <c:pt idx="81">
                  <c:v>87620</c:v>
                </c:pt>
                <c:pt idx="82">
                  <c:v>86930</c:v>
                </c:pt>
                <c:pt idx="83">
                  <c:v>109950</c:v>
                </c:pt>
                <c:pt idx="84">
                  <c:v>75110</c:v>
                </c:pt>
                <c:pt idx="85">
                  <c:v>29030</c:v>
                </c:pt>
                <c:pt idx="86">
                  <c:v>116430</c:v>
                </c:pt>
                <c:pt idx="87">
                  <c:v>25210</c:v>
                </c:pt>
                <c:pt idx="88">
                  <c:v>39500</c:v>
                </c:pt>
                <c:pt idx="89">
                  <c:v>175320</c:v>
                </c:pt>
                <c:pt idx="90">
                  <c:v>38150</c:v>
                </c:pt>
                <c:pt idx="91">
                  <c:v>185880</c:v>
                </c:pt>
                <c:pt idx="92">
                  <c:v>181200</c:v>
                </c:pt>
                <c:pt idx="93">
                  <c:v>107180</c:v>
                </c:pt>
                <c:pt idx="94">
                  <c:v>222480</c:v>
                </c:pt>
                <c:pt idx="95">
                  <c:v>190660</c:v>
                </c:pt>
                <c:pt idx="96">
                  <c:v>92540</c:v>
                </c:pt>
                <c:pt idx="97">
                  <c:v>152840</c:v>
                </c:pt>
                <c:pt idx="98">
                  <c:v>51810</c:v>
                </c:pt>
                <c:pt idx="99">
                  <c:v>176980</c:v>
                </c:pt>
                <c:pt idx="100">
                  <c:v>210430</c:v>
                </c:pt>
                <c:pt idx="101">
                  <c:v>120300</c:v>
                </c:pt>
                <c:pt idx="102">
                  <c:v>42770</c:v>
                </c:pt>
                <c:pt idx="103">
                  <c:v>210780</c:v>
                </c:pt>
                <c:pt idx="104">
                  <c:v>161430</c:v>
                </c:pt>
                <c:pt idx="105">
                  <c:v>187160</c:v>
                </c:pt>
                <c:pt idx="106">
                  <c:v>227930</c:v>
                </c:pt>
                <c:pt idx="107">
                  <c:v>137910</c:v>
                </c:pt>
                <c:pt idx="108">
                  <c:v>237200</c:v>
                </c:pt>
                <c:pt idx="109">
                  <c:v>240390</c:v>
                </c:pt>
                <c:pt idx="110">
                  <c:v>196020</c:v>
                </c:pt>
                <c:pt idx="111">
                  <c:v>251540</c:v>
                </c:pt>
                <c:pt idx="112">
                  <c:v>181130</c:v>
                </c:pt>
                <c:pt idx="113">
                  <c:v>92840</c:v>
                </c:pt>
                <c:pt idx="114">
                  <c:v>104390</c:v>
                </c:pt>
                <c:pt idx="115">
                  <c:v>117190</c:v>
                </c:pt>
                <c:pt idx="116">
                  <c:v>235250</c:v>
                </c:pt>
                <c:pt idx="117">
                  <c:v>68330</c:v>
                </c:pt>
                <c:pt idx="118">
                  <c:v>108130</c:v>
                </c:pt>
                <c:pt idx="119">
                  <c:v>18120</c:v>
                </c:pt>
                <c:pt idx="120">
                  <c:v>250860</c:v>
                </c:pt>
                <c:pt idx="121">
                  <c:v>196070</c:v>
                </c:pt>
                <c:pt idx="122">
                  <c:v>159510</c:v>
                </c:pt>
                <c:pt idx="123">
                  <c:v>235030</c:v>
                </c:pt>
                <c:pt idx="124">
                  <c:v>191860</c:v>
                </c:pt>
                <c:pt idx="125">
                  <c:v>104810</c:v>
                </c:pt>
                <c:pt idx="126">
                  <c:v>218300</c:v>
                </c:pt>
                <c:pt idx="127">
                  <c:v>234210</c:v>
                </c:pt>
                <c:pt idx="128">
                  <c:v>268850</c:v>
                </c:pt>
                <c:pt idx="129">
                  <c:v>243700</c:v>
                </c:pt>
                <c:pt idx="130">
                  <c:v>52280</c:v>
                </c:pt>
                <c:pt idx="131">
                  <c:v>199770</c:v>
                </c:pt>
                <c:pt idx="132">
                  <c:v>255960</c:v>
                </c:pt>
                <c:pt idx="133">
                  <c:v>206650</c:v>
                </c:pt>
                <c:pt idx="134">
                  <c:v>65600</c:v>
                </c:pt>
                <c:pt idx="135">
                  <c:v>239210</c:v>
                </c:pt>
                <c:pt idx="136">
                  <c:v>211940</c:v>
                </c:pt>
                <c:pt idx="137">
                  <c:v>20090</c:v>
                </c:pt>
                <c:pt idx="138">
                  <c:v>44570</c:v>
                </c:pt>
                <c:pt idx="139">
                  <c:v>44120</c:v>
                </c:pt>
                <c:pt idx="140">
                  <c:v>248830</c:v>
                </c:pt>
                <c:pt idx="141">
                  <c:v>104140</c:v>
                </c:pt>
                <c:pt idx="142">
                  <c:v>107540</c:v>
                </c:pt>
                <c:pt idx="143">
                  <c:v>88970</c:v>
                </c:pt>
                <c:pt idx="144">
                  <c:v>193100</c:v>
                </c:pt>
                <c:pt idx="145">
                  <c:v>199320</c:v>
                </c:pt>
                <c:pt idx="146">
                  <c:v>193140</c:v>
                </c:pt>
                <c:pt idx="147">
                  <c:v>208330</c:v>
                </c:pt>
                <c:pt idx="148">
                  <c:v>49150</c:v>
                </c:pt>
                <c:pt idx="149">
                  <c:v>176750</c:v>
                </c:pt>
                <c:pt idx="150">
                  <c:v>250210</c:v>
                </c:pt>
                <c:pt idx="151">
                  <c:v>254760</c:v>
                </c:pt>
                <c:pt idx="152">
                  <c:v>135360</c:v>
                </c:pt>
                <c:pt idx="153">
                  <c:v>227900</c:v>
                </c:pt>
                <c:pt idx="154">
                  <c:v>215390</c:v>
                </c:pt>
                <c:pt idx="155">
                  <c:v>230360</c:v>
                </c:pt>
                <c:pt idx="156">
                  <c:v>176560</c:v>
                </c:pt>
                <c:pt idx="157">
                  <c:v>235730</c:v>
                </c:pt>
                <c:pt idx="158">
                  <c:v>230460</c:v>
                </c:pt>
                <c:pt idx="159">
                  <c:v>241160</c:v>
                </c:pt>
                <c:pt idx="160">
                  <c:v>96540</c:v>
                </c:pt>
                <c:pt idx="161">
                  <c:v>119160</c:v>
                </c:pt>
                <c:pt idx="162">
                  <c:v>224030</c:v>
                </c:pt>
                <c:pt idx="163">
                  <c:v>219540</c:v>
                </c:pt>
                <c:pt idx="164">
                  <c:v>262160</c:v>
                </c:pt>
                <c:pt idx="165">
                  <c:v>262560</c:v>
                </c:pt>
                <c:pt idx="166">
                  <c:v>243330</c:v>
                </c:pt>
                <c:pt idx="167">
                  <c:v>247220</c:v>
                </c:pt>
                <c:pt idx="168">
                  <c:v>233470</c:v>
                </c:pt>
                <c:pt idx="169">
                  <c:v>226120</c:v>
                </c:pt>
                <c:pt idx="170">
                  <c:v>180550</c:v>
                </c:pt>
                <c:pt idx="171">
                  <c:v>94900</c:v>
                </c:pt>
                <c:pt idx="172">
                  <c:v>223290</c:v>
                </c:pt>
                <c:pt idx="173">
                  <c:v>66970</c:v>
                </c:pt>
                <c:pt idx="174">
                  <c:v>209270</c:v>
                </c:pt>
                <c:pt idx="175">
                  <c:v>192210</c:v>
                </c:pt>
                <c:pt idx="176">
                  <c:v>236060</c:v>
                </c:pt>
                <c:pt idx="177">
                  <c:v>55230</c:v>
                </c:pt>
                <c:pt idx="178">
                  <c:v>235730</c:v>
                </c:pt>
                <c:pt idx="179">
                  <c:v>190170</c:v>
                </c:pt>
                <c:pt idx="180">
                  <c:v>91470</c:v>
                </c:pt>
                <c:pt idx="181">
                  <c:v>220770</c:v>
                </c:pt>
                <c:pt idx="182">
                  <c:v>223400</c:v>
                </c:pt>
                <c:pt idx="183">
                  <c:v>218060</c:v>
                </c:pt>
                <c:pt idx="184">
                  <c:v>214560</c:v>
                </c:pt>
                <c:pt idx="185">
                  <c:v>224840</c:v>
                </c:pt>
                <c:pt idx="186">
                  <c:v>206870</c:v>
                </c:pt>
                <c:pt idx="187">
                  <c:v>205190</c:v>
                </c:pt>
                <c:pt idx="188">
                  <c:v>166370</c:v>
                </c:pt>
                <c:pt idx="189">
                  <c:v>201750</c:v>
                </c:pt>
                <c:pt idx="190">
                  <c:v>139210</c:v>
                </c:pt>
                <c:pt idx="191">
                  <c:v>207370</c:v>
                </c:pt>
                <c:pt idx="192">
                  <c:v>186160</c:v>
                </c:pt>
                <c:pt idx="193">
                  <c:v>219230</c:v>
                </c:pt>
                <c:pt idx="194">
                  <c:v>179260</c:v>
                </c:pt>
                <c:pt idx="195">
                  <c:v>178520</c:v>
                </c:pt>
                <c:pt idx="196">
                  <c:v>37700</c:v>
                </c:pt>
                <c:pt idx="197">
                  <c:v>199510</c:v>
                </c:pt>
                <c:pt idx="198">
                  <c:v>210130</c:v>
                </c:pt>
                <c:pt idx="199">
                  <c:v>148130</c:v>
                </c:pt>
                <c:pt idx="200">
                  <c:v>216490</c:v>
                </c:pt>
                <c:pt idx="201">
                  <c:v>182760</c:v>
                </c:pt>
                <c:pt idx="202">
                  <c:v>134860</c:v>
                </c:pt>
                <c:pt idx="203">
                  <c:v>216370</c:v>
                </c:pt>
                <c:pt idx="204">
                  <c:v>177590</c:v>
                </c:pt>
                <c:pt idx="205">
                  <c:v>221640</c:v>
                </c:pt>
                <c:pt idx="206">
                  <c:v>186800</c:v>
                </c:pt>
                <c:pt idx="207">
                  <c:v>169290</c:v>
                </c:pt>
                <c:pt idx="208">
                  <c:v>197670</c:v>
                </c:pt>
                <c:pt idx="209">
                  <c:v>185100</c:v>
                </c:pt>
                <c:pt idx="210">
                  <c:v>227350</c:v>
                </c:pt>
                <c:pt idx="211">
                  <c:v>207770</c:v>
                </c:pt>
                <c:pt idx="212">
                  <c:v>183410</c:v>
                </c:pt>
                <c:pt idx="213">
                  <c:v>173550</c:v>
                </c:pt>
                <c:pt idx="214">
                  <c:v>170710</c:v>
                </c:pt>
                <c:pt idx="215">
                  <c:v>85150</c:v>
                </c:pt>
                <c:pt idx="216">
                  <c:v>210090</c:v>
                </c:pt>
                <c:pt idx="217">
                  <c:v>186560</c:v>
                </c:pt>
                <c:pt idx="218">
                  <c:v>170020</c:v>
                </c:pt>
                <c:pt idx="219">
                  <c:v>202800</c:v>
                </c:pt>
                <c:pt idx="220">
                  <c:v>198000</c:v>
                </c:pt>
                <c:pt idx="221">
                  <c:v>93730</c:v>
                </c:pt>
                <c:pt idx="222">
                  <c:v>75960</c:v>
                </c:pt>
                <c:pt idx="223">
                  <c:v>225090</c:v>
                </c:pt>
                <c:pt idx="224">
                  <c:v>221050</c:v>
                </c:pt>
                <c:pt idx="225">
                  <c:v>179440</c:v>
                </c:pt>
                <c:pt idx="226">
                  <c:v>210160</c:v>
                </c:pt>
                <c:pt idx="227">
                  <c:v>107180</c:v>
                </c:pt>
                <c:pt idx="228">
                  <c:v>204130</c:v>
                </c:pt>
                <c:pt idx="229">
                  <c:v>179430</c:v>
                </c:pt>
                <c:pt idx="230">
                  <c:v>207850</c:v>
                </c:pt>
                <c:pt idx="231">
                  <c:v>210620</c:v>
                </c:pt>
                <c:pt idx="232">
                  <c:v>207720</c:v>
                </c:pt>
                <c:pt idx="233">
                  <c:v>201960</c:v>
                </c:pt>
                <c:pt idx="234">
                  <c:v>149040</c:v>
                </c:pt>
                <c:pt idx="235">
                  <c:v>180410</c:v>
                </c:pt>
                <c:pt idx="236">
                  <c:v>157140</c:v>
                </c:pt>
                <c:pt idx="237">
                  <c:v>166050</c:v>
                </c:pt>
                <c:pt idx="238">
                  <c:v>179760</c:v>
                </c:pt>
                <c:pt idx="239">
                  <c:v>183260</c:v>
                </c:pt>
                <c:pt idx="240">
                  <c:v>120930</c:v>
                </c:pt>
                <c:pt idx="241">
                  <c:v>200370</c:v>
                </c:pt>
                <c:pt idx="242">
                  <c:v>204030</c:v>
                </c:pt>
                <c:pt idx="243">
                  <c:v>78980</c:v>
                </c:pt>
                <c:pt idx="244">
                  <c:v>114770</c:v>
                </c:pt>
                <c:pt idx="245">
                  <c:v>202900</c:v>
                </c:pt>
                <c:pt idx="246">
                  <c:v>175930</c:v>
                </c:pt>
                <c:pt idx="247">
                  <c:v>200070</c:v>
                </c:pt>
                <c:pt idx="248">
                  <c:v>189680</c:v>
                </c:pt>
                <c:pt idx="249">
                  <c:v>78320</c:v>
                </c:pt>
                <c:pt idx="250">
                  <c:v>118650</c:v>
                </c:pt>
                <c:pt idx="251">
                  <c:v>20260</c:v>
                </c:pt>
                <c:pt idx="252">
                  <c:v>21630</c:v>
                </c:pt>
                <c:pt idx="253">
                  <c:v>41970</c:v>
                </c:pt>
                <c:pt idx="254">
                  <c:v>36710</c:v>
                </c:pt>
                <c:pt idx="255">
                  <c:v>36360</c:v>
                </c:pt>
                <c:pt idx="256">
                  <c:v>136850</c:v>
                </c:pt>
                <c:pt idx="257">
                  <c:v>123160</c:v>
                </c:pt>
                <c:pt idx="258">
                  <c:v>162680</c:v>
                </c:pt>
                <c:pt idx="259">
                  <c:v>123860</c:v>
                </c:pt>
                <c:pt idx="260">
                  <c:v>153960</c:v>
                </c:pt>
                <c:pt idx="261">
                  <c:v>176310</c:v>
                </c:pt>
                <c:pt idx="262">
                  <c:v>189240</c:v>
                </c:pt>
                <c:pt idx="263">
                  <c:v>149740</c:v>
                </c:pt>
                <c:pt idx="264">
                  <c:v>153100</c:v>
                </c:pt>
                <c:pt idx="265">
                  <c:v>147900</c:v>
                </c:pt>
                <c:pt idx="266">
                  <c:v>151710</c:v>
                </c:pt>
                <c:pt idx="267">
                  <c:v>87040</c:v>
                </c:pt>
                <c:pt idx="268">
                  <c:v>164630</c:v>
                </c:pt>
                <c:pt idx="269">
                  <c:v>82370</c:v>
                </c:pt>
                <c:pt idx="270">
                  <c:v>20650</c:v>
                </c:pt>
                <c:pt idx="271">
                  <c:v>49610</c:v>
                </c:pt>
                <c:pt idx="272">
                  <c:v>59730</c:v>
                </c:pt>
                <c:pt idx="273">
                  <c:v>83190</c:v>
                </c:pt>
                <c:pt idx="274">
                  <c:v>100450</c:v>
                </c:pt>
                <c:pt idx="275">
                  <c:v>115620</c:v>
                </c:pt>
                <c:pt idx="276">
                  <c:v>55850</c:v>
                </c:pt>
                <c:pt idx="277">
                  <c:v>168730</c:v>
                </c:pt>
                <c:pt idx="278">
                  <c:v>165510</c:v>
                </c:pt>
                <c:pt idx="279">
                  <c:v>145310</c:v>
                </c:pt>
                <c:pt idx="280">
                  <c:v>160620</c:v>
                </c:pt>
                <c:pt idx="281">
                  <c:v>159000</c:v>
                </c:pt>
                <c:pt idx="282">
                  <c:v>131180</c:v>
                </c:pt>
                <c:pt idx="283">
                  <c:v>144900</c:v>
                </c:pt>
                <c:pt idx="284">
                  <c:v>57860</c:v>
                </c:pt>
                <c:pt idx="285">
                  <c:v>55870</c:v>
                </c:pt>
                <c:pt idx="286">
                  <c:v>107850</c:v>
                </c:pt>
                <c:pt idx="287">
                  <c:v>59590</c:v>
                </c:pt>
                <c:pt idx="288">
                  <c:v>147940</c:v>
                </c:pt>
                <c:pt idx="289">
                  <c:v>135680</c:v>
                </c:pt>
                <c:pt idx="290">
                  <c:v>62190</c:v>
                </c:pt>
                <c:pt idx="291">
                  <c:v>71580</c:v>
                </c:pt>
                <c:pt idx="292">
                  <c:v>41110</c:v>
                </c:pt>
                <c:pt idx="293">
                  <c:v>67330</c:v>
                </c:pt>
                <c:pt idx="294">
                  <c:v>116340</c:v>
                </c:pt>
                <c:pt idx="295">
                  <c:v>9460</c:v>
                </c:pt>
                <c:pt idx="296">
                  <c:v>23220</c:v>
                </c:pt>
                <c:pt idx="297">
                  <c:v>84130</c:v>
                </c:pt>
                <c:pt idx="298">
                  <c:v>29060</c:v>
                </c:pt>
                <c:pt idx="299">
                  <c:v>59630</c:v>
                </c:pt>
                <c:pt idx="300">
                  <c:v>123180</c:v>
                </c:pt>
                <c:pt idx="301">
                  <c:v>118610</c:v>
                </c:pt>
                <c:pt idx="302">
                  <c:v>40850</c:v>
                </c:pt>
                <c:pt idx="303">
                  <c:v>137160</c:v>
                </c:pt>
                <c:pt idx="304">
                  <c:v>128980</c:v>
                </c:pt>
                <c:pt idx="305">
                  <c:v>121520</c:v>
                </c:pt>
                <c:pt idx="306">
                  <c:v>119330</c:v>
                </c:pt>
                <c:pt idx="307">
                  <c:v>123480</c:v>
                </c:pt>
                <c:pt idx="308">
                  <c:v>118310</c:v>
                </c:pt>
                <c:pt idx="309">
                  <c:v>105150</c:v>
                </c:pt>
                <c:pt idx="310">
                  <c:v>108220</c:v>
                </c:pt>
                <c:pt idx="311">
                  <c:v>112030</c:v>
                </c:pt>
                <c:pt idx="312">
                  <c:v>95850</c:v>
                </c:pt>
                <c:pt idx="313">
                  <c:v>79140</c:v>
                </c:pt>
                <c:pt idx="314">
                  <c:v>4540</c:v>
                </c:pt>
                <c:pt idx="315">
                  <c:v>118950</c:v>
                </c:pt>
                <c:pt idx="316">
                  <c:v>101410</c:v>
                </c:pt>
                <c:pt idx="317">
                  <c:v>116410</c:v>
                </c:pt>
                <c:pt idx="318">
                  <c:v>37540</c:v>
                </c:pt>
                <c:pt idx="319">
                  <c:v>15040</c:v>
                </c:pt>
                <c:pt idx="320">
                  <c:v>57040</c:v>
                </c:pt>
                <c:pt idx="321">
                  <c:v>113690</c:v>
                </c:pt>
                <c:pt idx="322">
                  <c:v>98040</c:v>
                </c:pt>
                <c:pt idx="323">
                  <c:v>69010</c:v>
                </c:pt>
                <c:pt idx="324">
                  <c:v>86310</c:v>
                </c:pt>
                <c:pt idx="325">
                  <c:v>99600</c:v>
                </c:pt>
                <c:pt idx="326">
                  <c:v>44960</c:v>
                </c:pt>
                <c:pt idx="327">
                  <c:v>92100</c:v>
                </c:pt>
                <c:pt idx="328">
                  <c:v>0</c:v>
                </c:pt>
                <c:pt idx="329">
                  <c:v>7820</c:v>
                </c:pt>
                <c:pt idx="330">
                  <c:v>49290</c:v>
                </c:pt>
                <c:pt idx="331">
                  <c:v>82300</c:v>
                </c:pt>
                <c:pt idx="332">
                  <c:v>96330</c:v>
                </c:pt>
                <c:pt idx="333">
                  <c:v>69900</c:v>
                </c:pt>
                <c:pt idx="334">
                  <c:v>24060</c:v>
                </c:pt>
                <c:pt idx="335">
                  <c:v>98810</c:v>
                </c:pt>
                <c:pt idx="336">
                  <c:v>95230</c:v>
                </c:pt>
                <c:pt idx="337">
                  <c:v>53410</c:v>
                </c:pt>
                <c:pt idx="338">
                  <c:v>90460</c:v>
                </c:pt>
                <c:pt idx="339">
                  <c:v>72210</c:v>
                </c:pt>
                <c:pt idx="340">
                  <c:v>49060</c:v>
                </c:pt>
                <c:pt idx="341">
                  <c:v>14730</c:v>
                </c:pt>
                <c:pt idx="342">
                  <c:v>15500</c:v>
                </c:pt>
                <c:pt idx="343">
                  <c:v>85250</c:v>
                </c:pt>
                <c:pt idx="344">
                  <c:v>82170</c:v>
                </c:pt>
                <c:pt idx="345">
                  <c:v>5840</c:v>
                </c:pt>
                <c:pt idx="346">
                  <c:v>0</c:v>
                </c:pt>
                <c:pt idx="347">
                  <c:v>0</c:v>
                </c:pt>
                <c:pt idx="348">
                  <c:v>50</c:v>
                </c:pt>
                <c:pt idx="349">
                  <c:v>0</c:v>
                </c:pt>
                <c:pt idx="350">
                  <c:v>100</c:v>
                </c:pt>
                <c:pt idx="351">
                  <c:v>10</c:v>
                </c:pt>
                <c:pt idx="352">
                  <c:v>80</c:v>
                </c:pt>
                <c:pt idx="353">
                  <c:v>0</c:v>
                </c:pt>
                <c:pt idx="354">
                  <c:v>210</c:v>
                </c:pt>
                <c:pt idx="355">
                  <c:v>970</c:v>
                </c:pt>
                <c:pt idx="356">
                  <c:v>6200</c:v>
                </c:pt>
                <c:pt idx="357">
                  <c:v>27360</c:v>
                </c:pt>
                <c:pt idx="358">
                  <c:v>31950</c:v>
                </c:pt>
                <c:pt idx="359">
                  <c:v>89610</c:v>
                </c:pt>
                <c:pt idx="360">
                  <c:v>69500</c:v>
                </c:pt>
                <c:pt idx="361">
                  <c:v>21860</c:v>
                </c:pt>
                <c:pt idx="362">
                  <c:v>26510</c:v>
                </c:pt>
                <c:pt idx="363">
                  <c:v>17910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A-41A4-9942-B220736DC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669072"/>
        <c:axId val="955658256"/>
      </c:lineChart>
      <c:catAx>
        <c:axId val="95566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Day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58256"/>
        <c:crosses val="autoZero"/>
        <c:auto val="1"/>
        <c:lblAlgn val="ctr"/>
        <c:lblOffset val="100"/>
        <c:noMultiLvlLbl val="0"/>
      </c:catAx>
      <c:valAx>
        <c:axId val="9556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Energy Generated (Wh)</a:t>
                </a:r>
              </a:p>
            </c:rich>
          </c:tx>
          <c:layout>
            <c:manualLayout>
              <c:xMode val="edge"/>
              <c:yMode val="edge"/>
              <c:x val="1.3985229466143265E-2"/>
              <c:y val="0.3250426812755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6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259457959671"/>
          <c:y val="0.10618184568157593"/>
          <c:w val="0.34061926860515318"/>
          <c:h val="0.16678946819194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Annual Efficiency</a:t>
            </a:r>
          </a:p>
        </c:rich>
      </c:tx>
      <c:layout>
        <c:manualLayout>
          <c:xMode val="edge"/>
          <c:yMode val="edge"/>
          <c:x val="0.42050126267014531"/>
          <c:y val="2.2135110545801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'Gordon - From MatLab'!$E:$E</c:f>
              <c:strCache>
                <c:ptCount val="365"/>
                <c:pt idx="0">
                  <c:v>Date:</c:v>
                </c:pt>
                <c:pt idx="1">
                  <c:v>1/1/2020</c:v>
                </c:pt>
                <c:pt idx="2">
                  <c:v>1/2/2020</c:v>
                </c:pt>
                <c:pt idx="3">
                  <c:v>1/3/2020</c:v>
                </c:pt>
                <c:pt idx="4">
                  <c:v>1/4/2020</c:v>
                </c:pt>
                <c:pt idx="5">
                  <c:v>1/5/2020</c:v>
                </c:pt>
                <c:pt idx="6">
                  <c:v>1/6/2020</c:v>
                </c:pt>
                <c:pt idx="7">
                  <c:v>1/7/2020</c:v>
                </c:pt>
                <c:pt idx="8">
                  <c:v>1/8/2020</c:v>
                </c:pt>
                <c:pt idx="9">
                  <c:v>1/9/2020</c:v>
                </c:pt>
                <c:pt idx="10">
                  <c:v>1/10/2020</c:v>
                </c:pt>
                <c:pt idx="11">
                  <c:v>1/11/2020</c:v>
                </c:pt>
                <c:pt idx="12">
                  <c:v>1/12/2020</c:v>
                </c:pt>
                <c:pt idx="13">
                  <c:v>1/13/2020</c:v>
                </c:pt>
                <c:pt idx="14">
                  <c:v>1/14/2020</c:v>
                </c:pt>
                <c:pt idx="15">
                  <c:v>1/15/2020</c:v>
                </c:pt>
                <c:pt idx="16">
                  <c:v>1/16/2020</c:v>
                </c:pt>
                <c:pt idx="17">
                  <c:v>1/17/2020</c:v>
                </c:pt>
                <c:pt idx="18">
                  <c:v>1/18/2020</c:v>
                </c:pt>
                <c:pt idx="19">
                  <c:v>1/19/2020</c:v>
                </c:pt>
                <c:pt idx="20">
                  <c:v>1/20/2020</c:v>
                </c:pt>
                <c:pt idx="21">
                  <c:v>1/21/2020</c:v>
                </c:pt>
                <c:pt idx="22">
                  <c:v>1/22/2020</c:v>
                </c:pt>
                <c:pt idx="23">
                  <c:v>1/23/2020</c:v>
                </c:pt>
                <c:pt idx="24">
                  <c:v>1/24/2020</c:v>
                </c:pt>
                <c:pt idx="25">
                  <c:v>1/25/2020</c:v>
                </c:pt>
                <c:pt idx="26">
                  <c:v>1/26/2020</c:v>
                </c:pt>
                <c:pt idx="27">
                  <c:v>1/27/2020</c:v>
                </c:pt>
                <c:pt idx="28">
                  <c:v>1/28/2020</c:v>
                </c:pt>
                <c:pt idx="29">
                  <c:v>1/29/2020</c:v>
                </c:pt>
                <c:pt idx="30">
                  <c:v>1/30/2020</c:v>
                </c:pt>
                <c:pt idx="31">
                  <c:v>1/31/2020</c:v>
                </c:pt>
                <c:pt idx="32">
                  <c:v>2/1/2020</c:v>
                </c:pt>
                <c:pt idx="33">
                  <c:v>2/2/2020</c:v>
                </c:pt>
                <c:pt idx="34">
                  <c:v>2/3/2020</c:v>
                </c:pt>
                <c:pt idx="35">
                  <c:v>2/4/2020</c:v>
                </c:pt>
                <c:pt idx="36">
                  <c:v>2/5/2020</c:v>
                </c:pt>
                <c:pt idx="37">
                  <c:v>2/6/2020</c:v>
                </c:pt>
                <c:pt idx="38">
                  <c:v>2/7/2020</c:v>
                </c:pt>
                <c:pt idx="39">
                  <c:v>2/8/2020</c:v>
                </c:pt>
                <c:pt idx="40">
                  <c:v>2/9/2020</c:v>
                </c:pt>
                <c:pt idx="41">
                  <c:v>2/10/2020</c:v>
                </c:pt>
                <c:pt idx="42">
                  <c:v>2/11/2020</c:v>
                </c:pt>
                <c:pt idx="43">
                  <c:v>2/12/2020</c:v>
                </c:pt>
                <c:pt idx="44">
                  <c:v>2/13/2020</c:v>
                </c:pt>
                <c:pt idx="45">
                  <c:v>2/14/2020</c:v>
                </c:pt>
                <c:pt idx="46">
                  <c:v>2/15/2020</c:v>
                </c:pt>
                <c:pt idx="47">
                  <c:v>2/16/2020</c:v>
                </c:pt>
                <c:pt idx="48">
                  <c:v>2/17/2020</c:v>
                </c:pt>
                <c:pt idx="49">
                  <c:v>2/18/2020</c:v>
                </c:pt>
                <c:pt idx="50">
                  <c:v>2/19/2020</c:v>
                </c:pt>
                <c:pt idx="51">
                  <c:v>2/20/2020</c:v>
                </c:pt>
                <c:pt idx="52">
                  <c:v>2/21/2020</c:v>
                </c:pt>
                <c:pt idx="53">
                  <c:v>2/22/2020</c:v>
                </c:pt>
                <c:pt idx="54">
                  <c:v>2/23/2020</c:v>
                </c:pt>
                <c:pt idx="55">
                  <c:v>2/24/2020</c:v>
                </c:pt>
                <c:pt idx="56">
                  <c:v>2/25/2020</c:v>
                </c:pt>
                <c:pt idx="57">
                  <c:v>2/26/2020</c:v>
                </c:pt>
                <c:pt idx="58">
                  <c:v>2/27/2020</c:v>
                </c:pt>
                <c:pt idx="59">
                  <c:v>2/28/2020</c:v>
                </c:pt>
                <c:pt idx="60">
                  <c:v>2/29/2020</c:v>
                </c:pt>
                <c:pt idx="61">
                  <c:v>3/1/2020</c:v>
                </c:pt>
                <c:pt idx="62">
                  <c:v>3/2/2020</c:v>
                </c:pt>
                <c:pt idx="63">
                  <c:v>3/3/2020</c:v>
                </c:pt>
                <c:pt idx="64">
                  <c:v>3/4/2020</c:v>
                </c:pt>
                <c:pt idx="65">
                  <c:v>3/5/2020</c:v>
                </c:pt>
                <c:pt idx="66">
                  <c:v>3/6/2020</c:v>
                </c:pt>
                <c:pt idx="67">
                  <c:v>3/7/2020</c:v>
                </c:pt>
                <c:pt idx="68">
                  <c:v>3/8/2020</c:v>
                </c:pt>
                <c:pt idx="69">
                  <c:v>3/9/2020</c:v>
                </c:pt>
                <c:pt idx="70">
                  <c:v>3/10/2020</c:v>
                </c:pt>
                <c:pt idx="71">
                  <c:v>3/11/2020</c:v>
                </c:pt>
                <c:pt idx="72">
                  <c:v>3/12/2020</c:v>
                </c:pt>
                <c:pt idx="73">
                  <c:v>3/13/2020</c:v>
                </c:pt>
                <c:pt idx="74">
                  <c:v>3/14/2020</c:v>
                </c:pt>
                <c:pt idx="75">
                  <c:v>3/15/2020</c:v>
                </c:pt>
                <c:pt idx="76">
                  <c:v>3/16/2020</c:v>
                </c:pt>
                <c:pt idx="77">
                  <c:v>3/17/2020</c:v>
                </c:pt>
                <c:pt idx="78">
                  <c:v>3/18/2020</c:v>
                </c:pt>
                <c:pt idx="79">
                  <c:v>3/19/2020</c:v>
                </c:pt>
                <c:pt idx="80">
                  <c:v>3/20/2020</c:v>
                </c:pt>
                <c:pt idx="81">
                  <c:v>3/21/2020</c:v>
                </c:pt>
                <c:pt idx="82">
                  <c:v>3/22/2020</c:v>
                </c:pt>
                <c:pt idx="83">
                  <c:v>3/23/2020</c:v>
                </c:pt>
                <c:pt idx="84">
                  <c:v>3/24/2020</c:v>
                </c:pt>
                <c:pt idx="85">
                  <c:v>3/25/2020</c:v>
                </c:pt>
                <c:pt idx="86">
                  <c:v>3/26/2020</c:v>
                </c:pt>
                <c:pt idx="87">
                  <c:v>3/27/2020</c:v>
                </c:pt>
                <c:pt idx="88">
                  <c:v>3/28/2020</c:v>
                </c:pt>
                <c:pt idx="89">
                  <c:v>3/29/2020</c:v>
                </c:pt>
                <c:pt idx="90">
                  <c:v>3/30/2020</c:v>
                </c:pt>
                <c:pt idx="91">
                  <c:v>3/31/2020</c:v>
                </c:pt>
                <c:pt idx="92">
                  <c:v>4/1/2020</c:v>
                </c:pt>
                <c:pt idx="93">
                  <c:v>4/2/2020</c:v>
                </c:pt>
                <c:pt idx="94">
                  <c:v>4/3/2020</c:v>
                </c:pt>
                <c:pt idx="95">
                  <c:v>4/4/2020</c:v>
                </c:pt>
                <c:pt idx="96">
                  <c:v>4/5/2020</c:v>
                </c:pt>
                <c:pt idx="97">
                  <c:v>4/6/2020</c:v>
                </c:pt>
                <c:pt idx="98">
                  <c:v>4/7/2020</c:v>
                </c:pt>
                <c:pt idx="99">
                  <c:v>4/8/2020</c:v>
                </c:pt>
                <c:pt idx="100">
                  <c:v>4/9/2020</c:v>
                </c:pt>
                <c:pt idx="101">
                  <c:v>4/10/2020</c:v>
                </c:pt>
                <c:pt idx="102">
                  <c:v>4/11/2020</c:v>
                </c:pt>
                <c:pt idx="103">
                  <c:v>4/12/2020</c:v>
                </c:pt>
                <c:pt idx="104">
                  <c:v>4/13/2020</c:v>
                </c:pt>
                <c:pt idx="105">
                  <c:v>4/14/2020</c:v>
                </c:pt>
                <c:pt idx="106">
                  <c:v>4/15/2020</c:v>
                </c:pt>
                <c:pt idx="107">
                  <c:v>4/16/2020</c:v>
                </c:pt>
                <c:pt idx="108">
                  <c:v>4/17/2020</c:v>
                </c:pt>
                <c:pt idx="109">
                  <c:v>4/18/2020</c:v>
                </c:pt>
                <c:pt idx="110">
                  <c:v>4/19/2020</c:v>
                </c:pt>
                <c:pt idx="111">
                  <c:v>4/20/2020</c:v>
                </c:pt>
                <c:pt idx="112">
                  <c:v>4/21/2020</c:v>
                </c:pt>
                <c:pt idx="113">
                  <c:v>4/22/2020</c:v>
                </c:pt>
                <c:pt idx="114">
                  <c:v>4/23/2020</c:v>
                </c:pt>
                <c:pt idx="115">
                  <c:v>4/24/2020</c:v>
                </c:pt>
                <c:pt idx="116">
                  <c:v>4/25/2020</c:v>
                </c:pt>
                <c:pt idx="117">
                  <c:v>4/26/2020</c:v>
                </c:pt>
                <c:pt idx="118">
                  <c:v>4/27/2020</c:v>
                </c:pt>
                <c:pt idx="119">
                  <c:v>4/28/2020</c:v>
                </c:pt>
                <c:pt idx="120">
                  <c:v>4/29/2020</c:v>
                </c:pt>
                <c:pt idx="121">
                  <c:v>4/30/2020</c:v>
                </c:pt>
                <c:pt idx="122">
                  <c:v>5/1/2020</c:v>
                </c:pt>
                <c:pt idx="123">
                  <c:v>5/2/2020</c:v>
                </c:pt>
                <c:pt idx="124">
                  <c:v>5/3/2020</c:v>
                </c:pt>
                <c:pt idx="125">
                  <c:v>5/4/2020</c:v>
                </c:pt>
                <c:pt idx="126">
                  <c:v>5/5/2020</c:v>
                </c:pt>
                <c:pt idx="127">
                  <c:v>5/6/2020</c:v>
                </c:pt>
                <c:pt idx="128">
                  <c:v>5/7/2020</c:v>
                </c:pt>
                <c:pt idx="129">
                  <c:v>5/8/2020</c:v>
                </c:pt>
                <c:pt idx="130">
                  <c:v>5/9/2020</c:v>
                </c:pt>
                <c:pt idx="131">
                  <c:v>5/10/2020</c:v>
                </c:pt>
                <c:pt idx="132">
                  <c:v>5/11/2020</c:v>
                </c:pt>
                <c:pt idx="133">
                  <c:v>5/12/2020</c:v>
                </c:pt>
                <c:pt idx="134">
                  <c:v>5/13/2020</c:v>
                </c:pt>
                <c:pt idx="135">
                  <c:v>5/14/2020</c:v>
                </c:pt>
                <c:pt idx="136">
                  <c:v>5/15/2020</c:v>
                </c:pt>
                <c:pt idx="137">
                  <c:v>5/16/2020</c:v>
                </c:pt>
                <c:pt idx="138">
                  <c:v>5/17/2020</c:v>
                </c:pt>
                <c:pt idx="139">
                  <c:v>5/18/2020</c:v>
                </c:pt>
                <c:pt idx="140">
                  <c:v>5/19/2020</c:v>
                </c:pt>
                <c:pt idx="141">
                  <c:v>5/20/2020</c:v>
                </c:pt>
                <c:pt idx="142">
                  <c:v>5/21/2020</c:v>
                </c:pt>
                <c:pt idx="143">
                  <c:v>5/22/2020</c:v>
                </c:pt>
                <c:pt idx="144">
                  <c:v>5/23/2020</c:v>
                </c:pt>
                <c:pt idx="145">
                  <c:v>5/24/2020</c:v>
                </c:pt>
                <c:pt idx="146">
                  <c:v>5/25/2020</c:v>
                </c:pt>
                <c:pt idx="147">
                  <c:v>5/26/2020</c:v>
                </c:pt>
                <c:pt idx="148">
                  <c:v>5/27/2020</c:v>
                </c:pt>
                <c:pt idx="149">
                  <c:v>5/28/2020</c:v>
                </c:pt>
                <c:pt idx="150">
                  <c:v>5/29/2020</c:v>
                </c:pt>
                <c:pt idx="151">
                  <c:v>5/30/2020</c:v>
                </c:pt>
                <c:pt idx="152">
                  <c:v>5/31/2020</c:v>
                </c:pt>
                <c:pt idx="153">
                  <c:v>6/1/2020</c:v>
                </c:pt>
                <c:pt idx="154">
                  <c:v>6/2/2020</c:v>
                </c:pt>
                <c:pt idx="155">
                  <c:v>6/3/2020</c:v>
                </c:pt>
                <c:pt idx="156">
                  <c:v>6/4/2020</c:v>
                </c:pt>
                <c:pt idx="157">
                  <c:v>6/5/2020</c:v>
                </c:pt>
                <c:pt idx="158">
                  <c:v>6/6/2020</c:v>
                </c:pt>
                <c:pt idx="159">
                  <c:v>6/7/2020</c:v>
                </c:pt>
                <c:pt idx="160">
                  <c:v>6/8/2020</c:v>
                </c:pt>
                <c:pt idx="161">
                  <c:v>6/9/2020</c:v>
                </c:pt>
                <c:pt idx="162">
                  <c:v>6/10/2020</c:v>
                </c:pt>
                <c:pt idx="163">
                  <c:v>6/11/2020</c:v>
                </c:pt>
                <c:pt idx="164">
                  <c:v>6/12/2020</c:v>
                </c:pt>
                <c:pt idx="165">
                  <c:v>6/13/2020</c:v>
                </c:pt>
                <c:pt idx="166">
                  <c:v>6/14/2020</c:v>
                </c:pt>
                <c:pt idx="167">
                  <c:v>6/15/2020</c:v>
                </c:pt>
                <c:pt idx="168">
                  <c:v>6/16/2020</c:v>
                </c:pt>
                <c:pt idx="169">
                  <c:v>6/17/2020</c:v>
                </c:pt>
                <c:pt idx="170">
                  <c:v>6/18/2020</c:v>
                </c:pt>
                <c:pt idx="171">
                  <c:v>6/19/2020</c:v>
                </c:pt>
                <c:pt idx="172">
                  <c:v>6/20/2020</c:v>
                </c:pt>
                <c:pt idx="173">
                  <c:v>6/21/2020</c:v>
                </c:pt>
                <c:pt idx="174">
                  <c:v>6/22/2020</c:v>
                </c:pt>
                <c:pt idx="175">
                  <c:v>6/23/2020</c:v>
                </c:pt>
                <c:pt idx="176">
                  <c:v>6/24/2020</c:v>
                </c:pt>
                <c:pt idx="177">
                  <c:v>6/25/2020</c:v>
                </c:pt>
                <c:pt idx="178">
                  <c:v>6/26/2020</c:v>
                </c:pt>
                <c:pt idx="179">
                  <c:v>6/27/2020</c:v>
                </c:pt>
                <c:pt idx="180">
                  <c:v>6/28/2020</c:v>
                </c:pt>
                <c:pt idx="181">
                  <c:v>6/29/2020</c:v>
                </c:pt>
                <c:pt idx="182">
                  <c:v>6/30/2020</c:v>
                </c:pt>
                <c:pt idx="183">
                  <c:v>7/1/2020</c:v>
                </c:pt>
                <c:pt idx="184">
                  <c:v>7/2/2020</c:v>
                </c:pt>
                <c:pt idx="185">
                  <c:v>7/3/2020</c:v>
                </c:pt>
                <c:pt idx="186">
                  <c:v>7/4/2020</c:v>
                </c:pt>
                <c:pt idx="187">
                  <c:v>7/5/2020</c:v>
                </c:pt>
                <c:pt idx="188">
                  <c:v>7/6/2020</c:v>
                </c:pt>
                <c:pt idx="189">
                  <c:v>7/7/2020</c:v>
                </c:pt>
                <c:pt idx="190">
                  <c:v>7/8/2020</c:v>
                </c:pt>
                <c:pt idx="191">
                  <c:v>7/9/2020</c:v>
                </c:pt>
                <c:pt idx="192">
                  <c:v>7/10/2020</c:v>
                </c:pt>
                <c:pt idx="193">
                  <c:v>7/11/2020</c:v>
                </c:pt>
                <c:pt idx="194">
                  <c:v>7/12/2020</c:v>
                </c:pt>
                <c:pt idx="195">
                  <c:v>7/13/2020</c:v>
                </c:pt>
                <c:pt idx="196">
                  <c:v>7/14/2020</c:v>
                </c:pt>
                <c:pt idx="197">
                  <c:v>7/15/2020</c:v>
                </c:pt>
                <c:pt idx="198">
                  <c:v>7/16/2020</c:v>
                </c:pt>
                <c:pt idx="199">
                  <c:v>7/17/2020</c:v>
                </c:pt>
                <c:pt idx="200">
                  <c:v>7/18/2020</c:v>
                </c:pt>
                <c:pt idx="201">
                  <c:v>7/19/2020</c:v>
                </c:pt>
                <c:pt idx="202">
                  <c:v>7/20/2020</c:v>
                </c:pt>
                <c:pt idx="203">
                  <c:v>7/21/2020</c:v>
                </c:pt>
                <c:pt idx="204">
                  <c:v>7/22/2020</c:v>
                </c:pt>
                <c:pt idx="205">
                  <c:v>7/23/2020</c:v>
                </c:pt>
                <c:pt idx="206">
                  <c:v>7/24/2020</c:v>
                </c:pt>
                <c:pt idx="207">
                  <c:v>7/25/2020</c:v>
                </c:pt>
                <c:pt idx="208">
                  <c:v>7/26/2020</c:v>
                </c:pt>
                <c:pt idx="209">
                  <c:v>7/27/2020</c:v>
                </c:pt>
                <c:pt idx="210">
                  <c:v>7/28/2020</c:v>
                </c:pt>
                <c:pt idx="211">
                  <c:v>7/29/2020</c:v>
                </c:pt>
                <c:pt idx="212">
                  <c:v>7/30/2020</c:v>
                </c:pt>
                <c:pt idx="213">
                  <c:v>7/31/2020</c:v>
                </c:pt>
                <c:pt idx="214">
                  <c:v>8/1/2020</c:v>
                </c:pt>
                <c:pt idx="215">
                  <c:v>8/2/2020</c:v>
                </c:pt>
                <c:pt idx="216">
                  <c:v>8/3/2020</c:v>
                </c:pt>
                <c:pt idx="217">
                  <c:v>8/4/2020</c:v>
                </c:pt>
                <c:pt idx="218">
                  <c:v>8/5/2020</c:v>
                </c:pt>
                <c:pt idx="219">
                  <c:v>8/6/2020</c:v>
                </c:pt>
                <c:pt idx="220">
                  <c:v>8/7/2020</c:v>
                </c:pt>
                <c:pt idx="221">
                  <c:v>8/8/2020</c:v>
                </c:pt>
                <c:pt idx="222">
                  <c:v>8/9/2020</c:v>
                </c:pt>
                <c:pt idx="223">
                  <c:v>8/10/2020</c:v>
                </c:pt>
                <c:pt idx="224">
                  <c:v>8/11/2020</c:v>
                </c:pt>
                <c:pt idx="225">
                  <c:v>8/12/2020</c:v>
                </c:pt>
                <c:pt idx="226">
                  <c:v>8/13/2020</c:v>
                </c:pt>
                <c:pt idx="227">
                  <c:v>8/14/2020</c:v>
                </c:pt>
                <c:pt idx="228">
                  <c:v>8/15/2020</c:v>
                </c:pt>
                <c:pt idx="229">
                  <c:v>8/16/2020</c:v>
                </c:pt>
                <c:pt idx="230">
                  <c:v>8/17/2020</c:v>
                </c:pt>
                <c:pt idx="231">
                  <c:v>8/18/2020</c:v>
                </c:pt>
                <c:pt idx="232">
                  <c:v>8/19/2020</c:v>
                </c:pt>
                <c:pt idx="233">
                  <c:v>8/20/2020</c:v>
                </c:pt>
                <c:pt idx="234">
                  <c:v>8/21/2020</c:v>
                </c:pt>
                <c:pt idx="235">
                  <c:v>8/22/2020</c:v>
                </c:pt>
                <c:pt idx="236">
                  <c:v>8/23/2020</c:v>
                </c:pt>
                <c:pt idx="237">
                  <c:v>8/24/2020</c:v>
                </c:pt>
                <c:pt idx="238">
                  <c:v>8/25/2020</c:v>
                </c:pt>
                <c:pt idx="239">
                  <c:v>8/26/2020</c:v>
                </c:pt>
                <c:pt idx="240">
                  <c:v>8/27/2020</c:v>
                </c:pt>
                <c:pt idx="241">
                  <c:v>8/28/2020</c:v>
                </c:pt>
                <c:pt idx="242">
                  <c:v>8/29/2020</c:v>
                </c:pt>
                <c:pt idx="243">
                  <c:v>8/30/2020</c:v>
                </c:pt>
                <c:pt idx="244">
                  <c:v>8/31/2020</c:v>
                </c:pt>
                <c:pt idx="245">
                  <c:v>9/1/2020</c:v>
                </c:pt>
                <c:pt idx="246">
                  <c:v>9/2/2020</c:v>
                </c:pt>
                <c:pt idx="247">
                  <c:v>9/3/2020</c:v>
                </c:pt>
                <c:pt idx="248">
                  <c:v>9/4/2020</c:v>
                </c:pt>
                <c:pt idx="249">
                  <c:v>9/5/2020</c:v>
                </c:pt>
                <c:pt idx="250">
                  <c:v>9/6/2020</c:v>
                </c:pt>
                <c:pt idx="251">
                  <c:v>9/7/2020</c:v>
                </c:pt>
                <c:pt idx="252">
                  <c:v>9/8/2020</c:v>
                </c:pt>
                <c:pt idx="253">
                  <c:v>9/9/2020</c:v>
                </c:pt>
                <c:pt idx="254">
                  <c:v>9/10/2020</c:v>
                </c:pt>
                <c:pt idx="255">
                  <c:v>9/11/2020</c:v>
                </c:pt>
                <c:pt idx="256">
                  <c:v>9/12/2020</c:v>
                </c:pt>
                <c:pt idx="257">
                  <c:v>9/13/2020</c:v>
                </c:pt>
                <c:pt idx="258">
                  <c:v>9/14/2020</c:v>
                </c:pt>
                <c:pt idx="259">
                  <c:v>9/15/2020</c:v>
                </c:pt>
                <c:pt idx="260">
                  <c:v>9/16/2020</c:v>
                </c:pt>
                <c:pt idx="261">
                  <c:v>9/17/2020</c:v>
                </c:pt>
                <c:pt idx="262">
                  <c:v>9/18/2020</c:v>
                </c:pt>
                <c:pt idx="263">
                  <c:v>9/19/2020</c:v>
                </c:pt>
                <c:pt idx="264">
                  <c:v>9/20/2020</c:v>
                </c:pt>
                <c:pt idx="265">
                  <c:v>9/21/2020</c:v>
                </c:pt>
                <c:pt idx="266">
                  <c:v>9/22/2020</c:v>
                </c:pt>
                <c:pt idx="267">
                  <c:v>9/23/2020</c:v>
                </c:pt>
                <c:pt idx="268">
                  <c:v>9/24/2020</c:v>
                </c:pt>
                <c:pt idx="269">
                  <c:v>9/25/2020</c:v>
                </c:pt>
                <c:pt idx="270">
                  <c:v>9/26/2020</c:v>
                </c:pt>
                <c:pt idx="271">
                  <c:v>9/27/2020</c:v>
                </c:pt>
                <c:pt idx="272">
                  <c:v>9/28/2020</c:v>
                </c:pt>
                <c:pt idx="273">
                  <c:v>9/29/2020</c:v>
                </c:pt>
                <c:pt idx="274">
                  <c:v>9/30/2020</c:v>
                </c:pt>
                <c:pt idx="275">
                  <c:v>10/1/2020</c:v>
                </c:pt>
                <c:pt idx="276">
                  <c:v>10/2/2020</c:v>
                </c:pt>
                <c:pt idx="277">
                  <c:v>10/3/2020</c:v>
                </c:pt>
                <c:pt idx="278">
                  <c:v>10/4/2020</c:v>
                </c:pt>
                <c:pt idx="279">
                  <c:v>10/5/2020</c:v>
                </c:pt>
                <c:pt idx="280">
                  <c:v>10/6/2020</c:v>
                </c:pt>
                <c:pt idx="281">
                  <c:v>10/7/2020</c:v>
                </c:pt>
                <c:pt idx="282">
                  <c:v>10/8/2020</c:v>
                </c:pt>
                <c:pt idx="283">
                  <c:v>10/9/2020</c:v>
                </c:pt>
                <c:pt idx="284">
                  <c:v>10/10/2020</c:v>
                </c:pt>
                <c:pt idx="285">
                  <c:v>10/11/2020</c:v>
                </c:pt>
                <c:pt idx="286">
                  <c:v>10/12/2020</c:v>
                </c:pt>
                <c:pt idx="287">
                  <c:v>10/13/2020</c:v>
                </c:pt>
                <c:pt idx="288">
                  <c:v>10/14/2020</c:v>
                </c:pt>
                <c:pt idx="289">
                  <c:v>10/15/2020</c:v>
                </c:pt>
                <c:pt idx="290">
                  <c:v>10/16/2020</c:v>
                </c:pt>
                <c:pt idx="291">
                  <c:v>10/17/2020</c:v>
                </c:pt>
                <c:pt idx="292">
                  <c:v>10/18/2020</c:v>
                </c:pt>
                <c:pt idx="293">
                  <c:v>10/19/2020</c:v>
                </c:pt>
                <c:pt idx="294">
                  <c:v>10/20/2020</c:v>
                </c:pt>
                <c:pt idx="295">
                  <c:v>10/21/2020</c:v>
                </c:pt>
                <c:pt idx="296">
                  <c:v>10/22/2020</c:v>
                </c:pt>
                <c:pt idx="297">
                  <c:v>10/23/2020</c:v>
                </c:pt>
                <c:pt idx="298">
                  <c:v>10/24/2020</c:v>
                </c:pt>
                <c:pt idx="299">
                  <c:v>10/25/2020</c:v>
                </c:pt>
                <c:pt idx="300">
                  <c:v>10/26/2020</c:v>
                </c:pt>
                <c:pt idx="301">
                  <c:v>10/27/2020</c:v>
                </c:pt>
                <c:pt idx="302">
                  <c:v>10/28/2020</c:v>
                </c:pt>
                <c:pt idx="303">
                  <c:v>10/29/2020</c:v>
                </c:pt>
                <c:pt idx="304">
                  <c:v>10/30/2020</c:v>
                </c:pt>
                <c:pt idx="305">
                  <c:v>10/31/2020</c:v>
                </c:pt>
                <c:pt idx="306">
                  <c:v>11/1/2020</c:v>
                </c:pt>
                <c:pt idx="307">
                  <c:v>11/2/2020</c:v>
                </c:pt>
                <c:pt idx="308">
                  <c:v>11/3/2020</c:v>
                </c:pt>
                <c:pt idx="309">
                  <c:v>11/4/2020</c:v>
                </c:pt>
                <c:pt idx="310">
                  <c:v>11/5/2020</c:v>
                </c:pt>
                <c:pt idx="311">
                  <c:v>11/6/2020</c:v>
                </c:pt>
                <c:pt idx="312">
                  <c:v>11/7/2020</c:v>
                </c:pt>
                <c:pt idx="313">
                  <c:v>11/8/2020</c:v>
                </c:pt>
                <c:pt idx="314">
                  <c:v>11/9/2020</c:v>
                </c:pt>
                <c:pt idx="315">
                  <c:v>11/10/2020</c:v>
                </c:pt>
                <c:pt idx="316">
                  <c:v>11/11/2020</c:v>
                </c:pt>
                <c:pt idx="317">
                  <c:v>11/12/2020</c:v>
                </c:pt>
                <c:pt idx="318">
                  <c:v>11/13/2020</c:v>
                </c:pt>
                <c:pt idx="319">
                  <c:v>11/14/2020</c:v>
                </c:pt>
                <c:pt idx="320">
                  <c:v>11/15/2020</c:v>
                </c:pt>
                <c:pt idx="321">
                  <c:v>11/16/2020</c:v>
                </c:pt>
                <c:pt idx="322">
                  <c:v>11/17/2020</c:v>
                </c:pt>
                <c:pt idx="323">
                  <c:v>11/18/2020</c:v>
                </c:pt>
                <c:pt idx="324">
                  <c:v>11/19/2020</c:v>
                </c:pt>
                <c:pt idx="325">
                  <c:v>11/20/2020</c:v>
                </c:pt>
                <c:pt idx="326">
                  <c:v>11/21/2020</c:v>
                </c:pt>
                <c:pt idx="327">
                  <c:v>11/22/2020</c:v>
                </c:pt>
                <c:pt idx="328">
                  <c:v>11/23/2020</c:v>
                </c:pt>
                <c:pt idx="329">
                  <c:v>11/24/2020</c:v>
                </c:pt>
                <c:pt idx="330">
                  <c:v>11/25/2020</c:v>
                </c:pt>
                <c:pt idx="331">
                  <c:v>11/26/2020</c:v>
                </c:pt>
                <c:pt idx="332">
                  <c:v>11/27/2020</c:v>
                </c:pt>
                <c:pt idx="333">
                  <c:v>11/28/2020</c:v>
                </c:pt>
                <c:pt idx="334">
                  <c:v>11/29/2020</c:v>
                </c:pt>
                <c:pt idx="335">
                  <c:v>11/30/2020</c:v>
                </c:pt>
                <c:pt idx="336">
                  <c:v>12/1/2020</c:v>
                </c:pt>
                <c:pt idx="337">
                  <c:v>12/2/2020</c:v>
                </c:pt>
                <c:pt idx="338">
                  <c:v>12/3/2020</c:v>
                </c:pt>
                <c:pt idx="339">
                  <c:v>12/4/2020</c:v>
                </c:pt>
                <c:pt idx="340">
                  <c:v>12/5/2020</c:v>
                </c:pt>
                <c:pt idx="341">
                  <c:v>12/6/2020</c:v>
                </c:pt>
                <c:pt idx="342">
                  <c:v>12/7/2020</c:v>
                </c:pt>
                <c:pt idx="343">
                  <c:v>12/8/2020</c:v>
                </c:pt>
                <c:pt idx="344">
                  <c:v>12/9/2020</c:v>
                </c:pt>
                <c:pt idx="345">
                  <c:v>12/10/2020</c:v>
                </c:pt>
                <c:pt idx="346">
                  <c:v>12/11/2020</c:v>
                </c:pt>
                <c:pt idx="347">
                  <c:v>12/12/2020</c:v>
                </c:pt>
                <c:pt idx="348">
                  <c:v>12/13/2020</c:v>
                </c:pt>
                <c:pt idx="349">
                  <c:v>12/14/2020</c:v>
                </c:pt>
                <c:pt idx="350">
                  <c:v>12/15/2020</c:v>
                </c:pt>
                <c:pt idx="351">
                  <c:v>12/16/2020</c:v>
                </c:pt>
                <c:pt idx="352">
                  <c:v>12/17/2020</c:v>
                </c:pt>
                <c:pt idx="353">
                  <c:v>12/18/2020</c:v>
                </c:pt>
                <c:pt idx="354">
                  <c:v>12/19/2020</c:v>
                </c:pt>
                <c:pt idx="355">
                  <c:v>12/20/2020</c:v>
                </c:pt>
                <c:pt idx="356">
                  <c:v>12/21/2020</c:v>
                </c:pt>
                <c:pt idx="357">
                  <c:v>12/22/2020</c:v>
                </c:pt>
                <c:pt idx="358">
                  <c:v>12/23/2020</c:v>
                </c:pt>
                <c:pt idx="359">
                  <c:v>12/24/2020</c:v>
                </c:pt>
                <c:pt idx="360">
                  <c:v>12/25/2020</c:v>
                </c:pt>
                <c:pt idx="361">
                  <c:v>12/26/2020</c:v>
                </c:pt>
                <c:pt idx="362">
                  <c:v>12/27/2020</c:v>
                </c:pt>
                <c:pt idx="363">
                  <c:v>12/28/2020</c:v>
                </c:pt>
                <c:pt idx="364">
                  <c:v>12/29/2020</c:v>
                </c:pt>
              </c:strCache>
            </c:strRef>
          </c:xVal>
          <c:yVal>
            <c:numRef>
              <c:f>'Gordon - From MatLab'!$D:$D</c:f>
              <c:numCache>
                <c:formatCode>General</c:formatCode>
                <c:ptCount val="1048576"/>
                <c:pt idx="0">
                  <c:v>0.12258934657725426</c:v>
                </c:pt>
                <c:pt idx="1">
                  <c:v>0.14188221753260225</c:v>
                </c:pt>
                <c:pt idx="2">
                  <c:v>0.14047789359754587</c:v>
                </c:pt>
                <c:pt idx="3">
                  <c:v>0.13771245844734159</c:v>
                </c:pt>
                <c:pt idx="4">
                  <c:v>0.13252776358444895</c:v>
                </c:pt>
                <c:pt idx="5">
                  <c:v>0.14394076767998881</c:v>
                </c:pt>
                <c:pt idx="6">
                  <c:v>0.14169738099686047</c:v>
                </c:pt>
                <c:pt idx="7">
                  <c:v>0.14936201389804138</c:v>
                </c:pt>
                <c:pt idx="8">
                  <c:v>0.14724841900679711</c:v>
                </c:pt>
                <c:pt idx="9">
                  <c:v>0.14488891514102054</c:v>
                </c:pt>
                <c:pt idx="10">
                  <c:v>0.15120441971922402</c:v>
                </c:pt>
                <c:pt idx="11">
                  <c:v>3.4255050530457641E-3</c:v>
                </c:pt>
                <c:pt idx="12">
                  <c:v>4.926187236534825E-3</c:v>
                </c:pt>
                <c:pt idx="13">
                  <c:v>1.3774864185266597E-4</c:v>
                </c:pt>
                <c:pt idx="14">
                  <c:v>1.7368350688532024E-3</c:v>
                </c:pt>
                <c:pt idx="15">
                  <c:v>2.3288438719145442E-3</c:v>
                </c:pt>
                <c:pt idx="16">
                  <c:v>5.1866278297947842E-3</c:v>
                </c:pt>
                <c:pt idx="17">
                  <c:v>4.349964465081165E-3</c:v>
                </c:pt>
                <c:pt idx="18">
                  <c:v>0</c:v>
                </c:pt>
                <c:pt idx="19">
                  <c:v>3.7987239300062679E-4</c:v>
                </c:pt>
                <c:pt idx="20">
                  <c:v>3.9991828560551935E-4</c:v>
                </c:pt>
                <c:pt idx="21">
                  <c:v>5.6610562673668828E-4</c:v>
                </c:pt>
                <c:pt idx="22">
                  <c:v>2.786223004335253E-4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1.2867310456686379E-4</c:v>
                </c:pt>
                <c:pt idx="28">
                  <c:v>0</c:v>
                </c:pt>
                <c:pt idx="29">
                  <c:v>0</c:v>
                </c:pt>
                <c:pt idx="30">
                  <c:v>3.7185807869445045E-4</c:v>
                </c:pt>
                <c:pt idx="31">
                  <c:v>5.2645861126481857E-5</c:v>
                </c:pt>
                <c:pt idx="32">
                  <c:v>1.5648606813314298E-3</c:v>
                </c:pt>
                <c:pt idx="33">
                  <c:v>1.7956103266662044E-2</c:v>
                </c:pt>
                <c:pt idx="34">
                  <c:v>0.12252565218191515</c:v>
                </c:pt>
                <c:pt idx="35">
                  <c:v>0.15201694920865566</c:v>
                </c:pt>
                <c:pt idx="36">
                  <c:v>0.15064767529185433</c:v>
                </c:pt>
                <c:pt idx="37">
                  <c:v>0.1414093085913557</c:v>
                </c:pt>
                <c:pt idx="38">
                  <c:v>0.14884121889717236</c:v>
                </c:pt>
                <c:pt idx="39">
                  <c:v>0.13999632471205833</c:v>
                </c:pt>
                <c:pt idx="40">
                  <c:v>6.7877380022595248E-3</c:v>
                </c:pt>
                <c:pt idx="41">
                  <c:v>8.9061169870904714E-4</c:v>
                </c:pt>
                <c:pt idx="42">
                  <c:v>5.4158711920503444E-3</c:v>
                </c:pt>
                <c:pt idx="43">
                  <c:v>2.7270571475083435E-2</c:v>
                </c:pt>
                <c:pt idx="44">
                  <c:v>1.0044299923865343E-2</c:v>
                </c:pt>
                <c:pt idx="45">
                  <c:v>1.5956051032024049E-2</c:v>
                </c:pt>
                <c:pt idx="46">
                  <c:v>2.7940936447103309E-2</c:v>
                </c:pt>
                <c:pt idx="47">
                  <c:v>5.959799449491486E-2</c:v>
                </c:pt>
                <c:pt idx="48">
                  <c:v>2.1444260252533907E-2</c:v>
                </c:pt>
                <c:pt idx="49">
                  <c:v>2.3728031735629961E-4</c:v>
                </c:pt>
                <c:pt idx="50">
                  <c:v>4.1649205379633145E-4</c:v>
                </c:pt>
                <c:pt idx="51">
                  <c:v>5.0442874363854518E-4</c:v>
                </c:pt>
                <c:pt idx="52">
                  <c:v>6.5349047929436326E-4</c:v>
                </c:pt>
                <c:pt idx="53">
                  <c:v>2.3058866319722662E-3</c:v>
                </c:pt>
                <c:pt idx="54">
                  <c:v>4.3832019800595194E-2</c:v>
                </c:pt>
                <c:pt idx="55">
                  <c:v>0.1229443147032441</c:v>
                </c:pt>
                <c:pt idx="56">
                  <c:v>0.15179414248770151</c:v>
                </c:pt>
                <c:pt idx="57">
                  <c:v>0.15187071938593086</c:v>
                </c:pt>
                <c:pt idx="58">
                  <c:v>0.14624239131437078</c:v>
                </c:pt>
                <c:pt idx="59">
                  <c:v>0.14496278702213361</c:v>
                </c:pt>
                <c:pt idx="60">
                  <c:v>0.1439004663539972</c:v>
                </c:pt>
                <c:pt idx="61">
                  <c:v>0.14574080821168506</c:v>
                </c:pt>
                <c:pt idx="62">
                  <c:v>0.14494989621365267</c:v>
                </c:pt>
                <c:pt idx="63">
                  <c:v>0.13445135522341276</c:v>
                </c:pt>
                <c:pt idx="64">
                  <c:v>0.14576567960900377</c:v>
                </c:pt>
                <c:pt idx="65">
                  <c:v>0.15028819942198138</c:v>
                </c:pt>
                <c:pt idx="66">
                  <c:v>0.14712895483332666</c:v>
                </c:pt>
                <c:pt idx="67">
                  <c:v>0.14943713707778805</c:v>
                </c:pt>
                <c:pt idx="68">
                  <c:v>0.1474035826813791</c:v>
                </c:pt>
                <c:pt idx="69">
                  <c:v>0.1309088944500586</c:v>
                </c:pt>
                <c:pt idx="70">
                  <c:v>0.1468639470386158</c:v>
                </c:pt>
                <c:pt idx="71">
                  <c:v>0.14034863581256096</c:v>
                </c:pt>
                <c:pt idx="72">
                  <c:v>0.14928840519173289</c:v>
                </c:pt>
                <c:pt idx="73">
                  <c:v>0.14779687922949641</c:v>
                </c:pt>
                <c:pt idx="74">
                  <c:v>0.15556990460638745</c:v>
                </c:pt>
                <c:pt idx="75">
                  <c:v>0.15360071748729831</c:v>
                </c:pt>
                <c:pt idx="76">
                  <c:v>0.14865842915732785</c:v>
                </c:pt>
                <c:pt idx="77">
                  <c:v>0.14473898376058766</c:v>
                </c:pt>
                <c:pt idx="78">
                  <c:v>3.0447214613795251E-2</c:v>
                </c:pt>
                <c:pt idx="79">
                  <c:v>0.13892052018386414</c:v>
                </c:pt>
                <c:pt idx="80">
                  <c:v>0.1513940266085701</c:v>
                </c:pt>
                <c:pt idx="81">
                  <c:v>0.14826391180021584</c:v>
                </c:pt>
                <c:pt idx="82">
                  <c:v>0.15443621201762187</c:v>
                </c:pt>
                <c:pt idx="83">
                  <c:v>0.15249625187960705</c:v>
                </c:pt>
                <c:pt idx="84">
                  <c:v>0.15742723099287956</c:v>
                </c:pt>
                <c:pt idx="85">
                  <c:v>0.14570860001886393</c:v>
                </c:pt>
                <c:pt idx="86">
                  <c:v>0.14956479465112274</c:v>
                </c:pt>
                <c:pt idx="87">
                  <c:v>0.15098791074363691</c:v>
                </c:pt>
                <c:pt idx="88">
                  <c:v>0.15085442825460774</c:v>
                </c:pt>
                <c:pt idx="89">
                  <c:v>0.15010050840365177</c:v>
                </c:pt>
                <c:pt idx="90">
                  <c:v>0.14017080227531525</c:v>
                </c:pt>
                <c:pt idx="91">
                  <c:v>0.15064261019423159</c:v>
                </c:pt>
                <c:pt idx="92">
                  <c:v>0.13951660034156577</c:v>
                </c:pt>
                <c:pt idx="93">
                  <c:v>0.14715066704248184</c:v>
                </c:pt>
                <c:pt idx="94">
                  <c:v>0.14600474757881141</c:v>
                </c:pt>
                <c:pt idx="95">
                  <c:v>0.14930958452646106</c:v>
                </c:pt>
                <c:pt idx="96">
                  <c:v>0.14184522660400647</c:v>
                </c:pt>
                <c:pt idx="97">
                  <c:v>0.14925987735013302</c:v>
                </c:pt>
                <c:pt idx="98">
                  <c:v>0.14313713340364523</c:v>
                </c:pt>
                <c:pt idx="99">
                  <c:v>0.14378248021189466</c:v>
                </c:pt>
                <c:pt idx="100">
                  <c:v>0.15040570624630953</c:v>
                </c:pt>
                <c:pt idx="101">
                  <c:v>0.14646688551320081</c:v>
                </c:pt>
                <c:pt idx="102">
                  <c:v>0.14856676953478934</c:v>
                </c:pt>
                <c:pt idx="103">
                  <c:v>0.14839352417161228</c:v>
                </c:pt>
                <c:pt idx="104">
                  <c:v>0.15134846273825639</c:v>
                </c:pt>
                <c:pt idx="105">
                  <c:v>0.15329455885459592</c:v>
                </c:pt>
                <c:pt idx="106">
                  <c:v>0.14502511016119965</c:v>
                </c:pt>
                <c:pt idx="107">
                  <c:v>0.14595561510035213</c:v>
                </c:pt>
                <c:pt idx="108">
                  <c:v>0.14699057235338855</c:v>
                </c:pt>
                <c:pt idx="109">
                  <c:v>0.14498946312176517</c:v>
                </c:pt>
                <c:pt idx="110">
                  <c:v>0.1413401100100897</c:v>
                </c:pt>
                <c:pt idx="111">
                  <c:v>0.14431992741079674</c:v>
                </c:pt>
                <c:pt idx="112">
                  <c:v>0.14527505644264205</c:v>
                </c:pt>
                <c:pt idx="113">
                  <c:v>0.14811294943431769</c:v>
                </c:pt>
                <c:pt idx="114">
                  <c:v>0.14347150296948877</c:v>
                </c:pt>
                <c:pt idx="115">
                  <c:v>0.14020864697676474</c:v>
                </c:pt>
                <c:pt idx="116">
                  <c:v>0.15582765961641526</c:v>
                </c:pt>
                <c:pt idx="117">
                  <c:v>0.13841225314077527</c:v>
                </c:pt>
                <c:pt idx="118">
                  <c:v>0.14520671971737015</c:v>
                </c:pt>
                <c:pt idx="119">
                  <c:v>0.14837279204372689</c:v>
                </c:pt>
                <c:pt idx="120">
                  <c:v>0.1480329127166293</c:v>
                </c:pt>
                <c:pt idx="121">
                  <c:v>0.14368399865640874</c:v>
                </c:pt>
                <c:pt idx="122">
                  <c:v>0.14249778383870745</c:v>
                </c:pt>
                <c:pt idx="123">
                  <c:v>0.14479332705524273</c:v>
                </c:pt>
                <c:pt idx="124">
                  <c:v>0.1397350100613462</c:v>
                </c:pt>
                <c:pt idx="125">
                  <c:v>0.1491610080445443</c:v>
                </c:pt>
                <c:pt idx="126">
                  <c:v>0.1563873569280293</c:v>
                </c:pt>
                <c:pt idx="127">
                  <c:v>0.13950665047113514</c:v>
                </c:pt>
                <c:pt idx="128">
                  <c:v>0.1418310087965618</c:v>
                </c:pt>
                <c:pt idx="129">
                  <c:v>0.14773537084298508</c:v>
                </c:pt>
                <c:pt idx="130">
                  <c:v>0.14368559292168939</c:v>
                </c:pt>
                <c:pt idx="131">
                  <c:v>0.15611004092277572</c:v>
                </c:pt>
                <c:pt idx="132">
                  <c:v>0.14519641044529533</c:v>
                </c:pt>
                <c:pt idx="133">
                  <c:v>0.13849951721621531</c:v>
                </c:pt>
                <c:pt idx="134">
                  <c:v>0.14149688183619449</c:v>
                </c:pt>
                <c:pt idx="135">
                  <c:v>0.14325490134253313</c:v>
                </c:pt>
                <c:pt idx="136">
                  <c:v>0.13815293693324354</c:v>
                </c:pt>
                <c:pt idx="137">
                  <c:v>0.14405656711751744</c:v>
                </c:pt>
                <c:pt idx="138">
                  <c:v>0.14558043787575714</c:v>
                </c:pt>
                <c:pt idx="139">
                  <c:v>0.16120365031112383</c:v>
                </c:pt>
                <c:pt idx="140">
                  <c:v>0.15132531886629669</c:v>
                </c:pt>
                <c:pt idx="141">
                  <c:v>0.14066824442276765</c:v>
                </c:pt>
                <c:pt idx="142">
                  <c:v>0.14402176736221475</c:v>
                </c:pt>
                <c:pt idx="143">
                  <c:v>0.15767463429796452</c:v>
                </c:pt>
                <c:pt idx="144">
                  <c:v>0.1496277647826702</c:v>
                </c:pt>
                <c:pt idx="145">
                  <c:v>0.13751509759630781</c:v>
                </c:pt>
                <c:pt idx="146">
                  <c:v>0.1378165560999314</c:v>
                </c:pt>
                <c:pt idx="147">
                  <c:v>0.13811288699075602</c:v>
                </c:pt>
                <c:pt idx="148">
                  <c:v>0.13553071831993707</c:v>
                </c:pt>
                <c:pt idx="149">
                  <c:v>0.15140632473201626</c:v>
                </c:pt>
                <c:pt idx="150">
                  <c:v>0.14398488474131191</c:v>
                </c:pt>
                <c:pt idx="151">
                  <c:v>0.13993869214297031</c:v>
                </c:pt>
                <c:pt idx="152">
                  <c:v>0.13627303850823744</c:v>
                </c:pt>
                <c:pt idx="153">
                  <c:v>0.14313374284256419</c:v>
                </c:pt>
                <c:pt idx="154">
                  <c:v>0.13328764075169128</c:v>
                </c:pt>
                <c:pt idx="155">
                  <c:v>0.1332280822170871</c:v>
                </c:pt>
                <c:pt idx="156">
                  <c:v>0.13351125702740657</c:v>
                </c:pt>
                <c:pt idx="157">
                  <c:v>0.13735662927779987</c:v>
                </c:pt>
                <c:pt idx="158">
                  <c:v>0.13465840318659589</c:v>
                </c:pt>
                <c:pt idx="159">
                  <c:v>0.14037281140985106</c:v>
                </c:pt>
                <c:pt idx="160">
                  <c:v>0.13445892909092783</c:v>
                </c:pt>
                <c:pt idx="161">
                  <c:v>0.14066562569697902</c:v>
                </c:pt>
                <c:pt idx="162">
                  <c:v>0.14113182564786469</c:v>
                </c:pt>
                <c:pt idx="163">
                  <c:v>0.13878217912271282</c:v>
                </c:pt>
                <c:pt idx="164">
                  <c:v>0.13230692914002165</c:v>
                </c:pt>
                <c:pt idx="165">
                  <c:v>0.14070448281982575</c:v>
                </c:pt>
                <c:pt idx="166">
                  <c:v>0.13891822253324337</c:v>
                </c:pt>
                <c:pt idx="167">
                  <c:v>0.13964866626893868</c:v>
                </c:pt>
                <c:pt idx="168">
                  <c:v>0.13425468712422431</c:v>
                </c:pt>
                <c:pt idx="169">
                  <c:v>0.1330838910712635</c:v>
                </c:pt>
                <c:pt idx="170">
                  <c:v>0.13369590963926614</c:v>
                </c:pt>
                <c:pt idx="171">
                  <c:v>0.13978835115417163</c:v>
                </c:pt>
                <c:pt idx="172">
                  <c:v>0.13932420133106554</c:v>
                </c:pt>
                <c:pt idx="173">
                  <c:v>0.14130406434899187</c:v>
                </c:pt>
                <c:pt idx="174">
                  <c:v>0.14750307833471735</c:v>
                </c:pt>
                <c:pt idx="175">
                  <c:v>0.14190692420144249</c:v>
                </c:pt>
                <c:pt idx="176">
                  <c:v>0.14226165545075267</c:v>
                </c:pt>
                <c:pt idx="177">
                  <c:v>0.13175445407148018</c:v>
                </c:pt>
                <c:pt idx="178">
                  <c:v>0.14409558001753639</c:v>
                </c:pt>
                <c:pt idx="179">
                  <c:v>0.13205054522649437</c:v>
                </c:pt>
                <c:pt idx="180">
                  <c:v>0.14303110889951215</c:v>
                </c:pt>
                <c:pt idx="181">
                  <c:v>0.14312981983290657</c:v>
                </c:pt>
                <c:pt idx="182">
                  <c:v>0.13773896657749507</c:v>
                </c:pt>
                <c:pt idx="183">
                  <c:v>0.1363287135496036</c:v>
                </c:pt>
                <c:pt idx="184">
                  <c:v>0.13673192456392091</c:v>
                </c:pt>
                <c:pt idx="185">
                  <c:v>0.12729691324043871</c:v>
                </c:pt>
                <c:pt idx="186">
                  <c:v>0.13111968326198475</c:v>
                </c:pt>
                <c:pt idx="187">
                  <c:v>0.13971702888601878</c:v>
                </c:pt>
                <c:pt idx="188">
                  <c:v>0.12965027639958096</c:v>
                </c:pt>
                <c:pt idx="189">
                  <c:v>0.13148990816544823</c:v>
                </c:pt>
                <c:pt idx="190">
                  <c:v>0.13243611400254646</c:v>
                </c:pt>
                <c:pt idx="191">
                  <c:v>0.13455558629616896</c:v>
                </c:pt>
                <c:pt idx="192">
                  <c:v>0.13719530105554698</c:v>
                </c:pt>
                <c:pt idx="193">
                  <c:v>0.13615919224890063</c:v>
                </c:pt>
                <c:pt idx="194">
                  <c:v>0.13093392761210371</c:v>
                </c:pt>
                <c:pt idx="195">
                  <c:v>0.13760945222053744</c:v>
                </c:pt>
                <c:pt idx="196">
                  <c:v>0.13972176205831702</c:v>
                </c:pt>
                <c:pt idx="197">
                  <c:v>0.15503630349790892</c:v>
                </c:pt>
                <c:pt idx="198">
                  <c:v>0.13203893210676723</c:v>
                </c:pt>
                <c:pt idx="199">
                  <c:v>0.13362813049375527</c:v>
                </c:pt>
                <c:pt idx="200">
                  <c:v>0.13844272113648359</c:v>
                </c:pt>
                <c:pt idx="201">
                  <c:v>0.13838578482252295</c:v>
                </c:pt>
                <c:pt idx="202">
                  <c:v>0.14128670918910752</c:v>
                </c:pt>
                <c:pt idx="203">
                  <c:v>0.14236429233012513</c:v>
                </c:pt>
                <c:pt idx="204">
                  <c:v>0.13443991235960526</c:v>
                </c:pt>
                <c:pt idx="205">
                  <c:v>0.11996884803998138</c:v>
                </c:pt>
                <c:pt idx="206">
                  <c:v>0.13093393933911401</c:v>
                </c:pt>
                <c:pt idx="207">
                  <c:v>0.1348545087215875</c:v>
                </c:pt>
                <c:pt idx="208">
                  <c:v>0.14083697943003945</c:v>
                </c:pt>
                <c:pt idx="209">
                  <c:v>0.13583520801135263</c:v>
                </c:pt>
                <c:pt idx="210">
                  <c:v>0.13637692169975843</c:v>
                </c:pt>
                <c:pt idx="211">
                  <c:v>0.13174427283484361</c:v>
                </c:pt>
                <c:pt idx="212">
                  <c:v>0.1471746160023463</c:v>
                </c:pt>
                <c:pt idx="213">
                  <c:v>0.12715675735595711</c:v>
                </c:pt>
                <c:pt idx="214">
                  <c:v>0.12873625823582729</c:v>
                </c:pt>
                <c:pt idx="215">
                  <c:v>0.1420283749751409</c:v>
                </c:pt>
                <c:pt idx="216">
                  <c:v>0.1562687780700304</c:v>
                </c:pt>
                <c:pt idx="217">
                  <c:v>0.13728091721703892</c:v>
                </c:pt>
                <c:pt idx="218">
                  <c:v>0.13740837147619928</c:v>
                </c:pt>
                <c:pt idx="219">
                  <c:v>0.1329632634369651</c:v>
                </c:pt>
                <c:pt idx="220">
                  <c:v>0.1421895791653236</c:v>
                </c:pt>
                <c:pt idx="221">
                  <c:v>0.13498107946407353</c:v>
                </c:pt>
                <c:pt idx="222">
                  <c:v>0.13658793995731469</c:v>
                </c:pt>
                <c:pt idx="223">
                  <c:v>0.12195670200406032</c:v>
                </c:pt>
                <c:pt idx="224">
                  <c:v>0.13251682997623981</c:v>
                </c:pt>
                <c:pt idx="225">
                  <c:v>0.13462798054953065</c:v>
                </c:pt>
                <c:pt idx="226">
                  <c:v>0.14146719351064266</c:v>
                </c:pt>
                <c:pt idx="227">
                  <c:v>0.13381282516308798</c:v>
                </c:pt>
                <c:pt idx="228">
                  <c:v>0.12748969347103362</c:v>
                </c:pt>
                <c:pt idx="229">
                  <c:v>0.13640458002640224</c:v>
                </c:pt>
                <c:pt idx="230">
                  <c:v>0.13665945040562547</c:v>
                </c:pt>
                <c:pt idx="231">
                  <c:v>0.13333772274633435</c:v>
                </c:pt>
                <c:pt idx="232">
                  <c:v>0.13332023262187151</c:v>
                </c:pt>
                <c:pt idx="233">
                  <c:v>0.13708121556223882</c:v>
                </c:pt>
                <c:pt idx="234">
                  <c:v>0.13684540781831464</c:v>
                </c:pt>
                <c:pt idx="235">
                  <c:v>0.13973192587219369</c:v>
                </c:pt>
                <c:pt idx="236">
                  <c:v>0.1360092385452743</c:v>
                </c:pt>
                <c:pt idx="237">
                  <c:v>0.13440059868755391</c:v>
                </c:pt>
                <c:pt idx="238">
                  <c:v>0.13493279307594963</c:v>
                </c:pt>
                <c:pt idx="239">
                  <c:v>0.13375325067187391</c:v>
                </c:pt>
                <c:pt idx="240">
                  <c:v>0.13778895414690295</c:v>
                </c:pt>
                <c:pt idx="241">
                  <c:v>0.13994767145743434</c:v>
                </c:pt>
                <c:pt idx="242">
                  <c:v>0.1397936759845532</c:v>
                </c:pt>
                <c:pt idx="243">
                  <c:v>0.13543985545641285</c:v>
                </c:pt>
                <c:pt idx="244">
                  <c:v>0.14029096693281762</c:v>
                </c:pt>
                <c:pt idx="245">
                  <c:v>0.14467944635821656</c:v>
                </c:pt>
                <c:pt idx="246">
                  <c:v>0.13650266462750663</c:v>
                </c:pt>
                <c:pt idx="247">
                  <c:v>0.13975378091719279</c:v>
                </c:pt>
                <c:pt idx="248">
                  <c:v>0.13983816330150173</c:v>
                </c:pt>
                <c:pt idx="249">
                  <c:v>0.14032510749692398</c:v>
                </c:pt>
                <c:pt idx="250">
                  <c:v>0.14280404157103502</c:v>
                </c:pt>
                <c:pt idx="251">
                  <c:v>0.15229151692287629</c:v>
                </c:pt>
                <c:pt idx="252">
                  <c:v>0.14844310835106631</c:v>
                </c:pt>
                <c:pt idx="253">
                  <c:v>0.16118894972852352</c:v>
                </c:pt>
                <c:pt idx="254">
                  <c:v>0.17355506437393098</c:v>
                </c:pt>
                <c:pt idx="255">
                  <c:v>0.14654317496314073</c:v>
                </c:pt>
                <c:pt idx="256">
                  <c:v>0.14244118366028258</c:v>
                </c:pt>
                <c:pt idx="257">
                  <c:v>0.14372055966889163</c:v>
                </c:pt>
                <c:pt idx="258">
                  <c:v>0.14393847279807379</c:v>
                </c:pt>
                <c:pt idx="259">
                  <c:v>0.14295637825253052</c:v>
                </c:pt>
                <c:pt idx="260">
                  <c:v>0.14356010516925474</c:v>
                </c:pt>
                <c:pt idx="261">
                  <c:v>0.13705490811745669</c:v>
                </c:pt>
                <c:pt idx="262">
                  <c:v>0.15497353109863285</c:v>
                </c:pt>
                <c:pt idx="263">
                  <c:v>0.14263016573469667</c:v>
                </c:pt>
                <c:pt idx="264">
                  <c:v>0.14676746249879469</c:v>
                </c:pt>
                <c:pt idx="265">
                  <c:v>0.14422874764780497</c:v>
                </c:pt>
                <c:pt idx="266">
                  <c:v>0.14076962986693892</c:v>
                </c:pt>
                <c:pt idx="267">
                  <c:v>0.14064472031063041</c:v>
                </c:pt>
                <c:pt idx="268">
                  <c:v>0.14782403786138409</c:v>
                </c:pt>
                <c:pt idx="269">
                  <c:v>0.14202975761203779</c:v>
                </c:pt>
                <c:pt idx="270">
                  <c:v>0.14797974724278135</c:v>
                </c:pt>
                <c:pt idx="271">
                  <c:v>0.14031656249114127</c:v>
                </c:pt>
                <c:pt idx="272">
                  <c:v>0.14830281097223338</c:v>
                </c:pt>
                <c:pt idx="273">
                  <c:v>0.14674396085616168</c:v>
                </c:pt>
                <c:pt idx="274">
                  <c:v>0.14875943059261335</c:v>
                </c:pt>
                <c:pt idx="275">
                  <c:v>0.14873494430968354</c:v>
                </c:pt>
                <c:pt idx="276">
                  <c:v>0.14536638149889436</c:v>
                </c:pt>
                <c:pt idx="277">
                  <c:v>0.15110474315158326</c:v>
                </c:pt>
                <c:pt idx="278">
                  <c:v>0.14854844211054219</c:v>
                </c:pt>
                <c:pt idx="279">
                  <c:v>0.15165435535953126</c:v>
                </c:pt>
                <c:pt idx="280">
                  <c:v>0.14465742236519874</c:v>
                </c:pt>
                <c:pt idx="281">
                  <c:v>0.14009769697745286</c:v>
                </c:pt>
                <c:pt idx="282">
                  <c:v>0.13908665162284897</c:v>
                </c:pt>
                <c:pt idx="283">
                  <c:v>0.14093071244400807</c:v>
                </c:pt>
                <c:pt idx="284">
                  <c:v>0.13797316289782452</c:v>
                </c:pt>
                <c:pt idx="285">
                  <c:v>0.13762044910025031</c:v>
                </c:pt>
                <c:pt idx="286">
                  <c:v>0.14152574152504865</c:v>
                </c:pt>
                <c:pt idx="287">
                  <c:v>0.14463165567575034</c:v>
                </c:pt>
                <c:pt idx="288">
                  <c:v>0.14986600561114946</c:v>
                </c:pt>
                <c:pt idx="289">
                  <c:v>0.14508325723613499</c:v>
                </c:pt>
                <c:pt idx="290">
                  <c:v>0.14687454876603431</c:v>
                </c:pt>
                <c:pt idx="291">
                  <c:v>0.14670879016923005</c:v>
                </c:pt>
                <c:pt idx="292">
                  <c:v>0.14639556574601387</c:v>
                </c:pt>
                <c:pt idx="293">
                  <c:v>0.1504869905871665</c:v>
                </c:pt>
                <c:pt idx="294">
                  <c:v>0.15241931922958776</c:v>
                </c:pt>
                <c:pt idx="295">
                  <c:v>0.14584364862253538</c:v>
                </c:pt>
                <c:pt idx="296">
                  <c:v>0.1337413127133234</c:v>
                </c:pt>
                <c:pt idx="297">
                  <c:v>0.14416492600574116</c:v>
                </c:pt>
                <c:pt idx="298">
                  <c:v>0.14838218002405332</c:v>
                </c:pt>
                <c:pt idx="299">
                  <c:v>0.14798345023067508</c:v>
                </c:pt>
                <c:pt idx="300">
                  <c:v>0.15232255589933438</c:v>
                </c:pt>
                <c:pt idx="301">
                  <c:v>0.14653032208909292</c:v>
                </c:pt>
                <c:pt idx="302">
                  <c:v>0.14702893547180959</c:v>
                </c:pt>
                <c:pt idx="303">
                  <c:v>0.15254072257619147</c:v>
                </c:pt>
                <c:pt idx="304">
                  <c:v>0.14511041676130587</c:v>
                </c:pt>
                <c:pt idx="305">
                  <c:v>0.14757590655816225</c:v>
                </c:pt>
                <c:pt idx="306">
                  <c:v>0.1476240682088327</c:v>
                </c:pt>
                <c:pt idx="307">
                  <c:v>0.14712910540425622</c:v>
                </c:pt>
                <c:pt idx="308">
                  <c:v>0.13889662929095364</c:v>
                </c:pt>
                <c:pt idx="309">
                  <c:v>0.13955168474141844</c:v>
                </c:pt>
                <c:pt idx="310">
                  <c:v>0.13657808282311681</c:v>
                </c:pt>
                <c:pt idx="311">
                  <c:v>0.13815913604202895</c:v>
                </c:pt>
                <c:pt idx="312">
                  <c:v>0.13690617629736793</c:v>
                </c:pt>
                <c:pt idx="313">
                  <c:v>0.14226606289860738</c:v>
                </c:pt>
                <c:pt idx="314">
                  <c:v>0.14416857995558252</c:v>
                </c:pt>
                <c:pt idx="315">
                  <c:v>0.11115453371077812</c:v>
                </c:pt>
                <c:pt idx="316">
                  <c:v>0.14407192449156023</c:v>
                </c:pt>
                <c:pt idx="317">
                  <c:v>0.14425409122810762</c:v>
                </c:pt>
                <c:pt idx="318">
                  <c:v>0.14274449128187733</c:v>
                </c:pt>
                <c:pt idx="319">
                  <c:v>0.1391510291821135</c:v>
                </c:pt>
                <c:pt idx="320">
                  <c:v>0.13667774678076</c:v>
                </c:pt>
                <c:pt idx="321">
                  <c:v>0.13920620062021952</c:v>
                </c:pt>
                <c:pt idx="322">
                  <c:v>0.1455790895176314</c:v>
                </c:pt>
                <c:pt idx="323">
                  <c:v>0.14670145477699875</c:v>
                </c:pt>
                <c:pt idx="324">
                  <c:v>0.14619990571676933</c:v>
                </c:pt>
                <c:pt idx="325">
                  <c:v>0.14110948453093863</c:v>
                </c:pt>
                <c:pt idx="326">
                  <c:v>0.14238179281438343</c:v>
                </c:pt>
                <c:pt idx="327">
                  <c:v>0.14799745275310769</c:v>
                </c:pt>
                <c:pt idx="328">
                  <c:v>0.13931561993921526</c:v>
                </c:pt>
                <c:pt idx="329">
                  <c:v>0</c:v>
                </c:pt>
                <c:pt idx="330">
                  <c:v>0.14126679895450325</c:v>
                </c:pt>
                <c:pt idx="331">
                  <c:v>0.17073472956427244</c:v>
                </c:pt>
                <c:pt idx="332">
                  <c:v>0.13736287385833298</c:v>
                </c:pt>
                <c:pt idx="333">
                  <c:v>0.13495592511182472</c:v>
                </c:pt>
                <c:pt idx="334">
                  <c:v>0.14545125926816768</c:v>
                </c:pt>
                <c:pt idx="335">
                  <c:v>0.12698077996942392</c:v>
                </c:pt>
                <c:pt idx="336">
                  <c:v>0.13446762141971089</c:v>
                </c:pt>
                <c:pt idx="337">
                  <c:v>0.13062710046942316</c:v>
                </c:pt>
                <c:pt idx="338">
                  <c:v>0.13449379156820043</c:v>
                </c:pt>
                <c:pt idx="339">
                  <c:v>0.13075841912938971</c:v>
                </c:pt>
                <c:pt idx="340">
                  <c:v>0.13946445801646326</c:v>
                </c:pt>
                <c:pt idx="341">
                  <c:v>0.13802322128897179</c:v>
                </c:pt>
                <c:pt idx="342">
                  <c:v>0.13575649332232706</c:v>
                </c:pt>
                <c:pt idx="343">
                  <c:v>0.13744756760424959</c:v>
                </c:pt>
                <c:pt idx="344">
                  <c:v>0.12656581043384924</c:v>
                </c:pt>
                <c:pt idx="345">
                  <c:v>0.13453883326575886</c:v>
                </c:pt>
                <c:pt idx="346">
                  <c:v>0.13409589516774523</c:v>
                </c:pt>
                <c:pt idx="347">
                  <c:v>0</c:v>
                </c:pt>
                <c:pt idx="348">
                  <c:v>0</c:v>
                </c:pt>
                <c:pt idx="349">
                  <c:v>8.8085122541901073E-5</c:v>
                </c:pt>
                <c:pt idx="350">
                  <c:v>0</c:v>
                </c:pt>
                <c:pt idx="351">
                  <c:v>2.9402928580339469E-4</c:v>
                </c:pt>
                <c:pt idx="352">
                  <c:v>3.8517560609765801E-5</c:v>
                </c:pt>
                <c:pt idx="353">
                  <c:v>2.4656169185244113E-4</c:v>
                </c:pt>
                <c:pt idx="354">
                  <c:v>0</c:v>
                </c:pt>
                <c:pt idx="355">
                  <c:v>9.8878315996929261E-4</c:v>
                </c:pt>
                <c:pt idx="356">
                  <c:v>2.740080011226179E-3</c:v>
                </c:pt>
                <c:pt idx="357">
                  <c:v>2.8792983392860804E-2</c:v>
                </c:pt>
                <c:pt idx="358">
                  <c:v>0.10072287210081431</c:v>
                </c:pt>
                <c:pt idx="359">
                  <c:v>0.14524476934525316</c:v>
                </c:pt>
                <c:pt idx="360">
                  <c:v>0.13444348490355326</c:v>
                </c:pt>
                <c:pt idx="361">
                  <c:v>0.14111099205647432</c:v>
                </c:pt>
                <c:pt idx="362">
                  <c:v>0.14852910013914489</c:v>
                </c:pt>
                <c:pt idx="363">
                  <c:v>4.012439899995307E-2</c:v>
                </c:pt>
                <c:pt idx="364">
                  <c:v>0.10516472607619147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2-464B-9145-8E87D2F55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062272"/>
        <c:axId val="1221070176"/>
      </c:scatterChart>
      <c:valAx>
        <c:axId val="12210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Day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070176"/>
        <c:crosses val="autoZero"/>
        <c:crossBetween val="midCat"/>
      </c:valAx>
      <c:valAx>
        <c:axId val="12210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Array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0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Arboretum Efficiency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'Arb - From MatLab'!$F$2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'Arb - From MatLab'!$A$3:$A$367</c:f>
              <c:numCache>
                <c:formatCode>m/d/yyyy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xVal>
          <c:yVal>
            <c:numRef>
              <c:f>'Arb - From MatLab'!$F$3:$F$367</c:f>
              <c:numCache>
                <c:formatCode>General</c:formatCode>
                <c:ptCount val="365"/>
                <c:pt idx="0">
                  <c:v>0.12732583797100802</c:v>
                </c:pt>
                <c:pt idx="1">
                  <c:v>9.8043064442599609E-2</c:v>
                </c:pt>
                <c:pt idx="2">
                  <c:v>0.10432380607067615</c:v>
                </c:pt>
                <c:pt idx="3">
                  <c:v>0.11572037541698217</c:v>
                </c:pt>
                <c:pt idx="4">
                  <c:v>0.125309668473017</c:v>
                </c:pt>
                <c:pt idx="5">
                  <c:v>0.15769891710306913</c:v>
                </c:pt>
                <c:pt idx="6">
                  <c:v>0.17333941802040456</c:v>
                </c:pt>
                <c:pt idx="7">
                  <c:v>0.16911591543568094</c:v>
                </c:pt>
                <c:pt idx="8">
                  <c:v>0.27670830795947771</c:v>
                </c:pt>
                <c:pt idx="9">
                  <c:v>0.18627205576235761</c:v>
                </c:pt>
                <c:pt idx="10">
                  <c:v>0.18313806209501651</c:v>
                </c:pt>
                <c:pt idx="11">
                  <c:v>0.18551038595577982</c:v>
                </c:pt>
                <c:pt idx="12">
                  <c:v>0.22354437437787053</c:v>
                </c:pt>
                <c:pt idx="13">
                  <c:v>0.20794337552665323</c:v>
                </c:pt>
                <c:pt idx="14">
                  <c:v>0.13904306947821793</c:v>
                </c:pt>
                <c:pt idx="15">
                  <c:v>0.15729320477464406</c:v>
                </c:pt>
                <c:pt idx="16">
                  <c:v>0.16320097056999994</c:v>
                </c:pt>
                <c:pt idx="17">
                  <c:v>0.17852684789208156</c:v>
                </c:pt>
                <c:pt idx="18">
                  <c:v>0.21652658554121945</c:v>
                </c:pt>
                <c:pt idx="19">
                  <c:v>0.14463509299816307</c:v>
                </c:pt>
                <c:pt idx="20">
                  <c:v>0.17180496188554467</c:v>
                </c:pt>
                <c:pt idx="21">
                  <c:v>0.1646678519711452</c:v>
                </c:pt>
                <c:pt idx="22">
                  <c:v>0.18452814343413271</c:v>
                </c:pt>
                <c:pt idx="23">
                  <c:v>3.075349818285867E-2</c:v>
                </c:pt>
                <c:pt idx="24">
                  <c:v>0.13427639702506275</c:v>
                </c:pt>
                <c:pt idx="25">
                  <c:v>8.1820565365493501E-3</c:v>
                </c:pt>
                <c:pt idx="26">
                  <c:v>7.6216746346871297E-2</c:v>
                </c:pt>
                <c:pt idx="27">
                  <c:v>0.10402769613310851</c:v>
                </c:pt>
                <c:pt idx="28">
                  <c:v>9.2760056401216442E-2</c:v>
                </c:pt>
                <c:pt idx="29">
                  <c:v>9.4537835215138671E-2</c:v>
                </c:pt>
                <c:pt idx="30">
                  <c:v>9.1089935165748811E-3</c:v>
                </c:pt>
                <c:pt idx="31">
                  <c:v>6.922470766026298E-2</c:v>
                </c:pt>
                <c:pt idx="32">
                  <c:v>8.6798130659167402E-2</c:v>
                </c:pt>
                <c:pt idx="33">
                  <c:v>9.6254021175787491E-2</c:v>
                </c:pt>
                <c:pt idx="34">
                  <c:v>4.0750876300164739E-2</c:v>
                </c:pt>
                <c:pt idx="35">
                  <c:v>2.6163930346626993E-2</c:v>
                </c:pt>
                <c:pt idx="36">
                  <c:v>3.3565695253453598E-2</c:v>
                </c:pt>
                <c:pt idx="37">
                  <c:v>4.1667950037962594E-2</c:v>
                </c:pt>
                <c:pt idx="38">
                  <c:v>5.4960444112110991E-2</c:v>
                </c:pt>
                <c:pt idx="39">
                  <c:v>6.3250217518126178E-2</c:v>
                </c:pt>
                <c:pt idx="40">
                  <c:v>0.11058423248519629</c:v>
                </c:pt>
                <c:pt idx="41">
                  <c:v>0.10637146536897808</c:v>
                </c:pt>
                <c:pt idx="42">
                  <c:v>1.9192503894036768E-2</c:v>
                </c:pt>
                <c:pt idx="43">
                  <c:v>1.0426109433764999E-2</c:v>
                </c:pt>
                <c:pt idx="44">
                  <c:v>1.7841960824628293E-2</c:v>
                </c:pt>
                <c:pt idx="45">
                  <c:v>3.1357798894422799E-2</c:v>
                </c:pt>
                <c:pt idx="46">
                  <c:v>5.6901445252031578E-2</c:v>
                </c:pt>
                <c:pt idx="47">
                  <c:v>0.10391825245471673</c:v>
                </c:pt>
                <c:pt idx="48">
                  <c:v>7.9857044963052987E-2</c:v>
                </c:pt>
                <c:pt idx="49">
                  <c:v>9.7212091248584348E-2</c:v>
                </c:pt>
                <c:pt idx="50">
                  <c:v>8.5299735870159932E-2</c:v>
                </c:pt>
                <c:pt idx="51">
                  <c:v>0.10438699699251544</c:v>
                </c:pt>
                <c:pt idx="52">
                  <c:v>8.1420107666847305E-2</c:v>
                </c:pt>
                <c:pt idx="53">
                  <c:v>9.4209329263175184E-2</c:v>
                </c:pt>
                <c:pt idx="54">
                  <c:v>0.17734163367622149</c:v>
                </c:pt>
                <c:pt idx="55">
                  <c:v>0.16008709744917701</c:v>
                </c:pt>
                <c:pt idx="56">
                  <c:v>0.15818950088779168</c:v>
                </c:pt>
                <c:pt idx="57">
                  <c:v>0.17556527801711483</c:v>
                </c:pt>
                <c:pt idx="58">
                  <c:v>0.20249530402080065</c:v>
                </c:pt>
                <c:pt idx="59">
                  <c:v>0.15049736259302585</c:v>
                </c:pt>
                <c:pt idx="60">
                  <c:v>0.16323241284381323</c:v>
                </c:pt>
                <c:pt idx="61">
                  <c:v>0.15968438294972198</c:v>
                </c:pt>
                <c:pt idx="62">
                  <c:v>0.16123224397987504</c:v>
                </c:pt>
                <c:pt idx="63">
                  <c:v>0.16421685411252429</c:v>
                </c:pt>
                <c:pt idx="64">
                  <c:v>0.1565264015033028</c:v>
                </c:pt>
                <c:pt idx="65">
                  <c:v>0.20713061785205322</c:v>
                </c:pt>
                <c:pt idx="66">
                  <c:v>0.16219961276176531</c:v>
                </c:pt>
                <c:pt idx="67">
                  <c:v>0.1699768044721191</c:v>
                </c:pt>
                <c:pt idx="68">
                  <c:v>0.13701620927218092</c:v>
                </c:pt>
                <c:pt idx="69">
                  <c:v>0.16792376587652233</c:v>
                </c:pt>
                <c:pt idx="70">
                  <c:v>0.16843403689279843</c:v>
                </c:pt>
                <c:pt idx="71">
                  <c:v>0.16402561926630185</c:v>
                </c:pt>
                <c:pt idx="72">
                  <c:v>0.17197021819909925</c:v>
                </c:pt>
                <c:pt idx="73">
                  <c:v>0.10823572997257912</c:v>
                </c:pt>
                <c:pt idx="74">
                  <c:v>0.1043847028269278</c:v>
                </c:pt>
                <c:pt idx="75">
                  <c:v>0.16667776827583577</c:v>
                </c:pt>
                <c:pt idx="76">
                  <c:v>0.1673971232572159</c:v>
                </c:pt>
                <c:pt idx="77">
                  <c:v>0.15390239017831231</c:v>
                </c:pt>
                <c:pt idx="78">
                  <c:v>0.15679984991158513</c:v>
                </c:pt>
                <c:pt idx="79">
                  <c:v>0.18533523986130385</c:v>
                </c:pt>
                <c:pt idx="80">
                  <c:v>0.17235344577207978</c:v>
                </c:pt>
                <c:pt idx="81">
                  <c:v>0.17410670598315578</c:v>
                </c:pt>
                <c:pt idx="82">
                  <c:v>0.1555723720594358</c:v>
                </c:pt>
                <c:pt idx="83">
                  <c:v>0.16459395919621903</c:v>
                </c:pt>
                <c:pt idx="84">
                  <c:v>0.18194175718547784</c:v>
                </c:pt>
                <c:pt idx="85">
                  <c:v>0.15009252367735687</c:v>
                </c:pt>
                <c:pt idx="86">
                  <c:v>0.15783228690126774</c:v>
                </c:pt>
                <c:pt idx="87">
                  <c:v>0.1656844984537589</c:v>
                </c:pt>
                <c:pt idx="88">
                  <c:v>0.17082780288069743</c:v>
                </c:pt>
                <c:pt idx="89">
                  <c:v>0.18348533506522974</c:v>
                </c:pt>
                <c:pt idx="90">
                  <c:v>0.15839108357418646</c:v>
                </c:pt>
                <c:pt idx="91">
                  <c:v>0.16529744206105718</c:v>
                </c:pt>
                <c:pt idx="92">
                  <c:v>0.16172819146973316</c:v>
                </c:pt>
                <c:pt idx="93">
                  <c:v>0.16564279879075927</c:v>
                </c:pt>
                <c:pt idx="94">
                  <c:v>0.165295329052769</c:v>
                </c:pt>
                <c:pt idx="95">
                  <c:v>0.16910652960637276</c:v>
                </c:pt>
                <c:pt idx="96">
                  <c:v>0.1711898307394488</c:v>
                </c:pt>
                <c:pt idx="97">
                  <c:v>0.16248406058087006</c:v>
                </c:pt>
                <c:pt idx="98">
                  <c:v>0.1893685305411604</c:v>
                </c:pt>
                <c:pt idx="99">
                  <c:v>0.15746678427616609</c:v>
                </c:pt>
                <c:pt idx="100">
                  <c:v>0.15802463017798504</c:v>
                </c:pt>
                <c:pt idx="101">
                  <c:v>0.16714524722559743</c:v>
                </c:pt>
                <c:pt idx="102">
                  <c:v>0.16945425702281738</c:v>
                </c:pt>
                <c:pt idx="103">
                  <c:v>0.20220920010665916</c:v>
                </c:pt>
                <c:pt idx="104">
                  <c:v>0.18002484348950237</c:v>
                </c:pt>
                <c:pt idx="105">
                  <c:v>0.16686560195841274</c:v>
                </c:pt>
                <c:pt idx="106">
                  <c:v>0.16381707409032034</c:v>
                </c:pt>
                <c:pt idx="107">
                  <c:v>0.16966321689735131</c:v>
                </c:pt>
                <c:pt idx="108">
                  <c:v>0.17056968908926459</c:v>
                </c:pt>
                <c:pt idx="109">
                  <c:v>0.14288959056800876</c:v>
                </c:pt>
                <c:pt idx="110">
                  <c:v>0.19027622593917271</c:v>
                </c:pt>
                <c:pt idx="111">
                  <c:v>0.16047953747076235</c:v>
                </c:pt>
                <c:pt idx="112">
                  <c:v>0.17544164804337289</c:v>
                </c:pt>
                <c:pt idx="113">
                  <c:v>0.15200458360119182</c:v>
                </c:pt>
                <c:pt idx="114">
                  <c:v>0.17039981813136068</c:v>
                </c:pt>
                <c:pt idx="115">
                  <c:v>0.1696662726909727</c:v>
                </c:pt>
                <c:pt idx="116">
                  <c:v>0.17153898724667732</c:v>
                </c:pt>
                <c:pt idx="117">
                  <c:v>0.1661077881901406</c:v>
                </c:pt>
                <c:pt idx="118">
                  <c:v>0.15952082662607669</c:v>
                </c:pt>
                <c:pt idx="119">
                  <c:v>0.15517345543058123</c:v>
                </c:pt>
                <c:pt idx="120">
                  <c:v>0.16932051930934003</c:v>
                </c:pt>
                <c:pt idx="121">
                  <c:v>0.16668577914940305</c:v>
                </c:pt>
                <c:pt idx="122">
                  <c:v>0.20385987699039482</c:v>
                </c:pt>
                <c:pt idx="123">
                  <c:v>0.18631835009376474</c:v>
                </c:pt>
                <c:pt idx="124">
                  <c:v>0.14820675200348024</c:v>
                </c:pt>
                <c:pt idx="125">
                  <c:v>0.15708556622023451</c:v>
                </c:pt>
                <c:pt idx="126">
                  <c:v>0.19473530940840242</c:v>
                </c:pt>
                <c:pt idx="127">
                  <c:v>0.16980751189011506</c:v>
                </c:pt>
                <c:pt idx="128">
                  <c:v>0.16054082764634711</c:v>
                </c:pt>
                <c:pt idx="129">
                  <c:v>0.14733829150962743</c:v>
                </c:pt>
                <c:pt idx="130">
                  <c:v>0.16080763552918104</c:v>
                </c:pt>
                <c:pt idx="131">
                  <c:v>0.15183036145222562</c:v>
                </c:pt>
                <c:pt idx="132">
                  <c:v>0.172212457618344</c:v>
                </c:pt>
                <c:pt idx="133">
                  <c:v>0.16008565548172735</c:v>
                </c:pt>
                <c:pt idx="134">
                  <c:v>0.16593554674796268</c:v>
                </c:pt>
                <c:pt idx="135">
                  <c:v>0.16060921551813512</c:v>
                </c:pt>
                <c:pt idx="136">
                  <c:v>0.15808880458494723</c:v>
                </c:pt>
                <c:pt idx="137">
                  <c:v>0.17007931161394466</c:v>
                </c:pt>
                <c:pt idx="138">
                  <c:v>0.15112026276632137</c:v>
                </c:pt>
                <c:pt idx="139">
                  <c:v>0.16380008933680079</c:v>
                </c:pt>
                <c:pt idx="140">
                  <c:v>0.1717016553068243</c:v>
                </c:pt>
                <c:pt idx="141">
                  <c:v>0.11521850987008855</c:v>
                </c:pt>
                <c:pt idx="142">
                  <c:v>8.5176418608675739E-2</c:v>
                </c:pt>
                <c:pt idx="143">
                  <c:v>8.7031908571187713E-2</c:v>
                </c:pt>
                <c:pt idx="144">
                  <c:v>7.7607875229434839E-2</c:v>
                </c:pt>
                <c:pt idx="145">
                  <c:v>7.6668995887941654E-2</c:v>
                </c:pt>
                <c:pt idx="146">
                  <c:v>8.4644347572951403E-2</c:v>
                </c:pt>
                <c:pt idx="147">
                  <c:v>8.2729564945774561E-2</c:v>
                </c:pt>
                <c:pt idx="148">
                  <c:v>8.0500073666653793E-2</c:v>
                </c:pt>
                <c:pt idx="149">
                  <c:v>8.433566621508326E-2</c:v>
                </c:pt>
                <c:pt idx="150">
                  <c:v>8.3376031844355172E-2</c:v>
                </c:pt>
                <c:pt idx="151">
                  <c:v>8.0656470612809783E-2</c:v>
                </c:pt>
                <c:pt idx="152">
                  <c:v>0.14679215747850563</c:v>
                </c:pt>
                <c:pt idx="153">
                  <c:v>0.15806028489888863</c:v>
                </c:pt>
                <c:pt idx="154">
                  <c:v>0.16000269525535846</c:v>
                </c:pt>
                <c:pt idx="155">
                  <c:v>0.16133197856589893</c:v>
                </c:pt>
                <c:pt idx="156">
                  <c:v>0.16260551265656153</c:v>
                </c:pt>
                <c:pt idx="157">
                  <c:v>0.14948769762654396</c:v>
                </c:pt>
                <c:pt idx="158">
                  <c:v>0.15834623920108157</c:v>
                </c:pt>
                <c:pt idx="159">
                  <c:v>0.1556629172693664</c:v>
                </c:pt>
                <c:pt idx="160">
                  <c:v>0.15896193885415155</c:v>
                </c:pt>
                <c:pt idx="161">
                  <c:v>0.15010477514691817</c:v>
                </c:pt>
                <c:pt idx="162">
                  <c:v>0.15769967991238001</c:v>
                </c:pt>
                <c:pt idx="163">
                  <c:v>0.15639812608670578</c:v>
                </c:pt>
                <c:pt idx="164">
                  <c:v>0.15797259553352186</c:v>
                </c:pt>
                <c:pt idx="165">
                  <c:v>0.15825221697526395</c:v>
                </c:pt>
                <c:pt idx="166">
                  <c:v>0.15805052702009653</c:v>
                </c:pt>
                <c:pt idx="167">
                  <c:v>0.16761754404403606</c:v>
                </c:pt>
                <c:pt idx="168">
                  <c:v>0.15628819088402995</c:v>
                </c:pt>
                <c:pt idx="169">
                  <c:v>0.15678189112750962</c:v>
                </c:pt>
                <c:pt idx="170">
                  <c:v>0.16804071303651055</c:v>
                </c:pt>
                <c:pt idx="171">
                  <c:v>0.15064262488072125</c:v>
                </c:pt>
                <c:pt idx="172">
                  <c:v>0.16198695618273426</c:v>
                </c:pt>
                <c:pt idx="173">
                  <c:v>0.1781085891624547</c:v>
                </c:pt>
                <c:pt idx="174">
                  <c:v>0.18076745667098765</c:v>
                </c:pt>
                <c:pt idx="175">
                  <c:v>0.1631354773257675</c:v>
                </c:pt>
                <c:pt idx="176">
                  <c:v>0.18394795658620836</c:v>
                </c:pt>
                <c:pt idx="177">
                  <c:v>0.15878793694965196</c:v>
                </c:pt>
                <c:pt idx="178">
                  <c:v>0.16791106351566343</c:v>
                </c:pt>
                <c:pt idx="179">
                  <c:v>0.17372882794324127</c:v>
                </c:pt>
                <c:pt idx="180">
                  <c:v>0.13699753259191766</c:v>
                </c:pt>
                <c:pt idx="181">
                  <c:v>0.16103143777022449</c:v>
                </c:pt>
                <c:pt idx="182">
                  <c:v>0.1650859814801883</c:v>
                </c:pt>
                <c:pt idx="183">
                  <c:v>0.16341172823667469</c:v>
                </c:pt>
                <c:pt idx="184">
                  <c:v>0.16320463953814482</c:v>
                </c:pt>
                <c:pt idx="185">
                  <c:v>0.16582198794344613</c:v>
                </c:pt>
                <c:pt idx="186">
                  <c:v>0.15349537249176046</c:v>
                </c:pt>
                <c:pt idx="187">
                  <c:v>0.1656246176012825</c:v>
                </c:pt>
                <c:pt idx="188">
                  <c:v>0.16333114607172527</c:v>
                </c:pt>
                <c:pt idx="189">
                  <c:v>0.16392924188042032</c:v>
                </c:pt>
                <c:pt idx="190">
                  <c:v>0.16100258313761059</c:v>
                </c:pt>
                <c:pt idx="191">
                  <c:v>0.16252135394112735</c:v>
                </c:pt>
                <c:pt idx="192">
                  <c:v>0.16938686683086313</c:v>
                </c:pt>
                <c:pt idx="193">
                  <c:v>0.15932238983715097</c:v>
                </c:pt>
                <c:pt idx="194">
                  <c:v>0.16922379568422674</c:v>
                </c:pt>
                <c:pt idx="195">
                  <c:v>0.15212028450197329</c:v>
                </c:pt>
                <c:pt idx="196">
                  <c:v>0.16773262979644415</c:v>
                </c:pt>
                <c:pt idx="197">
                  <c:v>0.16753583941447892</c:v>
                </c:pt>
                <c:pt idx="198">
                  <c:v>0.15340983495636495</c:v>
                </c:pt>
                <c:pt idx="199">
                  <c:v>0.15996802077579469</c:v>
                </c:pt>
                <c:pt idx="200">
                  <c:v>0.16778652501632679</c:v>
                </c:pt>
                <c:pt idx="201">
                  <c:v>0.16326680345651043</c:v>
                </c:pt>
                <c:pt idx="202">
                  <c:v>0.16789384642378219</c:v>
                </c:pt>
                <c:pt idx="203">
                  <c:v>0.1674775526059975</c:v>
                </c:pt>
                <c:pt idx="204">
                  <c:v>0.15697371060709056</c:v>
                </c:pt>
                <c:pt idx="205">
                  <c:v>0.16395887501665807</c:v>
                </c:pt>
                <c:pt idx="206">
                  <c:v>0.16016675165804178</c:v>
                </c:pt>
                <c:pt idx="207">
                  <c:v>0.14702459452660543</c:v>
                </c:pt>
                <c:pt idx="208">
                  <c:v>0.16826140446117752</c:v>
                </c:pt>
                <c:pt idx="209">
                  <c:v>7.4889550676329672E-2</c:v>
                </c:pt>
                <c:pt idx="210">
                  <c:v>8.4789927514604596E-2</c:v>
                </c:pt>
                <c:pt idx="211">
                  <c:v>8.3821055586480467E-2</c:v>
                </c:pt>
                <c:pt idx="212">
                  <c:v>7.9106505648808154E-2</c:v>
                </c:pt>
                <c:pt idx="213">
                  <c:v>7.8685320116890139E-2</c:v>
                </c:pt>
                <c:pt idx="214">
                  <c:v>7.0470725502051135E-2</c:v>
                </c:pt>
                <c:pt idx="215">
                  <c:v>8.8164873094790569E-2</c:v>
                </c:pt>
                <c:pt idx="216">
                  <c:v>8.8764606121849332E-2</c:v>
                </c:pt>
                <c:pt idx="217">
                  <c:v>9.0005962753625296E-2</c:v>
                </c:pt>
                <c:pt idx="218">
                  <c:v>9.3157369296503395E-2</c:v>
                </c:pt>
                <c:pt idx="219">
                  <c:v>8.8841126495631625E-2</c:v>
                </c:pt>
                <c:pt idx="220">
                  <c:v>7.7922852748913432E-2</c:v>
                </c:pt>
                <c:pt idx="221">
                  <c:v>8.8003910632115365E-2</c:v>
                </c:pt>
                <c:pt idx="222">
                  <c:v>8.536786413536869E-2</c:v>
                </c:pt>
                <c:pt idx="223">
                  <c:v>0.16483103302564497</c:v>
                </c:pt>
                <c:pt idx="224">
                  <c:v>0.15851679375379224</c:v>
                </c:pt>
                <c:pt idx="225">
                  <c:v>0.169316234522322</c:v>
                </c:pt>
                <c:pt idx="226">
                  <c:v>0.1546345572595369</c:v>
                </c:pt>
                <c:pt idx="227">
                  <c:v>0.18030202418359839</c:v>
                </c:pt>
                <c:pt idx="228">
                  <c:v>0.16852978580763442</c:v>
                </c:pt>
                <c:pt idx="229">
                  <c:v>0.15784150282181797</c:v>
                </c:pt>
                <c:pt idx="230">
                  <c:v>0.1720487147868886</c:v>
                </c:pt>
                <c:pt idx="231">
                  <c:v>0.17026535753965166</c:v>
                </c:pt>
                <c:pt idx="232">
                  <c:v>0.17204379249940274</c:v>
                </c:pt>
                <c:pt idx="233">
                  <c:v>0.15509142032801357</c:v>
                </c:pt>
                <c:pt idx="234">
                  <c:v>0.15585002838683193</c:v>
                </c:pt>
                <c:pt idx="235">
                  <c:v>0.18269632244305214</c:v>
                </c:pt>
                <c:pt idx="236">
                  <c:v>0.16674568835600626</c:v>
                </c:pt>
                <c:pt idx="237">
                  <c:v>0.17298414803305687</c:v>
                </c:pt>
                <c:pt idx="238">
                  <c:v>0.16634240632253</c:v>
                </c:pt>
                <c:pt idx="239">
                  <c:v>0.1670269773327418</c:v>
                </c:pt>
                <c:pt idx="240">
                  <c:v>0.16152838609198039</c:v>
                </c:pt>
                <c:pt idx="241">
                  <c:v>0.1516784135006525</c:v>
                </c:pt>
                <c:pt idx="242">
                  <c:v>0.18011774343790846</c:v>
                </c:pt>
                <c:pt idx="243">
                  <c:v>0.16504966032737822</c:v>
                </c:pt>
                <c:pt idx="244">
                  <c:v>0.16370338694849793</c:v>
                </c:pt>
                <c:pt idx="245">
                  <c:v>0.16452737431330972</c:v>
                </c:pt>
                <c:pt idx="246">
                  <c:v>0.16820552546201017</c:v>
                </c:pt>
                <c:pt idx="247">
                  <c:v>0.15559160795934085</c:v>
                </c:pt>
                <c:pt idx="248">
                  <c:v>0.15581509523020948</c:v>
                </c:pt>
                <c:pt idx="249">
                  <c:v>0.1689965214063246</c:v>
                </c:pt>
                <c:pt idx="250">
                  <c:v>0.1495053787167237</c:v>
                </c:pt>
                <c:pt idx="251">
                  <c:v>0.14073460180052874</c:v>
                </c:pt>
                <c:pt idx="252">
                  <c:v>0.16558331538618182</c:v>
                </c:pt>
                <c:pt idx="253">
                  <c:v>0.17948497207871536</c:v>
                </c:pt>
                <c:pt idx="254">
                  <c:v>0.19284355174074305</c:v>
                </c:pt>
                <c:pt idx="255">
                  <c:v>0.14437199051543401</c:v>
                </c:pt>
                <c:pt idx="256">
                  <c:v>0.18834310493701559</c:v>
                </c:pt>
                <c:pt idx="257">
                  <c:v>0.15279169652396479</c:v>
                </c:pt>
                <c:pt idx="258">
                  <c:v>0.16248521432153587</c:v>
                </c:pt>
                <c:pt idx="259">
                  <c:v>0.16217537545371968</c:v>
                </c:pt>
                <c:pt idx="260">
                  <c:v>0.15337394789832251</c:v>
                </c:pt>
                <c:pt idx="261">
                  <c:v>0.16105222437713321</c:v>
                </c:pt>
                <c:pt idx="262">
                  <c:v>0.16618911701362163</c:v>
                </c:pt>
                <c:pt idx="263">
                  <c:v>0.16809044443870191</c:v>
                </c:pt>
                <c:pt idx="264">
                  <c:v>0.1612967411155467</c:v>
                </c:pt>
                <c:pt idx="265">
                  <c:v>0.15171714334632408</c:v>
                </c:pt>
                <c:pt idx="266">
                  <c:v>0.1661426436246414</c:v>
                </c:pt>
                <c:pt idx="267">
                  <c:v>0.18131735420736181</c:v>
                </c:pt>
                <c:pt idx="268">
                  <c:v>0.16448631441083231</c:v>
                </c:pt>
                <c:pt idx="269">
                  <c:v>0.15768745745372786</c:v>
                </c:pt>
                <c:pt idx="270">
                  <c:v>0.15426231614364852</c:v>
                </c:pt>
                <c:pt idx="271">
                  <c:v>0.15906079322270608</c:v>
                </c:pt>
                <c:pt idx="272">
                  <c:v>0.16985258973242834</c:v>
                </c:pt>
                <c:pt idx="273">
                  <c:v>0.16760278019915781</c:v>
                </c:pt>
                <c:pt idx="274">
                  <c:v>0.17298027555165682</c:v>
                </c:pt>
                <c:pt idx="275">
                  <c:v>0.18588970541607105</c:v>
                </c:pt>
                <c:pt idx="276">
                  <c:v>0.17357285909423717</c:v>
                </c:pt>
                <c:pt idx="277">
                  <c:v>0.1846067319286934</c:v>
                </c:pt>
                <c:pt idx="278">
                  <c:v>0.14317311980915431</c:v>
                </c:pt>
                <c:pt idx="279">
                  <c:v>0.14917177999791445</c:v>
                </c:pt>
                <c:pt idx="280">
                  <c:v>0.13894086840518263</c:v>
                </c:pt>
                <c:pt idx="281">
                  <c:v>0.17390804863350195</c:v>
                </c:pt>
                <c:pt idx="282">
                  <c:v>0.16323943703983951</c:v>
                </c:pt>
                <c:pt idx="283">
                  <c:v>0.13548399634090821</c:v>
                </c:pt>
                <c:pt idx="284">
                  <c:v>0.17786133584369379</c:v>
                </c:pt>
                <c:pt idx="285">
                  <c:v>0.18256582028934007</c:v>
                </c:pt>
                <c:pt idx="286">
                  <c:v>0.1520412954085141</c:v>
                </c:pt>
                <c:pt idx="287">
                  <c:v>0.1710156833994749</c:v>
                </c:pt>
                <c:pt idx="288">
                  <c:v>0.16225235223129159</c:v>
                </c:pt>
                <c:pt idx="289">
                  <c:v>0.15697998137175279</c:v>
                </c:pt>
                <c:pt idx="290">
                  <c:v>0.15783515874708093</c:v>
                </c:pt>
                <c:pt idx="291">
                  <c:v>0.17430138870354689</c:v>
                </c:pt>
                <c:pt idx="292">
                  <c:v>0.17072039047930485</c:v>
                </c:pt>
                <c:pt idx="293">
                  <c:v>0.16713147834130448</c:v>
                </c:pt>
                <c:pt idx="294">
                  <c:v>0.19318144084715205</c:v>
                </c:pt>
                <c:pt idx="295">
                  <c:v>0.15693260361965056</c:v>
                </c:pt>
                <c:pt idx="296">
                  <c:v>0.16842661334536133</c:v>
                </c:pt>
                <c:pt idx="297">
                  <c:v>0.18364864966253472</c:v>
                </c:pt>
                <c:pt idx="298">
                  <c:v>0.16423972436399736</c:v>
                </c:pt>
                <c:pt idx="299">
                  <c:v>0.18894733946905126</c:v>
                </c:pt>
                <c:pt idx="300">
                  <c:v>0.1302510466122164</c:v>
                </c:pt>
                <c:pt idx="301">
                  <c:v>0.13447884758987158</c:v>
                </c:pt>
                <c:pt idx="302">
                  <c:v>0.17458132493097331</c:v>
                </c:pt>
                <c:pt idx="303">
                  <c:v>0.15037446376388813</c:v>
                </c:pt>
                <c:pt idx="304">
                  <c:v>0.17173142154005513</c:v>
                </c:pt>
                <c:pt idx="305">
                  <c:v>0.1673273370609426</c:v>
                </c:pt>
                <c:pt idx="306">
                  <c:v>0.18089934582209247</c:v>
                </c:pt>
                <c:pt idx="307">
                  <c:v>0.17019093245866676</c:v>
                </c:pt>
                <c:pt idx="308">
                  <c:v>0.17211157004035749</c:v>
                </c:pt>
                <c:pt idx="309">
                  <c:v>0.16862973023814065</c:v>
                </c:pt>
                <c:pt idx="310">
                  <c:v>0.20307782029375945</c:v>
                </c:pt>
                <c:pt idx="311">
                  <c:v>0.16859565167711363</c:v>
                </c:pt>
                <c:pt idx="312">
                  <c:v>0.1915146172805047</c:v>
                </c:pt>
                <c:pt idx="313">
                  <c:v>0.21594633481760003</c:v>
                </c:pt>
                <c:pt idx="314">
                  <c:v>0.1841604058177268</c:v>
                </c:pt>
                <c:pt idx="315">
                  <c:v>0.18776333423047598</c:v>
                </c:pt>
                <c:pt idx="316">
                  <c:v>0.16348288082782331</c:v>
                </c:pt>
                <c:pt idx="317">
                  <c:v>0.17148001889051831</c:v>
                </c:pt>
                <c:pt idx="318">
                  <c:v>0.16054630917106821</c:v>
                </c:pt>
                <c:pt idx="319">
                  <c:v>0.2266732108085843</c:v>
                </c:pt>
                <c:pt idx="320">
                  <c:v>0.22168252009774878</c:v>
                </c:pt>
                <c:pt idx="321">
                  <c:v>0.16519523176331272</c:v>
                </c:pt>
                <c:pt idx="322">
                  <c:v>0.2030482182660763</c:v>
                </c:pt>
                <c:pt idx="323">
                  <c:v>0.20435475815180784</c:v>
                </c:pt>
                <c:pt idx="324">
                  <c:v>0.16771014204299559</c:v>
                </c:pt>
                <c:pt idx="325">
                  <c:v>0.18334632801273465</c:v>
                </c:pt>
                <c:pt idx="326">
                  <c:v>0.17563517729005684</c:v>
                </c:pt>
                <c:pt idx="327">
                  <c:v>0.20732495430804726</c:v>
                </c:pt>
                <c:pt idx="328">
                  <c:v>0.14851912168731018</c:v>
                </c:pt>
                <c:pt idx="329">
                  <c:v>0.18860499889627066</c:v>
                </c:pt>
                <c:pt idx="330">
                  <c:v>0.19745879892781887</c:v>
                </c:pt>
                <c:pt idx="331">
                  <c:v>0.1647342510105512</c:v>
                </c:pt>
                <c:pt idx="332">
                  <c:v>0.19435464918707676</c:v>
                </c:pt>
                <c:pt idx="333">
                  <c:v>0.16946822741151099</c:v>
                </c:pt>
                <c:pt idx="334">
                  <c:v>0.19647270236805478</c:v>
                </c:pt>
                <c:pt idx="335">
                  <c:v>0.17582138342973067</c:v>
                </c:pt>
                <c:pt idx="336">
                  <c:v>0.20817624462743725</c:v>
                </c:pt>
                <c:pt idx="337">
                  <c:v>0.20329621235125162</c:v>
                </c:pt>
                <c:pt idx="338">
                  <c:v>0.10110849177026759</c:v>
                </c:pt>
                <c:pt idx="339">
                  <c:v>0.17625481642579727</c:v>
                </c:pt>
                <c:pt idx="340">
                  <c:v>0.1574710644057627</c:v>
                </c:pt>
                <c:pt idx="341">
                  <c:v>0.20149015489219813</c:v>
                </c:pt>
                <c:pt idx="342">
                  <c:v>0.14140322054790569</c:v>
                </c:pt>
                <c:pt idx="343">
                  <c:v>0.16722937897998125</c:v>
                </c:pt>
                <c:pt idx="344">
                  <c:v>0.17237258967732744</c:v>
                </c:pt>
                <c:pt idx="345">
                  <c:v>0.17360366782214129</c:v>
                </c:pt>
                <c:pt idx="346">
                  <c:v>0.1735099406111463</c:v>
                </c:pt>
                <c:pt idx="347">
                  <c:v>0.23219034323422474</c:v>
                </c:pt>
                <c:pt idx="348">
                  <c:v>0.12300561636137251</c:v>
                </c:pt>
                <c:pt idx="349">
                  <c:v>0.16616521576265428</c:v>
                </c:pt>
                <c:pt idx="350">
                  <c:v>0.18907596759609285</c:v>
                </c:pt>
                <c:pt idx="351">
                  <c:v>0.17143138668661645</c:v>
                </c:pt>
                <c:pt idx="352">
                  <c:v>0.20101082833876743</c:v>
                </c:pt>
                <c:pt idx="353">
                  <c:v>0.1806961385799348</c:v>
                </c:pt>
                <c:pt idx="354">
                  <c:v>0.24068812527073033</c:v>
                </c:pt>
                <c:pt idx="355">
                  <c:v>0.20757757618691008</c:v>
                </c:pt>
                <c:pt idx="356">
                  <c:v>0.18801287532589758</c:v>
                </c:pt>
                <c:pt idx="357">
                  <c:v>0.17708114017295096</c:v>
                </c:pt>
                <c:pt idx="358">
                  <c:v>0.16848031998390678</c:v>
                </c:pt>
                <c:pt idx="359">
                  <c:v>0.18723050719488582</c:v>
                </c:pt>
                <c:pt idx="360">
                  <c:v>0.17703257265562533</c:v>
                </c:pt>
                <c:pt idx="361">
                  <c:v>5.4653121279660891E-2</c:v>
                </c:pt>
                <c:pt idx="362">
                  <c:v>8.8297990936093682E-2</c:v>
                </c:pt>
                <c:pt idx="363">
                  <c:v>9.5843555304805789E-2</c:v>
                </c:pt>
                <c:pt idx="364">
                  <c:v>4.9703831114396718E-2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0-463D-B8A8-4ADC4364F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53263"/>
        <c:axId val="122966383"/>
      </c:scatterChart>
      <c:valAx>
        <c:axId val="9230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6383"/>
        <c:crosses val="autoZero"/>
        <c:crossBetween val="midCat"/>
      </c:valAx>
      <c:valAx>
        <c:axId val="1229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5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Arboretum Efficiency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'Arb - From MatLab'!$M$2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'Arb - From MatLab'!$H$3:$H$367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'Arb - From MatLab'!$M$3:$M$367</c:f>
              <c:numCache>
                <c:formatCode>General</c:formatCode>
                <c:ptCount val="365"/>
                <c:pt idx="0">
                  <c:v>2.7682899709303401E-2</c:v>
                </c:pt>
                <c:pt idx="2">
                  <c:v>9.0040692870323888E-2</c:v>
                </c:pt>
                <c:pt idx="3">
                  <c:v>0.1255039248623766</c:v>
                </c:pt>
                <c:pt idx="4">
                  <c:v>0.11433377173866603</c:v>
                </c:pt>
                <c:pt idx="5">
                  <c:v>9.7343036314361059E-2</c:v>
                </c:pt>
                <c:pt idx="6">
                  <c:v>8.9781475052018875E-2</c:v>
                </c:pt>
                <c:pt idx="7">
                  <c:v>0.11969561911317757</c:v>
                </c:pt>
                <c:pt idx="8">
                  <c:v>8.7462725578490094E-2</c:v>
                </c:pt>
                <c:pt idx="9">
                  <c:v>8.7258255881281846E-2</c:v>
                </c:pt>
                <c:pt idx="10">
                  <c:v>9.9123089814635662E-2</c:v>
                </c:pt>
                <c:pt idx="11">
                  <c:v>0.11808653784208686</c:v>
                </c:pt>
                <c:pt idx="12">
                  <c:v>0.18940121644734856</c:v>
                </c:pt>
                <c:pt idx="13">
                  <c:v>0.13401774706978922</c:v>
                </c:pt>
                <c:pt idx="14">
                  <c:v>0.18994929258093282</c:v>
                </c:pt>
                <c:pt idx="15">
                  <c:v>0.19499382303311932</c:v>
                </c:pt>
                <c:pt idx="16">
                  <c:v>0.20473327663386284</c:v>
                </c:pt>
                <c:pt idx="17">
                  <c:v>0.24477216226930723</c:v>
                </c:pt>
                <c:pt idx="18">
                  <c:v>0.16723855717152861</c:v>
                </c:pt>
                <c:pt idx="19">
                  <c:v>0.16421059131973761</c:v>
                </c:pt>
                <c:pt idx="20">
                  <c:v>0.16415083722702106</c:v>
                </c:pt>
                <c:pt idx="21">
                  <c:v>0.16633916809336877</c:v>
                </c:pt>
                <c:pt idx="22">
                  <c:v>0.1452506207788398</c:v>
                </c:pt>
                <c:pt idx="23">
                  <c:v>5.0690781295585158E-2</c:v>
                </c:pt>
                <c:pt idx="24">
                  <c:v>9.4985574407531997E-2</c:v>
                </c:pt>
                <c:pt idx="25">
                  <c:v>0.10706041270948502</c:v>
                </c:pt>
                <c:pt idx="26">
                  <c:v>0.12566626157538466</c:v>
                </c:pt>
                <c:pt idx="27">
                  <c:v>0.15772851734704743</c:v>
                </c:pt>
                <c:pt idx="28">
                  <c:v>0.19971150673207394</c:v>
                </c:pt>
                <c:pt idx="29">
                  <c:v>0.22713986652196386</c:v>
                </c:pt>
                <c:pt idx="30">
                  <c:v>0.19086838001539269</c:v>
                </c:pt>
                <c:pt idx="31">
                  <c:v>0.2019307353849206</c:v>
                </c:pt>
                <c:pt idx="32">
                  <c:v>0.2108144990916942</c:v>
                </c:pt>
                <c:pt idx="33">
                  <c:v>0.16779790983967097</c:v>
                </c:pt>
                <c:pt idx="34">
                  <c:v>0.22353983581591194</c:v>
                </c:pt>
                <c:pt idx="35">
                  <c:v>0.20700105974820524</c:v>
                </c:pt>
                <c:pt idx="36">
                  <c:v>0.20367469919528933</c:v>
                </c:pt>
                <c:pt idx="37">
                  <c:v>0.16140051390692317</c:v>
                </c:pt>
                <c:pt idx="38">
                  <c:v>0.19091461979946192</c:v>
                </c:pt>
                <c:pt idx="39">
                  <c:v>0.16950354760766248</c:v>
                </c:pt>
                <c:pt idx="40">
                  <c:v>0.20336811697652227</c:v>
                </c:pt>
                <c:pt idx="41">
                  <c:v>0.23833163149447659</c:v>
                </c:pt>
                <c:pt idx="42">
                  <c:v>0.15874665948511252</c:v>
                </c:pt>
                <c:pt idx="43">
                  <c:v>0.15395325429076651</c:v>
                </c:pt>
                <c:pt idx="44">
                  <c:v>0.21235168133972582</c:v>
                </c:pt>
                <c:pt idx="45">
                  <c:v>0.22431992656316391</c:v>
                </c:pt>
                <c:pt idx="46">
                  <c:v>0.14694448371701424</c:v>
                </c:pt>
                <c:pt idx="47">
                  <c:v>0.17468052547560112</c:v>
                </c:pt>
                <c:pt idx="48">
                  <c:v>0.18389381765884391</c:v>
                </c:pt>
                <c:pt idx="49">
                  <c:v>0.14760317633534684</c:v>
                </c:pt>
                <c:pt idx="50">
                  <c:v>0.16939694744000142</c:v>
                </c:pt>
                <c:pt idx="51">
                  <c:v>0.16615355136482027</c:v>
                </c:pt>
                <c:pt idx="52">
                  <c:v>0.13500916590632223</c:v>
                </c:pt>
                <c:pt idx="53">
                  <c:v>0.15443036605006963</c:v>
                </c:pt>
                <c:pt idx="54">
                  <c:v>0.1618805242528106</c:v>
                </c:pt>
                <c:pt idx="55">
                  <c:v>0.16067432406312018</c:v>
                </c:pt>
                <c:pt idx="56">
                  <c:v>0.16488357415250851</c:v>
                </c:pt>
                <c:pt idx="57">
                  <c:v>0.16731993389631275</c:v>
                </c:pt>
                <c:pt idx="58">
                  <c:v>0.16569223687958165</c:v>
                </c:pt>
                <c:pt idx="59">
                  <c:v>0.16219041908875753</c:v>
                </c:pt>
                <c:pt idx="60">
                  <c:v>0.17821578755695663</c:v>
                </c:pt>
                <c:pt idx="61">
                  <c:v>0.19936743996751582</c:v>
                </c:pt>
                <c:pt idx="62">
                  <c:v>0.20856775204406294</c:v>
                </c:pt>
                <c:pt idx="63">
                  <c:v>0.19580422300105615</c:v>
                </c:pt>
                <c:pt idx="64">
                  <c:v>0.18210802764057413</c:v>
                </c:pt>
                <c:pt idx="65">
                  <c:v>8.1794447575287671E-2</c:v>
                </c:pt>
                <c:pt idx="66">
                  <c:v>0.13116064590785792</c:v>
                </c:pt>
                <c:pt idx="67">
                  <c:v>0.15969808244773651</c:v>
                </c:pt>
                <c:pt idx="68">
                  <c:v>0.1887319184835832</c:v>
                </c:pt>
                <c:pt idx="69">
                  <c:v>0.16161810931151047</c:v>
                </c:pt>
                <c:pt idx="70">
                  <c:v>0.15367367479519023</c:v>
                </c:pt>
                <c:pt idx="71">
                  <c:v>0.1600630616905325</c:v>
                </c:pt>
                <c:pt idx="72">
                  <c:v>0.20447500374389707</c:v>
                </c:pt>
                <c:pt idx="73">
                  <c:v>0.16680260201103633</c:v>
                </c:pt>
                <c:pt idx="74">
                  <c:v>0.16493699861129302</c:v>
                </c:pt>
                <c:pt idx="75">
                  <c:v>0.14615329464577559</c:v>
                </c:pt>
                <c:pt idx="76">
                  <c:v>0.17411716892047513</c:v>
                </c:pt>
                <c:pt idx="77">
                  <c:v>0.18496200274332095</c:v>
                </c:pt>
                <c:pt idx="78">
                  <c:v>0.15690057061212254</c:v>
                </c:pt>
                <c:pt idx="79">
                  <c:v>0.17202320817082042</c:v>
                </c:pt>
                <c:pt idx="80">
                  <c:v>0.12763834723766443</c:v>
                </c:pt>
                <c:pt idx="81">
                  <c:v>0.15418948396889109</c:v>
                </c:pt>
                <c:pt idx="82">
                  <c:v>0.15963409246227361</c:v>
                </c:pt>
                <c:pt idx="83">
                  <c:v>0.20068112441099231</c:v>
                </c:pt>
                <c:pt idx="84">
                  <c:v>0.17999809668840175</c:v>
                </c:pt>
                <c:pt idx="85">
                  <c:v>0.1538374037701894</c:v>
                </c:pt>
                <c:pt idx="86">
                  <c:v>0.15854331215755318</c:v>
                </c:pt>
                <c:pt idx="87">
                  <c:v>0</c:v>
                </c:pt>
                <c:pt idx="88">
                  <c:v>0</c:v>
                </c:pt>
                <c:pt idx="89">
                  <c:v>7.5104943937352092E-2</c:v>
                </c:pt>
                <c:pt idx="90">
                  <c:v>0.14455474590951167</c:v>
                </c:pt>
                <c:pt idx="91">
                  <c:v>0.16957105714257659</c:v>
                </c:pt>
                <c:pt idx="92">
                  <c:v>0.15814842652842936</c:v>
                </c:pt>
                <c:pt idx="93">
                  <c:v>0.18763582198977177</c:v>
                </c:pt>
                <c:pt idx="94">
                  <c:v>0.17664277591665908</c:v>
                </c:pt>
                <c:pt idx="95">
                  <c:v>0.19014821741737956</c:v>
                </c:pt>
                <c:pt idx="96">
                  <c:v>0.17308717660688849</c:v>
                </c:pt>
                <c:pt idx="97">
                  <c:v>0.19245034343092263</c:v>
                </c:pt>
                <c:pt idx="98">
                  <c:v>0.1539273948999671</c:v>
                </c:pt>
                <c:pt idx="99">
                  <c:v>0.17069000719593955</c:v>
                </c:pt>
                <c:pt idx="100">
                  <c:v>0.16183755706800718</c:v>
                </c:pt>
                <c:pt idx="101">
                  <c:v>0.16852390728499386</c:v>
                </c:pt>
                <c:pt idx="102">
                  <c:v>0.16217879517429198</c:v>
                </c:pt>
                <c:pt idx="103">
                  <c:v>0.17305138012533372</c:v>
                </c:pt>
                <c:pt idx="104">
                  <c:v>0.18189616049058394</c:v>
                </c:pt>
                <c:pt idx="105">
                  <c:v>0.15862187145579884</c:v>
                </c:pt>
                <c:pt idx="106">
                  <c:v>0.17603444059799728</c:v>
                </c:pt>
                <c:pt idx="107">
                  <c:v>0.18087028231323235</c:v>
                </c:pt>
                <c:pt idx="108">
                  <c:v>0.16063624530273765</c:v>
                </c:pt>
                <c:pt idx="109">
                  <c:v>0.16284263063517632</c:v>
                </c:pt>
                <c:pt idx="110">
                  <c:v>0.15738001478037802</c:v>
                </c:pt>
                <c:pt idx="111">
                  <c:v>0.14915661405370512</c:v>
                </c:pt>
                <c:pt idx="112">
                  <c:v>0.16945565849257649</c:v>
                </c:pt>
                <c:pt idx="113">
                  <c:v>0.16531570377046476</c:v>
                </c:pt>
                <c:pt idx="114">
                  <c:v>0.16711997317578181</c:v>
                </c:pt>
                <c:pt idx="115">
                  <c:v>0.17900168445402984</c:v>
                </c:pt>
                <c:pt idx="116">
                  <c:v>0.17865721458120098</c:v>
                </c:pt>
                <c:pt idx="117">
                  <c:v>0.14916834435099788</c:v>
                </c:pt>
                <c:pt idx="118">
                  <c:v>0.16987448426966162</c:v>
                </c:pt>
                <c:pt idx="119">
                  <c:v>0.15555119314282451</c:v>
                </c:pt>
                <c:pt idx="120">
                  <c:v>0.18638486804305601</c:v>
                </c:pt>
                <c:pt idx="121">
                  <c:v>0.15364955541070671</c:v>
                </c:pt>
                <c:pt idx="122">
                  <c:v>0.16618572750749322</c:v>
                </c:pt>
                <c:pt idx="123">
                  <c:v>0.16245274072095284</c:v>
                </c:pt>
                <c:pt idx="124">
                  <c:v>0.17067905506583206</c:v>
                </c:pt>
                <c:pt idx="125">
                  <c:v>0.16945540123121916</c:v>
                </c:pt>
                <c:pt idx="126">
                  <c:v>0.15656423799820865</c:v>
                </c:pt>
                <c:pt idx="127">
                  <c:v>0.17221079623371247</c:v>
                </c:pt>
                <c:pt idx="128">
                  <c:v>0.16596295893227375</c:v>
                </c:pt>
                <c:pt idx="129">
                  <c:v>0.17196034557026971</c:v>
                </c:pt>
                <c:pt idx="130">
                  <c:v>0.17059352505248296</c:v>
                </c:pt>
                <c:pt idx="131">
                  <c:v>0.16299726435545431</c:v>
                </c:pt>
                <c:pt idx="132">
                  <c:v>0.15792985862244976</c:v>
                </c:pt>
                <c:pt idx="133">
                  <c:v>0.15616635267395895</c:v>
                </c:pt>
                <c:pt idx="134">
                  <c:v>0.1673537532538818</c:v>
                </c:pt>
                <c:pt idx="135">
                  <c:v>0.15956326795904804</c:v>
                </c:pt>
                <c:pt idx="136">
                  <c:v>0.16456843224227319</c:v>
                </c:pt>
                <c:pt idx="137">
                  <c:v>0.15983499058753339</c:v>
                </c:pt>
                <c:pt idx="138">
                  <c:v>0.16592789198429833</c:v>
                </c:pt>
                <c:pt idx="139">
                  <c:v>0.15032132090330011</c:v>
                </c:pt>
                <c:pt idx="140">
                  <c:v>0.16722609569177221</c:v>
                </c:pt>
                <c:pt idx="141">
                  <c:v>0.15812538737742637</c:v>
                </c:pt>
                <c:pt idx="142">
                  <c:v>0.1314875655900494</c:v>
                </c:pt>
                <c:pt idx="143">
                  <c:v>0.15807566900890593</c:v>
                </c:pt>
                <c:pt idx="144">
                  <c:v>0.16398753782184847</c:v>
                </c:pt>
                <c:pt idx="145">
                  <c:v>0.16470438410849381</c:v>
                </c:pt>
                <c:pt idx="146">
                  <c:v>0.15675468436185011</c:v>
                </c:pt>
                <c:pt idx="147">
                  <c:v>0.16858385826644659</c:v>
                </c:pt>
                <c:pt idx="148">
                  <c:v>0.17232936803837276</c:v>
                </c:pt>
                <c:pt idx="149">
                  <c:v>0.16733610849277092</c:v>
                </c:pt>
                <c:pt idx="150">
                  <c:v>0.16297576540406297</c:v>
                </c:pt>
                <c:pt idx="151">
                  <c:v>0.16124372143256402</c:v>
                </c:pt>
                <c:pt idx="152">
                  <c:v>0.15626203785654327</c:v>
                </c:pt>
                <c:pt idx="153">
                  <c:v>0.15826464617785968</c:v>
                </c:pt>
                <c:pt idx="154">
                  <c:v>0.16263757904008627</c:v>
                </c:pt>
                <c:pt idx="155">
                  <c:v>0.17200725829300678</c:v>
                </c:pt>
                <c:pt idx="156">
                  <c:v>0.16222372177222757</c:v>
                </c:pt>
                <c:pt idx="157">
                  <c:v>0.14780131366280275</c:v>
                </c:pt>
                <c:pt idx="158">
                  <c:v>0.15048765516286586</c:v>
                </c:pt>
                <c:pt idx="159">
                  <c:v>0.16011269265795425</c:v>
                </c:pt>
                <c:pt idx="160">
                  <c:v>0.15642159707094666</c:v>
                </c:pt>
                <c:pt idx="161">
                  <c:v>0.15707105950630576</c:v>
                </c:pt>
                <c:pt idx="162">
                  <c:v>0.14414092372958323</c:v>
                </c:pt>
                <c:pt idx="163">
                  <c:v>0.16606978472935618</c:v>
                </c:pt>
                <c:pt idx="165">
                  <c:v>0.15994124253492484</c:v>
                </c:pt>
                <c:pt idx="166">
                  <c:v>0.1549161039334305</c:v>
                </c:pt>
                <c:pt idx="167">
                  <c:v>0.15120019324631195</c:v>
                </c:pt>
                <c:pt idx="168">
                  <c:v>0.15287240134555991</c:v>
                </c:pt>
                <c:pt idx="169">
                  <c:v>0.15751617507589044</c:v>
                </c:pt>
                <c:pt idx="170">
                  <c:v>0.15278024071524501</c:v>
                </c:pt>
                <c:pt idx="171">
                  <c:v>0.15376915347333034</c:v>
                </c:pt>
                <c:pt idx="172">
                  <c:v>0.15294484600167052</c:v>
                </c:pt>
                <c:pt idx="173">
                  <c:v>0.15190759823446787</c:v>
                </c:pt>
                <c:pt idx="174">
                  <c:v>0.15640372614621059</c:v>
                </c:pt>
                <c:pt idx="175">
                  <c:v>0.15762852563116014</c:v>
                </c:pt>
                <c:pt idx="176">
                  <c:v>0.15635779970791211</c:v>
                </c:pt>
                <c:pt idx="177">
                  <c:v>0.15256524144967629</c:v>
                </c:pt>
                <c:pt idx="178">
                  <c:v>0.15905063635028971</c:v>
                </c:pt>
                <c:pt idx="179">
                  <c:v>0.15150958326444741</c:v>
                </c:pt>
                <c:pt idx="180">
                  <c:v>0.15967762645829836</c:v>
                </c:pt>
                <c:pt idx="181">
                  <c:v>0.15884448180341065</c:v>
                </c:pt>
                <c:pt idx="182">
                  <c:v>0.15842902008962575</c:v>
                </c:pt>
                <c:pt idx="183">
                  <c:v>0.15639516801399195</c:v>
                </c:pt>
                <c:pt idx="184">
                  <c:v>0.17369949420715042</c:v>
                </c:pt>
                <c:pt idx="185">
                  <c:v>0.1487350970898238</c:v>
                </c:pt>
                <c:pt idx="186">
                  <c:v>0.18474615890613194</c:v>
                </c:pt>
                <c:pt idx="187">
                  <c:v>0.15548292737083713</c:v>
                </c:pt>
                <c:pt idx="188">
                  <c:v>0.17311248380322222</c:v>
                </c:pt>
                <c:pt idx="189">
                  <c:v>0.17692494178044826</c:v>
                </c:pt>
                <c:pt idx="190">
                  <c:v>0.16038779101694783</c:v>
                </c:pt>
                <c:pt idx="191">
                  <c:v>0.16341509840577773</c:v>
                </c:pt>
                <c:pt idx="192">
                  <c:v>0.15457468891689344</c:v>
                </c:pt>
                <c:pt idx="193">
                  <c:v>0.15426877251734364</c:v>
                </c:pt>
                <c:pt idx="194">
                  <c:v>0.15322984322920757</c:v>
                </c:pt>
                <c:pt idx="195">
                  <c:v>0.13158382999903798</c:v>
                </c:pt>
                <c:pt idx="196">
                  <c:v>0.14333814927222627</c:v>
                </c:pt>
                <c:pt idx="197">
                  <c:v>0.17985817953062228</c:v>
                </c:pt>
                <c:pt idx="198">
                  <c:v>0.1433261389933502</c:v>
                </c:pt>
                <c:pt idx="199">
                  <c:v>0.16627299077312604</c:v>
                </c:pt>
                <c:pt idx="200">
                  <c:v>0.15532296559626674</c:v>
                </c:pt>
                <c:pt idx="201">
                  <c:v>0.15508863335946382</c:v>
                </c:pt>
                <c:pt idx="202">
                  <c:v>0.15856656946829623</c:v>
                </c:pt>
                <c:pt idx="203">
                  <c:v>0.15734455131104089</c:v>
                </c:pt>
                <c:pt idx="204">
                  <c:v>0.14560691690878194</c:v>
                </c:pt>
                <c:pt idx="205">
                  <c:v>0.14800922228946653</c:v>
                </c:pt>
                <c:pt idx="206">
                  <c:v>0.17959655896310775</c:v>
                </c:pt>
                <c:pt idx="207">
                  <c:v>0.15346460255838501</c:v>
                </c:pt>
                <c:pt idx="208">
                  <c:v>0.14665964642103566</c:v>
                </c:pt>
                <c:pt idx="209">
                  <c:v>0.14276033404970792</c:v>
                </c:pt>
                <c:pt idx="210">
                  <c:v>0.17178375019034908</c:v>
                </c:pt>
                <c:pt idx="211">
                  <c:v>0.15494052815507345</c:v>
                </c:pt>
                <c:pt idx="212">
                  <c:v>0.14671520770893928</c:v>
                </c:pt>
                <c:pt idx="213">
                  <c:v>0.1595697178728554</c:v>
                </c:pt>
                <c:pt idx="214">
                  <c:v>0.16660606023279168</c:v>
                </c:pt>
                <c:pt idx="215">
                  <c:v>0.14746835745281475</c:v>
                </c:pt>
                <c:pt idx="216">
                  <c:v>0.15030348127504126</c:v>
                </c:pt>
                <c:pt idx="217">
                  <c:v>0.15978232357292624</c:v>
                </c:pt>
                <c:pt idx="218">
                  <c:v>0.16555466666960669</c:v>
                </c:pt>
                <c:pt idx="219">
                  <c:v>0.16053959773649057</c:v>
                </c:pt>
                <c:pt idx="220">
                  <c:v>0.15318998810958864</c:v>
                </c:pt>
                <c:pt idx="221">
                  <c:v>0.15084324123669904</c:v>
                </c:pt>
                <c:pt idx="222">
                  <c:v>0.14403212128333989</c:v>
                </c:pt>
                <c:pt idx="223">
                  <c:v>0.16927148166978795</c:v>
                </c:pt>
                <c:pt idx="224">
                  <c:v>0.15033204581224746</c:v>
                </c:pt>
                <c:pt idx="225">
                  <c:v>0.15769734311862632</c:v>
                </c:pt>
                <c:pt idx="226">
                  <c:v>0.16379405365025482</c:v>
                </c:pt>
                <c:pt idx="227">
                  <c:v>0.13982392616668352</c:v>
                </c:pt>
                <c:pt idx="228">
                  <c:v>0.15261798248949462</c:v>
                </c:pt>
                <c:pt idx="229">
                  <c:v>0.16340866393257125</c:v>
                </c:pt>
                <c:pt idx="230">
                  <c:v>0.15870294494104861</c:v>
                </c:pt>
                <c:pt idx="231">
                  <c:v>0.1589641154350139</c:v>
                </c:pt>
                <c:pt idx="232">
                  <c:v>0.15779641574307302</c:v>
                </c:pt>
                <c:pt idx="233">
                  <c:v>0.13709588273169998</c:v>
                </c:pt>
                <c:pt idx="234">
                  <c:v>0.14893736037105329</c:v>
                </c:pt>
                <c:pt idx="235">
                  <c:v>0.1567746167228613</c:v>
                </c:pt>
                <c:pt idx="236">
                  <c:v>0.14647817392974657</c:v>
                </c:pt>
                <c:pt idx="237">
                  <c:v>0.16249013779586999</c:v>
                </c:pt>
                <c:pt idx="238">
                  <c:v>0.16750725361763047</c:v>
                </c:pt>
                <c:pt idx="239">
                  <c:v>0.17634438322741811</c:v>
                </c:pt>
                <c:pt idx="240">
                  <c:v>0.16891829018857932</c:v>
                </c:pt>
                <c:pt idx="241">
                  <c:v>0.15322798261222792</c:v>
                </c:pt>
                <c:pt idx="242">
                  <c:v>0.15274546923970256</c:v>
                </c:pt>
                <c:pt idx="243">
                  <c:v>0.16522360544110898</c:v>
                </c:pt>
                <c:pt idx="244">
                  <c:v>0.17236235436661146</c:v>
                </c:pt>
                <c:pt idx="245">
                  <c:v>0.1618859319171598</c:v>
                </c:pt>
                <c:pt idx="246">
                  <c:v>0.17640780213386348</c:v>
                </c:pt>
                <c:pt idx="247">
                  <c:v>0.19336616495777803</c:v>
                </c:pt>
                <c:pt idx="248">
                  <c:v>0.15176467529099816</c:v>
                </c:pt>
                <c:pt idx="249">
                  <c:v>0.14809044458461687</c:v>
                </c:pt>
                <c:pt idx="250">
                  <c:v>0.15997293476097069</c:v>
                </c:pt>
                <c:pt idx="251">
                  <c:v>0.15763213051980474</c:v>
                </c:pt>
                <c:pt idx="252">
                  <c:v>0.16629533107713107</c:v>
                </c:pt>
                <c:pt idx="253">
                  <c:v>0.14006016645970581</c:v>
                </c:pt>
                <c:pt idx="254">
                  <c:v>0.17717283594049935</c:v>
                </c:pt>
                <c:pt idx="255">
                  <c:v>0.15962336457814827</c:v>
                </c:pt>
                <c:pt idx="256">
                  <c:v>0.16731537159584919</c:v>
                </c:pt>
                <c:pt idx="257">
                  <c:v>0.18453080833389959</c:v>
                </c:pt>
                <c:pt idx="258">
                  <c:v>0.1658599126886186</c:v>
                </c:pt>
                <c:pt idx="259">
                  <c:v>0.180649515217704</c:v>
                </c:pt>
                <c:pt idx="260">
                  <c:v>0.18030364746324637</c:v>
                </c:pt>
                <c:pt idx="261">
                  <c:v>0.1546241221058425</c:v>
                </c:pt>
                <c:pt idx="262">
                  <c:v>0.17636821458423457</c:v>
                </c:pt>
                <c:pt idx="263">
                  <c:v>0.18217676461020424</c:v>
                </c:pt>
                <c:pt idx="264">
                  <c:v>0.15455060084347311</c:v>
                </c:pt>
                <c:pt idx="265">
                  <c:v>0.17623239613132943</c:v>
                </c:pt>
                <c:pt idx="266">
                  <c:v>0.15615993217031499</c:v>
                </c:pt>
                <c:pt idx="267">
                  <c:v>0.16587358316646864</c:v>
                </c:pt>
                <c:pt idx="268">
                  <c:v>0.17104376443019481</c:v>
                </c:pt>
                <c:pt idx="269">
                  <c:v>0.15264402704016564</c:v>
                </c:pt>
                <c:pt idx="270">
                  <c:v>0.15217807434046435</c:v>
                </c:pt>
                <c:pt idx="271">
                  <c:v>0.15712862121970728</c:v>
                </c:pt>
                <c:pt idx="272">
                  <c:v>0.15615549755310792</c:v>
                </c:pt>
                <c:pt idx="273">
                  <c:v>0.15545988973312985</c:v>
                </c:pt>
                <c:pt idx="274">
                  <c:v>0.1814448664771621</c:v>
                </c:pt>
                <c:pt idx="275">
                  <c:v>0.1591499991080359</c:v>
                </c:pt>
                <c:pt idx="276">
                  <c:v>0.16677714276269412</c:v>
                </c:pt>
                <c:pt idx="277">
                  <c:v>0.16911431190388618</c:v>
                </c:pt>
                <c:pt idx="278">
                  <c:v>0.19206149021916608</c:v>
                </c:pt>
                <c:pt idx="279">
                  <c:v>0.14806912837361255</c:v>
                </c:pt>
                <c:pt idx="280">
                  <c:v>0.1589149467482921</c:v>
                </c:pt>
                <c:pt idx="281">
                  <c:v>0.18035724329206348</c:v>
                </c:pt>
                <c:pt idx="282">
                  <c:v>0.16205006372206696</c:v>
                </c:pt>
                <c:pt idx="283">
                  <c:v>0.16443598667657724</c:v>
                </c:pt>
                <c:pt idx="284">
                  <c:v>0.16921244422583748</c:v>
                </c:pt>
                <c:pt idx="285">
                  <c:v>0.1720126719806499</c:v>
                </c:pt>
                <c:pt idx="286">
                  <c:v>0.20231311724542644</c:v>
                </c:pt>
                <c:pt idx="287">
                  <c:v>0.1597543611524597</c:v>
                </c:pt>
                <c:pt idx="288">
                  <c:v>0.18638920603426534</c:v>
                </c:pt>
                <c:pt idx="289">
                  <c:v>0.18376741607195723</c:v>
                </c:pt>
                <c:pt idx="290">
                  <c:v>0.1635302174781039</c:v>
                </c:pt>
                <c:pt idx="291">
                  <c:v>0.17378915684460966</c:v>
                </c:pt>
                <c:pt idx="292">
                  <c:v>0.17244283043865793</c:v>
                </c:pt>
                <c:pt idx="293">
                  <c:v>0.16817806507497288</c:v>
                </c:pt>
                <c:pt idx="294">
                  <c:v>0.16662935208018659</c:v>
                </c:pt>
                <c:pt idx="295">
                  <c:v>0.17178142815235251</c:v>
                </c:pt>
                <c:pt idx="296">
                  <c:v>0.1944490549629232</c:v>
                </c:pt>
                <c:pt idx="297">
                  <c:v>0.16593422916300909</c:v>
                </c:pt>
                <c:pt idx="298">
                  <c:v>0.15801699063301167</c:v>
                </c:pt>
                <c:pt idx="299">
                  <c:v>0.18540328227424205</c:v>
                </c:pt>
                <c:pt idx="300">
                  <c:v>0.16908438627931932</c:v>
                </c:pt>
                <c:pt idx="301">
                  <c:v>0.16166556174981131</c:v>
                </c:pt>
                <c:pt idx="302">
                  <c:v>0.19835154246479356</c:v>
                </c:pt>
                <c:pt idx="303">
                  <c:v>0.17172784850108189</c:v>
                </c:pt>
                <c:pt idx="304">
                  <c:v>0.16376602423158726</c:v>
                </c:pt>
                <c:pt idx="305">
                  <c:v>0.16654311489961302</c:v>
                </c:pt>
                <c:pt idx="306">
                  <c:v>0.19354452227380281</c:v>
                </c:pt>
                <c:pt idx="307">
                  <c:v>0.15381357736013798</c:v>
                </c:pt>
                <c:pt idx="308">
                  <c:v>0.14510944128847519</c:v>
                </c:pt>
                <c:pt idx="309">
                  <c:v>0.18900903807148908</c:v>
                </c:pt>
                <c:pt idx="310">
                  <c:v>0.16212554955492045</c:v>
                </c:pt>
                <c:pt idx="311">
                  <c:v>0.18393858958250217</c:v>
                </c:pt>
                <c:pt idx="312">
                  <c:v>0.18594609735457307</c:v>
                </c:pt>
                <c:pt idx="313">
                  <c:v>0.19054009440219027</c:v>
                </c:pt>
                <c:pt idx="314">
                  <c:v>0.20888498394248256</c:v>
                </c:pt>
                <c:pt idx="315">
                  <c:v>0.21631665265137287</c:v>
                </c:pt>
                <c:pt idx="317">
                  <c:v>0.21397536296434422</c:v>
                </c:pt>
                <c:pt idx="318">
                  <c:v>1.5078935838538123E-2</c:v>
                </c:pt>
                <c:pt idx="319">
                  <c:v>0.15757485723720055</c:v>
                </c:pt>
                <c:pt idx="320">
                  <c:v>9.063389909793261E-2</c:v>
                </c:pt>
                <c:pt idx="321">
                  <c:v>9.2974237603240736E-2</c:v>
                </c:pt>
                <c:pt idx="322">
                  <c:v>0.1209489494826225</c:v>
                </c:pt>
                <c:pt idx="323">
                  <c:v>9.7277803340394875E-2</c:v>
                </c:pt>
                <c:pt idx="324">
                  <c:v>0.1648922467119073</c:v>
                </c:pt>
                <c:pt idx="325">
                  <c:v>0.18637043716370141</c:v>
                </c:pt>
                <c:pt idx="326">
                  <c:v>0.17156118571970941</c:v>
                </c:pt>
                <c:pt idx="327">
                  <c:v>0.22667710672659161</c:v>
                </c:pt>
                <c:pt idx="328">
                  <c:v>0.16371922342471704</c:v>
                </c:pt>
                <c:pt idx="329">
                  <c:v>0.16997783263280966</c:v>
                </c:pt>
                <c:pt idx="330">
                  <c:v>0.16890486161884238</c:v>
                </c:pt>
                <c:pt idx="331">
                  <c:v>0.1966016992619512</c:v>
                </c:pt>
                <c:pt idx="332">
                  <c:v>0.11216304256010111</c:v>
                </c:pt>
                <c:pt idx="333">
                  <c:v>0.16572026361672806</c:v>
                </c:pt>
                <c:pt idx="334">
                  <c:v>0.17463104857983763</c:v>
                </c:pt>
                <c:pt idx="335">
                  <c:v>0.21381312592919396</c:v>
                </c:pt>
                <c:pt idx="336">
                  <c:v>0.16810846908701618</c:v>
                </c:pt>
                <c:pt idx="337">
                  <c:v>0.16986501284800631</c:v>
                </c:pt>
                <c:pt idx="338">
                  <c:v>0.16604076224974976</c:v>
                </c:pt>
                <c:pt idx="339">
                  <c:v>0.12059047306564462</c:v>
                </c:pt>
                <c:pt idx="340">
                  <c:v>0.15057475152053482</c:v>
                </c:pt>
                <c:pt idx="341">
                  <c:v>0.26946968164919166</c:v>
                </c:pt>
                <c:pt idx="342">
                  <c:v>8.4829930735913744E-2</c:v>
                </c:pt>
                <c:pt idx="343">
                  <c:v>8.6588446235642366E-2</c:v>
                </c:pt>
                <c:pt idx="344">
                  <c:v>9.6652951454483382E-2</c:v>
                </c:pt>
                <c:pt idx="345">
                  <c:v>0.10643717124168371</c:v>
                </c:pt>
                <c:pt idx="346">
                  <c:v>0.12407644389718034</c:v>
                </c:pt>
                <c:pt idx="347">
                  <c:v>0.13339101641001297</c:v>
                </c:pt>
                <c:pt idx="348">
                  <c:v>8.0766835778913193E-3</c:v>
                </c:pt>
                <c:pt idx="349">
                  <c:v>1.3313730034640103E-2</c:v>
                </c:pt>
                <c:pt idx="350">
                  <c:v>1.658079478196095E-2</c:v>
                </c:pt>
                <c:pt idx="351">
                  <c:v>2.2752780465309517E-2</c:v>
                </c:pt>
                <c:pt idx="352">
                  <c:v>4.3165230242012104E-2</c:v>
                </c:pt>
                <c:pt idx="353">
                  <c:v>7.6536119439572101E-2</c:v>
                </c:pt>
                <c:pt idx="354">
                  <c:v>0.13215772000896092</c:v>
                </c:pt>
                <c:pt idx="355">
                  <c:v>3.1508570400102798E-3</c:v>
                </c:pt>
                <c:pt idx="356">
                  <c:v>1.0071810987704875E-3</c:v>
                </c:pt>
                <c:pt idx="357">
                  <c:v>8.910489097321446E-2</c:v>
                </c:pt>
                <c:pt idx="358">
                  <c:v>0.11087964060644602</c:v>
                </c:pt>
                <c:pt idx="359">
                  <c:v>9.2120402296707093E-2</c:v>
                </c:pt>
                <c:pt idx="360">
                  <c:v>0.11683427693914111</c:v>
                </c:pt>
                <c:pt idx="361">
                  <c:v>0.13381147140240712</c:v>
                </c:pt>
                <c:pt idx="362">
                  <c:v>0.25642312746049073</c:v>
                </c:pt>
                <c:pt idx="363">
                  <c:v>0.16621190281017958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A-4656-857B-8B36C424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29615"/>
        <c:axId val="249419055"/>
      </c:scatterChart>
      <c:valAx>
        <c:axId val="24942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19055"/>
        <c:crosses val="autoZero"/>
        <c:crossBetween val="midCat"/>
      </c:valAx>
      <c:valAx>
        <c:axId val="2494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2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Efficiency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'Arb - From MatLab'!$A$3:$A$367</c:f>
              <c:numCache>
                <c:formatCode>m/d/yyyy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xVal>
          <c:yVal>
            <c:numRef>
              <c:f>'Arb - From MatLab'!$F$3:$F$367</c:f>
              <c:numCache>
                <c:formatCode>General</c:formatCode>
                <c:ptCount val="365"/>
                <c:pt idx="0">
                  <c:v>0.12732583797100802</c:v>
                </c:pt>
                <c:pt idx="1">
                  <c:v>9.8043064442599609E-2</c:v>
                </c:pt>
                <c:pt idx="2">
                  <c:v>0.10432380607067615</c:v>
                </c:pt>
                <c:pt idx="3">
                  <c:v>0.11572037541698217</c:v>
                </c:pt>
                <c:pt idx="4">
                  <c:v>0.125309668473017</c:v>
                </c:pt>
                <c:pt idx="5">
                  <c:v>0.15769891710306913</c:v>
                </c:pt>
                <c:pt idx="6">
                  <c:v>0.17333941802040456</c:v>
                </c:pt>
                <c:pt idx="7">
                  <c:v>0.16911591543568094</c:v>
                </c:pt>
                <c:pt idx="8">
                  <c:v>0.27670830795947771</c:v>
                </c:pt>
                <c:pt idx="9">
                  <c:v>0.18627205576235761</c:v>
                </c:pt>
                <c:pt idx="10">
                  <c:v>0.18313806209501651</c:v>
                </c:pt>
                <c:pt idx="11">
                  <c:v>0.18551038595577982</c:v>
                </c:pt>
                <c:pt idx="12">
                  <c:v>0.22354437437787053</c:v>
                </c:pt>
                <c:pt idx="13">
                  <c:v>0.20794337552665323</c:v>
                </c:pt>
                <c:pt idx="14">
                  <c:v>0.13904306947821793</c:v>
                </c:pt>
                <c:pt idx="15">
                  <c:v>0.15729320477464406</c:v>
                </c:pt>
                <c:pt idx="16">
                  <c:v>0.16320097056999994</c:v>
                </c:pt>
                <c:pt idx="17">
                  <c:v>0.17852684789208156</c:v>
                </c:pt>
                <c:pt idx="18">
                  <c:v>0.21652658554121945</c:v>
                </c:pt>
                <c:pt idx="19">
                  <c:v>0.14463509299816307</c:v>
                </c:pt>
                <c:pt idx="20">
                  <c:v>0.17180496188554467</c:v>
                </c:pt>
                <c:pt idx="21">
                  <c:v>0.1646678519711452</c:v>
                </c:pt>
                <c:pt idx="22">
                  <c:v>0.18452814343413271</c:v>
                </c:pt>
                <c:pt idx="23">
                  <c:v>3.075349818285867E-2</c:v>
                </c:pt>
                <c:pt idx="24">
                  <c:v>0.13427639702506275</c:v>
                </c:pt>
                <c:pt idx="25">
                  <c:v>8.1820565365493501E-3</c:v>
                </c:pt>
                <c:pt idx="26">
                  <c:v>7.6216746346871297E-2</c:v>
                </c:pt>
                <c:pt idx="27">
                  <c:v>0.10402769613310851</c:v>
                </c:pt>
                <c:pt idx="28">
                  <c:v>9.2760056401216442E-2</c:v>
                </c:pt>
                <c:pt idx="29">
                  <c:v>9.4537835215138671E-2</c:v>
                </c:pt>
                <c:pt idx="30">
                  <c:v>9.1089935165748811E-3</c:v>
                </c:pt>
                <c:pt idx="31">
                  <c:v>6.922470766026298E-2</c:v>
                </c:pt>
                <c:pt idx="32">
                  <c:v>8.6798130659167402E-2</c:v>
                </c:pt>
                <c:pt idx="33">
                  <c:v>9.6254021175787491E-2</c:v>
                </c:pt>
                <c:pt idx="34">
                  <c:v>4.0750876300164739E-2</c:v>
                </c:pt>
                <c:pt idx="35">
                  <c:v>2.6163930346626993E-2</c:v>
                </c:pt>
                <c:pt idx="36">
                  <c:v>3.3565695253453598E-2</c:v>
                </c:pt>
                <c:pt idx="37">
                  <c:v>4.1667950037962594E-2</c:v>
                </c:pt>
                <c:pt idx="38">
                  <c:v>5.4960444112110991E-2</c:v>
                </c:pt>
                <c:pt idx="39">
                  <c:v>6.3250217518126178E-2</c:v>
                </c:pt>
                <c:pt idx="40">
                  <c:v>0.11058423248519629</c:v>
                </c:pt>
                <c:pt idx="41">
                  <c:v>0.10637146536897808</c:v>
                </c:pt>
                <c:pt idx="42">
                  <c:v>1.9192503894036768E-2</c:v>
                </c:pt>
                <c:pt idx="43">
                  <c:v>1.0426109433764999E-2</c:v>
                </c:pt>
                <c:pt idx="44">
                  <c:v>1.7841960824628293E-2</c:v>
                </c:pt>
                <c:pt idx="45">
                  <c:v>3.1357798894422799E-2</c:v>
                </c:pt>
                <c:pt idx="46">
                  <c:v>5.6901445252031578E-2</c:v>
                </c:pt>
                <c:pt idx="47">
                  <c:v>0.10391825245471673</c:v>
                </c:pt>
                <c:pt idx="48">
                  <c:v>7.9857044963052987E-2</c:v>
                </c:pt>
                <c:pt idx="49">
                  <c:v>9.7212091248584348E-2</c:v>
                </c:pt>
                <c:pt idx="50">
                  <c:v>8.5299735870159932E-2</c:v>
                </c:pt>
                <c:pt idx="51">
                  <c:v>0.10438699699251544</c:v>
                </c:pt>
                <c:pt idx="52">
                  <c:v>8.1420107666847305E-2</c:v>
                </c:pt>
                <c:pt idx="53">
                  <c:v>9.4209329263175184E-2</c:v>
                </c:pt>
                <c:pt idx="54">
                  <c:v>0.17734163367622149</c:v>
                </c:pt>
                <c:pt idx="55">
                  <c:v>0.16008709744917701</c:v>
                </c:pt>
                <c:pt idx="56">
                  <c:v>0.15818950088779168</c:v>
                </c:pt>
                <c:pt idx="57">
                  <c:v>0.17556527801711483</c:v>
                </c:pt>
                <c:pt idx="58">
                  <c:v>0.20249530402080065</c:v>
                </c:pt>
                <c:pt idx="59">
                  <c:v>0.15049736259302585</c:v>
                </c:pt>
                <c:pt idx="60">
                  <c:v>0.16323241284381323</c:v>
                </c:pt>
                <c:pt idx="61">
                  <c:v>0.15968438294972198</c:v>
                </c:pt>
                <c:pt idx="62">
                  <c:v>0.16123224397987504</c:v>
                </c:pt>
                <c:pt idx="63">
                  <c:v>0.16421685411252429</c:v>
                </c:pt>
                <c:pt idx="64">
                  <c:v>0.1565264015033028</c:v>
                </c:pt>
                <c:pt idx="65">
                  <c:v>0.20713061785205322</c:v>
                </c:pt>
                <c:pt idx="66">
                  <c:v>0.16219961276176531</c:v>
                </c:pt>
                <c:pt idx="67">
                  <c:v>0.1699768044721191</c:v>
                </c:pt>
                <c:pt idx="68">
                  <c:v>0.13701620927218092</c:v>
                </c:pt>
                <c:pt idx="69">
                  <c:v>0.16792376587652233</c:v>
                </c:pt>
                <c:pt idx="70">
                  <c:v>0.16843403689279843</c:v>
                </c:pt>
                <c:pt idx="71">
                  <c:v>0.16402561926630185</c:v>
                </c:pt>
                <c:pt idx="72">
                  <c:v>0.17197021819909925</c:v>
                </c:pt>
                <c:pt idx="73">
                  <c:v>0.10823572997257912</c:v>
                </c:pt>
                <c:pt idx="74">
                  <c:v>0.1043847028269278</c:v>
                </c:pt>
                <c:pt idx="75">
                  <c:v>0.16667776827583577</c:v>
                </c:pt>
                <c:pt idx="76">
                  <c:v>0.1673971232572159</c:v>
                </c:pt>
                <c:pt idx="77">
                  <c:v>0.15390239017831231</c:v>
                </c:pt>
                <c:pt idx="78">
                  <c:v>0.15679984991158513</c:v>
                </c:pt>
                <c:pt idx="79">
                  <c:v>0.18533523986130385</c:v>
                </c:pt>
                <c:pt idx="80">
                  <c:v>0.17235344577207978</c:v>
                </c:pt>
                <c:pt idx="81">
                  <c:v>0.17410670598315578</c:v>
                </c:pt>
                <c:pt idx="82">
                  <c:v>0.1555723720594358</c:v>
                </c:pt>
                <c:pt idx="83">
                  <c:v>0.16459395919621903</c:v>
                </c:pt>
                <c:pt idx="84">
                  <c:v>0.18194175718547784</c:v>
                </c:pt>
                <c:pt idx="85">
                  <c:v>0.15009252367735687</c:v>
                </c:pt>
                <c:pt idx="86">
                  <c:v>0.15783228690126774</c:v>
                </c:pt>
                <c:pt idx="87">
                  <c:v>0.1656844984537589</c:v>
                </c:pt>
                <c:pt idx="88">
                  <c:v>0.17082780288069743</c:v>
                </c:pt>
                <c:pt idx="89">
                  <c:v>0.18348533506522974</c:v>
                </c:pt>
                <c:pt idx="90">
                  <c:v>0.15839108357418646</c:v>
                </c:pt>
                <c:pt idx="91">
                  <c:v>0.16529744206105718</c:v>
                </c:pt>
                <c:pt idx="92">
                  <c:v>0.16172819146973316</c:v>
                </c:pt>
                <c:pt idx="93">
                  <c:v>0.16564279879075927</c:v>
                </c:pt>
                <c:pt idx="94">
                  <c:v>0.165295329052769</c:v>
                </c:pt>
                <c:pt idx="95">
                  <c:v>0.16910652960637276</c:v>
                </c:pt>
                <c:pt idx="96">
                  <c:v>0.1711898307394488</c:v>
                </c:pt>
                <c:pt idx="97">
                  <c:v>0.16248406058087006</c:v>
                </c:pt>
                <c:pt idx="98">
                  <c:v>0.1893685305411604</c:v>
                </c:pt>
                <c:pt idx="99">
                  <c:v>0.15746678427616609</c:v>
                </c:pt>
                <c:pt idx="100">
                  <c:v>0.15802463017798504</c:v>
                </c:pt>
                <c:pt idx="101">
                  <c:v>0.16714524722559743</c:v>
                </c:pt>
                <c:pt idx="102">
                  <c:v>0.16945425702281738</c:v>
                </c:pt>
                <c:pt idx="103">
                  <c:v>0.20220920010665916</c:v>
                </c:pt>
                <c:pt idx="104">
                  <c:v>0.18002484348950237</c:v>
                </c:pt>
                <c:pt idx="105">
                  <c:v>0.16686560195841274</c:v>
                </c:pt>
                <c:pt idx="106">
                  <c:v>0.16381707409032034</c:v>
                </c:pt>
                <c:pt idx="107">
                  <c:v>0.16966321689735131</c:v>
                </c:pt>
                <c:pt idx="108">
                  <c:v>0.17056968908926459</c:v>
                </c:pt>
                <c:pt idx="109">
                  <c:v>0.14288959056800876</c:v>
                </c:pt>
                <c:pt idx="110">
                  <c:v>0.19027622593917271</c:v>
                </c:pt>
                <c:pt idx="111">
                  <c:v>0.16047953747076235</c:v>
                </c:pt>
                <c:pt idx="112">
                  <c:v>0.17544164804337289</c:v>
                </c:pt>
                <c:pt idx="113">
                  <c:v>0.15200458360119182</c:v>
                </c:pt>
                <c:pt idx="114">
                  <c:v>0.17039981813136068</c:v>
                </c:pt>
                <c:pt idx="115">
                  <c:v>0.1696662726909727</c:v>
                </c:pt>
                <c:pt idx="116">
                  <c:v>0.17153898724667732</c:v>
                </c:pt>
                <c:pt idx="117">
                  <c:v>0.1661077881901406</c:v>
                </c:pt>
                <c:pt idx="118">
                  <c:v>0.15952082662607669</c:v>
                </c:pt>
                <c:pt idx="119">
                  <c:v>0.15517345543058123</c:v>
                </c:pt>
                <c:pt idx="120">
                  <c:v>0.16932051930934003</c:v>
                </c:pt>
                <c:pt idx="121">
                  <c:v>0.16668577914940305</c:v>
                </c:pt>
                <c:pt idx="122">
                  <c:v>0.20385987699039482</c:v>
                </c:pt>
                <c:pt idx="123">
                  <c:v>0.18631835009376474</c:v>
                </c:pt>
                <c:pt idx="124">
                  <c:v>0.14820675200348024</c:v>
                </c:pt>
                <c:pt idx="125">
                  <c:v>0.15708556622023451</c:v>
                </c:pt>
                <c:pt idx="126">
                  <c:v>0.19473530940840242</c:v>
                </c:pt>
                <c:pt idx="127">
                  <c:v>0.16980751189011506</c:v>
                </c:pt>
                <c:pt idx="128">
                  <c:v>0.16054082764634711</c:v>
                </c:pt>
                <c:pt idx="129">
                  <c:v>0.14733829150962743</c:v>
                </c:pt>
                <c:pt idx="130">
                  <c:v>0.16080763552918104</c:v>
                </c:pt>
                <c:pt idx="131">
                  <c:v>0.15183036145222562</c:v>
                </c:pt>
                <c:pt idx="132">
                  <c:v>0.172212457618344</c:v>
                </c:pt>
                <c:pt idx="133">
                  <c:v>0.16008565548172735</c:v>
                </c:pt>
                <c:pt idx="134">
                  <c:v>0.16593554674796268</c:v>
                </c:pt>
                <c:pt idx="135">
                  <c:v>0.16060921551813512</c:v>
                </c:pt>
                <c:pt idx="136">
                  <c:v>0.15808880458494723</c:v>
                </c:pt>
                <c:pt idx="137">
                  <c:v>0.17007931161394466</c:v>
                </c:pt>
                <c:pt idx="138">
                  <c:v>0.15112026276632137</c:v>
                </c:pt>
                <c:pt idx="139">
                  <c:v>0.16380008933680079</c:v>
                </c:pt>
                <c:pt idx="140">
                  <c:v>0.1717016553068243</c:v>
                </c:pt>
                <c:pt idx="141">
                  <c:v>0.11521850987008855</c:v>
                </c:pt>
                <c:pt idx="142">
                  <c:v>8.5176418608675739E-2</c:v>
                </c:pt>
                <c:pt idx="143">
                  <c:v>8.7031908571187713E-2</c:v>
                </c:pt>
                <c:pt idx="144">
                  <c:v>7.7607875229434839E-2</c:v>
                </c:pt>
                <c:pt idx="145">
                  <c:v>7.6668995887941654E-2</c:v>
                </c:pt>
                <c:pt idx="146">
                  <c:v>8.4644347572951403E-2</c:v>
                </c:pt>
                <c:pt idx="147">
                  <c:v>8.2729564945774561E-2</c:v>
                </c:pt>
                <c:pt idx="148">
                  <c:v>8.0500073666653793E-2</c:v>
                </c:pt>
                <c:pt idx="149">
                  <c:v>8.433566621508326E-2</c:v>
                </c:pt>
                <c:pt idx="150">
                  <c:v>8.3376031844355172E-2</c:v>
                </c:pt>
                <c:pt idx="151">
                  <c:v>8.0656470612809783E-2</c:v>
                </c:pt>
                <c:pt idx="152">
                  <c:v>0.14679215747850563</c:v>
                </c:pt>
                <c:pt idx="153">
                  <c:v>0.15806028489888863</c:v>
                </c:pt>
                <c:pt idx="154">
                  <c:v>0.16000269525535846</c:v>
                </c:pt>
                <c:pt idx="155">
                  <c:v>0.16133197856589893</c:v>
                </c:pt>
                <c:pt idx="156">
                  <c:v>0.16260551265656153</c:v>
                </c:pt>
                <c:pt idx="157">
                  <c:v>0.14948769762654396</c:v>
                </c:pt>
                <c:pt idx="158">
                  <c:v>0.15834623920108157</c:v>
                </c:pt>
                <c:pt idx="159">
                  <c:v>0.1556629172693664</c:v>
                </c:pt>
                <c:pt idx="160">
                  <c:v>0.15896193885415155</c:v>
                </c:pt>
                <c:pt idx="161">
                  <c:v>0.15010477514691817</c:v>
                </c:pt>
                <c:pt idx="162">
                  <c:v>0.15769967991238001</c:v>
                </c:pt>
                <c:pt idx="163">
                  <c:v>0.15639812608670578</c:v>
                </c:pt>
                <c:pt idx="164">
                  <c:v>0.15797259553352186</c:v>
                </c:pt>
                <c:pt idx="165">
                  <c:v>0.15825221697526395</c:v>
                </c:pt>
                <c:pt idx="166">
                  <c:v>0.15805052702009653</c:v>
                </c:pt>
                <c:pt idx="167">
                  <c:v>0.16761754404403606</c:v>
                </c:pt>
                <c:pt idx="168">
                  <c:v>0.15628819088402995</c:v>
                </c:pt>
                <c:pt idx="169">
                  <c:v>0.15678189112750962</c:v>
                </c:pt>
                <c:pt idx="170">
                  <c:v>0.16804071303651055</c:v>
                </c:pt>
                <c:pt idx="171">
                  <c:v>0.15064262488072125</c:v>
                </c:pt>
                <c:pt idx="172">
                  <c:v>0.16198695618273426</c:v>
                </c:pt>
                <c:pt idx="173">
                  <c:v>0.1781085891624547</c:v>
                </c:pt>
                <c:pt idx="174">
                  <c:v>0.18076745667098765</c:v>
                </c:pt>
                <c:pt idx="175">
                  <c:v>0.1631354773257675</c:v>
                </c:pt>
                <c:pt idx="176">
                  <c:v>0.18394795658620836</c:v>
                </c:pt>
                <c:pt idx="177">
                  <c:v>0.15878793694965196</c:v>
                </c:pt>
                <c:pt idx="178">
                  <c:v>0.16791106351566343</c:v>
                </c:pt>
                <c:pt idx="179">
                  <c:v>0.17372882794324127</c:v>
                </c:pt>
                <c:pt idx="180">
                  <c:v>0.13699753259191766</c:v>
                </c:pt>
                <c:pt idx="181">
                  <c:v>0.16103143777022449</c:v>
                </c:pt>
                <c:pt idx="182">
                  <c:v>0.1650859814801883</c:v>
                </c:pt>
                <c:pt idx="183">
                  <c:v>0.16341172823667469</c:v>
                </c:pt>
                <c:pt idx="184">
                  <c:v>0.16320463953814482</c:v>
                </c:pt>
                <c:pt idx="185">
                  <c:v>0.16582198794344613</c:v>
                </c:pt>
                <c:pt idx="186">
                  <c:v>0.15349537249176046</c:v>
                </c:pt>
                <c:pt idx="187">
                  <c:v>0.1656246176012825</c:v>
                </c:pt>
                <c:pt idx="188">
                  <c:v>0.16333114607172527</c:v>
                </c:pt>
                <c:pt idx="189">
                  <c:v>0.16392924188042032</c:v>
                </c:pt>
                <c:pt idx="190">
                  <c:v>0.16100258313761059</c:v>
                </c:pt>
                <c:pt idx="191">
                  <c:v>0.16252135394112735</c:v>
                </c:pt>
                <c:pt idx="192">
                  <c:v>0.16938686683086313</c:v>
                </c:pt>
                <c:pt idx="193">
                  <c:v>0.15932238983715097</c:v>
                </c:pt>
                <c:pt idx="194">
                  <c:v>0.16922379568422674</c:v>
                </c:pt>
                <c:pt idx="195">
                  <c:v>0.15212028450197329</c:v>
                </c:pt>
                <c:pt idx="196">
                  <c:v>0.16773262979644415</c:v>
                </c:pt>
                <c:pt idx="197">
                  <c:v>0.16753583941447892</c:v>
                </c:pt>
                <c:pt idx="198">
                  <c:v>0.15340983495636495</c:v>
                </c:pt>
                <c:pt idx="199">
                  <c:v>0.15996802077579469</c:v>
                </c:pt>
                <c:pt idx="200">
                  <c:v>0.16778652501632679</c:v>
                </c:pt>
                <c:pt idx="201">
                  <c:v>0.16326680345651043</c:v>
                </c:pt>
                <c:pt idx="202">
                  <c:v>0.16789384642378219</c:v>
                </c:pt>
                <c:pt idx="203">
                  <c:v>0.1674775526059975</c:v>
                </c:pt>
                <c:pt idx="204">
                  <c:v>0.15697371060709056</c:v>
                </c:pt>
                <c:pt idx="205">
                  <c:v>0.16395887501665807</c:v>
                </c:pt>
                <c:pt idx="206">
                  <c:v>0.16016675165804178</c:v>
                </c:pt>
                <c:pt idx="207">
                  <c:v>0.14702459452660543</c:v>
                </c:pt>
                <c:pt idx="208">
                  <c:v>0.16826140446117752</c:v>
                </c:pt>
                <c:pt idx="209">
                  <c:v>7.4889550676329672E-2</c:v>
                </c:pt>
                <c:pt idx="210">
                  <c:v>8.4789927514604596E-2</c:v>
                </c:pt>
                <c:pt idx="211">
                  <c:v>8.3821055586480467E-2</c:v>
                </c:pt>
                <c:pt idx="212">
                  <c:v>7.9106505648808154E-2</c:v>
                </c:pt>
                <c:pt idx="213">
                  <c:v>7.8685320116890139E-2</c:v>
                </c:pt>
                <c:pt idx="214">
                  <c:v>7.0470725502051135E-2</c:v>
                </c:pt>
                <c:pt idx="215">
                  <c:v>8.8164873094790569E-2</c:v>
                </c:pt>
                <c:pt idx="216">
                  <c:v>8.8764606121849332E-2</c:v>
                </c:pt>
                <c:pt idx="217">
                  <c:v>9.0005962753625296E-2</c:v>
                </c:pt>
                <c:pt idx="218">
                  <c:v>9.3157369296503395E-2</c:v>
                </c:pt>
                <c:pt idx="219">
                  <c:v>8.8841126495631625E-2</c:v>
                </c:pt>
                <c:pt idx="220">
                  <c:v>7.7922852748913432E-2</c:v>
                </c:pt>
                <c:pt idx="221">
                  <c:v>8.8003910632115365E-2</c:v>
                </c:pt>
                <c:pt idx="222">
                  <c:v>8.536786413536869E-2</c:v>
                </c:pt>
                <c:pt idx="223">
                  <c:v>0.16483103302564497</c:v>
                </c:pt>
                <c:pt idx="224">
                  <c:v>0.15851679375379224</c:v>
                </c:pt>
                <c:pt idx="225">
                  <c:v>0.169316234522322</c:v>
                </c:pt>
                <c:pt idx="226">
                  <c:v>0.1546345572595369</c:v>
                </c:pt>
                <c:pt idx="227">
                  <c:v>0.18030202418359839</c:v>
                </c:pt>
                <c:pt idx="228">
                  <c:v>0.16852978580763442</c:v>
                </c:pt>
                <c:pt idx="229">
                  <c:v>0.15784150282181797</c:v>
                </c:pt>
                <c:pt idx="230">
                  <c:v>0.1720487147868886</c:v>
                </c:pt>
                <c:pt idx="231">
                  <c:v>0.17026535753965166</c:v>
                </c:pt>
                <c:pt idx="232">
                  <c:v>0.17204379249940274</c:v>
                </c:pt>
                <c:pt idx="233">
                  <c:v>0.15509142032801357</c:v>
                </c:pt>
                <c:pt idx="234">
                  <c:v>0.15585002838683193</c:v>
                </c:pt>
                <c:pt idx="235">
                  <c:v>0.18269632244305214</c:v>
                </c:pt>
                <c:pt idx="236">
                  <c:v>0.16674568835600626</c:v>
                </c:pt>
                <c:pt idx="237">
                  <c:v>0.17298414803305687</c:v>
                </c:pt>
                <c:pt idx="238">
                  <c:v>0.16634240632253</c:v>
                </c:pt>
                <c:pt idx="239">
                  <c:v>0.1670269773327418</c:v>
                </c:pt>
                <c:pt idx="240">
                  <c:v>0.16152838609198039</c:v>
                </c:pt>
                <c:pt idx="241">
                  <c:v>0.1516784135006525</c:v>
                </c:pt>
                <c:pt idx="242">
                  <c:v>0.18011774343790846</c:v>
                </c:pt>
                <c:pt idx="243">
                  <c:v>0.16504966032737822</c:v>
                </c:pt>
                <c:pt idx="244">
                  <c:v>0.16370338694849793</c:v>
                </c:pt>
                <c:pt idx="245">
                  <c:v>0.16452737431330972</c:v>
                </c:pt>
                <c:pt idx="246">
                  <c:v>0.16820552546201017</c:v>
                </c:pt>
                <c:pt idx="247">
                  <c:v>0.15559160795934085</c:v>
                </c:pt>
                <c:pt idx="248">
                  <c:v>0.15581509523020948</c:v>
                </c:pt>
                <c:pt idx="249">
                  <c:v>0.1689965214063246</c:v>
                </c:pt>
                <c:pt idx="250">
                  <c:v>0.1495053787167237</c:v>
                </c:pt>
                <c:pt idx="251">
                  <c:v>0.14073460180052874</c:v>
                </c:pt>
                <c:pt idx="252">
                  <c:v>0.16558331538618182</c:v>
                </c:pt>
                <c:pt idx="253">
                  <c:v>0.17948497207871536</c:v>
                </c:pt>
                <c:pt idx="254">
                  <c:v>0.19284355174074305</c:v>
                </c:pt>
                <c:pt idx="255">
                  <c:v>0.14437199051543401</c:v>
                </c:pt>
                <c:pt idx="256">
                  <c:v>0.18834310493701559</c:v>
                </c:pt>
                <c:pt idx="257">
                  <c:v>0.15279169652396479</c:v>
                </c:pt>
                <c:pt idx="258">
                  <c:v>0.16248521432153587</c:v>
                </c:pt>
                <c:pt idx="259">
                  <c:v>0.16217537545371968</c:v>
                </c:pt>
                <c:pt idx="260">
                  <c:v>0.15337394789832251</c:v>
                </c:pt>
                <c:pt idx="261">
                  <c:v>0.16105222437713321</c:v>
                </c:pt>
                <c:pt idx="262">
                  <c:v>0.16618911701362163</c:v>
                </c:pt>
                <c:pt idx="263">
                  <c:v>0.16809044443870191</c:v>
                </c:pt>
                <c:pt idx="264">
                  <c:v>0.1612967411155467</c:v>
                </c:pt>
                <c:pt idx="265">
                  <c:v>0.15171714334632408</c:v>
                </c:pt>
                <c:pt idx="266">
                  <c:v>0.1661426436246414</c:v>
                </c:pt>
                <c:pt idx="267">
                  <c:v>0.18131735420736181</c:v>
                </c:pt>
                <c:pt idx="268">
                  <c:v>0.16448631441083231</c:v>
                </c:pt>
                <c:pt idx="269">
                  <c:v>0.15768745745372786</c:v>
                </c:pt>
                <c:pt idx="270">
                  <c:v>0.15426231614364852</c:v>
                </c:pt>
                <c:pt idx="271">
                  <c:v>0.15906079322270608</c:v>
                </c:pt>
                <c:pt idx="272">
                  <c:v>0.16985258973242834</c:v>
                </c:pt>
                <c:pt idx="273">
                  <c:v>0.16760278019915781</c:v>
                </c:pt>
                <c:pt idx="274">
                  <c:v>0.17298027555165682</c:v>
                </c:pt>
                <c:pt idx="275">
                  <c:v>0.18588970541607105</c:v>
                </c:pt>
                <c:pt idx="276">
                  <c:v>0.17357285909423717</c:v>
                </c:pt>
                <c:pt idx="277">
                  <c:v>0.1846067319286934</c:v>
                </c:pt>
                <c:pt idx="278">
                  <c:v>0.14317311980915431</c:v>
                </c:pt>
                <c:pt idx="279">
                  <c:v>0.14917177999791445</c:v>
                </c:pt>
                <c:pt idx="280">
                  <c:v>0.13894086840518263</c:v>
                </c:pt>
                <c:pt idx="281">
                  <c:v>0.17390804863350195</c:v>
                </c:pt>
                <c:pt idx="282">
                  <c:v>0.16323943703983951</c:v>
                </c:pt>
                <c:pt idx="283">
                  <c:v>0.13548399634090821</c:v>
                </c:pt>
                <c:pt idx="284">
                  <c:v>0.17786133584369379</c:v>
                </c:pt>
                <c:pt idx="285">
                  <c:v>0.18256582028934007</c:v>
                </c:pt>
                <c:pt idx="286">
                  <c:v>0.1520412954085141</c:v>
                </c:pt>
                <c:pt idx="287">
                  <c:v>0.1710156833994749</c:v>
                </c:pt>
                <c:pt idx="288">
                  <c:v>0.16225235223129159</c:v>
                </c:pt>
                <c:pt idx="289">
                  <c:v>0.15697998137175279</c:v>
                </c:pt>
                <c:pt idx="290">
                  <c:v>0.15783515874708093</c:v>
                </c:pt>
                <c:pt idx="291">
                  <c:v>0.17430138870354689</c:v>
                </c:pt>
                <c:pt idx="292">
                  <c:v>0.17072039047930485</c:v>
                </c:pt>
                <c:pt idx="293">
                  <c:v>0.16713147834130448</c:v>
                </c:pt>
                <c:pt idx="294">
                  <c:v>0.19318144084715205</c:v>
                </c:pt>
                <c:pt idx="295">
                  <c:v>0.15693260361965056</c:v>
                </c:pt>
                <c:pt idx="296">
                  <c:v>0.16842661334536133</c:v>
                </c:pt>
                <c:pt idx="297">
                  <c:v>0.18364864966253472</c:v>
                </c:pt>
                <c:pt idx="298">
                  <c:v>0.16423972436399736</c:v>
                </c:pt>
                <c:pt idx="299">
                  <c:v>0.18894733946905126</c:v>
                </c:pt>
                <c:pt idx="300">
                  <c:v>0.1302510466122164</c:v>
                </c:pt>
                <c:pt idx="301">
                  <c:v>0.13447884758987158</c:v>
                </c:pt>
                <c:pt idx="302">
                  <c:v>0.17458132493097331</c:v>
                </c:pt>
                <c:pt idx="303">
                  <c:v>0.15037446376388813</c:v>
                </c:pt>
                <c:pt idx="304">
                  <c:v>0.17173142154005513</c:v>
                </c:pt>
                <c:pt idx="305">
                  <c:v>0.1673273370609426</c:v>
                </c:pt>
                <c:pt idx="306">
                  <c:v>0.18089934582209247</c:v>
                </c:pt>
                <c:pt idx="307">
                  <c:v>0.17019093245866676</c:v>
                </c:pt>
                <c:pt idx="308">
                  <c:v>0.17211157004035749</c:v>
                </c:pt>
                <c:pt idx="309">
                  <c:v>0.16862973023814065</c:v>
                </c:pt>
                <c:pt idx="310">
                  <c:v>0.20307782029375945</c:v>
                </c:pt>
                <c:pt idx="311">
                  <c:v>0.16859565167711363</c:v>
                </c:pt>
                <c:pt idx="312">
                  <c:v>0.1915146172805047</c:v>
                </c:pt>
                <c:pt idx="313">
                  <c:v>0.21594633481760003</c:v>
                </c:pt>
                <c:pt idx="314">
                  <c:v>0.1841604058177268</c:v>
                </c:pt>
                <c:pt idx="315">
                  <c:v>0.18776333423047598</c:v>
                </c:pt>
                <c:pt idx="316">
                  <c:v>0.16348288082782331</c:v>
                </c:pt>
                <c:pt idx="317">
                  <c:v>0.17148001889051831</c:v>
                </c:pt>
                <c:pt idx="318">
                  <c:v>0.16054630917106821</c:v>
                </c:pt>
                <c:pt idx="319">
                  <c:v>0.2266732108085843</c:v>
                </c:pt>
                <c:pt idx="320">
                  <c:v>0.22168252009774878</c:v>
                </c:pt>
                <c:pt idx="321">
                  <c:v>0.16519523176331272</c:v>
                </c:pt>
                <c:pt idx="322">
                  <c:v>0.2030482182660763</c:v>
                </c:pt>
                <c:pt idx="323">
                  <c:v>0.20435475815180784</c:v>
                </c:pt>
                <c:pt idx="324">
                  <c:v>0.16771014204299559</c:v>
                </c:pt>
                <c:pt idx="325">
                  <c:v>0.18334632801273465</c:v>
                </c:pt>
                <c:pt idx="326">
                  <c:v>0.17563517729005684</c:v>
                </c:pt>
                <c:pt idx="327">
                  <c:v>0.20732495430804726</c:v>
                </c:pt>
                <c:pt idx="328">
                  <c:v>0.14851912168731018</c:v>
                </c:pt>
                <c:pt idx="329">
                  <c:v>0.18860499889627066</c:v>
                </c:pt>
                <c:pt idx="330">
                  <c:v>0.19745879892781887</c:v>
                </c:pt>
                <c:pt idx="331">
                  <c:v>0.1647342510105512</c:v>
                </c:pt>
                <c:pt idx="332">
                  <c:v>0.19435464918707676</c:v>
                </c:pt>
                <c:pt idx="333">
                  <c:v>0.16946822741151099</c:v>
                </c:pt>
                <c:pt idx="334">
                  <c:v>0.19647270236805478</c:v>
                </c:pt>
                <c:pt idx="335">
                  <c:v>0.17582138342973067</c:v>
                </c:pt>
                <c:pt idx="336">
                  <c:v>0.20817624462743725</c:v>
                </c:pt>
                <c:pt idx="337">
                  <c:v>0.20329621235125162</c:v>
                </c:pt>
                <c:pt idx="338">
                  <c:v>0.10110849177026759</c:v>
                </c:pt>
                <c:pt idx="339">
                  <c:v>0.17625481642579727</c:v>
                </c:pt>
                <c:pt idx="340">
                  <c:v>0.1574710644057627</c:v>
                </c:pt>
                <c:pt idx="341">
                  <c:v>0.20149015489219813</c:v>
                </c:pt>
                <c:pt idx="342">
                  <c:v>0.14140322054790569</c:v>
                </c:pt>
                <c:pt idx="343">
                  <c:v>0.16722937897998125</c:v>
                </c:pt>
                <c:pt idx="344">
                  <c:v>0.17237258967732744</c:v>
                </c:pt>
                <c:pt idx="345">
                  <c:v>0.17360366782214129</c:v>
                </c:pt>
                <c:pt idx="346">
                  <c:v>0.1735099406111463</c:v>
                </c:pt>
                <c:pt idx="347">
                  <c:v>0.23219034323422474</c:v>
                </c:pt>
                <c:pt idx="348">
                  <c:v>0.12300561636137251</c:v>
                </c:pt>
                <c:pt idx="349">
                  <c:v>0.16616521576265428</c:v>
                </c:pt>
                <c:pt idx="350">
                  <c:v>0.18907596759609285</c:v>
                </c:pt>
                <c:pt idx="351">
                  <c:v>0.17143138668661645</c:v>
                </c:pt>
                <c:pt idx="352">
                  <c:v>0.20101082833876743</c:v>
                </c:pt>
                <c:pt idx="353">
                  <c:v>0.1806961385799348</c:v>
                </c:pt>
                <c:pt idx="354">
                  <c:v>0.24068812527073033</c:v>
                </c:pt>
                <c:pt idx="355">
                  <c:v>0.20757757618691008</c:v>
                </c:pt>
                <c:pt idx="356">
                  <c:v>0.18801287532589758</c:v>
                </c:pt>
                <c:pt idx="357">
                  <c:v>0.17708114017295096</c:v>
                </c:pt>
                <c:pt idx="358">
                  <c:v>0.16848031998390678</c:v>
                </c:pt>
                <c:pt idx="359">
                  <c:v>0.18723050719488582</c:v>
                </c:pt>
                <c:pt idx="360">
                  <c:v>0.17703257265562533</c:v>
                </c:pt>
                <c:pt idx="361">
                  <c:v>5.4653121279660891E-2</c:v>
                </c:pt>
                <c:pt idx="362">
                  <c:v>8.8297990936093682E-2</c:v>
                </c:pt>
                <c:pt idx="363">
                  <c:v>9.5843555304805789E-2</c:v>
                </c:pt>
                <c:pt idx="364">
                  <c:v>4.9703831114396718E-2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6-4712-88EE-1EF0CD267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950383"/>
        <c:axId val="622043183"/>
      </c:scatterChart>
      <c:valAx>
        <c:axId val="61895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43183"/>
        <c:crosses val="autoZero"/>
        <c:crossBetween val="midCat"/>
      </c:valAx>
      <c:valAx>
        <c:axId val="6220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5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Yield vs. Target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Daily Yield (Wh)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'Gordon Solar Array'!$C$3:$C$1482</c:f>
              <c:numCache>
                <c:formatCode>m/d/yyyy</c:formatCode>
                <c:ptCount val="1480"/>
                <c:pt idx="0">
                  <c:v>44985</c:v>
                </c:pt>
                <c:pt idx="1">
                  <c:v>44984</c:v>
                </c:pt>
                <c:pt idx="2">
                  <c:v>44983</c:v>
                </c:pt>
                <c:pt idx="3">
                  <c:v>44982</c:v>
                </c:pt>
                <c:pt idx="4">
                  <c:v>44981</c:v>
                </c:pt>
                <c:pt idx="5">
                  <c:v>44980</c:v>
                </c:pt>
                <c:pt idx="6">
                  <c:v>44979</c:v>
                </c:pt>
                <c:pt idx="7">
                  <c:v>44978</c:v>
                </c:pt>
                <c:pt idx="8">
                  <c:v>44977</c:v>
                </c:pt>
                <c:pt idx="9">
                  <c:v>44976</c:v>
                </c:pt>
                <c:pt idx="10">
                  <c:v>44975</c:v>
                </c:pt>
                <c:pt idx="11">
                  <c:v>44974</c:v>
                </c:pt>
                <c:pt idx="12">
                  <c:v>44973</c:v>
                </c:pt>
                <c:pt idx="13">
                  <c:v>44972</c:v>
                </c:pt>
                <c:pt idx="14">
                  <c:v>44971</c:v>
                </c:pt>
                <c:pt idx="15">
                  <c:v>44970</c:v>
                </c:pt>
                <c:pt idx="16">
                  <c:v>44969</c:v>
                </c:pt>
                <c:pt idx="17">
                  <c:v>44968</c:v>
                </c:pt>
                <c:pt idx="18">
                  <c:v>44967</c:v>
                </c:pt>
                <c:pt idx="19">
                  <c:v>44966</c:v>
                </c:pt>
                <c:pt idx="20">
                  <c:v>44965</c:v>
                </c:pt>
                <c:pt idx="21">
                  <c:v>44964</c:v>
                </c:pt>
                <c:pt idx="22">
                  <c:v>44963</c:v>
                </c:pt>
                <c:pt idx="23">
                  <c:v>44962</c:v>
                </c:pt>
                <c:pt idx="24">
                  <c:v>44961</c:v>
                </c:pt>
                <c:pt idx="25">
                  <c:v>44960</c:v>
                </c:pt>
                <c:pt idx="26">
                  <c:v>44959</c:v>
                </c:pt>
                <c:pt idx="27">
                  <c:v>44958</c:v>
                </c:pt>
                <c:pt idx="28">
                  <c:v>44957</c:v>
                </c:pt>
                <c:pt idx="29">
                  <c:v>44956</c:v>
                </c:pt>
                <c:pt idx="30">
                  <c:v>44955</c:v>
                </c:pt>
                <c:pt idx="31">
                  <c:v>44954</c:v>
                </c:pt>
                <c:pt idx="32">
                  <c:v>44953</c:v>
                </c:pt>
                <c:pt idx="33">
                  <c:v>44952</c:v>
                </c:pt>
                <c:pt idx="34">
                  <c:v>44951</c:v>
                </c:pt>
                <c:pt idx="35">
                  <c:v>44950</c:v>
                </c:pt>
                <c:pt idx="36">
                  <c:v>44949</c:v>
                </c:pt>
                <c:pt idx="37">
                  <c:v>44948</c:v>
                </c:pt>
                <c:pt idx="38">
                  <c:v>44947</c:v>
                </c:pt>
                <c:pt idx="39">
                  <c:v>44946</c:v>
                </c:pt>
                <c:pt idx="40">
                  <c:v>44945</c:v>
                </c:pt>
                <c:pt idx="41">
                  <c:v>44944</c:v>
                </c:pt>
                <c:pt idx="42">
                  <c:v>44943</c:v>
                </c:pt>
                <c:pt idx="43">
                  <c:v>44942</c:v>
                </c:pt>
                <c:pt idx="44">
                  <c:v>44941</c:v>
                </c:pt>
                <c:pt idx="45">
                  <c:v>44940</c:v>
                </c:pt>
                <c:pt idx="46">
                  <c:v>44939</c:v>
                </c:pt>
                <c:pt idx="47">
                  <c:v>44938</c:v>
                </c:pt>
                <c:pt idx="48">
                  <c:v>44937</c:v>
                </c:pt>
                <c:pt idx="49">
                  <c:v>44936</c:v>
                </c:pt>
                <c:pt idx="50">
                  <c:v>44935</c:v>
                </c:pt>
                <c:pt idx="51">
                  <c:v>44934</c:v>
                </c:pt>
                <c:pt idx="52">
                  <c:v>44933</c:v>
                </c:pt>
                <c:pt idx="53">
                  <c:v>44932</c:v>
                </c:pt>
                <c:pt idx="54">
                  <c:v>44931</c:v>
                </c:pt>
                <c:pt idx="55">
                  <c:v>44930</c:v>
                </c:pt>
                <c:pt idx="56">
                  <c:v>44929</c:v>
                </c:pt>
                <c:pt idx="57">
                  <c:v>44928</c:v>
                </c:pt>
                <c:pt idx="58">
                  <c:v>44927</c:v>
                </c:pt>
                <c:pt idx="59">
                  <c:v>44926</c:v>
                </c:pt>
                <c:pt idx="60">
                  <c:v>44925</c:v>
                </c:pt>
                <c:pt idx="61">
                  <c:v>44924</c:v>
                </c:pt>
                <c:pt idx="62">
                  <c:v>44923</c:v>
                </c:pt>
                <c:pt idx="63">
                  <c:v>44922</c:v>
                </c:pt>
                <c:pt idx="64">
                  <c:v>44921</c:v>
                </c:pt>
                <c:pt idx="65">
                  <c:v>44920</c:v>
                </c:pt>
                <c:pt idx="66">
                  <c:v>44919</c:v>
                </c:pt>
                <c:pt idx="67">
                  <c:v>44918</c:v>
                </c:pt>
                <c:pt idx="68">
                  <c:v>44917</c:v>
                </c:pt>
                <c:pt idx="69">
                  <c:v>44916</c:v>
                </c:pt>
                <c:pt idx="70">
                  <c:v>44915</c:v>
                </c:pt>
                <c:pt idx="71">
                  <c:v>44914</c:v>
                </c:pt>
                <c:pt idx="72">
                  <c:v>44913</c:v>
                </c:pt>
                <c:pt idx="73">
                  <c:v>44912</c:v>
                </c:pt>
                <c:pt idx="74">
                  <c:v>44911</c:v>
                </c:pt>
                <c:pt idx="75">
                  <c:v>44910</c:v>
                </c:pt>
                <c:pt idx="76">
                  <c:v>44909</c:v>
                </c:pt>
                <c:pt idx="77">
                  <c:v>44908</c:v>
                </c:pt>
                <c:pt idx="78">
                  <c:v>44907</c:v>
                </c:pt>
                <c:pt idx="79">
                  <c:v>44906</c:v>
                </c:pt>
                <c:pt idx="80">
                  <c:v>44905</c:v>
                </c:pt>
                <c:pt idx="81">
                  <c:v>44904</c:v>
                </c:pt>
                <c:pt idx="82">
                  <c:v>44903</c:v>
                </c:pt>
                <c:pt idx="83">
                  <c:v>44902</c:v>
                </c:pt>
                <c:pt idx="84">
                  <c:v>44901</c:v>
                </c:pt>
                <c:pt idx="85">
                  <c:v>44900</c:v>
                </c:pt>
                <c:pt idx="86">
                  <c:v>44899</c:v>
                </c:pt>
                <c:pt idx="87">
                  <c:v>44898</c:v>
                </c:pt>
                <c:pt idx="88">
                  <c:v>44897</c:v>
                </c:pt>
                <c:pt idx="89">
                  <c:v>44896</c:v>
                </c:pt>
                <c:pt idx="90">
                  <c:v>44895</c:v>
                </c:pt>
                <c:pt idx="91">
                  <c:v>44894</c:v>
                </c:pt>
                <c:pt idx="92">
                  <c:v>44893</c:v>
                </c:pt>
                <c:pt idx="93">
                  <c:v>44892</c:v>
                </c:pt>
                <c:pt idx="94">
                  <c:v>44891</c:v>
                </c:pt>
                <c:pt idx="95">
                  <c:v>44890</c:v>
                </c:pt>
                <c:pt idx="96">
                  <c:v>44889</c:v>
                </c:pt>
                <c:pt idx="97">
                  <c:v>44888</c:v>
                </c:pt>
                <c:pt idx="98">
                  <c:v>44887</c:v>
                </c:pt>
                <c:pt idx="99">
                  <c:v>44886</c:v>
                </c:pt>
                <c:pt idx="100">
                  <c:v>44885</c:v>
                </c:pt>
                <c:pt idx="101">
                  <c:v>44884</c:v>
                </c:pt>
                <c:pt idx="102">
                  <c:v>44883</c:v>
                </c:pt>
                <c:pt idx="103">
                  <c:v>44882</c:v>
                </c:pt>
                <c:pt idx="104">
                  <c:v>44881</c:v>
                </c:pt>
                <c:pt idx="105">
                  <c:v>44880</c:v>
                </c:pt>
                <c:pt idx="106">
                  <c:v>44879</c:v>
                </c:pt>
                <c:pt idx="107">
                  <c:v>44878</c:v>
                </c:pt>
                <c:pt idx="108">
                  <c:v>44877</c:v>
                </c:pt>
                <c:pt idx="109">
                  <c:v>44876</c:v>
                </c:pt>
                <c:pt idx="110">
                  <c:v>44875</c:v>
                </c:pt>
                <c:pt idx="111">
                  <c:v>44874</c:v>
                </c:pt>
                <c:pt idx="112">
                  <c:v>44873</c:v>
                </c:pt>
                <c:pt idx="113">
                  <c:v>44872</c:v>
                </c:pt>
                <c:pt idx="114">
                  <c:v>44871</c:v>
                </c:pt>
                <c:pt idx="115">
                  <c:v>44870</c:v>
                </c:pt>
                <c:pt idx="116">
                  <c:v>44869</c:v>
                </c:pt>
                <c:pt idx="117">
                  <c:v>44868</c:v>
                </c:pt>
                <c:pt idx="118">
                  <c:v>44867</c:v>
                </c:pt>
                <c:pt idx="119">
                  <c:v>44866</c:v>
                </c:pt>
                <c:pt idx="120">
                  <c:v>44865</c:v>
                </c:pt>
                <c:pt idx="121">
                  <c:v>44864</c:v>
                </c:pt>
                <c:pt idx="122">
                  <c:v>44863</c:v>
                </c:pt>
                <c:pt idx="123">
                  <c:v>44862</c:v>
                </c:pt>
                <c:pt idx="124">
                  <c:v>44861</c:v>
                </c:pt>
                <c:pt idx="125">
                  <c:v>44860</c:v>
                </c:pt>
                <c:pt idx="126">
                  <c:v>44859</c:v>
                </c:pt>
                <c:pt idx="127">
                  <c:v>44858</c:v>
                </c:pt>
                <c:pt idx="128">
                  <c:v>44857</c:v>
                </c:pt>
                <c:pt idx="129">
                  <c:v>44856</c:v>
                </c:pt>
                <c:pt idx="130">
                  <c:v>44855</c:v>
                </c:pt>
                <c:pt idx="131">
                  <c:v>44854</c:v>
                </c:pt>
                <c:pt idx="132">
                  <c:v>44853</c:v>
                </c:pt>
                <c:pt idx="133">
                  <c:v>44852</c:v>
                </c:pt>
                <c:pt idx="134">
                  <c:v>44851</c:v>
                </c:pt>
                <c:pt idx="135">
                  <c:v>44850</c:v>
                </c:pt>
                <c:pt idx="136">
                  <c:v>44849</c:v>
                </c:pt>
                <c:pt idx="137">
                  <c:v>44848</c:v>
                </c:pt>
                <c:pt idx="138">
                  <c:v>44847</c:v>
                </c:pt>
                <c:pt idx="139">
                  <c:v>44846</c:v>
                </c:pt>
                <c:pt idx="140">
                  <c:v>44845</c:v>
                </c:pt>
                <c:pt idx="141">
                  <c:v>44844</c:v>
                </c:pt>
                <c:pt idx="142">
                  <c:v>44843</c:v>
                </c:pt>
                <c:pt idx="143">
                  <c:v>44842</c:v>
                </c:pt>
                <c:pt idx="144">
                  <c:v>44841</c:v>
                </c:pt>
                <c:pt idx="145">
                  <c:v>44840</c:v>
                </c:pt>
                <c:pt idx="146">
                  <c:v>44839</c:v>
                </c:pt>
                <c:pt idx="147">
                  <c:v>44838</c:v>
                </c:pt>
                <c:pt idx="148">
                  <c:v>44837</c:v>
                </c:pt>
                <c:pt idx="149">
                  <c:v>44836</c:v>
                </c:pt>
                <c:pt idx="150">
                  <c:v>44835</c:v>
                </c:pt>
                <c:pt idx="151">
                  <c:v>44834</c:v>
                </c:pt>
                <c:pt idx="152">
                  <c:v>44834</c:v>
                </c:pt>
                <c:pt idx="153">
                  <c:v>44833</c:v>
                </c:pt>
                <c:pt idx="154">
                  <c:v>44833</c:v>
                </c:pt>
                <c:pt idx="155">
                  <c:v>44832</c:v>
                </c:pt>
                <c:pt idx="156">
                  <c:v>44832</c:v>
                </c:pt>
                <c:pt idx="157">
                  <c:v>44831</c:v>
                </c:pt>
                <c:pt idx="158">
                  <c:v>44831</c:v>
                </c:pt>
                <c:pt idx="159">
                  <c:v>44830</c:v>
                </c:pt>
                <c:pt idx="160">
                  <c:v>44830</c:v>
                </c:pt>
                <c:pt idx="161">
                  <c:v>44829</c:v>
                </c:pt>
                <c:pt idx="162">
                  <c:v>44829</c:v>
                </c:pt>
                <c:pt idx="163">
                  <c:v>44828</c:v>
                </c:pt>
                <c:pt idx="164">
                  <c:v>44828</c:v>
                </c:pt>
                <c:pt idx="165">
                  <c:v>44827</c:v>
                </c:pt>
                <c:pt idx="166">
                  <c:v>44827</c:v>
                </c:pt>
                <c:pt idx="167">
                  <c:v>44826</c:v>
                </c:pt>
                <c:pt idx="168">
                  <c:v>44826</c:v>
                </c:pt>
                <c:pt idx="169">
                  <c:v>44825</c:v>
                </c:pt>
                <c:pt idx="170">
                  <c:v>44825</c:v>
                </c:pt>
                <c:pt idx="171">
                  <c:v>44824</c:v>
                </c:pt>
                <c:pt idx="172">
                  <c:v>44824</c:v>
                </c:pt>
                <c:pt idx="173">
                  <c:v>44823</c:v>
                </c:pt>
                <c:pt idx="174">
                  <c:v>44823</c:v>
                </c:pt>
                <c:pt idx="175">
                  <c:v>44822</c:v>
                </c:pt>
                <c:pt idx="176">
                  <c:v>44822</c:v>
                </c:pt>
                <c:pt idx="177">
                  <c:v>44821</c:v>
                </c:pt>
                <c:pt idx="178">
                  <c:v>44821</c:v>
                </c:pt>
                <c:pt idx="179">
                  <c:v>44820</c:v>
                </c:pt>
                <c:pt idx="180">
                  <c:v>44820</c:v>
                </c:pt>
                <c:pt idx="181">
                  <c:v>44819</c:v>
                </c:pt>
                <c:pt idx="182">
                  <c:v>44819</c:v>
                </c:pt>
                <c:pt idx="183">
                  <c:v>44818</c:v>
                </c:pt>
                <c:pt idx="184">
                  <c:v>44818</c:v>
                </c:pt>
                <c:pt idx="185">
                  <c:v>44817</c:v>
                </c:pt>
                <c:pt idx="186">
                  <c:v>44817</c:v>
                </c:pt>
                <c:pt idx="187">
                  <c:v>44816</c:v>
                </c:pt>
                <c:pt idx="188">
                  <c:v>44816</c:v>
                </c:pt>
                <c:pt idx="189">
                  <c:v>44815</c:v>
                </c:pt>
                <c:pt idx="190">
                  <c:v>44815</c:v>
                </c:pt>
                <c:pt idx="191">
                  <c:v>44814</c:v>
                </c:pt>
                <c:pt idx="192">
                  <c:v>44814</c:v>
                </c:pt>
                <c:pt idx="193">
                  <c:v>44813</c:v>
                </c:pt>
                <c:pt idx="194">
                  <c:v>44813</c:v>
                </c:pt>
                <c:pt idx="195">
                  <c:v>44812</c:v>
                </c:pt>
                <c:pt idx="196">
                  <c:v>44812</c:v>
                </c:pt>
                <c:pt idx="197">
                  <c:v>44811</c:v>
                </c:pt>
                <c:pt idx="198">
                  <c:v>44811</c:v>
                </c:pt>
                <c:pt idx="199">
                  <c:v>44810</c:v>
                </c:pt>
                <c:pt idx="200">
                  <c:v>44810</c:v>
                </c:pt>
                <c:pt idx="201">
                  <c:v>44809</c:v>
                </c:pt>
                <c:pt idx="202">
                  <c:v>44809</c:v>
                </c:pt>
                <c:pt idx="203">
                  <c:v>44808</c:v>
                </c:pt>
                <c:pt idx="204">
                  <c:v>44808</c:v>
                </c:pt>
                <c:pt idx="205">
                  <c:v>44807</c:v>
                </c:pt>
                <c:pt idx="206">
                  <c:v>44807</c:v>
                </c:pt>
                <c:pt idx="207">
                  <c:v>44806</c:v>
                </c:pt>
                <c:pt idx="208">
                  <c:v>44806</c:v>
                </c:pt>
                <c:pt idx="209">
                  <c:v>44805</c:v>
                </c:pt>
                <c:pt idx="210">
                  <c:v>44805</c:v>
                </c:pt>
                <c:pt idx="211" formatCode="m/d/yyyy;@">
                  <c:v>44804</c:v>
                </c:pt>
                <c:pt idx="212" formatCode="m/d/yyyy;@">
                  <c:v>44803</c:v>
                </c:pt>
                <c:pt idx="213" formatCode="m/d/yyyy;@">
                  <c:v>44802</c:v>
                </c:pt>
                <c:pt idx="214" formatCode="m/d/yyyy;@">
                  <c:v>44801</c:v>
                </c:pt>
                <c:pt idx="215" formatCode="m/d/yyyy;@">
                  <c:v>44800</c:v>
                </c:pt>
                <c:pt idx="216" formatCode="m/d/yyyy;@">
                  <c:v>44799</c:v>
                </c:pt>
                <c:pt idx="217" formatCode="m/d/yyyy;@">
                  <c:v>44798</c:v>
                </c:pt>
                <c:pt idx="218" formatCode="m/d/yyyy;@">
                  <c:v>44797</c:v>
                </c:pt>
                <c:pt idx="219" formatCode="m/d/yyyy;@">
                  <c:v>44796</c:v>
                </c:pt>
                <c:pt idx="220" formatCode="m/d/yyyy;@">
                  <c:v>44795</c:v>
                </c:pt>
                <c:pt idx="221" formatCode="m/d/yyyy;@">
                  <c:v>44794</c:v>
                </c:pt>
                <c:pt idx="222" formatCode="m/d/yyyy;@">
                  <c:v>44793</c:v>
                </c:pt>
                <c:pt idx="223" formatCode="m/d/yyyy;@">
                  <c:v>44792</c:v>
                </c:pt>
                <c:pt idx="224">
                  <c:v>44791</c:v>
                </c:pt>
                <c:pt idx="225">
                  <c:v>44790</c:v>
                </c:pt>
                <c:pt idx="226">
                  <c:v>44789</c:v>
                </c:pt>
                <c:pt idx="227">
                  <c:v>44788</c:v>
                </c:pt>
                <c:pt idx="228">
                  <c:v>44787</c:v>
                </c:pt>
                <c:pt idx="229">
                  <c:v>44786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44780</c:v>
                </c:pt>
                <c:pt idx="236">
                  <c:v>44779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44773</c:v>
                </c:pt>
                <c:pt idx="243">
                  <c:v>44772</c:v>
                </c:pt>
                <c:pt idx="244">
                  <c:v>44771</c:v>
                </c:pt>
                <c:pt idx="245">
                  <c:v>44770</c:v>
                </c:pt>
                <c:pt idx="246">
                  <c:v>44769</c:v>
                </c:pt>
                <c:pt idx="247">
                  <c:v>44768</c:v>
                </c:pt>
                <c:pt idx="248">
                  <c:v>44767</c:v>
                </c:pt>
                <c:pt idx="249">
                  <c:v>44766</c:v>
                </c:pt>
                <c:pt idx="250">
                  <c:v>44765</c:v>
                </c:pt>
                <c:pt idx="251">
                  <c:v>44764</c:v>
                </c:pt>
                <c:pt idx="252" formatCode="m/d/yyyy;@">
                  <c:v>44763</c:v>
                </c:pt>
                <c:pt idx="253" formatCode="m/d/yyyy;@">
                  <c:v>44762</c:v>
                </c:pt>
                <c:pt idx="254" formatCode="m/d/yyyy;@">
                  <c:v>44761</c:v>
                </c:pt>
                <c:pt idx="255" formatCode="m/d/yyyy;@">
                  <c:v>44760</c:v>
                </c:pt>
                <c:pt idx="256" formatCode="m/d/yyyy;@">
                  <c:v>44759</c:v>
                </c:pt>
                <c:pt idx="257" formatCode="m/d/yyyy;@">
                  <c:v>44758</c:v>
                </c:pt>
                <c:pt idx="258" formatCode="m/d/yyyy;@">
                  <c:v>44757</c:v>
                </c:pt>
                <c:pt idx="259" formatCode="m/d/yyyy;@">
                  <c:v>44756</c:v>
                </c:pt>
                <c:pt idx="260" formatCode="m/d/yyyy;@">
                  <c:v>44755</c:v>
                </c:pt>
                <c:pt idx="261" formatCode="m/d/yyyy;@">
                  <c:v>44754</c:v>
                </c:pt>
                <c:pt idx="262" formatCode="m/d/yyyy;@">
                  <c:v>44753</c:v>
                </c:pt>
                <c:pt idx="263" formatCode="m/d/yyyy;@">
                  <c:v>44752</c:v>
                </c:pt>
                <c:pt idx="264" formatCode="m/d/yyyy;@">
                  <c:v>44751</c:v>
                </c:pt>
                <c:pt idx="265" formatCode="m/d/yyyy;@">
                  <c:v>44750</c:v>
                </c:pt>
                <c:pt idx="266" formatCode="m/d/yyyy;@">
                  <c:v>44749</c:v>
                </c:pt>
                <c:pt idx="267" formatCode="m/d/yyyy;@">
                  <c:v>44748</c:v>
                </c:pt>
                <c:pt idx="268" formatCode="m/d/yyyy;@">
                  <c:v>44747</c:v>
                </c:pt>
                <c:pt idx="269" formatCode="m/d/yyyy;@">
                  <c:v>44746</c:v>
                </c:pt>
                <c:pt idx="270" formatCode="m/d/yyyy;@">
                  <c:v>44745</c:v>
                </c:pt>
                <c:pt idx="271" formatCode="m/d/yyyy;@">
                  <c:v>44744</c:v>
                </c:pt>
                <c:pt idx="272" formatCode="m/d/yyyy;@">
                  <c:v>44743</c:v>
                </c:pt>
                <c:pt idx="273" formatCode="m/d/yyyy;@">
                  <c:v>44742</c:v>
                </c:pt>
                <c:pt idx="274" formatCode="m/d/yyyy;@">
                  <c:v>44741</c:v>
                </c:pt>
                <c:pt idx="275" formatCode="m/d/yyyy;@">
                  <c:v>44740</c:v>
                </c:pt>
                <c:pt idx="276" formatCode="m/d/yyyy;@">
                  <c:v>44739</c:v>
                </c:pt>
                <c:pt idx="277" formatCode="m/d/yyyy;@">
                  <c:v>44738</c:v>
                </c:pt>
                <c:pt idx="278" formatCode="m/d/yyyy;@">
                  <c:v>44737</c:v>
                </c:pt>
                <c:pt idx="279" formatCode="m/d/yyyy;@">
                  <c:v>44736</c:v>
                </c:pt>
                <c:pt idx="280" formatCode="m/d/yyyy;@">
                  <c:v>44735</c:v>
                </c:pt>
                <c:pt idx="281" formatCode="m/d/yyyy;@">
                  <c:v>44734</c:v>
                </c:pt>
                <c:pt idx="282" formatCode="m/d/yyyy;@">
                  <c:v>44733</c:v>
                </c:pt>
                <c:pt idx="283" formatCode="m/d/yyyy;@">
                  <c:v>44732</c:v>
                </c:pt>
                <c:pt idx="284" formatCode="m/d/yyyy;@">
                  <c:v>44731</c:v>
                </c:pt>
                <c:pt idx="285" formatCode="m/d/yyyy;@">
                  <c:v>44730</c:v>
                </c:pt>
                <c:pt idx="286" formatCode="m/d/yyyy;@">
                  <c:v>44729</c:v>
                </c:pt>
                <c:pt idx="287" formatCode="m/d/yyyy;@">
                  <c:v>44728</c:v>
                </c:pt>
                <c:pt idx="288" formatCode="m/d/yyyy;@">
                  <c:v>44727</c:v>
                </c:pt>
                <c:pt idx="289" formatCode="m/d/yyyy;@">
                  <c:v>44726</c:v>
                </c:pt>
                <c:pt idx="290" formatCode="m/d/yyyy;@">
                  <c:v>44725</c:v>
                </c:pt>
                <c:pt idx="291" formatCode="m/d/yyyy;@">
                  <c:v>44724</c:v>
                </c:pt>
                <c:pt idx="292" formatCode="m/d/yyyy;@">
                  <c:v>44723</c:v>
                </c:pt>
                <c:pt idx="293" formatCode="m/d/yyyy;@">
                  <c:v>44722</c:v>
                </c:pt>
                <c:pt idx="294" formatCode="m/d/yyyy;@">
                  <c:v>44721</c:v>
                </c:pt>
                <c:pt idx="295" formatCode="m/d/yyyy;@">
                  <c:v>44720</c:v>
                </c:pt>
                <c:pt idx="296" formatCode="m/d/yyyy;@">
                  <c:v>44719</c:v>
                </c:pt>
                <c:pt idx="297" formatCode="m/d/yyyy;@">
                  <c:v>44718</c:v>
                </c:pt>
                <c:pt idx="298" formatCode="m/d/yyyy;@">
                  <c:v>44717</c:v>
                </c:pt>
                <c:pt idx="299" formatCode="m/d/yyyy;@">
                  <c:v>44716</c:v>
                </c:pt>
                <c:pt idx="300" formatCode="m/d/yyyy;@">
                  <c:v>44715</c:v>
                </c:pt>
                <c:pt idx="301" formatCode="m/d/yyyy;@">
                  <c:v>44714</c:v>
                </c:pt>
                <c:pt idx="302" formatCode="m/d/yyyy;@">
                  <c:v>44713</c:v>
                </c:pt>
                <c:pt idx="303" formatCode="m/d/yyyy;@">
                  <c:v>44712</c:v>
                </c:pt>
                <c:pt idx="304" formatCode="m/d/yyyy;@">
                  <c:v>44711</c:v>
                </c:pt>
                <c:pt idx="305" formatCode="m/d/yyyy;@">
                  <c:v>44710</c:v>
                </c:pt>
                <c:pt idx="306" formatCode="m/d/yyyy;@">
                  <c:v>44709</c:v>
                </c:pt>
                <c:pt idx="307" formatCode="m/d/yyyy;@">
                  <c:v>44708</c:v>
                </c:pt>
                <c:pt idx="308" formatCode="m/d/yyyy;@">
                  <c:v>44707</c:v>
                </c:pt>
                <c:pt idx="309" formatCode="m/d/yyyy;@">
                  <c:v>44706</c:v>
                </c:pt>
                <c:pt idx="310" formatCode="m/d/yyyy;@">
                  <c:v>44705</c:v>
                </c:pt>
                <c:pt idx="311" formatCode="m/d/yyyy;@">
                  <c:v>44704</c:v>
                </c:pt>
                <c:pt idx="312" formatCode="m/d/yyyy;@">
                  <c:v>44703</c:v>
                </c:pt>
                <c:pt idx="313" formatCode="m/d/yyyy;@">
                  <c:v>44702</c:v>
                </c:pt>
                <c:pt idx="314" formatCode="m/d/yyyy;@">
                  <c:v>44701</c:v>
                </c:pt>
                <c:pt idx="315" formatCode="m/d/yyyy;@">
                  <c:v>44700</c:v>
                </c:pt>
                <c:pt idx="316" formatCode="m/d/yyyy;@">
                  <c:v>44699</c:v>
                </c:pt>
                <c:pt idx="317" formatCode="m/d/yyyy;@">
                  <c:v>44698</c:v>
                </c:pt>
                <c:pt idx="318" formatCode="m/d/yyyy;@">
                  <c:v>44697</c:v>
                </c:pt>
                <c:pt idx="319" formatCode="m/d/yyyy;@">
                  <c:v>44696</c:v>
                </c:pt>
                <c:pt idx="320" formatCode="m/d/yyyy;@">
                  <c:v>44695</c:v>
                </c:pt>
                <c:pt idx="321" formatCode="m/d/yyyy;@">
                  <c:v>44694</c:v>
                </c:pt>
                <c:pt idx="322" formatCode="m/d/yyyy;@">
                  <c:v>44693</c:v>
                </c:pt>
                <c:pt idx="323" formatCode="m/d/yyyy;@">
                  <c:v>44692</c:v>
                </c:pt>
                <c:pt idx="324" formatCode="m/d/yyyy;@">
                  <c:v>44691</c:v>
                </c:pt>
                <c:pt idx="325" formatCode="m/d/yyyy;@">
                  <c:v>44690</c:v>
                </c:pt>
                <c:pt idx="326" formatCode="m/d/yyyy;@">
                  <c:v>44689</c:v>
                </c:pt>
                <c:pt idx="327" formatCode="m/d/yyyy;@">
                  <c:v>44688</c:v>
                </c:pt>
                <c:pt idx="328" formatCode="m/d/yyyy;@">
                  <c:v>44687</c:v>
                </c:pt>
                <c:pt idx="329" formatCode="m/d/yyyy;@">
                  <c:v>44686</c:v>
                </c:pt>
                <c:pt idx="330" formatCode="m/d/yyyy;@">
                  <c:v>44685</c:v>
                </c:pt>
                <c:pt idx="331" formatCode="m/d/yyyy;@">
                  <c:v>44684</c:v>
                </c:pt>
                <c:pt idx="332" formatCode="m/d/yyyy;@">
                  <c:v>44683</c:v>
                </c:pt>
                <c:pt idx="333" formatCode="m/d/yyyy;@">
                  <c:v>44682</c:v>
                </c:pt>
                <c:pt idx="334" formatCode="m/d/yyyy;@">
                  <c:v>44681</c:v>
                </c:pt>
                <c:pt idx="335" formatCode="m/d/yyyy;@">
                  <c:v>44680</c:v>
                </c:pt>
                <c:pt idx="336" formatCode="m/d/yyyy;@">
                  <c:v>44679</c:v>
                </c:pt>
                <c:pt idx="337" formatCode="m/d/yyyy;@">
                  <c:v>44678</c:v>
                </c:pt>
                <c:pt idx="338" formatCode="m/d/yyyy;@">
                  <c:v>44677</c:v>
                </c:pt>
                <c:pt idx="339" formatCode="m/d/yyyy;@">
                  <c:v>44676</c:v>
                </c:pt>
                <c:pt idx="340" formatCode="m/d/yyyy;@">
                  <c:v>44675</c:v>
                </c:pt>
                <c:pt idx="341" formatCode="m/d/yyyy;@">
                  <c:v>44674</c:v>
                </c:pt>
                <c:pt idx="342" formatCode="m/d/yyyy;@">
                  <c:v>44673</c:v>
                </c:pt>
                <c:pt idx="343" formatCode="m/d/yyyy;@">
                  <c:v>44672</c:v>
                </c:pt>
                <c:pt idx="344" formatCode="m/d/yyyy;@">
                  <c:v>44671</c:v>
                </c:pt>
                <c:pt idx="345" formatCode="m/d/yyyy;@">
                  <c:v>44670</c:v>
                </c:pt>
                <c:pt idx="346" formatCode="m/d/yyyy;@">
                  <c:v>44669</c:v>
                </c:pt>
                <c:pt idx="347" formatCode="m/d/yyyy;@">
                  <c:v>44668</c:v>
                </c:pt>
                <c:pt idx="348" formatCode="m/d/yyyy;@">
                  <c:v>44667</c:v>
                </c:pt>
                <c:pt idx="349" formatCode="m/d/yyyy;@">
                  <c:v>44666</c:v>
                </c:pt>
                <c:pt idx="350" formatCode="m/d/yyyy;@">
                  <c:v>44665</c:v>
                </c:pt>
                <c:pt idx="351" formatCode="m/d/yyyy;@">
                  <c:v>44664</c:v>
                </c:pt>
                <c:pt idx="352" formatCode="m/d/yyyy;@">
                  <c:v>44663</c:v>
                </c:pt>
                <c:pt idx="353" formatCode="m/d/yyyy;@">
                  <c:v>44662</c:v>
                </c:pt>
                <c:pt idx="354" formatCode="m/d/yyyy;@">
                  <c:v>44661</c:v>
                </c:pt>
                <c:pt idx="355" formatCode="m/d/yyyy;@">
                  <c:v>44660</c:v>
                </c:pt>
                <c:pt idx="356" formatCode="m/d/yyyy;@">
                  <c:v>44659</c:v>
                </c:pt>
                <c:pt idx="357" formatCode="m/d/yyyy;@">
                  <c:v>44658</c:v>
                </c:pt>
                <c:pt idx="358" formatCode="m/d/yyyy;@">
                  <c:v>44657</c:v>
                </c:pt>
                <c:pt idx="359" formatCode="m/d/yyyy;@">
                  <c:v>44656</c:v>
                </c:pt>
                <c:pt idx="360" formatCode="m/d/yyyy;@">
                  <c:v>44655</c:v>
                </c:pt>
                <c:pt idx="361" formatCode="m/d/yyyy;@">
                  <c:v>44654</c:v>
                </c:pt>
                <c:pt idx="362" formatCode="m/d/yyyy;@">
                  <c:v>44653</c:v>
                </c:pt>
                <c:pt idx="363" formatCode="m/d/yyyy;@">
                  <c:v>44652</c:v>
                </c:pt>
                <c:pt idx="364" formatCode="m/d/yyyy;@">
                  <c:v>44651</c:v>
                </c:pt>
                <c:pt idx="365" formatCode="m/d/yyyy;@">
                  <c:v>44650</c:v>
                </c:pt>
                <c:pt idx="366" formatCode="m/d/yyyy;@">
                  <c:v>44649</c:v>
                </c:pt>
                <c:pt idx="367" formatCode="m/d/yyyy;@">
                  <c:v>44648</c:v>
                </c:pt>
                <c:pt idx="368" formatCode="m/d/yyyy;@">
                  <c:v>44647</c:v>
                </c:pt>
                <c:pt idx="369" formatCode="m/d/yyyy;@">
                  <c:v>44646</c:v>
                </c:pt>
                <c:pt idx="370" formatCode="m/d/yyyy;@">
                  <c:v>44645</c:v>
                </c:pt>
                <c:pt idx="371" formatCode="m/d/yyyy;@">
                  <c:v>44644</c:v>
                </c:pt>
                <c:pt idx="372" formatCode="m/d/yyyy;@">
                  <c:v>44643</c:v>
                </c:pt>
                <c:pt idx="373" formatCode="m/d/yyyy;@">
                  <c:v>44642</c:v>
                </c:pt>
                <c:pt idx="374" formatCode="m/d/yyyy;@">
                  <c:v>44641</c:v>
                </c:pt>
                <c:pt idx="375" formatCode="m/d/yyyy;@">
                  <c:v>44640</c:v>
                </c:pt>
                <c:pt idx="376" formatCode="m/d/yyyy;@">
                  <c:v>44639</c:v>
                </c:pt>
                <c:pt idx="377" formatCode="m/d/yyyy;@">
                  <c:v>44638</c:v>
                </c:pt>
                <c:pt idx="378" formatCode="m/d/yyyy;@">
                  <c:v>44637</c:v>
                </c:pt>
                <c:pt idx="379" formatCode="m/d/yyyy;@">
                  <c:v>44636</c:v>
                </c:pt>
                <c:pt idx="380" formatCode="m/d/yyyy;@">
                  <c:v>44635</c:v>
                </c:pt>
                <c:pt idx="381" formatCode="m/d/yyyy;@">
                  <c:v>44634</c:v>
                </c:pt>
                <c:pt idx="382" formatCode="m/d/yyyy;@">
                  <c:v>44633</c:v>
                </c:pt>
                <c:pt idx="383" formatCode="m/d/yyyy;@">
                  <c:v>44632</c:v>
                </c:pt>
                <c:pt idx="384" formatCode="m/d/yyyy;@">
                  <c:v>44631</c:v>
                </c:pt>
                <c:pt idx="385" formatCode="m/d/yyyy;@">
                  <c:v>44630</c:v>
                </c:pt>
                <c:pt idx="386" formatCode="m/d/yyyy;@">
                  <c:v>44629</c:v>
                </c:pt>
                <c:pt idx="387" formatCode="m/d/yyyy;@">
                  <c:v>44628</c:v>
                </c:pt>
                <c:pt idx="388" formatCode="m/d/yyyy;@">
                  <c:v>44627</c:v>
                </c:pt>
                <c:pt idx="389" formatCode="m/d/yyyy;@">
                  <c:v>44626</c:v>
                </c:pt>
                <c:pt idx="390" formatCode="m/d/yyyy;@">
                  <c:v>44625</c:v>
                </c:pt>
                <c:pt idx="391" formatCode="m/d/yyyy;@">
                  <c:v>44624</c:v>
                </c:pt>
                <c:pt idx="392" formatCode="m/d/yyyy;@">
                  <c:v>44623</c:v>
                </c:pt>
                <c:pt idx="393" formatCode="m/d/yyyy;@">
                  <c:v>44622</c:v>
                </c:pt>
                <c:pt idx="394" formatCode="m/d/yyyy;@">
                  <c:v>44621</c:v>
                </c:pt>
                <c:pt idx="395" formatCode="m/d/yyyy;@">
                  <c:v>44620</c:v>
                </c:pt>
                <c:pt idx="396" formatCode="m/d/yyyy;@">
                  <c:v>44619</c:v>
                </c:pt>
                <c:pt idx="397" formatCode="m/d/yyyy;@">
                  <c:v>44618</c:v>
                </c:pt>
                <c:pt idx="398" formatCode="m/d/yyyy;@">
                  <c:v>44617</c:v>
                </c:pt>
                <c:pt idx="399" formatCode="m/d/yyyy;@">
                  <c:v>44616</c:v>
                </c:pt>
                <c:pt idx="400" formatCode="m/d/yyyy;@">
                  <c:v>44615</c:v>
                </c:pt>
                <c:pt idx="401" formatCode="m/d/yyyy;@">
                  <c:v>44614</c:v>
                </c:pt>
                <c:pt idx="402" formatCode="m/d/yyyy;@">
                  <c:v>44613</c:v>
                </c:pt>
                <c:pt idx="403" formatCode="m/d/yyyy;@">
                  <c:v>44612</c:v>
                </c:pt>
                <c:pt idx="404" formatCode="m/d/yyyy;@">
                  <c:v>44611</c:v>
                </c:pt>
                <c:pt idx="405" formatCode="m/d/yyyy;@">
                  <c:v>44610</c:v>
                </c:pt>
                <c:pt idx="406" formatCode="m/d/yyyy;@">
                  <c:v>44609</c:v>
                </c:pt>
                <c:pt idx="407" formatCode="m/d/yyyy;@">
                  <c:v>44608</c:v>
                </c:pt>
                <c:pt idx="408" formatCode="m/d/yyyy;@">
                  <c:v>44607</c:v>
                </c:pt>
                <c:pt idx="409" formatCode="m/d/yyyy;@">
                  <c:v>44606</c:v>
                </c:pt>
                <c:pt idx="410" formatCode="m/d/yyyy;@">
                  <c:v>44605</c:v>
                </c:pt>
                <c:pt idx="411" formatCode="m/d/yyyy;@">
                  <c:v>44604</c:v>
                </c:pt>
                <c:pt idx="412" formatCode="m/d/yyyy;@">
                  <c:v>44603</c:v>
                </c:pt>
                <c:pt idx="413" formatCode="m/d/yyyy;@">
                  <c:v>44602</c:v>
                </c:pt>
                <c:pt idx="414" formatCode="m/d/yyyy;@">
                  <c:v>44601</c:v>
                </c:pt>
                <c:pt idx="415" formatCode="m/d/yyyy;@">
                  <c:v>44600</c:v>
                </c:pt>
                <c:pt idx="416" formatCode="m/d/yyyy;@">
                  <c:v>44599</c:v>
                </c:pt>
                <c:pt idx="417" formatCode="m/d/yyyy;@">
                  <c:v>44598</c:v>
                </c:pt>
                <c:pt idx="418" formatCode="m/d/yyyy;@">
                  <c:v>44597</c:v>
                </c:pt>
                <c:pt idx="419" formatCode="m/d/yyyy;@">
                  <c:v>44596</c:v>
                </c:pt>
                <c:pt idx="420" formatCode="m/d/yyyy;@">
                  <c:v>44595</c:v>
                </c:pt>
                <c:pt idx="421" formatCode="m/d/yyyy;@">
                  <c:v>44594</c:v>
                </c:pt>
                <c:pt idx="422" formatCode="m/d/yyyy;@">
                  <c:v>44593</c:v>
                </c:pt>
                <c:pt idx="423" formatCode="m/d/yyyy;@">
                  <c:v>44592</c:v>
                </c:pt>
                <c:pt idx="424" formatCode="m/d/yyyy;@">
                  <c:v>44591</c:v>
                </c:pt>
                <c:pt idx="425" formatCode="m/d/yyyy;@">
                  <c:v>44590</c:v>
                </c:pt>
                <c:pt idx="426" formatCode="m/d/yyyy;@">
                  <c:v>44589</c:v>
                </c:pt>
                <c:pt idx="427" formatCode="m/d/yyyy;@">
                  <c:v>44588</c:v>
                </c:pt>
                <c:pt idx="428" formatCode="m/d/yyyy;@">
                  <c:v>44587</c:v>
                </c:pt>
                <c:pt idx="429" formatCode="m/d/yyyy;@">
                  <c:v>44586</c:v>
                </c:pt>
                <c:pt idx="430" formatCode="m/d/yyyy;@">
                  <c:v>44585</c:v>
                </c:pt>
                <c:pt idx="431" formatCode="m/d/yyyy;@">
                  <c:v>44584</c:v>
                </c:pt>
                <c:pt idx="432" formatCode="m/d/yyyy;@">
                  <c:v>44583</c:v>
                </c:pt>
                <c:pt idx="433" formatCode="m/d/yyyy;@">
                  <c:v>44582</c:v>
                </c:pt>
                <c:pt idx="434" formatCode="m/d/yyyy;@">
                  <c:v>44581</c:v>
                </c:pt>
                <c:pt idx="435" formatCode="m/d/yyyy;@">
                  <c:v>44580</c:v>
                </c:pt>
                <c:pt idx="436" formatCode="m/d/yyyy;@">
                  <c:v>44579</c:v>
                </c:pt>
                <c:pt idx="437" formatCode="m/d/yyyy;@">
                  <c:v>44578</c:v>
                </c:pt>
                <c:pt idx="438" formatCode="m/d/yyyy;@">
                  <c:v>44577</c:v>
                </c:pt>
                <c:pt idx="439" formatCode="m/d/yyyy;@">
                  <c:v>44576</c:v>
                </c:pt>
                <c:pt idx="440" formatCode="m/d/yyyy;@">
                  <c:v>44575</c:v>
                </c:pt>
                <c:pt idx="441" formatCode="m/d/yyyy;@">
                  <c:v>44574</c:v>
                </c:pt>
                <c:pt idx="442" formatCode="m/d/yyyy;@">
                  <c:v>44573</c:v>
                </c:pt>
                <c:pt idx="443" formatCode="m/d/yyyy;@">
                  <c:v>44572</c:v>
                </c:pt>
                <c:pt idx="444" formatCode="m/d/yyyy;@">
                  <c:v>44571</c:v>
                </c:pt>
                <c:pt idx="445" formatCode="m/d/yyyy;@">
                  <c:v>44570</c:v>
                </c:pt>
                <c:pt idx="446" formatCode="m/d/yyyy;@">
                  <c:v>44569</c:v>
                </c:pt>
                <c:pt idx="447" formatCode="m/d/yyyy;@">
                  <c:v>44568</c:v>
                </c:pt>
                <c:pt idx="448" formatCode="m/d/yyyy;@">
                  <c:v>44567</c:v>
                </c:pt>
                <c:pt idx="449" formatCode="m/d/yyyy;@">
                  <c:v>44566</c:v>
                </c:pt>
                <c:pt idx="450" formatCode="m/d/yyyy;@">
                  <c:v>44565</c:v>
                </c:pt>
                <c:pt idx="451" formatCode="m/d/yyyy;@">
                  <c:v>44564</c:v>
                </c:pt>
                <c:pt idx="452" formatCode="m/d/yyyy;@">
                  <c:v>44563</c:v>
                </c:pt>
                <c:pt idx="453" formatCode="m/d/yyyy;@">
                  <c:v>44562</c:v>
                </c:pt>
                <c:pt idx="454" formatCode="m/d/yyyy;@">
                  <c:v>44561</c:v>
                </c:pt>
                <c:pt idx="455" formatCode="m/d/yyyy;@">
                  <c:v>44560</c:v>
                </c:pt>
                <c:pt idx="456" formatCode="m/d/yyyy;@">
                  <c:v>44559</c:v>
                </c:pt>
                <c:pt idx="457" formatCode="m/d/yyyy;@">
                  <c:v>44558</c:v>
                </c:pt>
                <c:pt idx="458" formatCode="m/d/yyyy;@">
                  <c:v>44557</c:v>
                </c:pt>
                <c:pt idx="459" formatCode="m/d/yyyy;@">
                  <c:v>44556</c:v>
                </c:pt>
                <c:pt idx="460" formatCode="m/d/yyyy;@">
                  <c:v>44555</c:v>
                </c:pt>
                <c:pt idx="461" formatCode="m/d/yyyy;@">
                  <c:v>44554</c:v>
                </c:pt>
                <c:pt idx="462" formatCode="m/d/yyyy;@">
                  <c:v>44553</c:v>
                </c:pt>
                <c:pt idx="463" formatCode="m/d/yyyy;@">
                  <c:v>44552</c:v>
                </c:pt>
                <c:pt idx="464" formatCode="m/d/yyyy;@">
                  <c:v>44551</c:v>
                </c:pt>
                <c:pt idx="465" formatCode="m/d/yyyy;@">
                  <c:v>44550</c:v>
                </c:pt>
                <c:pt idx="466" formatCode="m/d/yyyy;@">
                  <c:v>44549</c:v>
                </c:pt>
                <c:pt idx="467" formatCode="m/d/yyyy;@">
                  <c:v>44548</c:v>
                </c:pt>
                <c:pt idx="468" formatCode="m/d/yyyy;@">
                  <c:v>44547</c:v>
                </c:pt>
                <c:pt idx="469" formatCode="m/d/yyyy;@">
                  <c:v>44546</c:v>
                </c:pt>
                <c:pt idx="470" formatCode="m/d/yyyy;@">
                  <c:v>44545</c:v>
                </c:pt>
                <c:pt idx="471" formatCode="m/d/yyyy;@">
                  <c:v>44544</c:v>
                </c:pt>
                <c:pt idx="472" formatCode="m/d/yyyy;@">
                  <c:v>44543</c:v>
                </c:pt>
                <c:pt idx="473" formatCode="m/d/yyyy;@">
                  <c:v>44542</c:v>
                </c:pt>
                <c:pt idx="474" formatCode="m/d/yyyy;@">
                  <c:v>44541</c:v>
                </c:pt>
                <c:pt idx="475" formatCode="m/d/yyyy;@">
                  <c:v>44540</c:v>
                </c:pt>
                <c:pt idx="476" formatCode="m/d/yyyy;@">
                  <c:v>44539</c:v>
                </c:pt>
                <c:pt idx="477" formatCode="m/d/yyyy;@">
                  <c:v>44538</c:v>
                </c:pt>
                <c:pt idx="478" formatCode="m/d/yyyy;@">
                  <c:v>44537</c:v>
                </c:pt>
                <c:pt idx="479" formatCode="m/d/yyyy;@">
                  <c:v>44536</c:v>
                </c:pt>
                <c:pt idx="480" formatCode="m/d/yyyy;@">
                  <c:v>44535</c:v>
                </c:pt>
                <c:pt idx="481" formatCode="m/d/yyyy;@">
                  <c:v>44534</c:v>
                </c:pt>
                <c:pt idx="482" formatCode="m/d/yyyy;@">
                  <c:v>44533</c:v>
                </c:pt>
                <c:pt idx="483" formatCode="m/d/yyyy;@">
                  <c:v>44532</c:v>
                </c:pt>
                <c:pt idx="484" formatCode="m/d/yyyy;@">
                  <c:v>44531</c:v>
                </c:pt>
                <c:pt idx="485" formatCode="m/d/yyyy;@">
                  <c:v>44530</c:v>
                </c:pt>
                <c:pt idx="486" formatCode="m/d/yyyy;@">
                  <c:v>44529</c:v>
                </c:pt>
                <c:pt idx="487" formatCode="m/d/yyyy;@">
                  <c:v>44528</c:v>
                </c:pt>
                <c:pt idx="488" formatCode="m/d/yyyy;@">
                  <c:v>44527</c:v>
                </c:pt>
                <c:pt idx="489" formatCode="m/d/yyyy;@">
                  <c:v>44526</c:v>
                </c:pt>
                <c:pt idx="490" formatCode="m/d/yyyy;@">
                  <c:v>44525</c:v>
                </c:pt>
                <c:pt idx="491" formatCode="m/d/yyyy;@">
                  <c:v>44524</c:v>
                </c:pt>
                <c:pt idx="492" formatCode="m/d/yyyy;@">
                  <c:v>44523</c:v>
                </c:pt>
                <c:pt idx="493" formatCode="m/d/yyyy;@">
                  <c:v>44522</c:v>
                </c:pt>
                <c:pt idx="494" formatCode="m/d/yyyy;@">
                  <c:v>44521</c:v>
                </c:pt>
                <c:pt idx="495" formatCode="m/d/yyyy;@">
                  <c:v>44520</c:v>
                </c:pt>
                <c:pt idx="496" formatCode="m/d/yyyy;@">
                  <c:v>44519</c:v>
                </c:pt>
                <c:pt idx="497" formatCode="m/d/yyyy;@">
                  <c:v>44518</c:v>
                </c:pt>
                <c:pt idx="498" formatCode="m/d/yyyy;@">
                  <c:v>44517</c:v>
                </c:pt>
                <c:pt idx="499" formatCode="m/d/yyyy;@">
                  <c:v>44516</c:v>
                </c:pt>
                <c:pt idx="500" formatCode="m/d/yyyy;@">
                  <c:v>44515</c:v>
                </c:pt>
                <c:pt idx="501" formatCode="m/d/yyyy;@">
                  <c:v>44514</c:v>
                </c:pt>
                <c:pt idx="502" formatCode="m/d/yyyy;@">
                  <c:v>44513</c:v>
                </c:pt>
                <c:pt idx="503" formatCode="m/d/yyyy;@">
                  <c:v>44512</c:v>
                </c:pt>
                <c:pt idx="504" formatCode="m/d/yyyy;@">
                  <c:v>44511</c:v>
                </c:pt>
                <c:pt idx="505" formatCode="m/d/yyyy;@">
                  <c:v>44510</c:v>
                </c:pt>
                <c:pt idx="506" formatCode="m/d/yyyy;@">
                  <c:v>44509</c:v>
                </c:pt>
                <c:pt idx="507" formatCode="m/d/yyyy;@">
                  <c:v>44508</c:v>
                </c:pt>
                <c:pt idx="508" formatCode="m/d/yyyy;@">
                  <c:v>44507</c:v>
                </c:pt>
                <c:pt idx="509" formatCode="m/d/yyyy;@">
                  <c:v>44506</c:v>
                </c:pt>
                <c:pt idx="510" formatCode="m/d/yyyy;@">
                  <c:v>44505</c:v>
                </c:pt>
                <c:pt idx="511" formatCode="m/d/yyyy;@">
                  <c:v>44504</c:v>
                </c:pt>
                <c:pt idx="512" formatCode="m/d/yyyy;@">
                  <c:v>44503</c:v>
                </c:pt>
                <c:pt idx="513" formatCode="m/d/yyyy;@">
                  <c:v>44502</c:v>
                </c:pt>
                <c:pt idx="514" formatCode="m/d/yyyy;@">
                  <c:v>44501</c:v>
                </c:pt>
                <c:pt idx="515" formatCode="m/d/yyyy;@">
                  <c:v>44500</c:v>
                </c:pt>
                <c:pt idx="516" formatCode="m/d/yyyy;@">
                  <c:v>44499</c:v>
                </c:pt>
                <c:pt idx="517" formatCode="m/d/yyyy;@">
                  <c:v>44498</c:v>
                </c:pt>
                <c:pt idx="518" formatCode="m/d/yyyy;@">
                  <c:v>44497</c:v>
                </c:pt>
                <c:pt idx="519" formatCode="m/d/yyyy;@">
                  <c:v>44496</c:v>
                </c:pt>
                <c:pt idx="520" formatCode="m/d/yyyy;@">
                  <c:v>44495</c:v>
                </c:pt>
                <c:pt idx="521" formatCode="m/d/yyyy;@">
                  <c:v>44494</c:v>
                </c:pt>
                <c:pt idx="522" formatCode="m/d/yyyy;@">
                  <c:v>44493</c:v>
                </c:pt>
                <c:pt idx="523" formatCode="m/d/yyyy;@">
                  <c:v>44492</c:v>
                </c:pt>
                <c:pt idx="524" formatCode="m/d/yyyy;@">
                  <c:v>44491</c:v>
                </c:pt>
                <c:pt idx="525" formatCode="m/d/yyyy;@">
                  <c:v>44490</c:v>
                </c:pt>
                <c:pt idx="526" formatCode="m/d/yyyy;@">
                  <c:v>44489</c:v>
                </c:pt>
                <c:pt idx="527" formatCode="m/d/yyyy;@">
                  <c:v>44488</c:v>
                </c:pt>
                <c:pt idx="528" formatCode="m/d/yyyy;@">
                  <c:v>44487</c:v>
                </c:pt>
                <c:pt idx="529" formatCode="m/d/yyyy;@">
                  <c:v>44486</c:v>
                </c:pt>
                <c:pt idx="530" formatCode="m/d/yyyy;@">
                  <c:v>44485</c:v>
                </c:pt>
                <c:pt idx="531" formatCode="m/d/yyyy;@">
                  <c:v>44484</c:v>
                </c:pt>
                <c:pt idx="532" formatCode="m/d/yyyy;@">
                  <c:v>44483</c:v>
                </c:pt>
                <c:pt idx="533" formatCode="m/d/yyyy;@">
                  <c:v>44482</c:v>
                </c:pt>
                <c:pt idx="534" formatCode="m/d/yyyy;@">
                  <c:v>44481</c:v>
                </c:pt>
                <c:pt idx="535" formatCode="m/d/yyyy;@">
                  <c:v>44480</c:v>
                </c:pt>
                <c:pt idx="536" formatCode="m/d/yyyy;@">
                  <c:v>44479</c:v>
                </c:pt>
                <c:pt idx="537" formatCode="m/d/yyyy;@">
                  <c:v>44478</c:v>
                </c:pt>
                <c:pt idx="538" formatCode="m/d/yyyy;@">
                  <c:v>44477</c:v>
                </c:pt>
                <c:pt idx="539" formatCode="m/d/yyyy;@">
                  <c:v>44476</c:v>
                </c:pt>
                <c:pt idx="540" formatCode="m/d/yyyy;@">
                  <c:v>44475</c:v>
                </c:pt>
                <c:pt idx="541" formatCode="m/d/yyyy;@">
                  <c:v>44474</c:v>
                </c:pt>
                <c:pt idx="542" formatCode="m/d/yyyy;@">
                  <c:v>44473</c:v>
                </c:pt>
                <c:pt idx="543" formatCode="m/d/yyyy;@">
                  <c:v>44472</c:v>
                </c:pt>
                <c:pt idx="544" formatCode="m/d/yyyy;@">
                  <c:v>44471</c:v>
                </c:pt>
                <c:pt idx="545" formatCode="m/d/yyyy;@">
                  <c:v>44470</c:v>
                </c:pt>
                <c:pt idx="546" formatCode="m/d/yyyy;@">
                  <c:v>44469</c:v>
                </c:pt>
                <c:pt idx="547" formatCode="m/d/yyyy;@">
                  <c:v>44468</c:v>
                </c:pt>
                <c:pt idx="548" formatCode="m/d/yyyy;@">
                  <c:v>44467</c:v>
                </c:pt>
                <c:pt idx="549" formatCode="m/d/yyyy;@">
                  <c:v>44466</c:v>
                </c:pt>
                <c:pt idx="550" formatCode="m/d/yyyy;@">
                  <c:v>44465</c:v>
                </c:pt>
                <c:pt idx="551" formatCode="m/d/yyyy;@">
                  <c:v>44464</c:v>
                </c:pt>
                <c:pt idx="552" formatCode="m/d/yyyy;@">
                  <c:v>44463</c:v>
                </c:pt>
                <c:pt idx="553" formatCode="m/d/yyyy;@">
                  <c:v>44462</c:v>
                </c:pt>
                <c:pt idx="554" formatCode="m/d/yyyy;@">
                  <c:v>44461</c:v>
                </c:pt>
                <c:pt idx="555" formatCode="m/d/yyyy;@">
                  <c:v>44460</c:v>
                </c:pt>
                <c:pt idx="556" formatCode="m/d/yyyy;@">
                  <c:v>44459</c:v>
                </c:pt>
                <c:pt idx="557" formatCode="m/d/yyyy;@">
                  <c:v>44458</c:v>
                </c:pt>
                <c:pt idx="558" formatCode="m/d/yyyy;@">
                  <c:v>44457</c:v>
                </c:pt>
                <c:pt idx="559" formatCode="m/d/yyyy;@">
                  <c:v>44456</c:v>
                </c:pt>
                <c:pt idx="560" formatCode="m/d/yyyy;@">
                  <c:v>44455</c:v>
                </c:pt>
                <c:pt idx="561" formatCode="m/d/yyyy;@">
                  <c:v>44454</c:v>
                </c:pt>
                <c:pt idx="562" formatCode="m/d/yyyy;@">
                  <c:v>44453</c:v>
                </c:pt>
                <c:pt idx="563" formatCode="m/d/yyyy;@">
                  <c:v>44452</c:v>
                </c:pt>
                <c:pt idx="564" formatCode="m/d/yyyy;@">
                  <c:v>44451</c:v>
                </c:pt>
                <c:pt idx="565" formatCode="m/d/yyyy;@">
                  <c:v>44450</c:v>
                </c:pt>
                <c:pt idx="566" formatCode="m/d/yyyy;@">
                  <c:v>44449</c:v>
                </c:pt>
                <c:pt idx="567" formatCode="m/d/yyyy;@">
                  <c:v>44448</c:v>
                </c:pt>
                <c:pt idx="568" formatCode="m/d/yyyy;@">
                  <c:v>44447</c:v>
                </c:pt>
                <c:pt idx="569" formatCode="m/d/yyyy;@">
                  <c:v>44446</c:v>
                </c:pt>
                <c:pt idx="570" formatCode="m/d/yyyy;@">
                  <c:v>44445</c:v>
                </c:pt>
                <c:pt idx="571" formatCode="m/d/yyyy;@">
                  <c:v>44444</c:v>
                </c:pt>
                <c:pt idx="572" formatCode="m/d/yyyy;@">
                  <c:v>44443</c:v>
                </c:pt>
                <c:pt idx="573" formatCode="m/d/yyyy;@">
                  <c:v>44442</c:v>
                </c:pt>
                <c:pt idx="574" formatCode="m/d/yyyy;@">
                  <c:v>44441</c:v>
                </c:pt>
                <c:pt idx="575" formatCode="m/d/yyyy;@">
                  <c:v>44440</c:v>
                </c:pt>
                <c:pt idx="576" formatCode="m/d/yyyy;@">
                  <c:v>44439</c:v>
                </c:pt>
                <c:pt idx="577" formatCode="m/d/yyyy;@">
                  <c:v>44438</c:v>
                </c:pt>
                <c:pt idx="578" formatCode="m/d/yyyy;@">
                  <c:v>44437</c:v>
                </c:pt>
                <c:pt idx="579" formatCode="m/d/yyyy;@">
                  <c:v>44436</c:v>
                </c:pt>
                <c:pt idx="580" formatCode="m/d/yyyy;@">
                  <c:v>44435</c:v>
                </c:pt>
                <c:pt idx="581" formatCode="m/d/yyyy;@">
                  <c:v>44434</c:v>
                </c:pt>
                <c:pt idx="582" formatCode="m/d/yyyy;@">
                  <c:v>44433</c:v>
                </c:pt>
                <c:pt idx="583" formatCode="m/d/yyyy;@">
                  <c:v>44432</c:v>
                </c:pt>
                <c:pt idx="584" formatCode="m/d/yyyy;@">
                  <c:v>44431</c:v>
                </c:pt>
                <c:pt idx="585" formatCode="m/d/yyyy;@">
                  <c:v>44430</c:v>
                </c:pt>
                <c:pt idx="586" formatCode="m/d/yyyy;@">
                  <c:v>44429</c:v>
                </c:pt>
                <c:pt idx="587" formatCode="m/d/yyyy;@">
                  <c:v>44428</c:v>
                </c:pt>
                <c:pt idx="588" formatCode="m/d/yyyy;@">
                  <c:v>44427</c:v>
                </c:pt>
                <c:pt idx="589" formatCode="m/d/yyyy;@">
                  <c:v>44426</c:v>
                </c:pt>
                <c:pt idx="590" formatCode="m/d/yyyy;@">
                  <c:v>44425</c:v>
                </c:pt>
                <c:pt idx="591" formatCode="m/d/yyyy;@">
                  <c:v>44424</c:v>
                </c:pt>
                <c:pt idx="592" formatCode="m/d/yyyy;@">
                  <c:v>44423</c:v>
                </c:pt>
                <c:pt idx="593" formatCode="m/d/yyyy;@">
                  <c:v>44422</c:v>
                </c:pt>
                <c:pt idx="594" formatCode="m/d/yyyy;@">
                  <c:v>44421</c:v>
                </c:pt>
                <c:pt idx="595" formatCode="m/d/yyyy;@">
                  <c:v>44420</c:v>
                </c:pt>
                <c:pt idx="596" formatCode="m/d/yyyy;@">
                  <c:v>44419</c:v>
                </c:pt>
                <c:pt idx="597" formatCode="m/d/yyyy;@">
                  <c:v>44418</c:v>
                </c:pt>
                <c:pt idx="598" formatCode="m/d/yyyy;@">
                  <c:v>44417</c:v>
                </c:pt>
                <c:pt idx="599" formatCode="m/d/yyyy;@">
                  <c:v>44416</c:v>
                </c:pt>
                <c:pt idx="600" formatCode="m/d/yyyy;@">
                  <c:v>44415</c:v>
                </c:pt>
                <c:pt idx="601" formatCode="m/d/yyyy;@">
                  <c:v>44414</c:v>
                </c:pt>
                <c:pt idx="602" formatCode="m/d/yyyy;@">
                  <c:v>44413</c:v>
                </c:pt>
                <c:pt idx="603" formatCode="m/d/yyyy;@">
                  <c:v>44412</c:v>
                </c:pt>
                <c:pt idx="604" formatCode="m/d/yyyy;@">
                  <c:v>44411</c:v>
                </c:pt>
                <c:pt idx="605" formatCode="m/d/yyyy;@">
                  <c:v>44410</c:v>
                </c:pt>
                <c:pt idx="606" formatCode="m/d/yyyy;@">
                  <c:v>44409</c:v>
                </c:pt>
                <c:pt idx="607" formatCode="m/d/yyyy;@">
                  <c:v>44408</c:v>
                </c:pt>
                <c:pt idx="608" formatCode="m/d/yyyy;@">
                  <c:v>44407</c:v>
                </c:pt>
                <c:pt idx="609" formatCode="m/d/yyyy;@">
                  <c:v>44406</c:v>
                </c:pt>
                <c:pt idx="610" formatCode="m/d/yyyy;@">
                  <c:v>44405</c:v>
                </c:pt>
                <c:pt idx="611" formatCode="m/d/yyyy;@">
                  <c:v>44404</c:v>
                </c:pt>
                <c:pt idx="612" formatCode="m/d/yyyy;@">
                  <c:v>44403</c:v>
                </c:pt>
                <c:pt idx="613" formatCode="m/d/yyyy;@">
                  <c:v>44402</c:v>
                </c:pt>
                <c:pt idx="614" formatCode="m/d/yyyy;@">
                  <c:v>44401</c:v>
                </c:pt>
                <c:pt idx="615" formatCode="m/d/yyyy;@">
                  <c:v>44400</c:v>
                </c:pt>
                <c:pt idx="616" formatCode="m/d/yyyy;@">
                  <c:v>44399</c:v>
                </c:pt>
                <c:pt idx="617" formatCode="m/d/yyyy;@">
                  <c:v>44398</c:v>
                </c:pt>
                <c:pt idx="618" formatCode="m/d/yyyy;@">
                  <c:v>44397</c:v>
                </c:pt>
                <c:pt idx="619" formatCode="m/d/yyyy;@">
                  <c:v>44396</c:v>
                </c:pt>
                <c:pt idx="620" formatCode="m/d/yyyy;@">
                  <c:v>44395</c:v>
                </c:pt>
                <c:pt idx="621" formatCode="m/d/yyyy;@">
                  <c:v>44394</c:v>
                </c:pt>
                <c:pt idx="622" formatCode="m/d/yyyy;@">
                  <c:v>44393</c:v>
                </c:pt>
                <c:pt idx="623" formatCode="m/d/yyyy;@">
                  <c:v>44392</c:v>
                </c:pt>
                <c:pt idx="624" formatCode="m/d/yyyy;@">
                  <c:v>44391</c:v>
                </c:pt>
                <c:pt idx="625" formatCode="m/d/yyyy;@">
                  <c:v>44390</c:v>
                </c:pt>
                <c:pt idx="626" formatCode="m/d/yyyy;@">
                  <c:v>44389</c:v>
                </c:pt>
                <c:pt idx="627" formatCode="m/d/yyyy;@">
                  <c:v>44388</c:v>
                </c:pt>
                <c:pt idx="628" formatCode="m/d/yyyy;@">
                  <c:v>44387</c:v>
                </c:pt>
                <c:pt idx="629" formatCode="m/d/yyyy;@">
                  <c:v>44386</c:v>
                </c:pt>
                <c:pt idx="630" formatCode="m/d/yyyy;@">
                  <c:v>44385</c:v>
                </c:pt>
                <c:pt idx="631" formatCode="m/d/yyyy;@">
                  <c:v>44384</c:v>
                </c:pt>
                <c:pt idx="632" formatCode="m/d/yyyy;@">
                  <c:v>44383</c:v>
                </c:pt>
                <c:pt idx="633" formatCode="m/d/yyyy;@">
                  <c:v>44382</c:v>
                </c:pt>
                <c:pt idx="634" formatCode="m/d/yyyy;@">
                  <c:v>44381</c:v>
                </c:pt>
                <c:pt idx="635" formatCode="m/d/yyyy;@">
                  <c:v>44380</c:v>
                </c:pt>
                <c:pt idx="636" formatCode="m/d/yyyy;@">
                  <c:v>44379</c:v>
                </c:pt>
                <c:pt idx="637" formatCode="m/d/yyyy;@">
                  <c:v>44378</c:v>
                </c:pt>
                <c:pt idx="638" formatCode="m/d/yyyy;@">
                  <c:v>44377</c:v>
                </c:pt>
                <c:pt idx="639" formatCode="m/d/yyyy;@">
                  <c:v>44376</c:v>
                </c:pt>
                <c:pt idx="640" formatCode="m/d/yyyy;@">
                  <c:v>44375</c:v>
                </c:pt>
                <c:pt idx="641" formatCode="m/d/yyyy;@">
                  <c:v>44374</c:v>
                </c:pt>
                <c:pt idx="642" formatCode="m/d/yyyy;@">
                  <c:v>44373</c:v>
                </c:pt>
                <c:pt idx="643" formatCode="m/d/yyyy;@">
                  <c:v>44372</c:v>
                </c:pt>
                <c:pt idx="644" formatCode="m/d/yyyy;@">
                  <c:v>44371</c:v>
                </c:pt>
                <c:pt idx="645" formatCode="m/d/yyyy;@">
                  <c:v>44370</c:v>
                </c:pt>
                <c:pt idx="646" formatCode="m/d/yyyy;@">
                  <c:v>44369</c:v>
                </c:pt>
                <c:pt idx="647" formatCode="m/d/yyyy;@">
                  <c:v>44368</c:v>
                </c:pt>
                <c:pt idx="648" formatCode="m/d/yyyy;@">
                  <c:v>44367</c:v>
                </c:pt>
                <c:pt idx="649" formatCode="m/d/yyyy;@">
                  <c:v>44366</c:v>
                </c:pt>
                <c:pt idx="650" formatCode="m/d/yyyy;@">
                  <c:v>44365</c:v>
                </c:pt>
                <c:pt idx="651" formatCode="m/d/yyyy;@">
                  <c:v>44364</c:v>
                </c:pt>
                <c:pt idx="652" formatCode="m/d/yyyy;@">
                  <c:v>44363</c:v>
                </c:pt>
                <c:pt idx="653" formatCode="m/d/yyyy;@">
                  <c:v>44362</c:v>
                </c:pt>
                <c:pt idx="654" formatCode="m/d/yyyy;@">
                  <c:v>44361</c:v>
                </c:pt>
                <c:pt idx="655" formatCode="m/d/yyyy;@">
                  <c:v>44360</c:v>
                </c:pt>
                <c:pt idx="656" formatCode="m/d/yyyy;@">
                  <c:v>44359</c:v>
                </c:pt>
                <c:pt idx="657" formatCode="m/d/yyyy;@">
                  <c:v>44358</c:v>
                </c:pt>
                <c:pt idx="658" formatCode="m/d/yyyy;@">
                  <c:v>44357</c:v>
                </c:pt>
                <c:pt idx="659" formatCode="m/d/yyyy;@">
                  <c:v>44356</c:v>
                </c:pt>
                <c:pt idx="660" formatCode="m/d/yyyy;@">
                  <c:v>44355</c:v>
                </c:pt>
                <c:pt idx="661" formatCode="m/d/yyyy;@">
                  <c:v>44354</c:v>
                </c:pt>
                <c:pt idx="662" formatCode="m/d/yyyy;@">
                  <c:v>44353</c:v>
                </c:pt>
                <c:pt idx="663" formatCode="m/d/yyyy;@">
                  <c:v>44352</c:v>
                </c:pt>
                <c:pt idx="664" formatCode="m/d/yyyy;@">
                  <c:v>44351</c:v>
                </c:pt>
                <c:pt idx="665" formatCode="m/d/yyyy;@">
                  <c:v>44350</c:v>
                </c:pt>
                <c:pt idx="666" formatCode="m/d/yyyy;@">
                  <c:v>44349</c:v>
                </c:pt>
                <c:pt idx="667" formatCode="m/d/yyyy;@">
                  <c:v>44348</c:v>
                </c:pt>
                <c:pt idx="668" formatCode="m/d/yyyy;@">
                  <c:v>44347</c:v>
                </c:pt>
                <c:pt idx="669" formatCode="m/d/yyyy;@">
                  <c:v>44346</c:v>
                </c:pt>
                <c:pt idx="670" formatCode="m/d/yyyy;@">
                  <c:v>44345</c:v>
                </c:pt>
                <c:pt idx="671" formatCode="m/d/yyyy;@">
                  <c:v>44344</c:v>
                </c:pt>
                <c:pt idx="672" formatCode="m/d/yyyy;@">
                  <c:v>44343</c:v>
                </c:pt>
                <c:pt idx="673" formatCode="m/d/yyyy;@">
                  <c:v>44342</c:v>
                </c:pt>
                <c:pt idx="674" formatCode="m/d/yyyy;@">
                  <c:v>44341</c:v>
                </c:pt>
                <c:pt idx="675" formatCode="m/d/yyyy;@">
                  <c:v>44340</c:v>
                </c:pt>
                <c:pt idx="676" formatCode="m/d/yyyy;@">
                  <c:v>44339</c:v>
                </c:pt>
                <c:pt idx="677" formatCode="m/d/yyyy;@">
                  <c:v>44338</c:v>
                </c:pt>
                <c:pt idx="678" formatCode="m/d/yyyy;@">
                  <c:v>44337</c:v>
                </c:pt>
                <c:pt idx="679" formatCode="m/d/yyyy;@">
                  <c:v>44336</c:v>
                </c:pt>
                <c:pt idx="680" formatCode="m/d/yyyy;@">
                  <c:v>44335</c:v>
                </c:pt>
                <c:pt idx="681" formatCode="m/d/yyyy;@">
                  <c:v>44334</c:v>
                </c:pt>
                <c:pt idx="682" formatCode="m/d/yyyy;@">
                  <c:v>44333</c:v>
                </c:pt>
                <c:pt idx="683" formatCode="m/d/yyyy;@">
                  <c:v>44332</c:v>
                </c:pt>
                <c:pt idx="684" formatCode="m/d/yyyy;@">
                  <c:v>44331</c:v>
                </c:pt>
                <c:pt idx="685" formatCode="m/d/yyyy;@">
                  <c:v>44330</c:v>
                </c:pt>
                <c:pt idx="686" formatCode="m/d/yyyy;@">
                  <c:v>44329</c:v>
                </c:pt>
                <c:pt idx="687" formatCode="m/d/yyyy;@">
                  <c:v>44328</c:v>
                </c:pt>
                <c:pt idx="688" formatCode="m/d/yyyy;@">
                  <c:v>44327</c:v>
                </c:pt>
                <c:pt idx="689" formatCode="m/d/yyyy;@">
                  <c:v>44326</c:v>
                </c:pt>
                <c:pt idx="690" formatCode="m/d/yyyy;@">
                  <c:v>44325</c:v>
                </c:pt>
                <c:pt idx="691" formatCode="m/d/yyyy;@">
                  <c:v>44324</c:v>
                </c:pt>
                <c:pt idx="692" formatCode="m/d/yyyy;@">
                  <c:v>44323</c:v>
                </c:pt>
                <c:pt idx="693" formatCode="m/d/yyyy;@">
                  <c:v>44322</c:v>
                </c:pt>
                <c:pt idx="694" formatCode="m/d/yyyy;@">
                  <c:v>44321</c:v>
                </c:pt>
                <c:pt idx="695" formatCode="m/d/yyyy;@">
                  <c:v>44320</c:v>
                </c:pt>
                <c:pt idx="696" formatCode="m/d/yyyy;@">
                  <c:v>44319</c:v>
                </c:pt>
                <c:pt idx="697" formatCode="m/d/yyyy;@">
                  <c:v>44318</c:v>
                </c:pt>
                <c:pt idx="698" formatCode="m/d/yyyy;@">
                  <c:v>44317</c:v>
                </c:pt>
                <c:pt idx="699" formatCode="m/d/yyyy;@">
                  <c:v>44316</c:v>
                </c:pt>
                <c:pt idx="700" formatCode="m/d/yyyy;@">
                  <c:v>44315</c:v>
                </c:pt>
                <c:pt idx="701" formatCode="m/d/yyyy;@">
                  <c:v>44314</c:v>
                </c:pt>
                <c:pt idx="702" formatCode="m/d/yyyy;@">
                  <c:v>44313</c:v>
                </c:pt>
                <c:pt idx="703" formatCode="m/d/yyyy;@">
                  <c:v>44312</c:v>
                </c:pt>
                <c:pt idx="704" formatCode="m/d/yyyy;@">
                  <c:v>44311</c:v>
                </c:pt>
                <c:pt idx="705" formatCode="m/d/yyyy;@">
                  <c:v>44310</c:v>
                </c:pt>
                <c:pt idx="706" formatCode="m/d/yyyy;@">
                  <c:v>44309</c:v>
                </c:pt>
                <c:pt idx="707" formatCode="m/d/yyyy;@">
                  <c:v>44308</c:v>
                </c:pt>
                <c:pt idx="708" formatCode="m/d/yyyy;@">
                  <c:v>44307</c:v>
                </c:pt>
                <c:pt idx="709" formatCode="m/d/yyyy;@">
                  <c:v>44306</c:v>
                </c:pt>
                <c:pt idx="710" formatCode="m/d/yyyy;@">
                  <c:v>44305</c:v>
                </c:pt>
                <c:pt idx="711" formatCode="m/d/yyyy;@">
                  <c:v>44304</c:v>
                </c:pt>
                <c:pt idx="712" formatCode="m/d/yyyy;@">
                  <c:v>44303</c:v>
                </c:pt>
                <c:pt idx="713" formatCode="m/d/yyyy;@">
                  <c:v>44302</c:v>
                </c:pt>
                <c:pt idx="714" formatCode="m/d/yyyy;@">
                  <c:v>44301</c:v>
                </c:pt>
                <c:pt idx="715" formatCode="m/d/yyyy;@">
                  <c:v>44300</c:v>
                </c:pt>
                <c:pt idx="716" formatCode="m/d/yyyy;@">
                  <c:v>44299</c:v>
                </c:pt>
                <c:pt idx="717" formatCode="m/d/yyyy;@">
                  <c:v>44298</c:v>
                </c:pt>
                <c:pt idx="718" formatCode="m/d/yyyy;@">
                  <c:v>44297</c:v>
                </c:pt>
                <c:pt idx="719" formatCode="m/d/yyyy;@">
                  <c:v>44296</c:v>
                </c:pt>
                <c:pt idx="720" formatCode="m/d/yyyy;@">
                  <c:v>44295</c:v>
                </c:pt>
                <c:pt idx="721" formatCode="m/d/yyyy;@">
                  <c:v>44294</c:v>
                </c:pt>
                <c:pt idx="722" formatCode="m/d/yyyy;@">
                  <c:v>44293</c:v>
                </c:pt>
                <c:pt idx="723" formatCode="m/d/yyyy;@">
                  <c:v>44292</c:v>
                </c:pt>
                <c:pt idx="724" formatCode="m/d/yyyy;@">
                  <c:v>44291</c:v>
                </c:pt>
                <c:pt idx="725" formatCode="m/d/yyyy;@">
                  <c:v>44290</c:v>
                </c:pt>
                <c:pt idx="726" formatCode="m/d/yyyy;@">
                  <c:v>44289</c:v>
                </c:pt>
                <c:pt idx="727" formatCode="m/d/yyyy;@">
                  <c:v>44288</c:v>
                </c:pt>
                <c:pt idx="728" formatCode="m/d/yyyy;@">
                  <c:v>44287</c:v>
                </c:pt>
                <c:pt idx="729" formatCode="m/d/yyyy;@">
                  <c:v>44286</c:v>
                </c:pt>
                <c:pt idx="730" formatCode="m/d/yyyy;@">
                  <c:v>44285</c:v>
                </c:pt>
                <c:pt idx="731" formatCode="m/d/yyyy;@">
                  <c:v>44284</c:v>
                </c:pt>
                <c:pt idx="732" formatCode="m/d/yyyy;@">
                  <c:v>44283</c:v>
                </c:pt>
                <c:pt idx="733" formatCode="m/d/yyyy;@">
                  <c:v>44282</c:v>
                </c:pt>
                <c:pt idx="734" formatCode="m/d/yyyy;@">
                  <c:v>44281</c:v>
                </c:pt>
                <c:pt idx="735" formatCode="m/d/yyyy;@">
                  <c:v>44280</c:v>
                </c:pt>
                <c:pt idx="736" formatCode="m/d/yyyy;@">
                  <c:v>44279</c:v>
                </c:pt>
                <c:pt idx="737" formatCode="m/d/yyyy;@">
                  <c:v>44278</c:v>
                </c:pt>
                <c:pt idx="738" formatCode="m/d/yyyy;@">
                  <c:v>44277</c:v>
                </c:pt>
                <c:pt idx="739" formatCode="m/d/yyyy;@">
                  <c:v>44276</c:v>
                </c:pt>
                <c:pt idx="740" formatCode="m/d/yyyy;@">
                  <c:v>44275</c:v>
                </c:pt>
                <c:pt idx="741" formatCode="m/d/yyyy;@">
                  <c:v>44274</c:v>
                </c:pt>
                <c:pt idx="742" formatCode="m/d/yyyy;@">
                  <c:v>44273</c:v>
                </c:pt>
                <c:pt idx="743" formatCode="m/d/yyyy;@">
                  <c:v>44272</c:v>
                </c:pt>
                <c:pt idx="744" formatCode="m/d/yyyy;@">
                  <c:v>44271</c:v>
                </c:pt>
                <c:pt idx="745" formatCode="m/d/yyyy;@">
                  <c:v>44270</c:v>
                </c:pt>
                <c:pt idx="746" formatCode="m/d/yyyy;@">
                  <c:v>44269</c:v>
                </c:pt>
                <c:pt idx="747" formatCode="m/d/yyyy;@">
                  <c:v>44268</c:v>
                </c:pt>
                <c:pt idx="748" formatCode="m/d/yyyy;@">
                  <c:v>44267</c:v>
                </c:pt>
                <c:pt idx="749" formatCode="m/d/yyyy;@">
                  <c:v>44266</c:v>
                </c:pt>
                <c:pt idx="750" formatCode="m/d/yyyy;@">
                  <c:v>44265</c:v>
                </c:pt>
                <c:pt idx="751" formatCode="m/d/yyyy;@">
                  <c:v>44264</c:v>
                </c:pt>
                <c:pt idx="752" formatCode="m/d/yyyy;@">
                  <c:v>44263</c:v>
                </c:pt>
                <c:pt idx="753" formatCode="m/d/yyyy;@">
                  <c:v>44262</c:v>
                </c:pt>
                <c:pt idx="754" formatCode="m/d/yyyy;@">
                  <c:v>44261</c:v>
                </c:pt>
                <c:pt idx="755" formatCode="m/d/yyyy;@">
                  <c:v>44260</c:v>
                </c:pt>
                <c:pt idx="756" formatCode="m/d/yyyy;@">
                  <c:v>44259</c:v>
                </c:pt>
                <c:pt idx="757" formatCode="m/d/yyyy;@">
                  <c:v>44258</c:v>
                </c:pt>
                <c:pt idx="758" formatCode="m/d/yyyy;@">
                  <c:v>44257</c:v>
                </c:pt>
                <c:pt idx="759" formatCode="m/d/yyyy;@">
                  <c:v>44256</c:v>
                </c:pt>
                <c:pt idx="760" formatCode="m/d/yyyy;@">
                  <c:v>44255</c:v>
                </c:pt>
                <c:pt idx="761" formatCode="m/d/yyyy;@">
                  <c:v>44254</c:v>
                </c:pt>
                <c:pt idx="762" formatCode="m/d/yyyy;@">
                  <c:v>44253</c:v>
                </c:pt>
                <c:pt idx="763" formatCode="m/d/yyyy;@">
                  <c:v>44252</c:v>
                </c:pt>
                <c:pt idx="764" formatCode="m/d/yyyy;@">
                  <c:v>44251</c:v>
                </c:pt>
                <c:pt idx="765" formatCode="m/d/yyyy;@">
                  <c:v>44250</c:v>
                </c:pt>
                <c:pt idx="766" formatCode="m/d/yyyy;@">
                  <c:v>44249</c:v>
                </c:pt>
                <c:pt idx="767" formatCode="m/d/yyyy;@">
                  <c:v>44248</c:v>
                </c:pt>
                <c:pt idx="768" formatCode="m/d/yyyy;@">
                  <c:v>44247</c:v>
                </c:pt>
                <c:pt idx="769" formatCode="m/d/yyyy;@">
                  <c:v>44246</c:v>
                </c:pt>
                <c:pt idx="770" formatCode="m/d/yyyy;@">
                  <c:v>44245</c:v>
                </c:pt>
                <c:pt idx="771" formatCode="m/d/yyyy;@">
                  <c:v>44244</c:v>
                </c:pt>
                <c:pt idx="772" formatCode="m/d/yyyy;@">
                  <c:v>44243</c:v>
                </c:pt>
                <c:pt idx="773" formatCode="m/d/yyyy;@">
                  <c:v>44242</c:v>
                </c:pt>
                <c:pt idx="774" formatCode="m/d/yyyy;@">
                  <c:v>44241</c:v>
                </c:pt>
                <c:pt idx="775" formatCode="m/d/yyyy;@">
                  <c:v>44240</c:v>
                </c:pt>
                <c:pt idx="776" formatCode="m/d/yyyy;@">
                  <c:v>44239</c:v>
                </c:pt>
                <c:pt idx="777" formatCode="m/d/yyyy;@">
                  <c:v>44238</c:v>
                </c:pt>
                <c:pt idx="778" formatCode="m/d/yyyy;@">
                  <c:v>44237</c:v>
                </c:pt>
                <c:pt idx="779" formatCode="m/d/yyyy;@">
                  <c:v>44236</c:v>
                </c:pt>
                <c:pt idx="780" formatCode="m/d/yyyy;@">
                  <c:v>44235</c:v>
                </c:pt>
                <c:pt idx="781" formatCode="m/d/yyyy;@">
                  <c:v>44234</c:v>
                </c:pt>
                <c:pt idx="782" formatCode="m/d/yyyy;@">
                  <c:v>44233</c:v>
                </c:pt>
                <c:pt idx="783" formatCode="m/d/yyyy;@">
                  <c:v>44232</c:v>
                </c:pt>
                <c:pt idx="784" formatCode="m/d/yyyy;@">
                  <c:v>44231</c:v>
                </c:pt>
                <c:pt idx="785" formatCode="m/d/yyyy;@">
                  <c:v>44230</c:v>
                </c:pt>
                <c:pt idx="786" formatCode="m/d/yyyy;@">
                  <c:v>44229</c:v>
                </c:pt>
                <c:pt idx="787" formatCode="m/d/yyyy;@">
                  <c:v>44228</c:v>
                </c:pt>
                <c:pt idx="788" formatCode="m/d/yyyy;@">
                  <c:v>44227</c:v>
                </c:pt>
                <c:pt idx="789" formatCode="m/d/yyyy;@">
                  <c:v>44226</c:v>
                </c:pt>
                <c:pt idx="790" formatCode="m/d/yyyy;@">
                  <c:v>44225</c:v>
                </c:pt>
                <c:pt idx="791" formatCode="m/d/yyyy;@">
                  <c:v>44224</c:v>
                </c:pt>
                <c:pt idx="792" formatCode="m/d/yyyy;@">
                  <c:v>44223</c:v>
                </c:pt>
                <c:pt idx="793" formatCode="m/d/yyyy;@">
                  <c:v>44222</c:v>
                </c:pt>
                <c:pt idx="794" formatCode="m/d/yyyy;@">
                  <c:v>44221</c:v>
                </c:pt>
                <c:pt idx="795" formatCode="m/d/yyyy;@">
                  <c:v>44220</c:v>
                </c:pt>
                <c:pt idx="796" formatCode="m/d/yyyy;@">
                  <c:v>44219</c:v>
                </c:pt>
                <c:pt idx="797" formatCode="m/d/yyyy;@">
                  <c:v>44218</c:v>
                </c:pt>
                <c:pt idx="798" formatCode="m/d/yyyy;@">
                  <c:v>44217</c:v>
                </c:pt>
                <c:pt idx="799" formatCode="m/d/yyyy;@">
                  <c:v>44216</c:v>
                </c:pt>
                <c:pt idx="800" formatCode="m/d/yyyy;@">
                  <c:v>44215</c:v>
                </c:pt>
                <c:pt idx="801" formatCode="m/d/yyyy;@">
                  <c:v>44214</c:v>
                </c:pt>
                <c:pt idx="802" formatCode="m/d/yyyy;@">
                  <c:v>44213</c:v>
                </c:pt>
                <c:pt idx="803" formatCode="m/d/yyyy;@">
                  <c:v>44212</c:v>
                </c:pt>
                <c:pt idx="804" formatCode="m/d/yyyy;@">
                  <c:v>44211</c:v>
                </c:pt>
                <c:pt idx="805" formatCode="m/d/yyyy;@">
                  <c:v>44210</c:v>
                </c:pt>
                <c:pt idx="806" formatCode="m/d/yyyy;@">
                  <c:v>44209</c:v>
                </c:pt>
                <c:pt idx="807" formatCode="m/d/yyyy;@">
                  <c:v>44208</c:v>
                </c:pt>
                <c:pt idx="808" formatCode="m/d/yyyy;@">
                  <c:v>44207</c:v>
                </c:pt>
                <c:pt idx="809" formatCode="m/d/yyyy;@">
                  <c:v>44206</c:v>
                </c:pt>
                <c:pt idx="810" formatCode="m/d/yyyy;@">
                  <c:v>44205</c:v>
                </c:pt>
                <c:pt idx="811" formatCode="m/d/yyyy;@">
                  <c:v>44204</c:v>
                </c:pt>
                <c:pt idx="812" formatCode="m/d/yyyy;@">
                  <c:v>44203</c:v>
                </c:pt>
                <c:pt idx="813" formatCode="m/d/yyyy;@">
                  <c:v>44202</c:v>
                </c:pt>
                <c:pt idx="814" formatCode="m/d/yyyy;@">
                  <c:v>44201</c:v>
                </c:pt>
                <c:pt idx="815" formatCode="m/d/yyyy;@">
                  <c:v>44200</c:v>
                </c:pt>
                <c:pt idx="816" formatCode="m/d/yyyy;@">
                  <c:v>44199</c:v>
                </c:pt>
                <c:pt idx="817" formatCode="m/d/yyyy;@">
                  <c:v>44198</c:v>
                </c:pt>
                <c:pt idx="818" formatCode="m/d/yyyy;@">
                  <c:v>44197</c:v>
                </c:pt>
                <c:pt idx="819" formatCode="m/d/yyyy;@">
                  <c:v>44196</c:v>
                </c:pt>
                <c:pt idx="820" formatCode="m/d/yyyy;@">
                  <c:v>44195</c:v>
                </c:pt>
                <c:pt idx="821" formatCode="m/d/yyyy;@">
                  <c:v>44194</c:v>
                </c:pt>
                <c:pt idx="822" formatCode="m/d/yyyy;@">
                  <c:v>44193</c:v>
                </c:pt>
                <c:pt idx="823" formatCode="m/d/yyyy;@">
                  <c:v>44192</c:v>
                </c:pt>
                <c:pt idx="824" formatCode="m/d/yyyy;@">
                  <c:v>44191</c:v>
                </c:pt>
                <c:pt idx="825" formatCode="m/d/yyyy;@">
                  <c:v>44190</c:v>
                </c:pt>
                <c:pt idx="826" formatCode="m/d/yyyy;@">
                  <c:v>44189</c:v>
                </c:pt>
                <c:pt idx="827" formatCode="m/d/yyyy;@">
                  <c:v>44188</c:v>
                </c:pt>
                <c:pt idx="828" formatCode="m/d/yyyy;@">
                  <c:v>44187</c:v>
                </c:pt>
                <c:pt idx="829" formatCode="m/d/yyyy;@">
                  <c:v>44186</c:v>
                </c:pt>
                <c:pt idx="830" formatCode="m/d/yyyy;@">
                  <c:v>44185</c:v>
                </c:pt>
                <c:pt idx="831" formatCode="m/d/yyyy;@">
                  <c:v>44184</c:v>
                </c:pt>
                <c:pt idx="832" formatCode="m/d/yyyy;@">
                  <c:v>44183</c:v>
                </c:pt>
                <c:pt idx="833" formatCode="m/d/yyyy;@">
                  <c:v>44182</c:v>
                </c:pt>
                <c:pt idx="834" formatCode="m/d/yyyy;@">
                  <c:v>44181</c:v>
                </c:pt>
                <c:pt idx="835" formatCode="m/d/yyyy;@">
                  <c:v>44180</c:v>
                </c:pt>
                <c:pt idx="836" formatCode="m/d/yyyy;@">
                  <c:v>44179</c:v>
                </c:pt>
                <c:pt idx="837" formatCode="m/d/yyyy;@">
                  <c:v>44178</c:v>
                </c:pt>
                <c:pt idx="838" formatCode="m/d/yyyy;@">
                  <c:v>44177</c:v>
                </c:pt>
                <c:pt idx="839" formatCode="m/d/yyyy;@">
                  <c:v>44176</c:v>
                </c:pt>
                <c:pt idx="840" formatCode="m/d/yyyy;@">
                  <c:v>44175</c:v>
                </c:pt>
                <c:pt idx="841" formatCode="m/d/yyyy;@">
                  <c:v>44174</c:v>
                </c:pt>
                <c:pt idx="842" formatCode="m/d/yyyy;@">
                  <c:v>44173</c:v>
                </c:pt>
                <c:pt idx="843" formatCode="m/d/yyyy;@">
                  <c:v>44172</c:v>
                </c:pt>
                <c:pt idx="844" formatCode="m/d/yyyy;@">
                  <c:v>44171</c:v>
                </c:pt>
                <c:pt idx="845" formatCode="m/d/yyyy;@">
                  <c:v>44170</c:v>
                </c:pt>
                <c:pt idx="846" formatCode="m/d/yyyy;@">
                  <c:v>44169</c:v>
                </c:pt>
                <c:pt idx="847" formatCode="m/d/yyyy;@">
                  <c:v>44168</c:v>
                </c:pt>
                <c:pt idx="848" formatCode="m/d/yyyy;@">
                  <c:v>44167</c:v>
                </c:pt>
                <c:pt idx="849" formatCode="m/d/yyyy;@">
                  <c:v>44166</c:v>
                </c:pt>
                <c:pt idx="850" formatCode="m/d/yyyy;@">
                  <c:v>44165</c:v>
                </c:pt>
                <c:pt idx="851" formatCode="m/d/yyyy;@">
                  <c:v>44164</c:v>
                </c:pt>
                <c:pt idx="852" formatCode="m/d/yyyy;@">
                  <c:v>44163</c:v>
                </c:pt>
                <c:pt idx="853" formatCode="m/d/yyyy;@">
                  <c:v>44162</c:v>
                </c:pt>
                <c:pt idx="854" formatCode="m/d/yyyy;@">
                  <c:v>44161</c:v>
                </c:pt>
                <c:pt idx="855" formatCode="m/d/yyyy;@">
                  <c:v>44160</c:v>
                </c:pt>
                <c:pt idx="856" formatCode="m/d/yyyy;@">
                  <c:v>44159</c:v>
                </c:pt>
                <c:pt idx="857" formatCode="m/d/yyyy;@">
                  <c:v>44158</c:v>
                </c:pt>
                <c:pt idx="858" formatCode="m/d/yyyy;@">
                  <c:v>44157</c:v>
                </c:pt>
                <c:pt idx="859" formatCode="m/d/yyyy;@">
                  <c:v>44156</c:v>
                </c:pt>
                <c:pt idx="860" formatCode="m/d/yyyy;@">
                  <c:v>44155</c:v>
                </c:pt>
                <c:pt idx="861" formatCode="m/d/yyyy;@">
                  <c:v>44154</c:v>
                </c:pt>
                <c:pt idx="862" formatCode="m/d/yyyy;@">
                  <c:v>44153</c:v>
                </c:pt>
                <c:pt idx="863" formatCode="m/d/yyyy;@">
                  <c:v>44152</c:v>
                </c:pt>
                <c:pt idx="864" formatCode="m/d/yyyy;@">
                  <c:v>44151</c:v>
                </c:pt>
                <c:pt idx="865" formatCode="m/d/yyyy;@">
                  <c:v>44150</c:v>
                </c:pt>
                <c:pt idx="866" formatCode="m/d/yyyy;@">
                  <c:v>44149</c:v>
                </c:pt>
                <c:pt idx="867" formatCode="m/d/yyyy;@">
                  <c:v>44148</c:v>
                </c:pt>
                <c:pt idx="868" formatCode="m/d/yyyy;@">
                  <c:v>44147</c:v>
                </c:pt>
                <c:pt idx="869" formatCode="m/d/yyyy;@">
                  <c:v>44146</c:v>
                </c:pt>
                <c:pt idx="870" formatCode="m/d/yyyy;@">
                  <c:v>44145</c:v>
                </c:pt>
                <c:pt idx="871" formatCode="m/d/yyyy;@">
                  <c:v>44144</c:v>
                </c:pt>
                <c:pt idx="872" formatCode="m/d/yyyy;@">
                  <c:v>44143</c:v>
                </c:pt>
                <c:pt idx="873" formatCode="m/d/yyyy;@">
                  <c:v>44142</c:v>
                </c:pt>
                <c:pt idx="874" formatCode="m/d/yyyy;@">
                  <c:v>44141</c:v>
                </c:pt>
                <c:pt idx="875" formatCode="m/d/yyyy;@">
                  <c:v>44140</c:v>
                </c:pt>
                <c:pt idx="876" formatCode="m/d/yyyy;@">
                  <c:v>44139</c:v>
                </c:pt>
                <c:pt idx="877" formatCode="m/d/yyyy;@">
                  <c:v>44138</c:v>
                </c:pt>
                <c:pt idx="878" formatCode="m/d/yyyy;@">
                  <c:v>44137</c:v>
                </c:pt>
                <c:pt idx="879" formatCode="m/d/yyyy;@">
                  <c:v>44136</c:v>
                </c:pt>
                <c:pt idx="880" formatCode="m/d/yyyy;@">
                  <c:v>44135</c:v>
                </c:pt>
                <c:pt idx="881" formatCode="m/d/yyyy;@">
                  <c:v>44134</c:v>
                </c:pt>
                <c:pt idx="882" formatCode="m/d/yyyy;@">
                  <c:v>44133</c:v>
                </c:pt>
                <c:pt idx="883" formatCode="m/d/yyyy;@">
                  <c:v>44132</c:v>
                </c:pt>
                <c:pt idx="884" formatCode="m/d/yyyy;@">
                  <c:v>44131</c:v>
                </c:pt>
                <c:pt idx="885" formatCode="m/d/yyyy;@">
                  <c:v>44130</c:v>
                </c:pt>
                <c:pt idx="886" formatCode="m/d/yyyy;@">
                  <c:v>44129</c:v>
                </c:pt>
                <c:pt idx="887" formatCode="m/d/yyyy;@">
                  <c:v>44128</c:v>
                </c:pt>
                <c:pt idx="888" formatCode="m/d/yyyy;@">
                  <c:v>44127</c:v>
                </c:pt>
                <c:pt idx="889" formatCode="m/d/yyyy;@">
                  <c:v>44126</c:v>
                </c:pt>
                <c:pt idx="890" formatCode="m/d/yyyy;@">
                  <c:v>44125</c:v>
                </c:pt>
                <c:pt idx="891" formatCode="m/d/yyyy;@">
                  <c:v>44124</c:v>
                </c:pt>
                <c:pt idx="892" formatCode="m/d/yyyy;@">
                  <c:v>44123</c:v>
                </c:pt>
                <c:pt idx="893" formatCode="m/d/yyyy;@">
                  <c:v>44122</c:v>
                </c:pt>
                <c:pt idx="894" formatCode="m/d/yyyy;@">
                  <c:v>44121</c:v>
                </c:pt>
                <c:pt idx="895" formatCode="m/d/yyyy;@">
                  <c:v>44120</c:v>
                </c:pt>
                <c:pt idx="896" formatCode="m/d/yyyy;@">
                  <c:v>44119</c:v>
                </c:pt>
                <c:pt idx="897" formatCode="m/d/yyyy;@">
                  <c:v>44118</c:v>
                </c:pt>
                <c:pt idx="898" formatCode="m/d/yyyy;@">
                  <c:v>44117</c:v>
                </c:pt>
                <c:pt idx="899" formatCode="m/d/yyyy;@">
                  <c:v>44116</c:v>
                </c:pt>
                <c:pt idx="900" formatCode="m/d/yyyy;@">
                  <c:v>44115</c:v>
                </c:pt>
                <c:pt idx="901" formatCode="m/d/yyyy;@">
                  <c:v>44114</c:v>
                </c:pt>
                <c:pt idx="902" formatCode="m/d/yyyy;@">
                  <c:v>44113</c:v>
                </c:pt>
                <c:pt idx="903" formatCode="m/d/yyyy;@">
                  <c:v>44112</c:v>
                </c:pt>
                <c:pt idx="904" formatCode="m/d/yyyy;@">
                  <c:v>44111</c:v>
                </c:pt>
                <c:pt idx="905" formatCode="m/d/yyyy;@">
                  <c:v>44110</c:v>
                </c:pt>
                <c:pt idx="906" formatCode="m/d/yyyy;@">
                  <c:v>44109</c:v>
                </c:pt>
                <c:pt idx="907" formatCode="m/d/yyyy;@">
                  <c:v>44108</c:v>
                </c:pt>
                <c:pt idx="908" formatCode="m/d/yyyy;@">
                  <c:v>44107</c:v>
                </c:pt>
                <c:pt idx="909" formatCode="m/d/yyyy;@">
                  <c:v>44106</c:v>
                </c:pt>
                <c:pt idx="910" formatCode="m/d/yyyy;@">
                  <c:v>44105</c:v>
                </c:pt>
                <c:pt idx="911" formatCode="m/d/yyyy;@">
                  <c:v>44104</c:v>
                </c:pt>
                <c:pt idx="912" formatCode="m/d/yyyy;@">
                  <c:v>44103</c:v>
                </c:pt>
                <c:pt idx="913" formatCode="m/d/yyyy;@">
                  <c:v>44102</c:v>
                </c:pt>
                <c:pt idx="914" formatCode="m/d/yyyy;@">
                  <c:v>44101</c:v>
                </c:pt>
                <c:pt idx="915" formatCode="m/d/yyyy;@">
                  <c:v>44100</c:v>
                </c:pt>
                <c:pt idx="916" formatCode="m/d/yyyy;@">
                  <c:v>44099</c:v>
                </c:pt>
                <c:pt idx="917" formatCode="m/d/yyyy;@">
                  <c:v>44098</c:v>
                </c:pt>
                <c:pt idx="918" formatCode="m/d/yyyy;@">
                  <c:v>44097</c:v>
                </c:pt>
                <c:pt idx="919" formatCode="m/d/yyyy;@">
                  <c:v>44096</c:v>
                </c:pt>
                <c:pt idx="920" formatCode="m/d/yyyy;@">
                  <c:v>44095</c:v>
                </c:pt>
                <c:pt idx="921" formatCode="m/d/yyyy;@">
                  <c:v>44094</c:v>
                </c:pt>
                <c:pt idx="922" formatCode="m/d/yyyy;@">
                  <c:v>44093</c:v>
                </c:pt>
                <c:pt idx="923" formatCode="m/d/yyyy;@">
                  <c:v>44092</c:v>
                </c:pt>
                <c:pt idx="924" formatCode="m/d/yyyy;@">
                  <c:v>44091</c:v>
                </c:pt>
                <c:pt idx="925" formatCode="m/d/yyyy;@">
                  <c:v>44090</c:v>
                </c:pt>
                <c:pt idx="926" formatCode="m/d/yyyy;@">
                  <c:v>44089</c:v>
                </c:pt>
                <c:pt idx="927" formatCode="m/d/yyyy;@">
                  <c:v>44088</c:v>
                </c:pt>
                <c:pt idx="928" formatCode="m/d/yyyy;@">
                  <c:v>44087</c:v>
                </c:pt>
                <c:pt idx="929" formatCode="m/d/yyyy;@">
                  <c:v>44086</c:v>
                </c:pt>
                <c:pt idx="930" formatCode="m/d/yyyy;@">
                  <c:v>44085</c:v>
                </c:pt>
                <c:pt idx="931" formatCode="m/d/yyyy;@">
                  <c:v>44084</c:v>
                </c:pt>
                <c:pt idx="932" formatCode="m/d/yyyy;@">
                  <c:v>44083</c:v>
                </c:pt>
                <c:pt idx="933" formatCode="m/d/yyyy;@">
                  <c:v>44082</c:v>
                </c:pt>
                <c:pt idx="934" formatCode="m/d/yyyy;@">
                  <c:v>44081</c:v>
                </c:pt>
                <c:pt idx="935" formatCode="m/d/yyyy;@">
                  <c:v>44080</c:v>
                </c:pt>
                <c:pt idx="936" formatCode="m/d/yyyy;@">
                  <c:v>44079</c:v>
                </c:pt>
                <c:pt idx="937" formatCode="m/d/yyyy;@">
                  <c:v>44078</c:v>
                </c:pt>
                <c:pt idx="938" formatCode="m/d/yyyy;@">
                  <c:v>44077</c:v>
                </c:pt>
                <c:pt idx="939" formatCode="m/d/yyyy;@">
                  <c:v>44076</c:v>
                </c:pt>
                <c:pt idx="940" formatCode="m/d/yyyy;@">
                  <c:v>44075</c:v>
                </c:pt>
                <c:pt idx="941" formatCode="m/d/yyyy;@">
                  <c:v>44074</c:v>
                </c:pt>
                <c:pt idx="942" formatCode="m/d/yyyy;@">
                  <c:v>44073</c:v>
                </c:pt>
                <c:pt idx="943" formatCode="m/d/yyyy;@">
                  <c:v>44072</c:v>
                </c:pt>
                <c:pt idx="944" formatCode="m/d/yyyy;@">
                  <c:v>44071</c:v>
                </c:pt>
                <c:pt idx="945" formatCode="m/d/yyyy;@">
                  <c:v>44070</c:v>
                </c:pt>
                <c:pt idx="946" formatCode="m/d/yyyy;@">
                  <c:v>44069</c:v>
                </c:pt>
                <c:pt idx="947" formatCode="m/d/yyyy;@">
                  <c:v>44068</c:v>
                </c:pt>
                <c:pt idx="948" formatCode="m/d/yyyy;@">
                  <c:v>44067</c:v>
                </c:pt>
                <c:pt idx="949" formatCode="m/d/yyyy;@">
                  <c:v>44066</c:v>
                </c:pt>
                <c:pt idx="950" formatCode="m/d/yyyy;@">
                  <c:v>44065</c:v>
                </c:pt>
                <c:pt idx="951" formatCode="m/d/yyyy;@">
                  <c:v>44064</c:v>
                </c:pt>
                <c:pt idx="952" formatCode="m/d/yyyy;@">
                  <c:v>44063</c:v>
                </c:pt>
                <c:pt idx="953" formatCode="m/d/yyyy;@">
                  <c:v>44062</c:v>
                </c:pt>
                <c:pt idx="954" formatCode="m/d/yyyy;@">
                  <c:v>44061</c:v>
                </c:pt>
                <c:pt idx="955" formatCode="m/d/yyyy;@">
                  <c:v>44060</c:v>
                </c:pt>
                <c:pt idx="956" formatCode="m/d/yyyy;@">
                  <c:v>44059</c:v>
                </c:pt>
                <c:pt idx="957" formatCode="m/d/yyyy;@">
                  <c:v>44058</c:v>
                </c:pt>
                <c:pt idx="958" formatCode="m/d/yyyy;@">
                  <c:v>44057</c:v>
                </c:pt>
                <c:pt idx="959" formatCode="m/d/yyyy;@">
                  <c:v>44056</c:v>
                </c:pt>
                <c:pt idx="960" formatCode="m/d/yyyy;@">
                  <c:v>44055</c:v>
                </c:pt>
                <c:pt idx="961" formatCode="m/d/yyyy;@">
                  <c:v>44054</c:v>
                </c:pt>
                <c:pt idx="962" formatCode="m/d/yyyy;@">
                  <c:v>44053</c:v>
                </c:pt>
                <c:pt idx="963" formatCode="m/d/yyyy;@">
                  <c:v>44052</c:v>
                </c:pt>
                <c:pt idx="964" formatCode="m/d/yyyy;@">
                  <c:v>44051</c:v>
                </c:pt>
                <c:pt idx="965" formatCode="m/d/yyyy;@">
                  <c:v>44050</c:v>
                </c:pt>
                <c:pt idx="966" formatCode="m/d/yyyy;@">
                  <c:v>44049</c:v>
                </c:pt>
                <c:pt idx="967" formatCode="m/d/yyyy;@">
                  <c:v>44048</c:v>
                </c:pt>
                <c:pt idx="968" formatCode="m/d/yyyy;@">
                  <c:v>44047</c:v>
                </c:pt>
                <c:pt idx="969" formatCode="m/d/yyyy;@">
                  <c:v>44046</c:v>
                </c:pt>
                <c:pt idx="970" formatCode="m/d/yyyy;@">
                  <c:v>44045</c:v>
                </c:pt>
                <c:pt idx="971" formatCode="m/d/yyyy;@">
                  <c:v>44044</c:v>
                </c:pt>
                <c:pt idx="972" formatCode="m/d/yyyy;@">
                  <c:v>44043</c:v>
                </c:pt>
                <c:pt idx="973" formatCode="m/d/yyyy;@">
                  <c:v>44042</c:v>
                </c:pt>
                <c:pt idx="974" formatCode="m/d/yyyy;@">
                  <c:v>44041</c:v>
                </c:pt>
                <c:pt idx="975" formatCode="m/d/yyyy;@">
                  <c:v>44040</c:v>
                </c:pt>
                <c:pt idx="976" formatCode="m/d/yyyy;@">
                  <c:v>44039</c:v>
                </c:pt>
                <c:pt idx="977" formatCode="m/d/yyyy;@">
                  <c:v>44038</c:v>
                </c:pt>
                <c:pt idx="978" formatCode="m/d/yyyy;@">
                  <c:v>44037</c:v>
                </c:pt>
                <c:pt idx="979" formatCode="m/d/yyyy;@">
                  <c:v>44036</c:v>
                </c:pt>
                <c:pt idx="980" formatCode="m/d/yyyy;@">
                  <c:v>44035</c:v>
                </c:pt>
                <c:pt idx="981" formatCode="m/d/yyyy;@">
                  <c:v>44034</c:v>
                </c:pt>
                <c:pt idx="982" formatCode="m/d/yyyy;@">
                  <c:v>44033</c:v>
                </c:pt>
                <c:pt idx="983" formatCode="m/d/yyyy;@">
                  <c:v>44032</c:v>
                </c:pt>
                <c:pt idx="984" formatCode="m/d/yyyy;@">
                  <c:v>44031</c:v>
                </c:pt>
                <c:pt idx="985" formatCode="m/d/yyyy;@">
                  <c:v>44030</c:v>
                </c:pt>
                <c:pt idx="986" formatCode="m/d/yyyy;@">
                  <c:v>44029</c:v>
                </c:pt>
                <c:pt idx="987" formatCode="m/d/yyyy;@">
                  <c:v>44028</c:v>
                </c:pt>
                <c:pt idx="988" formatCode="m/d/yyyy;@">
                  <c:v>44027</c:v>
                </c:pt>
                <c:pt idx="989" formatCode="m/d/yyyy;@">
                  <c:v>44026</c:v>
                </c:pt>
                <c:pt idx="990" formatCode="m/d/yyyy;@">
                  <c:v>44025</c:v>
                </c:pt>
                <c:pt idx="991" formatCode="m/d/yyyy;@">
                  <c:v>44024</c:v>
                </c:pt>
                <c:pt idx="992" formatCode="m/d/yyyy;@">
                  <c:v>44023</c:v>
                </c:pt>
                <c:pt idx="993" formatCode="m/d/yyyy;@">
                  <c:v>44022</c:v>
                </c:pt>
                <c:pt idx="994" formatCode="m/d/yyyy;@">
                  <c:v>44021</c:v>
                </c:pt>
                <c:pt idx="995" formatCode="m/d/yyyy;@">
                  <c:v>44020</c:v>
                </c:pt>
                <c:pt idx="996" formatCode="m/d/yyyy;@">
                  <c:v>44019</c:v>
                </c:pt>
                <c:pt idx="997" formatCode="m/d/yyyy;@">
                  <c:v>44018</c:v>
                </c:pt>
                <c:pt idx="998" formatCode="m/d/yyyy;@">
                  <c:v>44017</c:v>
                </c:pt>
                <c:pt idx="999" formatCode="m/d/yyyy;@">
                  <c:v>44016</c:v>
                </c:pt>
                <c:pt idx="1000" formatCode="m/d/yyyy;@">
                  <c:v>44015</c:v>
                </c:pt>
                <c:pt idx="1001" formatCode="m/d/yyyy;@">
                  <c:v>44014</c:v>
                </c:pt>
                <c:pt idx="1002" formatCode="m/d/yyyy;@">
                  <c:v>44013</c:v>
                </c:pt>
                <c:pt idx="1003" formatCode="m/d/yyyy;@">
                  <c:v>44012</c:v>
                </c:pt>
                <c:pt idx="1004" formatCode="m/d/yyyy;@">
                  <c:v>44011</c:v>
                </c:pt>
                <c:pt idx="1005" formatCode="m/d/yyyy;@">
                  <c:v>44010</c:v>
                </c:pt>
                <c:pt idx="1006" formatCode="m/d/yyyy;@">
                  <c:v>44009</c:v>
                </c:pt>
                <c:pt idx="1007" formatCode="m/d/yyyy;@">
                  <c:v>44008</c:v>
                </c:pt>
                <c:pt idx="1008" formatCode="m/d/yyyy;@">
                  <c:v>44007</c:v>
                </c:pt>
                <c:pt idx="1009" formatCode="m/d/yyyy;@">
                  <c:v>44006</c:v>
                </c:pt>
                <c:pt idx="1010" formatCode="m/d/yyyy;@">
                  <c:v>44005</c:v>
                </c:pt>
                <c:pt idx="1011" formatCode="m/d/yyyy;@">
                  <c:v>44004</c:v>
                </c:pt>
                <c:pt idx="1012" formatCode="m/d/yyyy;@">
                  <c:v>44003</c:v>
                </c:pt>
                <c:pt idx="1013" formatCode="m/d/yyyy;@">
                  <c:v>44002</c:v>
                </c:pt>
                <c:pt idx="1014" formatCode="m/d/yyyy;@">
                  <c:v>44001</c:v>
                </c:pt>
                <c:pt idx="1015" formatCode="m/d/yyyy;@">
                  <c:v>44000</c:v>
                </c:pt>
                <c:pt idx="1016" formatCode="m/d/yyyy;@">
                  <c:v>43999</c:v>
                </c:pt>
                <c:pt idx="1017" formatCode="m/d/yyyy;@">
                  <c:v>43998</c:v>
                </c:pt>
                <c:pt idx="1018" formatCode="m/d/yyyy;@">
                  <c:v>43997</c:v>
                </c:pt>
                <c:pt idx="1019" formatCode="m/d/yyyy;@">
                  <c:v>43996</c:v>
                </c:pt>
                <c:pt idx="1020" formatCode="m/d/yyyy;@">
                  <c:v>43995</c:v>
                </c:pt>
                <c:pt idx="1021" formatCode="m/d/yyyy;@">
                  <c:v>43994</c:v>
                </c:pt>
                <c:pt idx="1022" formatCode="m/d/yyyy;@">
                  <c:v>43993</c:v>
                </c:pt>
                <c:pt idx="1023" formatCode="m/d/yyyy;@">
                  <c:v>43992</c:v>
                </c:pt>
                <c:pt idx="1024" formatCode="m/d/yyyy;@">
                  <c:v>43991</c:v>
                </c:pt>
                <c:pt idx="1025" formatCode="m/d/yyyy;@">
                  <c:v>43990</c:v>
                </c:pt>
                <c:pt idx="1026" formatCode="m/d/yyyy;@">
                  <c:v>43989</c:v>
                </c:pt>
                <c:pt idx="1027" formatCode="m/d/yyyy;@">
                  <c:v>43988</c:v>
                </c:pt>
                <c:pt idx="1028" formatCode="m/d/yyyy;@">
                  <c:v>43987</c:v>
                </c:pt>
                <c:pt idx="1029" formatCode="m/d/yyyy;@">
                  <c:v>43986</c:v>
                </c:pt>
                <c:pt idx="1030" formatCode="m/d/yyyy;@">
                  <c:v>43985</c:v>
                </c:pt>
                <c:pt idx="1031" formatCode="m/d/yyyy;@">
                  <c:v>43984</c:v>
                </c:pt>
                <c:pt idx="1032" formatCode="m/d/yyyy;@">
                  <c:v>43983</c:v>
                </c:pt>
                <c:pt idx="1033" formatCode="m/d/yyyy;@">
                  <c:v>43982</c:v>
                </c:pt>
                <c:pt idx="1034" formatCode="m/d/yyyy;@">
                  <c:v>43981</c:v>
                </c:pt>
                <c:pt idx="1035" formatCode="m/d/yyyy;@">
                  <c:v>43980</c:v>
                </c:pt>
                <c:pt idx="1036" formatCode="m/d/yyyy;@">
                  <c:v>43979</c:v>
                </c:pt>
                <c:pt idx="1037" formatCode="m/d/yyyy;@">
                  <c:v>43978</c:v>
                </c:pt>
                <c:pt idx="1038" formatCode="m/d/yyyy;@">
                  <c:v>43977</c:v>
                </c:pt>
                <c:pt idx="1039" formatCode="m/d/yyyy;@">
                  <c:v>43976</c:v>
                </c:pt>
                <c:pt idx="1040" formatCode="m/d/yyyy;@">
                  <c:v>43975</c:v>
                </c:pt>
                <c:pt idx="1041" formatCode="m/d/yyyy;@">
                  <c:v>43974</c:v>
                </c:pt>
                <c:pt idx="1042" formatCode="m/d/yyyy;@">
                  <c:v>43973</c:v>
                </c:pt>
                <c:pt idx="1043" formatCode="m/d/yyyy;@">
                  <c:v>43972</c:v>
                </c:pt>
                <c:pt idx="1044" formatCode="m/d/yyyy;@">
                  <c:v>43971</c:v>
                </c:pt>
                <c:pt idx="1045" formatCode="m/d/yyyy;@">
                  <c:v>43970</c:v>
                </c:pt>
                <c:pt idx="1046" formatCode="m/d/yyyy;@">
                  <c:v>43969</c:v>
                </c:pt>
                <c:pt idx="1047" formatCode="m/d/yyyy;@">
                  <c:v>43968</c:v>
                </c:pt>
                <c:pt idx="1048" formatCode="m/d/yyyy;@">
                  <c:v>43967</c:v>
                </c:pt>
                <c:pt idx="1049" formatCode="m/d/yyyy;@">
                  <c:v>43966</c:v>
                </c:pt>
                <c:pt idx="1050" formatCode="m/d/yyyy;@">
                  <c:v>43965</c:v>
                </c:pt>
                <c:pt idx="1051" formatCode="m/d/yyyy;@">
                  <c:v>43964</c:v>
                </c:pt>
                <c:pt idx="1052" formatCode="m/d/yyyy;@">
                  <c:v>43963</c:v>
                </c:pt>
                <c:pt idx="1053" formatCode="m/d/yyyy;@">
                  <c:v>43962</c:v>
                </c:pt>
                <c:pt idx="1054" formatCode="m/d/yyyy;@">
                  <c:v>43961</c:v>
                </c:pt>
                <c:pt idx="1055" formatCode="m/d/yyyy;@">
                  <c:v>43960</c:v>
                </c:pt>
                <c:pt idx="1056" formatCode="m/d/yyyy;@">
                  <c:v>43959</c:v>
                </c:pt>
                <c:pt idx="1057" formatCode="m/d/yyyy;@">
                  <c:v>43958</c:v>
                </c:pt>
                <c:pt idx="1058" formatCode="m/d/yyyy;@">
                  <c:v>43957</c:v>
                </c:pt>
                <c:pt idx="1059" formatCode="m/d/yyyy;@">
                  <c:v>43956</c:v>
                </c:pt>
                <c:pt idx="1060" formatCode="m/d/yyyy;@">
                  <c:v>43955</c:v>
                </c:pt>
                <c:pt idx="1061" formatCode="m/d/yyyy;@">
                  <c:v>43954</c:v>
                </c:pt>
                <c:pt idx="1062" formatCode="m/d/yyyy;@">
                  <c:v>43953</c:v>
                </c:pt>
                <c:pt idx="1063" formatCode="m/d/yyyy;@">
                  <c:v>43952</c:v>
                </c:pt>
                <c:pt idx="1064" formatCode="m/d/yyyy;@">
                  <c:v>43951</c:v>
                </c:pt>
                <c:pt idx="1065" formatCode="m/d/yyyy;@">
                  <c:v>43950</c:v>
                </c:pt>
                <c:pt idx="1066" formatCode="m/d/yyyy;@">
                  <c:v>43949</c:v>
                </c:pt>
                <c:pt idx="1067" formatCode="m/d/yyyy;@">
                  <c:v>43948</c:v>
                </c:pt>
                <c:pt idx="1068" formatCode="m/d/yyyy;@">
                  <c:v>43947</c:v>
                </c:pt>
                <c:pt idx="1069" formatCode="m/d/yyyy;@">
                  <c:v>43946</c:v>
                </c:pt>
                <c:pt idx="1070" formatCode="m/d/yyyy;@">
                  <c:v>43945</c:v>
                </c:pt>
                <c:pt idx="1071" formatCode="m/d/yyyy;@">
                  <c:v>43944</c:v>
                </c:pt>
                <c:pt idx="1072" formatCode="m/d/yyyy;@">
                  <c:v>43943</c:v>
                </c:pt>
                <c:pt idx="1073" formatCode="m/d/yyyy;@">
                  <c:v>43942</c:v>
                </c:pt>
                <c:pt idx="1074" formatCode="m/d/yyyy;@">
                  <c:v>43941</c:v>
                </c:pt>
                <c:pt idx="1075" formatCode="m/d/yyyy;@">
                  <c:v>43940</c:v>
                </c:pt>
                <c:pt idx="1076" formatCode="m/d/yyyy;@">
                  <c:v>43939</c:v>
                </c:pt>
                <c:pt idx="1077" formatCode="m/d/yyyy;@">
                  <c:v>43938</c:v>
                </c:pt>
                <c:pt idx="1078" formatCode="m/d/yyyy;@">
                  <c:v>43937</c:v>
                </c:pt>
                <c:pt idx="1079" formatCode="m/d/yyyy;@">
                  <c:v>43936</c:v>
                </c:pt>
                <c:pt idx="1080" formatCode="m/d/yyyy;@">
                  <c:v>43935</c:v>
                </c:pt>
                <c:pt idx="1081" formatCode="m/d/yyyy;@">
                  <c:v>43934</c:v>
                </c:pt>
                <c:pt idx="1082" formatCode="m/d/yyyy;@">
                  <c:v>43933</c:v>
                </c:pt>
                <c:pt idx="1083" formatCode="m/d/yyyy;@">
                  <c:v>43932</c:v>
                </c:pt>
                <c:pt idx="1084" formatCode="m/d/yyyy;@">
                  <c:v>43931</c:v>
                </c:pt>
                <c:pt idx="1085" formatCode="m/d/yyyy;@">
                  <c:v>43930</c:v>
                </c:pt>
                <c:pt idx="1086" formatCode="m/d/yyyy;@">
                  <c:v>43929</c:v>
                </c:pt>
                <c:pt idx="1087" formatCode="m/d/yyyy;@">
                  <c:v>43928</c:v>
                </c:pt>
                <c:pt idx="1088" formatCode="m/d/yyyy;@">
                  <c:v>43927</c:v>
                </c:pt>
                <c:pt idx="1089" formatCode="m/d/yyyy;@">
                  <c:v>43926</c:v>
                </c:pt>
                <c:pt idx="1090" formatCode="m/d/yyyy;@">
                  <c:v>43925</c:v>
                </c:pt>
                <c:pt idx="1091" formatCode="m/d/yyyy;@">
                  <c:v>43924</c:v>
                </c:pt>
                <c:pt idx="1092" formatCode="m/d/yyyy;@">
                  <c:v>43923</c:v>
                </c:pt>
                <c:pt idx="1093" formatCode="m/d/yyyy;@">
                  <c:v>43922</c:v>
                </c:pt>
                <c:pt idx="1094" formatCode="m/d/yyyy;@">
                  <c:v>43921</c:v>
                </c:pt>
                <c:pt idx="1095" formatCode="m/d/yyyy;@">
                  <c:v>43920</c:v>
                </c:pt>
                <c:pt idx="1096" formatCode="m/d/yyyy;@">
                  <c:v>43919</c:v>
                </c:pt>
                <c:pt idx="1097" formatCode="m/d/yyyy;@">
                  <c:v>43918</c:v>
                </c:pt>
                <c:pt idx="1098" formatCode="m/d/yyyy;@">
                  <c:v>43917</c:v>
                </c:pt>
                <c:pt idx="1099" formatCode="m/d/yyyy;@">
                  <c:v>43916</c:v>
                </c:pt>
                <c:pt idx="1100" formatCode="m/d/yyyy;@">
                  <c:v>43915</c:v>
                </c:pt>
                <c:pt idx="1101" formatCode="m/d/yyyy;@">
                  <c:v>43914</c:v>
                </c:pt>
                <c:pt idx="1102" formatCode="m/d/yyyy;@">
                  <c:v>43913</c:v>
                </c:pt>
                <c:pt idx="1103" formatCode="m/d/yyyy;@">
                  <c:v>43912</c:v>
                </c:pt>
                <c:pt idx="1104" formatCode="m/d/yyyy;@">
                  <c:v>43911</c:v>
                </c:pt>
                <c:pt idx="1105" formatCode="m/d/yyyy;@">
                  <c:v>43910</c:v>
                </c:pt>
                <c:pt idx="1106" formatCode="m/d/yyyy;@">
                  <c:v>43909</c:v>
                </c:pt>
                <c:pt idx="1107" formatCode="m/d/yyyy;@">
                  <c:v>43908</c:v>
                </c:pt>
                <c:pt idx="1108" formatCode="m/d/yyyy;@">
                  <c:v>43907</c:v>
                </c:pt>
                <c:pt idx="1109" formatCode="m/d/yyyy;@">
                  <c:v>43906</c:v>
                </c:pt>
                <c:pt idx="1110" formatCode="m/d/yyyy;@">
                  <c:v>43905</c:v>
                </c:pt>
                <c:pt idx="1111" formatCode="m/d/yyyy;@">
                  <c:v>43904</c:v>
                </c:pt>
                <c:pt idx="1112" formatCode="m/d/yyyy;@">
                  <c:v>43903</c:v>
                </c:pt>
                <c:pt idx="1113" formatCode="m/d/yyyy;@">
                  <c:v>43902</c:v>
                </c:pt>
                <c:pt idx="1114" formatCode="m/d/yyyy;@">
                  <c:v>43901</c:v>
                </c:pt>
                <c:pt idx="1115" formatCode="m/d/yyyy;@">
                  <c:v>43900</c:v>
                </c:pt>
                <c:pt idx="1116" formatCode="m/d/yyyy;@">
                  <c:v>43899</c:v>
                </c:pt>
                <c:pt idx="1117" formatCode="m/d/yyyy;@">
                  <c:v>43898</c:v>
                </c:pt>
                <c:pt idx="1118" formatCode="m/d/yyyy;@">
                  <c:v>43897</c:v>
                </c:pt>
                <c:pt idx="1119" formatCode="m/d/yyyy;@">
                  <c:v>43896</c:v>
                </c:pt>
                <c:pt idx="1120" formatCode="m/d/yyyy;@">
                  <c:v>43895</c:v>
                </c:pt>
                <c:pt idx="1121" formatCode="m/d/yyyy;@">
                  <c:v>43894</c:v>
                </c:pt>
                <c:pt idx="1122" formatCode="m/d/yyyy;@">
                  <c:v>43893</c:v>
                </c:pt>
                <c:pt idx="1123" formatCode="m/d/yyyy;@">
                  <c:v>43892</c:v>
                </c:pt>
                <c:pt idx="1124" formatCode="m/d/yyyy;@">
                  <c:v>43891</c:v>
                </c:pt>
                <c:pt idx="1125" formatCode="m/d/yyyy;@">
                  <c:v>43890</c:v>
                </c:pt>
                <c:pt idx="1126" formatCode="m/d/yyyy;@">
                  <c:v>43889</c:v>
                </c:pt>
                <c:pt idx="1127" formatCode="m/d/yyyy;@">
                  <c:v>43888</c:v>
                </c:pt>
                <c:pt idx="1128" formatCode="m/d/yyyy;@">
                  <c:v>43887</c:v>
                </c:pt>
                <c:pt idx="1129" formatCode="m/d/yyyy;@">
                  <c:v>43886</c:v>
                </c:pt>
                <c:pt idx="1130" formatCode="m/d/yyyy;@">
                  <c:v>43885</c:v>
                </c:pt>
                <c:pt idx="1131" formatCode="m/d/yyyy;@">
                  <c:v>43884</c:v>
                </c:pt>
                <c:pt idx="1132" formatCode="m/d/yyyy;@">
                  <c:v>43883</c:v>
                </c:pt>
                <c:pt idx="1133" formatCode="m/d/yyyy;@">
                  <c:v>43882</c:v>
                </c:pt>
                <c:pt idx="1134" formatCode="m/d/yyyy;@">
                  <c:v>43881</c:v>
                </c:pt>
                <c:pt idx="1135" formatCode="m/d/yyyy;@">
                  <c:v>43880</c:v>
                </c:pt>
                <c:pt idx="1136" formatCode="m/d/yyyy;@">
                  <c:v>43879</c:v>
                </c:pt>
                <c:pt idx="1137" formatCode="m/d/yyyy;@">
                  <c:v>43878</c:v>
                </c:pt>
                <c:pt idx="1138" formatCode="m/d/yyyy;@">
                  <c:v>43877</c:v>
                </c:pt>
                <c:pt idx="1139" formatCode="m/d/yyyy;@">
                  <c:v>43876</c:v>
                </c:pt>
                <c:pt idx="1140" formatCode="m/d/yyyy;@">
                  <c:v>43875</c:v>
                </c:pt>
                <c:pt idx="1141" formatCode="m/d/yyyy;@">
                  <c:v>43874</c:v>
                </c:pt>
                <c:pt idx="1142" formatCode="m/d/yyyy;@">
                  <c:v>43873</c:v>
                </c:pt>
                <c:pt idx="1143" formatCode="m/d/yyyy;@">
                  <c:v>43872</c:v>
                </c:pt>
                <c:pt idx="1144" formatCode="m/d/yyyy;@">
                  <c:v>43871</c:v>
                </c:pt>
                <c:pt idx="1145" formatCode="m/d/yyyy;@">
                  <c:v>43870</c:v>
                </c:pt>
                <c:pt idx="1146" formatCode="m/d/yyyy;@">
                  <c:v>43869</c:v>
                </c:pt>
                <c:pt idx="1147" formatCode="m/d/yyyy;@">
                  <c:v>43868</c:v>
                </c:pt>
                <c:pt idx="1148" formatCode="m/d/yyyy;@">
                  <c:v>43867</c:v>
                </c:pt>
                <c:pt idx="1149" formatCode="m/d/yyyy;@">
                  <c:v>43866</c:v>
                </c:pt>
                <c:pt idx="1150" formatCode="m/d/yyyy;@">
                  <c:v>43865</c:v>
                </c:pt>
                <c:pt idx="1151" formatCode="m/d/yyyy;@">
                  <c:v>43864</c:v>
                </c:pt>
                <c:pt idx="1152" formatCode="m/d/yyyy;@">
                  <c:v>43863</c:v>
                </c:pt>
                <c:pt idx="1153" formatCode="m/d/yyyy;@">
                  <c:v>43862</c:v>
                </c:pt>
                <c:pt idx="1154" formatCode="m/d/yyyy;@">
                  <c:v>43861</c:v>
                </c:pt>
                <c:pt idx="1155" formatCode="m/d/yyyy;@">
                  <c:v>43860</c:v>
                </c:pt>
                <c:pt idx="1156" formatCode="m/d/yyyy;@">
                  <c:v>43859</c:v>
                </c:pt>
                <c:pt idx="1157" formatCode="m/d/yyyy;@">
                  <c:v>43858</c:v>
                </c:pt>
                <c:pt idx="1158" formatCode="m/d/yyyy;@">
                  <c:v>43857</c:v>
                </c:pt>
                <c:pt idx="1159" formatCode="m/d/yyyy;@">
                  <c:v>43856</c:v>
                </c:pt>
                <c:pt idx="1160" formatCode="m/d/yyyy;@">
                  <c:v>43855</c:v>
                </c:pt>
                <c:pt idx="1161" formatCode="m/d/yyyy;@">
                  <c:v>43854</c:v>
                </c:pt>
                <c:pt idx="1162" formatCode="m/d/yyyy;@">
                  <c:v>43853</c:v>
                </c:pt>
                <c:pt idx="1163" formatCode="m/d/yyyy;@">
                  <c:v>43852</c:v>
                </c:pt>
                <c:pt idx="1164" formatCode="m/d/yyyy;@">
                  <c:v>43851</c:v>
                </c:pt>
                <c:pt idx="1165" formatCode="m/d/yyyy;@">
                  <c:v>43850</c:v>
                </c:pt>
                <c:pt idx="1166" formatCode="m/d/yyyy;@">
                  <c:v>43849</c:v>
                </c:pt>
                <c:pt idx="1167" formatCode="m/d/yyyy;@">
                  <c:v>43848</c:v>
                </c:pt>
                <c:pt idx="1168" formatCode="m/d/yyyy;@">
                  <c:v>43847</c:v>
                </c:pt>
                <c:pt idx="1169" formatCode="m/d/yyyy;@">
                  <c:v>43846</c:v>
                </c:pt>
                <c:pt idx="1170" formatCode="m/d/yyyy;@">
                  <c:v>43845</c:v>
                </c:pt>
                <c:pt idx="1171" formatCode="m/d/yyyy;@">
                  <c:v>43844</c:v>
                </c:pt>
                <c:pt idx="1172" formatCode="m/d/yyyy;@">
                  <c:v>43843</c:v>
                </c:pt>
                <c:pt idx="1173" formatCode="m/d/yyyy;@">
                  <c:v>43842</c:v>
                </c:pt>
                <c:pt idx="1174" formatCode="m/d/yyyy;@">
                  <c:v>43841</c:v>
                </c:pt>
                <c:pt idx="1175" formatCode="m/d/yyyy;@">
                  <c:v>43840</c:v>
                </c:pt>
                <c:pt idx="1176" formatCode="m/d/yyyy;@">
                  <c:v>43839</c:v>
                </c:pt>
                <c:pt idx="1177" formatCode="m/d/yyyy;@">
                  <c:v>43838</c:v>
                </c:pt>
                <c:pt idx="1178" formatCode="m/d/yyyy;@">
                  <c:v>43837</c:v>
                </c:pt>
                <c:pt idx="1179" formatCode="m/d/yyyy;@">
                  <c:v>43836</c:v>
                </c:pt>
                <c:pt idx="1180" formatCode="m/d/yyyy;@">
                  <c:v>43835</c:v>
                </c:pt>
                <c:pt idx="1181" formatCode="m/d/yyyy;@">
                  <c:v>43834</c:v>
                </c:pt>
                <c:pt idx="1182" formatCode="m/d/yyyy;@">
                  <c:v>43833</c:v>
                </c:pt>
                <c:pt idx="1183" formatCode="m/d/yyyy;@">
                  <c:v>43832</c:v>
                </c:pt>
                <c:pt idx="1184" formatCode="m/d/yyyy;@">
                  <c:v>43831</c:v>
                </c:pt>
                <c:pt idx="1185" formatCode="m/d/yyyy;@">
                  <c:v>43830</c:v>
                </c:pt>
                <c:pt idx="1186" formatCode="m/d/yyyy;@">
                  <c:v>43829</c:v>
                </c:pt>
                <c:pt idx="1187" formatCode="m/d/yyyy;@">
                  <c:v>43828</c:v>
                </c:pt>
                <c:pt idx="1188" formatCode="m/d/yyyy;@">
                  <c:v>43827</c:v>
                </c:pt>
                <c:pt idx="1189" formatCode="m/d/yyyy;@">
                  <c:v>43826</c:v>
                </c:pt>
                <c:pt idx="1190" formatCode="m/d/yyyy;@">
                  <c:v>43825</c:v>
                </c:pt>
                <c:pt idx="1191" formatCode="m/d/yyyy;@">
                  <c:v>43824</c:v>
                </c:pt>
                <c:pt idx="1192" formatCode="m/d/yyyy;@">
                  <c:v>43823</c:v>
                </c:pt>
                <c:pt idx="1193" formatCode="m/d/yyyy;@">
                  <c:v>43822</c:v>
                </c:pt>
                <c:pt idx="1194" formatCode="m/d/yyyy;@">
                  <c:v>43821</c:v>
                </c:pt>
                <c:pt idx="1195" formatCode="m/d/yyyy;@">
                  <c:v>43820</c:v>
                </c:pt>
                <c:pt idx="1196" formatCode="m/d/yyyy;@">
                  <c:v>43819</c:v>
                </c:pt>
                <c:pt idx="1197" formatCode="m/d/yyyy;@">
                  <c:v>43818</c:v>
                </c:pt>
                <c:pt idx="1198" formatCode="m/d/yyyy;@">
                  <c:v>43817</c:v>
                </c:pt>
                <c:pt idx="1199" formatCode="m/d/yyyy;@">
                  <c:v>43816</c:v>
                </c:pt>
                <c:pt idx="1200" formatCode="m/d/yyyy;@">
                  <c:v>43815</c:v>
                </c:pt>
                <c:pt idx="1201" formatCode="m/d/yyyy;@">
                  <c:v>43814</c:v>
                </c:pt>
                <c:pt idx="1202" formatCode="m/d/yyyy;@">
                  <c:v>43813</c:v>
                </c:pt>
                <c:pt idx="1203" formatCode="m/d/yyyy;@">
                  <c:v>43812</c:v>
                </c:pt>
                <c:pt idx="1204" formatCode="m/d/yyyy;@">
                  <c:v>43811</c:v>
                </c:pt>
                <c:pt idx="1205" formatCode="m/d/yyyy;@">
                  <c:v>43810</c:v>
                </c:pt>
                <c:pt idx="1206" formatCode="m/d/yyyy;@">
                  <c:v>43809</c:v>
                </c:pt>
                <c:pt idx="1207" formatCode="m/d/yyyy;@">
                  <c:v>43808</c:v>
                </c:pt>
                <c:pt idx="1208" formatCode="m/d/yyyy;@">
                  <c:v>43807</c:v>
                </c:pt>
                <c:pt idx="1209" formatCode="m/d/yyyy;@">
                  <c:v>43806</c:v>
                </c:pt>
                <c:pt idx="1210" formatCode="m/d/yyyy;@">
                  <c:v>43805</c:v>
                </c:pt>
                <c:pt idx="1211" formatCode="m/d/yyyy;@">
                  <c:v>43804</c:v>
                </c:pt>
                <c:pt idx="1212" formatCode="m/d/yyyy;@">
                  <c:v>43803</c:v>
                </c:pt>
                <c:pt idx="1213" formatCode="m/d/yyyy;@">
                  <c:v>43802</c:v>
                </c:pt>
                <c:pt idx="1214" formatCode="m/d/yyyy;@">
                  <c:v>43801</c:v>
                </c:pt>
                <c:pt idx="1215" formatCode="m/d/yyyy;@">
                  <c:v>43800</c:v>
                </c:pt>
                <c:pt idx="1216" formatCode="m/d/yyyy;@">
                  <c:v>43799</c:v>
                </c:pt>
                <c:pt idx="1217" formatCode="m/d/yyyy;@">
                  <c:v>43798</c:v>
                </c:pt>
                <c:pt idx="1218" formatCode="m/d/yyyy;@">
                  <c:v>43797</c:v>
                </c:pt>
                <c:pt idx="1219" formatCode="m/d/yyyy;@">
                  <c:v>43796</c:v>
                </c:pt>
                <c:pt idx="1220" formatCode="m/d/yyyy;@">
                  <c:v>43795</c:v>
                </c:pt>
                <c:pt idx="1221" formatCode="m/d/yyyy;@">
                  <c:v>43794</c:v>
                </c:pt>
                <c:pt idx="1222" formatCode="m/d/yyyy;@">
                  <c:v>43793</c:v>
                </c:pt>
                <c:pt idx="1223" formatCode="m/d/yyyy;@">
                  <c:v>43792</c:v>
                </c:pt>
                <c:pt idx="1224" formatCode="m/d/yyyy;@">
                  <c:v>43791</c:v>
                </c:pt>
                <c:pt idx="1225" formatCode="m/d/yyyy;@">
                  <c:v>43790</c:v>
                </c:pt>
                <c:pt idx="1226" formatCode="m/d/yyyy;@">
                  <c:v>43789</c:v>
                </c:pt>
                <c:pt idx="1227" formatCode="m/d/yyyy;@">
                  <c:v>43788</c:v>
                </c:pt>
                <c:pt idx="1228" formatCode="m/d/yyyy;@">
                  <c:v>43787</c:v>
                </c:pt>
                <c:pt idx="1229" formatCode="m/d/yyyy;@">
                  <c:v>43786</c:v>
                </c:pt>
                <c:pt idx="1230" formatCode="m/d/yyyy;@">
                  <c:v>43785</c:v>
                </c:pt>
                <c:pt idx="1231" formatCode="m/d/yyyy;@">
                  <c:v>43784</c:v>
                </c:pt>
                <c:pt idx="1232" formatCode="m/d/yyyy;@">
                  <c:v>43783</c:v>
                </c:pt>
                <c:pt idx="1233" formatCode="m/d/yyyy;@">
                  <c:v>43782</c:v>
                </c:pt>
                <c:pt idx="1234" formatCode="m/d/yyyy;@">
                  <c:v>43781</c:v>
                </c:pt>
                <c:pt idx="1235" formatCode="m/d/yyyy;@">
                  <c:v>43780</c:v>
                </c:pt>
                <c:pt idx="1236" formatCode="m/d/yyyy;@">
                  <c:v>43779</c:v>
                </c:pt>
                <c:pt idx="1237" formatCode="m/d/yyyy;@">
                  <c:v>43778</c:v>
                </c:pt>
                <c:pt idx="1238" formatCode="m/d/yyyy;@">
                  <c:v>43777</c:v>
                </c:pt>
                <c:pt idx="1239" formatCode="m/d/yyyy;@">
                  <c:v>43776</c:v>
                </c:pt>
                <c:pt idx="1240" formatCode="m/d/yyyy;@">
                  <c:v>43775</c:v>
                </c:pt>
                <c:pt idx="1241" formatCode="m/d/yyyy;@">
                  <c:v>43774</c:v>
                </c:pt>
                <c:pt idx="1242" formatCode="m/d/yyyy;@">
                  <c:v>43773</c:v>
                </c:pt>
                <c:pt idx="1243" formatCode="m/d/yyyy;@">
                  <c:v>43772</c:v>
                </c:pt>
                <c:pt idx="1244" formatCode="m/d/yyyy;@">
                  <c:v>43771</c:v>
                </c:pt>
                <c:pt idx="1245" formatCode="m/d/yyyy;@">
                  <c:v>43770</c:v>
                </c:pt>
                <c:pt idx="1246" formatCode="m/d/yyyy;@">
                  <c:v>43769</c:v>
                </c:pt>
                <c:pt idx="1247" formatCode="m/d/yyyy;@">
                  <c:v>43768</c:v>
                </c:pt>
                <c:pt idx="1248" formatCode="m/d/yyyy;@">
                  <c:v>43767</c:v>
                </c:pt>
                <c:pt idx="1249" formatCode="m/d/yyyy;@">
                  <c:v>43766</c:v>
                </c:pt>
                <c:pt idx="1250" formatCode="m/d/yyyy;@">
                  <c:v>43765</c:v>
                </c:pt>
                <c:pt idx="1251" formatCode="m/d/yyyy;@">
                  <c:v>43764</c:v>
                </c:pt>
                <c:pt idx="1252" formatCode="m/d/yyyy;@">
                  <c:v>43763</c:v>
                </c:pt>
                <c:pt idx="1253" formatCode="m/d/yyyy;@">
                  <c:v>43762</c:v>
                </c:pt>
                <c:pt idx="1254" formatCode="m/d/yyyy;@">
                  <c:v>43761</c:v>
                </c:pt>
                <c:pt idx="1255" formatCode="m/d/yyyy;@">
                  <c:v>43760</c:v>
                </c:pt>
                <c:pt idx="1256" formatCode="m/d/yyyy;@">
                  <c:v>43759</c:v>
                </c:pt>
                <c:pt idx="1257" formatCode="m/d/yyyy;@">
                  <c:v>43758</c:v>
                </c:pt>
                <c:pt idx="1258" formatCode="m/d/yyyy;@">
                  <c:v>43757</c:v>
                </c:pt>
                <c:pt idx="1259" formatCode="m/d/yyyy;@">
                  <c:v>43756</c:v>
                </c:pt>
                <c:pt idx="1260" formatCode="m/d/yyyy;@">
                  <c:v>43755</c:v>
                </c:pt>
                <c:pt idx="1261" formatCode="m/d/yyyy;@">
                  <c:v>43754</c:v>
                </c:pt>
                <c:pt idx="1262" formatCode="m/d/yyyy;@">
                  <c:v>43753</c:v>
                </c:pt>
                <c:pt idx="1263" formatCode="m/d/yyyy;@">
                  <c:v>43752</c:v>
                </c:pt>
                <c:pt idx="1264" formatCode="m/d/yyyy;@">
                  <c:v>43751</c:v>
                </c:pt>
                <c:pt idx="1265" formatCode="m/d/yyyy;@">
                  <c:v>43750</c:v>
                </c:pt>
                <c:pt idx="1266" formatCode="m/d/yyyy;@">
                  <c:v>43749</c:v>
                </c:pt>
                <c:pt idx="1267" formatCode="m/d/yyyy;@">
                  <c:v>43748</c:v>
                </c:pt>
                <c:pt idx="1268" formatCode="m/d/yyyy;@">
                  <c:v>43747</c:v>
                </c:pt>
                <c:pt idx="1269" formatCode="m/d/yyyy;@">
                  <c:v>43746</c:v>
                </c:pt>
                <c:pt idx="1270" formatCode="m/d/yyyy;@">
                  <c:v>43745</c:v>
                </c:pt>
                <c:pt idx="1271" formatCode="m/d/yyyy;@">
                  <c:v>43744</c:v>
                </c:pt>
                <c:pt idx="1272" formatCode="m/d/yyyy;@">
                  <c:v>43743</c:v>
                </c:pt>
                <c:pt idx="1273" formatCode="m/d/yyyy;@">
                  <c:v>43742</c:v>
                </c:pt>
                <c:pt idx="1274" formatCode="m/d/yyyy;@">
                  <c:v>43741</c:v>
                </c:pt>
                <c:pt idx="1275" formatCode="m/d/yyyy;@">
                  <c:v>43740</c:v>
                </c:pt>
                <c:pt idx="1276" formatCode="m/d/yyyy;@">
                  <c:v>43739</c:v>
                </c:pt>
                <c:pt idx="1277" formatCode="m/d/yyyy;@">
                  <c:v>43738</c:v>
                </c:pt>
                <c:pt idx="1278" formatCode="m/d/yyyy;@">
                  <c:v>43737</c:v>
                </c:pt>
                <c:pt idx="1279" formatCode="m/d/yyyy;@">
                  <c:v>43736</c:v>
                </c:pt>
                <c:pt idx="1280" formatCode="m/d/yyyy;@">
                  <c:v>43735</c:v>
                </c:pt>
                <c:pt idx="1281" formatCode="m/d/yyyy;@">
                  <c:v>43734</c:v>
                </c:pt>
                <c:pt idx="1282" formatCode="m/d/yyyy;@">
                  <c:v>43733</c:v>
                </c:pt>
                <c:pt idx="1283" formatCode="m/d/yyyy;@">
                  <c:v>43732</c:v>
                </c:pt>
                <c:pt idx="1284" formatCode="m/d/yyyy;@">
                  <c:v>43731</c:v>
                </c:pt>
                <c:pt idx="1285" formatCode="m/d/yyyy;@">
                  <c:v>43730</c:v>
                </c:pt>
                <c:pt idx="1286" formatCode="m/d/yyyy;@">
                  <c:v>43729</c:v>
                </c:pt>
                <c:pt idx="1287" formatCode="m/d/yyyy;@">
                  <c:v>43728</c:v>
                </c:pt>
                <c:pt idx="1288" formatCode="m/d/yyyy;@">
                  <c:v>43727</c:v>
                </c:pt>
                <c:pt idx="1289" formatCode="m/d/yyyy;@">
                  <c:v>43726</c:v>
                </c:pt>
                <c:pt idx="1290" formatCode="m/d/yyyy;@">
                  <c:v>43725</c:v>
                </c:pt>
                <c:pt idx="1291" formatCode="m/d/yyyy;@">
                  <c:v>43724</c:v>
                </c:pt>
                <c:pt idx="1292" formatCode="m/d/yyyy;@">
                  <c:v>43723</c:v>
                </c:pt>
                <c:pt idx="1293" formatCode="m/d/yyyy;@">
                  <c:v>43722</c:v>
                </c:pt>
                <c:pt idx="1294" formatCode="m/d/yyyy;@">
                  <c:v>43721</c:v>
                </c:pt>
                <c:pt idx="1295" formatCode="m/d/yyyy;@">
                  <c:v>43720</c:v>
                </c:pt>
                <c:pt idx="1296" formatCode="m/d/yyyy;@">
                  <c:v>43719</c:v>
                </c:pt>
                <c:pt idx="1297" formatCode="m/d/yyyy;@">
                  <c:v>43718</c:v>
                </c:pt>
                <c:pt idx="1298" formatCode="m/d/yyyy;@">
                  <c:v>43717</c:v>
                </c:pt>
                <c:pt idx="1299" formatCode="m/d/yyyy;@">
                  <c:v>43716</c:v>
                </c:pt>
                <c:pt idx="1300" formatCode="m/d/yyyy;@">
                  <c:v>43715</c:v>
                </c:pt>
                <c:pt idx="1301" formatCode="m/d/yyyy;@">
                  <c:v>43714</c:v>
                </c:pt>
                <c:pt idx="1302" formatCode="m/d/yyyy;@">
                  <c:v>43713</c:v>
                </c:pt>
                <c:pt idx="1303" formatCode="m/d/yyyy;@">
                  <c:v>43712</c:v>
                </c:pt>
                <c:pt idx="1304" formatCode="m/d/yyyy;@">
                  <c:v>43711</c:v>
                </c:pt>
                <c:pt idx="1305" formatCode="m/d/yyyy;@">
                  <c:v>43710</c:v>
                </c:pt>
                <c:pt idx="1306" formatCode="m/d/yyyy;@">
                  <c:v>43709</c:v>
                </c:pt>
                <c:pt idx="1307" formatCode="m/d/yyyy;@">
                  <c:v>43708</c:v>
                </c:pt>
                <c:pt idx="1308" formatCode="m/d/yyyy;@">
                  <c:v>43707</c:v>
                </c:pt>
                <c:pt idx="1309" formatCode="m/d/yyyy;@">
                  <c:v>43706</c:v>
                </c:pt>
                <c:pt idx="1310" formatCode="m/d/yyyy;@">
                  <c:v>43705</c:v>
                </c:pt>
                <c:pt idx="1311" formatCode="m/d/yyyy;@">
                  <c:v>43704</c:v>
                </c:pt>
                <c:pt idx="1312" formatCode="m/d/yyyy;@">
                  <c:v>43703</c:v>
                </c:pt>
                <c:pt idx="1313" formatCode="m/d/yyyy;@">
                  <c:v>43702</c:v>
                </c:pt>
                <c:pt idx="1314" formatCode="m/d/yyyy;@">
                  <c:v>43701</c:v>
                </c:pt>
                <c:pt idx="1315" formatCode="m/d/yyyy;@">
                  <c:v>43700</c:v>
                </c:pt>
                <c:pt idx="1316" formatCode="m/d/yyyy;@">
                  <c:v>43699</c:v>
                </c:pt>
                <c:pt idx="1317" formatCode="m/d/yyyy;@">
                  <c:v>43698</c:v>
                </c:pt>
                <c:pt idx="1318" formatCode="m/d/yyyy;@">
                  <c:v>43697</c:v>
                </c:pt>
                <c:pt idx="1319" formatCode="m/d/yyyy;@">
                  <c:v>43696</c:v>
                </c:pt>
                <c:pt idx="1320" formatCode="m/d/yyyy;@">
                  <c:v>43695</c:v>
                </c:pt>
                <c:pt idx="1321" formatCode="m/d/yyyy;@">
                  <c:v>43694</c:v>
                </c:pt>
                <c:pt idx="1322" formatCode="m/d/yyyy;@">
                  <c:v>43693</c:v>
                </c:pt>
                <c:pt idx="1323" formatCode="m/d/yyyy;@">
                  <c:v>43692</c:v>
                </c:pt>
                <c:pt idx="1324" formatCode="m/d/yyyy;@">
                  <c:v>43691</c:v>
                </c:pt>
                <c:pt idx="1325" formatCode="m/d/yyyy;@">
                  <c:v>43690</c:v>
                </c:pt>
                <c:pt idx="1326" formatCode="m/d/yyyy;@">
                  <c:v>43689</c:v>
                </c:pt>
                <c:pt idx="1327" formatCode="m/d/yyyy;@">
                  <c:v>43688</c:v>
                </c:pt>
                <c:pt idx="1328" formatCode="m/d/yyyy;@">
                  <c:v>43687</c:v>
                </c:pt>
                <c:pt idx="1329" formatCode="m/d/yyyy;@">
                  <c:v>43686</c:v>
                </c:pt>
                <c:pt idx="1330" formatCode="m/d/yyyy;@">
                  <c:v>43685</c:v>
                </c:pt>
                <c:pt idx="1331" formatCode="m/d/yyyy;@">
                  <c:v>43684</c:v>
                </c:pt>
                <c:pt idx="1332" formatCode="m/d/yyyy;@">
                  <c:v>43683</c:v>
                </c:pt>
                <c:pt idx="1333" formatCode="m/d/yyyy;@">
                  <c:v>43682</c:v>
                </c:pt>
                <c:pt idx="1334" formatCode="m/d/yyyy;@">
                  <c:v>43681</c:v>
                </c:pt>
                <c:pt idx="1335" formatCode="m/d/yyyy;@">
                  <c:v>43680</c:v>
                </c:pt>
                <c:pt idx="1336" formatCode="m/d/yyyy;@">
                  <c:v>43679</c:v>
                </c:pt>
                <c:pt idx="1337" formatCode="m/d/yyyy;@">
                  <c:v>43678</c:v>
                </c:pt>
                <c:pt idx="1338" formatCode="m/d/yyyy;@">
                  <c:v>43677</c:v>
                </c:pt>
                <c:pt idx="1339" formatCode="m/d/yyyy;@">
                  <c:v>43676</c:v>
                </c:pt>
                <c:pt idx="1340" formatCode="m/d/yyyy;@">
                  <c:v>43675</c:v>
                </c:pt>
                <c:pt idx="1341" formatCode="m/d/yyyy;@">
                  <c:v>43674</c:v>
                </c:pt>
                <c:pt idx="1342" formatCode="m/d/yyyy;@">
                  <c:v>43673</c:v>
                </c:pt>
                <c:pt idx="1343" formatCode="m/d/yyyy;@">
                  <c:v>43672</c:v>
                </c:pt>
                <c:pt idx="1344" formatCode="m/d/yyyy;@">
                  <c:v>43671</c:v>
                </c:pt>
                <c:pt idx="1345" formatCode="m/d/yyyy;@">
                  <c:v>43670</c:v>
                </c:pt>
                <c:pt idx="1346" formatCode="m/d/yyyy;@">
                  <c:v>43669</c:v>
                </c:pt>
                <c:pt idx="1347" formatCode="m/d/yyyy;@">
                  <c:v>43668</c:v>
                </c:pt>
                <c:pt idx="1348" formatCode="m/d/yyyy;@">
                  <c:v>43667</c:v>
                </c:pt>
                <c:pt idx="1349" formatCode="m/d/yyyy;@">
                  <c:v>43666</c:v>
                </c:pt>
                <c:pt idx="1350" formatCode="m/d/yyyy;@">
                  <c:v>43665</c:v>
                </c:pt>
                <c:pt idx="1351" formatCode="m/d/yyyy;@">
                  <c:v>43664</c:v>
                </c:pt>
                <c:pt idx="1352" formatCode="m/d/yyyy;@">
                  <c:v>43663</c:v>
                </c:pt>
                <c:pt idx="1353" formatCode="m/d/yyyy;@">
                  <c:v>43662</c:v>
                </c:pt>
                <c:pt idx="1354" formatCode="m/d/yyyy;@">
                  <c:v>43661</c:v>
                </c:pt>
                <c:pt idx="1355" formatCode="m/d/yyyy;@">
                  <c:v>43660</c:v>
                </c:pt>
                <c:pt idx="1356" formatCode="m/d/yyyy;@">
                  <c:v>43659</c:v>
                </c:pt>
                <c:pt idx="1357" formatCode="m/d/yyyy;@">
                  <c:v>43658</c:v>
                </c:pt>
                <c:pt idx="1358" formatCode="m/d/yyyy;@">
                  <c:v>43657</c:v>
                </c:pt>
                <c:pt idx="1359" formatCode="m/d/yyyy;@">
                  <c:v>43656</c:v>
                </c:pt>
                <c:pt idx="1360" formatCode="m/d/yyyy;@">
                  <c:v>43655</c:v>
                </c:pt>
                <c:pt idx="1361" formatCode="m/d/yyyy;@">
                  <c:v>43654</c:v>
                </c:pt>
                <c:pt idx="1362" formatCode="m/d/yyyy;@">
                  <c:v>43653</c:v>
                </c:pt>
                <c:pt idx="1363" formatCode="m/d/yyyy;@">
                  <c:v>43652</c:v>
                </c:pt>
                <c:pt idx="1364" formatCode="m/d/yyyy;@">
                  <c:v>43651</c:v>
                </c:pt>
                <c:pt idx="1365" formatCode="m/d/yyyy;@">
                  <c:v>43650</c:v>
                </c:pt>
                <c:pt idx="1366" formatCode="m/d/yyyy;@">
                  <c:v>43649</c:v>
                </c:pt>
                <c:pt idx="1367" formatCode="m/d/yyyy;@">
                  <c:v>43648</c:v>
                </c:pt>
                <c:pt idx="1368" formatCode="m/d/yyyy;@">
                  <c:v>43647</c:v>
                </c:pt>
                <c:pt idx="1369" formatCode="m/d/yyyy;@">
                  <c:v>43646</c:v>
                </c:pt>
                <c:pt idx="1370" formatCode="m/d/yyyy;@">
                  <c:v>43645</c:v>
                </c:pt>
                <c:pt idx="1371" formatCode="m/d/yyyy;@">
                  <c:v>43644</c:v>
                </c:pt>
                <c:pt idx="1372" formatCode="m/d/yyyy;@">
                  <c:v>43643</c:v>
                </c:pt>
                <c:pt idx="1373" formatCode="m/d/yyyy;@">
                  <c:v>43642</c:v>
                </c:pt>
                <c:pt idx="1374" formatCode="m/d/yyyy;@">
                  <c:v>43641</c:v>
                </c:pt>
                <c:pt idx="1375" formatCode="m/d/yyyy;@">
                  <c:v>43640</c:v>
                </c:pt>
                <c:pt idx="1376" formatCode="m/d/yyyy;@">
                  <c:v>43639</c:v>
                </c:pt>
                <c:pt idx="1377" formatCode="m/d/yyyy;@">
                  <c:v>43638</c:v>
                </c:pt>
                <c:pt idx="1378" formatCode="m/d/yyyy;@">
                  <c:v>43637</c:v>
                </c:pt>
                <c:pt idx="1379" formatCode="m/d/yyyy;@">
                  <c:v>43636</c:v>
                </c:pt>
                <c:pt idx="1380" formatCode="m/d/yyyy;@">
                  <c:v>43635</c:v>
                </c:pt>
                <c:pt idx="1381" formatCode="m/d/yyyy;@">
                  <c:v>43634</c:v>
                </c:pt>
                <c:pt idx="1382" formatCode="m/d/yyyy;@">
                  <c:v>43633</c:v>
                </c:pt>
                <c:pt idx="1383" formatCode="m/d/yyyy;@">
                  <c:v>43632</c:v>
                </c:pt>
                <c:pt idx="1384" formatCode="m/d/yyyy;@">
                  <c:v>43631</c:v>
                </c:pt>
                <c:pt idx="1385" formatCode="m/d/yyyy;@">
                  <c:v>43630</c:v>
                </c:pt>
                <c:pt idx="1386" formatCode="m/d/yyyy;@">
                  <c:v>43629</c:v>
                </c:pt>
                <c:pt idx="1387" formatCode="m/d/yyyy;@">
                  <c:v>43628</c:v>
                </c:pt>
                <c:pt idx="1388" formatCode="m/d/yyyy;@">
                  <c:v>43627</c:v>
                </c:pt>
                <c:pt idx="1389" formatCode="m/d/yyyy;@">
                  <c:v>43626</c:v>
                </c:pt>
                <c:pt idx="1390" formatCode="m/d/yyyy;@">
                  <c:v>43625</c:v>
                </c:pt>
                <c:pt idx="1391" formatCode="m/d/yyyy;@">
                  <c:v>43624</c:v>
                </c:pt>
                <c:pt idx="1392" formatCode="m/d/yyyy;@">
                  <c:v>43623</c:v>
                </c:pt>
                <c:pt idx="1393" formatCode="m/d/yyyy;@">
                  <c:v>43622</c:v>
                </c:pt>
                <c:pt idx="1394" formatCode="m/d/yyyy;@">
                  <c:v>43621</c:v>
                </c:pt>
                <c:pt idx="1395" formatCode="m/d/yyyy;@">
                  <c:v>43620</c:v>
                </c:pt>
                <c:pt idx="1396" formatCode="m/d/yyyy;@">
                  <c:v>43619</c:v>
                </c:pt>
                <c:pt idx="1397" formatCode="m/d/yyyy;@">
                  <c:v>43618</c:v>
                </c:pt>
                <c:pt idx="1398" formatCode="m/d/yyyy;@">
                  <c:v>43617</c:v>
                </c:pt>
                <c:pt idx="1399" formatCode="m/d/yyyy;@">
                  <c:v>43616</c:v>
                </c:pt>
                <c:pt idx="1400" formatCode="m/d/yyyy;@">
                  <c:v>43615</c:v>
                </c:pt>
                <c:pt idx="1401" formatCode="m/d/yyyy;@">
                  <c:v>43614</c:v>
                </c:pt>
                <c:pt idx="1402" formatCode="m/d/yyyy;@">
                  <c:v>43613</c:v>
                </c:pt>
                <c:pt idx="1403" formatCode="m/d/yyyy;@">
                  <c:v>43612</c:v>
                </c:pt>
                <c:pt idx="1404" formatCode="m/d/yyyy;@">
                  <c:v>43611</c:v>
                </c:pt>
                <c:pt idx="1405" formatCode="m/d/yyyy;@">
                  <c:v>43610</c:v>
                </c:pt>
                <c:pt idx="1406" formatCode="m/d/yyyy;@">
                  <c:v>43609</c:v>
                </c:pt>
                <c:pt idx="1407" formatCode="m/d/yyyy;@">
                  <c:v>43608</c:v>
                </c:pt>
                <c:pt idx="1408" formatCode="m/d/yyyy;@">
                  <c:v>43607</c:v>
                </c:pt>
                <c:pt idx="1409" formatCode="m/d/yyyy;@">
                  <c:v>43606</c:v>
                </c:pt>
                <c:pt idx="1410" formatCode="m/d/yyyy;@">
                  <c:v>43605</c:v>
                </c:pt>
                <c:pt idx="1411" formatCode="m/d/yyyy;@">
                  <c:v>43604</c:v>
                </c:pt>
                <c:pt idx="1412" formatCode="m/d/yyyy;@">
                  <c:v>43603</c:v>
                </c:pt>
                <c:pt idx="1413" formatCode="m/d/yyyy;@">
                  <c:v>43602</c:v>
                </c:pt>
                <c:pt idx="1414" formatCode="m/d/yyyy;@">
                  <c:v>43601</c:v>
                </c:pt>
                <c:pt idx="1415" formatCode="m/d/yyyy;@">
                  <c:v>43600</c:v>
                </c:pt>
                <c:pt idx="1416" formatCode="m/d/yyyy;@">
                  <c:v>43599</c:v>
                </c:pt>
                <c:pt idx="1417" formatCode="m/d/yyyy;@">
                  <c:v>43598</c:v>
                </c:pt>
                <c:pt idx="1418" formatCode="m/d/yyyy;@">
                  <c:v>43597</c:v>
                </c:pt>
                <c:pt idx="1419" formatCode="m/d/yyyy;@">
                  <c:v>43596</c:v>
                </c:pt>
                <c:pt idx="1420" formatCode="m/d/yyyy;@">
                  <c:v>43595</c:v>
                </c:pt>
                <c:pt idx="1421" formatCode="m/d/yyyy;@">
                  <c:v>43594</c:v>
                </c:pt>
                <c:pt idx="1422" formatCode="m/d/yyyy;@">
                  <c:v>43593</c:v>
                </c:pt>
                <c:pt idx="1423" formatCode="m/d/yyyy;@">
                  <c:v>43592</c:v>
                </c:pt>
                <c:pt idx="1424" formatCode="m/d/yyyy;@">
                  <c:v>43591</c:v>
                </c:pt>
                <c:pt idx="1425" formatCode="m/d/yyyy;@">
                  <c:v>43590</c:v>
                </c:pt>
                <c:pt idx="1426" formatCode="m/d/yyyy;@">
                  <c:v>43589</c:v>
                </c:pt>
                <c:pt idx="1427" formatCode="m/d/yyyy;@">
                  <c:v>43588</c:v>
                </c:pt>
                <c:pt idx="1428" formatCode="m/d/yyyy;@">
                  <c:v>43587</c:v>
                </c:pt>
                <c:pt idx="1429" formatCode="m/d/yyyy;@">
                  <c:v>43586</c:v>
                </c:pt>
                <c:pt idx="1430" formatCode="m/d/yyyy;@">
                  <c:v>43585</c:v>
                </c:pt>
                <c:pt idx="1431" formatCode="m/d/yyyy;@">
                  <c:v>43584</c:v>
                </c:pt>
                <c:pt idx="1432" formatCode="m/d/yyyy;@">
                  <c:v>43583</c:v>
                </c:pt>
                <c:pt idx="1433" formatCode="m/d/yyyy;@">
                  <c:v>43582</c:v>
                </c:pt>
                <c:pt idx="1434" formatCode="m/d/yyyy;@">
                  <c:v>43581</c:v>
                </c:pt>
                <c:pt idx="1435" formatCode="m/d/yyyy;@">
                  <c:v>43580</c:v>
                </c:pt>
                <c:pt idx="1436" formatCode="m/d/yyyy;@">
                  <c:v>43579</c:v>
                </c:pt>
                <c:pt idx="1437" formatCode="m/d/yyyy;@">
                  <c:v>43578</c:v>
                </c:pt>
                <c:pt idx="1438" formatCode="m/d/yyyy;@">
                  <c:v>43577</c:v>
                </c:pt>
                <c:pt idx="1439" formatCode="m/d/yyyy;@">
                  <c:v>43576</c:v>
                </c:pt>
                <c:pt idx="1440" formatCode="m/d/yyyy;@">
                  <c:v>43575</c:v>
                </c:pt>
                <c:pt idx="1441" formatCode="m/d/yyyy;@">
                  <c:v>43574</c:v>
                </c:pt>
                <c:pt idx="1442" formatCode="m/d/yyyy;@">
                  <c:v>43573</c:v>
                </c:pt>
                <c:pt idx="1443" formatCode="m/d/yyyy;@">
                  <c:v>43572</c:v>
                </c:pt>
                <c:pt idx="1444" formatCode="m/d/yyyy;@">
                  <c:v>43571</c:v>
                </c:pt>
                <c:pt idx="1445" formatCode="m/d/yyyy;@">
                  <c:v>43570</c:v>
                </c:pt>
                <c:pt idx="1446" formatCode="m/d/yyyy;@">
                  <c:v>43569</c:v>
                </c:pt>
                <c:pt idx="1447" formatCode="m/d/yyyy;@">
                  <c:v>43568</c:v>
                </c:pt>
                <c:pt idx="1448" formatCode="m/d/yyyy;@">
                  <c:v>43567</c:v>
                </c:pt>
                <c:pt idx="1449" formatCode="m/d/yyyy;@">
                  <c:v>43566</c:v>
                </c:pt>
                <c:pt idx="1450" formatCode="m/d/yyyy;@">
                  <c:v>43565</c:v>
                </c:pt>
                <c:pt idx="1451" formatCode="m/d/yyyy;@">
                  <c:v>43564</c:v>
                </c:pt>
                <c:pt idx="1452" formatCode="m/d/yyyy;@">
                  <c:v>43563</c:v>
                </c:pt>
                <c:pt idx="1453" formatCode="m/d/yyyy;@">
                  <c:v>43562</c:v>
                </c:pt>
                <c:pt idx="1454" formatCode="m/d/yyyy;@">
                  <c:v>43561</c:v>
                </c:pt>
                <c:pt idx="1455" formatCode="m/d/yyyy;@">
                  <c:v>43560</c:v>
                </c:pt>
                <c:pt idx="1456" formatCode="m/d/yyyy;@">
                  <c:v>43559</c:v>
                </c:pt>
                <c:pt idx="1457" formatCode="m/d/yyyy;@">
                  <c:v>43558</c:v>
                </c:pt>
                <c:pt idx="1458" formatCode="m/d/yyyy;@">
                  <c:v>43557</c:v>
                </c:pt>
                <c:pt idx="1459" formatCode="m/d/yyyy;@">
                  <c:v>43556</c:v>
                </c:pt>
                <c:pt idx="1460" formatCode="m/d/yyyy;@">
                  <c:v>43555</c:v>
                </c:pt>
                <c:pt idx="1461" formatCode="m/d/yyyy;@">
                  <c:v>43554</c:v>
                </c:pt>
                <c:pt idx="1462" formatCode="m/d/yyyy;@">
                  <c:v>43553</c:v>
                </c:pt>
                <c:pt idx="1463" formatCode="m/d/yyyy;@">
                  <c:v>43552</c:v>
                </c:pt>
                <c:pt idx="1464" formatCode="m/d/yyyy;@">
                  <c:v>43551</c:v>
                </c:pt>
                <c:pt idx="1465" formatCode="m/d/yyyy;@">
                  <c:v>43550</c:v>
                </c:pt>
                <c:pt idx="1466" formatCode="m/d/yyyy;@">
                  <c:v>43549</c:v>
                </c:pt>
                <c:pt idx="1467" formatCode="m/d/yyyy;@">
                  <c:v>43548</c:v>
                </c:pt>
                <c:pt idx="1468" formatCode="m/d/yyyy;@">
                  <c:v>43547</c:v>
                </c:pt>
                <c:pt idx="1469" formatCode="m/d/yyyy;@">
                  <c:v>43546</c:v>
                </c:pt>
                <c:pt idx="1470" formatCode="m/d/yyyy;@">
                  <c:v>43545</c:v>
                </c:pt>
                <c:pt idx="1471" formatCode="m/d/yyyy;@">
                  <c:v>43544</c:v>
                </c:pt>
                <c:pt idx="1472" formatCode="m/d/yyyy;@">
                  <c:v>43543</c:v>
                </c:pt>
                <c:pt idx="1473" formatCode="m/d/yyyy;@">
                  <c:v>43542</c:v>
                </c:pt>
                <c:pt idx="1474" formatCode="m/d/yyyy;@">
                  <c:v>43541</c:v>
                </c:pt>
                <c:pt idx="1475" formatCode="m/d/yyyy;@">
                  <c:v>43540</c:v>
                </c:pt>
                <c:pt idx="1476" formatCode="m/d/yyyy;@">
                  <c:v>43539</c:v>
                </c:pt>
                <c:pt idx="1477" formatCode="m/d/yyyy;@">
                  <c:v>43538</c:v>
                </c:pt>
                <c:pt idx="1478" formatCode="m/d/yyyy;@">
                  <c:v>43537</c:v>
                </c:pt>
                <c:pt idx="1479" formatCode="m/d/yyyy;@">
                  <c:v>43536</c:v>
                </c:pt>
              </c:numCache>
            </c:numRef>
          </c:xVal>
          <c:yVal>
            <c:numRef>
              <c:f>'Gordon Solar Array'!$D$3:$D$1482</c:f>
              <c:numCache>
                <c:formatCode>General</c:formatCode>
                <c:ptCount val="1480"/>
                <c:pt idx="0">
                  <c:v>162970</c:v>
                </c:pt>
                <c:pt idx="1">
                  <c:v>23420</c:v>
                </c:pt>
                <c:pt idx="2">
                  <c:v>122390</c:v>
                </c:pt>
                <c:pt idx="3">
                  <c:v>29740</c:v>
                </c:pt>
                <c:pt idx="4">
                  <c:v>27710</c:v>
                </c:pt>
                <c:pt idx="5">
                  <c:v>4230</c:v>
                </c:pt>
                <c:pt idx="6">
                  <c:v>1980</c:v>
                </c:pt>
                <c:pt idx="7">
                  <c:v>159160</c:v>
                </c:pt>
                <c:pt idx="8">
                  <c:v>151830</c:v>
                </c:pt>
                <c:pt idx="9">
                  <c:v>192220</c:v>
                </c:pt>
                <c:pt idx="10">
                  <c:v>36510</c:v>
                </c:pt>
                <c:pt idx="11">
                  <c:v>4510</c:v>
                </c:pt>
                <c:pt idx="12">
                  <c:v>3600</c:v>
                </c:pt>
                <c:pt idx="13">
                  <c:v>40570</c:v>
                </c:pt>
                <c:pt idx="14">
                  <c:v>48820</c:v>
                </c:pt>
                <c:pt idx="15">
                  <c:v>189840</c:v>
                </c:pt>
                <c:pt idx="16">
                  <c:v>78860</c:v>
                </c:pt>
                <c:pt idx="17">
                  <c:v>7670</c:v>
                </c:pt>
                <c:pt idx="18">
                  <c:v>5750</c:v>
                </c:pt>
                <c:pt idx="19">
                  <c:v>0</c:v>
                </c:pt>
                <c:pt idx="20">
                  <c:v>145420</c:v>
                </c:pt>
                <c:pt idx="21">
                  <c:v>80550</c:v>
                </c:pt>
                <c:pt idx="22">
                  <c:v>4660</c:v>
                </c:pt>
                <c:pt idx="23">
                  <c:v>2530</c:v>
                </c:pt>
                <c:pt idx="24">
                  <c:v>1950</c:v>
                </c:pt>
                <c:pt idx="25">
                  <c:v>1360</c:v>
                </c:pt>
                <c:pt idx="26">
                  <c:v>1370</c:v>
                </c:pt>
                <c:pt idx="27">
                  <c:v>900</c:v>
                </c:pt>
                <c:pt idx="28">
                  <c:v>520</c:v>
                </c:pt>
                <c:pt idx="29">
                  <c:v>190</c:v>
                </c:pt>
                <c:pt idx="30">
                  <c:v>0</c:v>
                </c:pt>
                <c:pt idx="31">
                  <c:v>2020</c:v>
                </c:pt>
                <c:pt idx="32">
                  <c:v>680</c:v>
                </c:pt>
                <c:pt idx="33">
                  <c:v>1410</c:v>
                </c:pt>
                <c:pt idx="34">
                  <c:v>3620</c:v>
                </c:pt>
                <c:pt idx="35">
                  <c:v>35390</c:v>
                </c:pt>
                <c:pt idx="36">
                  <c:v>10190</c:v>
                </c:pt>
                <c:pt idx="37">
                  <c:v>2210</c:v>
                </c:pt>
                <c:pt idx="38">
                  <c:v>4480</c:v>
                </c:pt>
                <c:pt idx="39">
                  <c:v>4170</c:v>
                </c:pt>
                <c:pt idx="40">
                  <c:v>2670</c:v>
                </c:pt>
                <c:pt idx="41">
                  <c:v>23100</c:v>
                </c:pt>
                <c:pt idx="42">
                  <c:v>15870</c:v>
                </c:pt>
                <c:pt idx="43">
                  <c:v>7990</c:v>
                </c:pt>
                <c:pt idx="44">
                  <c:v>105520</c:v>
                </c:pt>
                <c:pt idx="45">
                  <c:v>80760</c:v>
                </c:pt>
                <c:pt idx="46">
                  <c:v>28820</c:v>
                </c:pt>
                <c:pt idx="47">
                  <c:v>20500</c:v>
                </c:pt>
                <c:pt idx="48">
                  <c:v>78400</c:v>
                </c:pt>
                <c:pt idx="49">
                  <c:v>55690</c:v>
                </c:pt>
                <c:pt idx="50">
                  <c:v>110740</c:v>
                </c:pt>
                <c:pt idx="51">
                  <c:v>34170</c:v>
                </c:pt>
                <c:pt idx="52">
                  <c:v>90460</c:v>
                </c:pt>
                <c:pt idx="53">
                  <c:v>30380</c:v>
                </c:pt>
                <c:pt idx="54">
                  <c:v>17020</c:v>
                </c:pt>
                <c:pt idx="55">
                  <c:v>10700</c:v>
                </c:pt>
                <c:pt idx="56">
                  <c:v>11750</c:v>
                </c:pt>
                <c:pt idx="57">
                  <c:v>36590</c:v>
                </c:pt>
                <c:pt idx="58">
                  <c:v>73310</c:v>
                </c:pt>
                <c:pt idx="59">
                  <c:v>69310</c:v>
                </c:pt>
                <c:pt idx="60">
                  <c:v>72480</c:v>
                </c:pt>
                <c:pt idx="61">
                  <c:v>25530</c:v>
                </c:pt>
                <c:pt idx="62">
                  <c:v>2230</c:v>
                </c:pt>
                <c:pt idx="63">
                  <c:v>1870</c:v>
                </c:pt>
                <c:pt idx="64">
                  <c:v>1780</c:v>
                </c:pt>
                <c:pt idx="65">
                  <c:v>1900</c:v>
                </c:pt>
                <c:pt idx="66">
                  <c:v>2860</c:v>
                </c:pt>
                <c:pt idx="67">
                  <c:v>1730</c:v>
                </c:pt>
                <c:pt idx="68">
                  <c:v>0</c:v>
                </c:pt>
                <c:pt idx="69">
                  <c:v>130</c:v>
                </c:pt>
                <c:pt idx="70">
                  <c:v>810</c:v>
                </c:pt>
                <c:pt idx="71">
                  <c:v>640</c:v>
                </c:pt>
                <c:pt idx="72">
                  <c:v>560</c:v>
                </c:pt>
                <c:pt idx="73">
                  <c:v>40</c:v>
                </c:pt>
                <c:pt idx="74">
                  <c:v>90</c:v>
                </c:pt>
                <c:pt idx="75">
                  <c:v>0</c:v>
                </c:pt>
                <c:pt idx="76">
                  <c:v>5930</c:v>
                </c:pt>
                <c:pt idx="77">
                  <c:v>13250</c:v>
                </c:pt>
                <c:pt idx="78">
                  <c:v>8830</c:v>
                </c:pt>
                <c:pt idx="79">
                  <c:v>2060</c:v>
                </c:pt>
                <c:pt idx="80">
                  <c:v>150</c:v>
                </c:pt>
                <c:pt idx="81">
                  <c:v>0</c:v>
                </c:pt>
                <c:pt idx="82">
                  <c:v>59280</c:v>
                </c:pt>
                <c:pt idx="83">
                  <c:v>17050</c:v>
                </c:pt>
                <c:pt idx="84">
                  <c:v>17700</c:v>
                </c:pt>
                <c:pt idx="85">
                  <c:v>29290</c:v>
                </c:pt>
                <c:pt idx="86">
                  <c:v>124290</c:v>
                </c:pt>
                <c:pt idx="87">
                  <c:v>129710</c:v>
                </c:pt>
                <c:pt idx="88">
                  <c:v>62330</c:v>
                </c:pt>
                <c:pt idx="89">
                  <c:v>122000</c:v>
                </c:pt>
                <c:pt idx="90">
                  <c:v>86370</c:v>
                </c:pt>
                <c:pt idx="91">
                  <c:v>4050</c:v>
                </c:pt>
                <c:pt idx="92">
                  <c:v>85650</c:v>
                </c:pt>
                <c:pt idx="93">
                  <c:v>33410</c:v>
                </c:pt>
                <c:pt idx="94">
                  <c:v>124290</c:v>
                </c:pt>
                <c:pt idx="95">
                  <c:v>132270</c:v>
                </c:pt>
                <c:pt idx="96">
                  <c:v>37280</c:v>
                </c:pt>
                <c:pt idx="97">
                  <c:v>128280</c:v>
                </c:pt>
                <c:pt idx="98">
                  <c:v>119550</c:v>
                </c:pt>
                <c:pt idx="99">
                  <c:v>37610</c:v>
                </c:pt>
                <c:pt idx="100">
                  <c:v>7130</c:v>
                </c:pt>
                <c:pt idx="101">
                  <c:v>3310</c:v>
                </c:pt>
                <c:pt idx="102">
                  <c:v>2460</c:v>
                </c:pt>
                <c:pt idx="103">
                  <c:v>690</c:v>
                </c:pt>
                <c:pt idx="104">
                  <c:v>1000</c:v>
                </c:pt>
                <c:pt idx="105">
                  <c:v>600</c:v>
                </c:pt>
                <c:pt idx="106">
                  <c:v>90820</c:v>
                </c:pt>
                <c:pt idx="107">
                  <c:v>85950</c:v>
                </c:pt>
                <c:pt idx="108">
                  <c:v>40550</c:v>
                </c:pt>
                <c:pt idx="109">
                  <c:v>86660</c:v>
                </c:pt>
                <c:pt idx="110">
                  <c:v>62040</c:v>
                </c:pt>
                <c:pt idx="111">
                  <c:v>74260</c:v>
                </c:pt>
                <c:pt idx="112">
                  <c:v>141020</c:v>
                </c:pt>
                <c:pt idx="113">
                  <c:v>158170</c:v>
                </c:pt>
                <c:pt idx="114">
                  <c:v>104730</c:v>
                </c:pt>
                <c:pt idx="115">
                  <c:v>20910</c:v>
                </c:pt>
                <c:pt idx="116">
                  <c:v>13860</c:v>
                </c:pt>
                <c:pt idx="117">
                  <c:v>126290</c:v>
                </c:pt>
                <c:pt idx="118">
                  <c:v>158000</c:v>
                </c:pt>
                <c:pt idx="119">
                  <c:v>161740</c:v>
                </c:pt>
                <c:pt idx="120">
                  <c:v>150260</c:v>
                </c:pt>
                <c:pt idx="121">
                  <c:v>105360</c:v>
                </c:pt>
                <c:pt idx="122">
                  <c:v>172080</c:v>
                </c:pt>
                <c:pt idx="123">
                  <c:v>169560</c:v>
                </c:pt>
                <c:pt idx="124">
                  <c:v>149400</c:v>
                </c:pt>
                <c:pt idx="125">
                  <c:v>186430</c:v>
                </c:pt>
                <c:pt idx="126">
                  <c:v>29890</c:v>
                </c:pt>
                <c:pt idx="127">
                  <c:v>80810</c:v>
                </c:pt>
                <c:pt idx="128">
                  <c:v>150560</c:v>
                </c:pt>
                <c:pt idx="129">
                  <c:v>173130</c:v>
                </c:pt>
                <c:pt idx="130">
                  <c:v>175000</c:v>
                </c:pt>
                <c:pt idx="131">
                  <c:v>163410</c:v>
                </c:pt>
                <c:pt idx="132">
                  <c:v>180030</c:v>
                </c:pt>
                <c:pt idx="133">
                  <c:v>203810</c:v>
                </c:pt>
                <c:pt idx="134">
                  <c:v>78770</c:v>
                </c:pt>
                <c:pt idx="135">
                  <c:v>34670</c:v>
                </c:pt>
                <c:pt idx="136">
                  <c:v>203020</c:v>
                </c:pt>
                <c:pt idx="137">
                  <c:v>80400</c:v>
                </c:pt>
                <c:pt idx="138">
                  <c:v>86690</c:v>
                </c:pt>
                <c:pt idx="139">
                  <c:v>99500</c:v>
                </c:pt>
                <c:pt idx="140">
                  <c:v>113670</c:v>
                </c:pt>
                <c:pt idx="141">
                  <c:v>197940</c:v>
                </c:pt>
                <c:pt idx="142">
                  <c:v>139810</c:v>
                </c:pt>
                <c:pt idx="143">
                  <c:v>219610</c:v>
                </c:pt>
                <c:pt idx="144">
                  <c:v>198750</c:v>
                </c:pt>
                <c:pt idx="145">
                  <c:v>89850</c:v>
                </c:pt>
                <c:pt idx="146">
                  <c:v>165360</c:v>
                </c:pt>
                <c:pt idx="147">
                  <c:v>201990</c:v>
                </c:pt>
                <c:pt idx="148">
                  <c:v>216240</c:v>
                </c:pt>
                <c:pt idx="149">
                  <c:v>189880</c:v>
                </c:pt>
                <c:pt idx="150">
                  <c:v>219940</c:v>
                </c:pt>
                <c:pt idx="151">
                  <c:v>221090</c:v>
                </c:pt>
                <c:pt idx="152">
                  <c:v>221090</c:v>
                </c:pt>
                <c:pt idx="153">
                  <c:v>227030</c:v>
                </c:pt>
                <c:pt idx="154">
                  <c:v>227030</c:v>
                </c:pt>
                <c:pt idx="155">
                  <c:v>242240</c:v>
                </c:pt>
                <c:pt idx="156">
                  <c:v>242240</c:v>
                </c:pt>
                <c:pt idx="157">
                  <c:v>202290</c:v>
                </c:pt>
                <c:pt idx="158">
                  <c:v>202290</c:v>
                </c:pt>
                <c:pt idx="159">
                  <c:v>154130</c:v>
                </c:pt>
                <c:pt idx="160">
                  <c:v>154130</c:v>
                </c:pt>
                <c:pt idx="161">
                  <c:v>106810</c:v>
                </c:pt>
                <c:pt idx="162">
                  <c:v>106810</c:v>
                </c:pt>
                <c:pt idx="163">
                  <c:v>46760</c:v>
                </c:pt>
                <c:pt idx="164">
                  <c:v>46760</c:v>
                </c:pt>
                <c:pt idx="165">
                  <c:v>121420</c:v>
                </c:pt>
                <c:pt idx="166">
                  <c:v>121420</c:v>
                </c:pt>
                <c:pt idx="167">
                  <c:v>240700</c:v>
                </c:pt>
                <c:pt idx="168">
                  <c:v>240700</c:v>
                </c:pt>
                <c:pt idx="169">
                  <c:v>152820</c:v>
                </c:pt>
                <c:pt idx="170">
                  <c:v>152820</c:v>
                </c:pt>
                <c:pt idx="171">
                  <c:v>149060</c:v>
                </c:pt>
                <c:pt idx="172">
                  <c:v>149060</c:v>
                </c:pt>
                <c:pt idx="173">
                  <c:v>233530</c:v>
                </c:pt>
                <c:pt idx="174">
                  <c:v>233530</c:v>
                </c:pt>
                <c:pt idx="175">
                  <c:v>153100</c:v>
                </c:pt>
                <c:pt idx="176">
                  <c:v>153100</c:v>
                </c:pt>
                <c:pt idx="177">
                  <c:v>130810</c:v>
                </c:pt>
                <c:pt idx="178">
                  <c:v>130810</c:v>
                </c:pt>
                <c:pt idx="179">
                  <c:v>222640</c:v>
                </c:pt>
                <c:pt idx="180">
                  <c:v>222640</c:v>
                </c:pt>
                <c:pt idx="181">
                  <c:v>193080</c:v>
                </c:pt>
                <c:pt idx="182">
                  <c:v>193080</c:v>
                </c:pt>
                <c:pt idx="183">
                  <c:v>215480</c:v>
                </c:pt>
                <c:pt idx="184">
                  <c:v>215480</c:v>
                </c:pt>
                <c:pt idx="185">
                  <c:v>238620</c:v>
                </c:pt>
                <c:pt idx="186">
                  <c:v>238620</c:v>
                </c:pt>
                <c:pt idx="187">
                  <c:v>33630</c:v>
                </c:pt>
                <c:pt idx="188">
                  <c:v>33630</c:v>
                </c:pt>
                <c:pt idx="189">
                  <c:v>12330</c:v>
                </c:pt>
                <c:pt idx="190">
                  <c:v>12330</c:v>
                </c:pt>
                <c:pt idx="191">
                  <c:v>162460</c:v>
                </c:pt>
                <c:pt idx="192">
                  <c:v>162460</c:v>
                </c:pt>
                <c:pt idx="193">
                  <c:v>246120</c:v>
                </c:pt>
                <c:pt idx="194">
                  <c:v>246120</c:v>
                </c:pt>
                <c:pt idx="195">
                  <c:v>208940</c:v>
                </c:pt>
                <c:pt idx="196">
                  <c:v>208940</c:v>
                </c:pt>
                <c:pt idx="197">
                  <c:v>245350</c:v>
                </c:pt>
                <c:pt idx="198">
                  <c:v>245350</c:v>
                </c:pt>
                <c:pt idx="199">
                  <c:v>251250</c:v>
                </c:pt>
                <c:pt idx="200">
                  <c:v>251250</c:v>
                </c:pt>
                <c:pt idx="201">
                  <c:v>124460</c:v>
                </c:pt>
                <c:pt idx="202">
                  <c:v>124460</c:v>
                </c:pt>
                <c:pt idx="203">
                  <c:v>56130</c:v>
                </c:pt>
                <c:pt idx="204">
                  <c:v>56130</c:v>
                </c:pt>
                <c:pt idx="205">
                  <c:v>44940</c:v>
                </c:pt>
                <c:pt idx="206">
                  <c:v>44940</c:v>
                </c:pt>
                <c:pt idx="207">
                  <c:v>180010</c:v>
                </c:pt>
                <c:pt idx="208">
                  <c:v>180010</c:v>
                </c:pt>
                <c:pt idx="209">
                  <c:v>239870</c:v>
                </c:pt>
                <c:pt idx="210">
                  <c:v>239870</c:v>
                </c:pt>
                <c:pt idx="211">
                  <c:v>259260</c:v>
                </c:pt>
                <c:pt idx="212">
                  <c:v>274390</c:v>
                </c:pt>
                <c:pt idx="213">
                  <c:v>150160</c:v>
                </c:pt>
                <c:pt idx="214">
                  <c:v>118050</c:v>
                </c:pt>
                <c:pt idx="215">
                  <c:v>164810</c:v>
                </c:pt>
                <c:pt idx="216">
                  <c:v>260530</c:v>
                </c:pt>
                <c:pt idx="217">
                  <c:v>171320</c:v>
                </c:pt>
                <c:pt idx="218">
                  <c:v>262110</c:v>
                </c:pt>
                <c:pt idx="219">
                  <c:v>250830</c:v>
                </c:pt>
                <c:pt idx="220">
                  <c:v>274370</c:v>
                </c:pt>
                <c:pt idx="221">
                  <c:v>184740</c:v>
                </c:pt>
                <c:pt idx="222">
                  <c:v>120490</c:v>
                </c:pt>
                <c:pt idx="223">
                  <c:v>137280</c:v>
                </c:pt>
                <c:pt idx="224">
                  <c:v>240140</c:v>
                </c:pt>
                <c:pt idx="225">
                  <c:v>281710</c:v>
                </c:pt>
                <c:pt idx="226">
                  <c:v>246240</c:v>
                </c:pt>
                <c:pt idx="227">
                  <c:v>227360</c:v>
                </c:pt>
                <c:pt idx="228">
                  <c:v>54000</c:v>
                </c:pt>
                <c:pt idx="229">
                  <c:v>116040</c:v>
                </c:pt>
                <c:pt idx="230">
                  <c:v>88850</c:v>
                </c:pt>
                <c:pt idx="231">
                  <c:v>271280</c:v>
                </c:pt>
                <c:pt idx="232">
                  <c:v>280800</c:v>
                </c:pt>
                <c:pt idx="233">
                  <c:v>290560</c:v>
                </c:pt>
                <c:pt idx="234">
                  <c:v>103070</c:v>
                </c:pt>
                <c:pt idx="235">
                  <c:v>90440</c:v>
                </c:pt>
                <c:pt idx="236">
                  <c:v>222310</c:v>
                </c:pt>
                <c:pt idx="237">
                  <c:v>288690</c:v>
                </c:pt>
                <c:pt idx="238">
                  <c:v>271630</c:v>
                </c:pt>
                <c:pt idx="239">
                  <c:v>101280</c:v>
                </c:pt>
                <c:pt idx="240">
                  <c:v>285920</c:v>
                </c:pt>
                <c:pt idx="241">
                  <c:v>225960</c:v>
                </c:pt>
                <c:pt idx="242">
                  <c:v>252060</c:v>
                </c:pt>
                <c:pt idx="243">
                  <c:v>201070</c:v>
                </c:pt>
                <c:pt idx="244">
                  <c:v>273190</c:v>
                </c:pt>
                <c:pt idx="245">
                  <c:v>285250</c:v>
                </c:pt>
                <c:pt idx="246">
                  <c:v>242950</c:v>
                </c:pt>
                <c:pt idx="247">
                  <c:v>231670</c:v>
                </c:pt>
                <c:pt idx="248">
                  <c:v>304320</c:v>
                </c:pt>
                <c:pt idx="249">
                  <c:v>237400</c:v>
                </c:pt>
                <c:pt idx="250">
                  <c:v>211290</c:v>
                </c:pt>
                <c:pt idx="251">
                  <c:v>277630</c:v>
                </c:pt>
                <c:pt idx="252">
                  <c:v>259130</c:v>
                </c:pt>
                <c:pt idx="253">
                  <c:v>242640</c:v>
                </c:pt>
                <c:pt idx="254">
                  <c:v>226160</c:v>
                </c:pt>
                <c:pt idx="255">
                  <c:v>292090</c:v>
                </c:pt>
                <c:pt idx="256">
                  <c:v>223140</c:v>
                </c:pt>
                <c:pt idx="257">
                  <c:v>230540</c:v>
                </c:pt>
                <c:pt idx="258">
                  <c:v>86300</c:v>
                </c:pt>
                <c:pt idx="259">
                  <c:v>305960</c:v>
                </c:pt>
                <c:pt idx="260">
                  <c:v>304980</c:v>
                </c:pt>
                <c:pt idx="261">
                  <c:v>303360</c:v>
                </c:pt>
                <c:pt idx="262">
                  <c:v>201060</c:v>
                </c:pt>
                <c:pt idx="263">
                  <c:v>259800</c:v>
                </c:pt>
                <c:pt idx="264">
                  <c:v>248260</c:v>
                </c:pt>
                <c:pt idx="265">
                  <c:v>167440</c:v>
                </c:pt>
                <c:pt idx="266">
                  <c:v>238180</c:v>
                </c:pt>
                <c:pt idx="267">
                  <c:v>167490</c:v>
                </c:pt>
                <c:pt idx="268">
                  <c:v>168420</c:v>
                </c:pt>
                <c:pt idx="269">
                  <c:v>96870</c:v>
                </c:pt>
                <c:pt idx="270">
                  <c:v>293500</c:v>
                </c:pt>
                <c:pt idx="271">
                  <c:v>233840</c:v>
                </c:pt>
                <c:pt idx="272">
                  <c:v>227660</c:v>
                </c:pt>
                <c:pt idx="273">
                  <c:v>262580</c:v>
                </c:pt>
                <c:pt idx="274">
                  <c:v>310790</c:v>
                </c:pt>
                <c:pt idx="275">
                  <c:v>288300</c:v>
                </c:pt>
                <c:pt idx="276">
                  <c:v>327580</c:v>
                </c:pt>
                <c:pt idx="277">
                  <c:v>310500</c:v>
                </c:pt>
                <c:pt idx="278">
                  <c:v>35900</c:v>
                </c:pt>
                <c:pt idx="279">
                  <c:v>304330</c:v>
                </c:pt>
                <c:pt idx="280">
                  <c:v>310310</c:v>
                </c:pt>
                <c:pt idx="281">
                  <c:v>314400</c:v>
                </c:pt>
                <c:pt idx="282">
                  <c:v>293330</c:v>
                </c:pt>
                <c:pt idx="283">
                  <c:v>305480</c:v>
                </c:pt>
                <c:pt idx="284">
                  <c:v>312120</c:v>
                </c:pt>
                <c:pt idx="285">
                  <c:v>321570</c:v>
                </c:pt>
                <c:pt idx="286">
                  <c:v>323300</c:v>
                </c:pt>
                <c:pt idx="287">
                  <c:v>322440</c:v>
                </c:pt>
                <c:pt idx="288">
                  <c:v>247720</c:v>
                </c:pt>
                <c:pt idx="289">
                  <c:v>300290</c:v>
                </c:pt>
                <c:pt idx="290">
                  <c:v>119180</c:v>
                </c:pt>
                <c:pt idx="291">
                  <c:v>177590</c:v>
                </c:pt>
                <c:pt idx="292">
                  <c:v>98390</c:v>
                </c:pt>
                <c:pt idx="293">
                  <c:v>207920</c:v>
                </c:pt>
                <c:pt idx="294">
                  <c:v>304940</c:v>
                </c:pt>
                <c:pt idx="295">
                  <c:v>62950</c:v>
                </c:pt>
                <c:pt idx="296">
                  <c:v>258810</c:v>
                </c:pt>
                <c:pt idx="297">
                  <c:v>105830</c:v>
                </c:pt>
                <c:pt idx="298">
                  <c:v>170500</c:v>
                </c:pt>
                <c:pt idx="299">
                  <c:v>89800</c:v>
                </c:pt>
                <c:pt idx="300">
                  <c:v>327240</c:v>
                </c:pt>
                <c:pt idx="301">
                  <c:v>315360</c:v>
                </c:pt>
                <c:pt idx="302">
                  <c:v>286260</c:v>
                </c:pt>
                <c:pt idx="303">
                  <c:v>164780</c:v>
                </c:pt>
                <c:pt idx="304">
                  <c:v>284700</c:v>
                </c:pt>
                <c:pt idx="305">
                  <c:v>186120</c:v>
                </c:pt>
                <c:pt idx="306">
                  <c:v>220680</c:v>
                </c:pt>
                <c:pt idx="307">
                  <c:v>158400</c:v>
                </c:pt>
                <c:pt idx="308">
                  <c:v>118100</c:v>
                </c:pt>
                <c:pt idx="309">
                  <c:v>39830</c:v>
                </c:pt>
                <c:pt idx="310">
                  <c:v>151100</c:v>
                </c:pt>
                <c:pt idx="311">
                  <c:v>247640</c:v>
                </c:pt>
                <c:pt idx="312">
                  <c:v>279730</c:v>
                </c:pt>
                <c:pt idx="313">
                  <c:v>209130</c:v>
                </c:pt>
                <c:pt idx="314">
                  <c:v>52080</c:v>
                </c:pt>
                <c:pt idx="315">
                  <c:v>171140</c:v>
                </c:pt>
                <c:pt idx="316">
                  <c:v>120810</c:v>
                </c:pt>
                <c:pt idx="317">
                  <c:v>197830</c:v>
                </c:pt>
                <c:pt idx="318">
                  <c:v>274290</c:v>
                </c:pt>
                <c:pt idx="319">
                  <c:v>224840</c:v>
                </c:pt>
                <c:pt idx="320">
                  <c:v>292750</c:v>
                </c:pt>
                <c:pt idx="321">
                  <c:v>273720</c:v>
                </c:pt>
                <c:pt idx="322">
                  <c:v>245580</c:v>
                </c:pt>
                <c:pt idx="323">
                  <c:v>204540</c:v>
                </c:pt>
                <c:pt idx="324">
                  <c:v>199180</c:v>
                </c:pt>
                <c:pt idx="325">
                  <c:v>275020</c:v>
                </c:pt>
                <c:pt idx="326">
                  <c:v>79380</c:v>
                </c:pt>
                <c:pt idx="327">
                  <c:v>313130</c:v>
                </c:pt>
                <c:pt idx="328">
                  <c:v>165830</c:v>
                </c:pt>
                <c:pt idx="329">
                  <c:v>223420</c:v>
                </c:pt>
                <c:pt idx="330">
                  <c:v>292520</c:v>
                </c:pt>
                <c:pt idx="331">
                  <c:v>67570</c:v>
                </c:pt>
                <c:pt idx="332">
                  <c:v>83180</c:v>
                </c:pt>
                <c:pt idx="333">
                  <c:v>46740</c:v>
                </c:pt>
                <c:pt idx="334">
                  <c:v>93400</c:v>
                </c:pt>
                <c:pt idx="335">
                  <c:v>157220</c:v>
                </c:pt>
                <c:pt idx="336">
                  <c:v>113990</c:v>
                </c:pt>
                <c:pt idx="337">
                  <c:v>163300</c:v>
                </c:pt>
                <c:pt idx="338">
                  <c:v>191690</c:v>
                </c:pt>
                <c:pt idx="339">
                  <c:v>121970</c:v>
                </c:pt>
                <c:pt idx="340">
                  <c:v>238460</c:v>
                </c:pt>
                <c:pt idx="341">
                  <c:v>258000</c:v>
                </c:pt>
                <c:pt idx="342">
                  <c:v>24230</c:v>
                </c:pt>
                <c:pt idx="343">
                  <c:v>306140</c:v>
                </c:pt>
                <c:pt idx="344">
                  <c:v>47750</c:v>
                </c:pt>
                <c:pt idx="345">
                  <c:v>292510</c:v>
                </c:pt>
                <c:pt idx="346">
                  <c:v>56200</c:v>
                </c:pt>
                <c:pt idx="347">
                  <c:v>271110</c:v>
                </c:pt>
                <c:pt idx="348">
                  <c:v>271110</c:v>
                </c:pt>
                <c:pt idx="349">
                  <c:v>177960</c:v>
                </c:pt>
                <c:pt idx="350">
                  <c:v>222090</c:v>
                </c:pt>
                <c:pt idx="351">
                  <c:v>56240</c:v>
                </c:pt>
                <c:pt idx="352">
                  <c:v>129700</c:v>
                </c:pt>
                <c:pt idx="353">
                  <c:v>244800</c:v>
                </c:pt>
                <c:pt idx="354">
                  <c:v>226320</c:v>
                </c:pt>
                <c:pt idx="355">
                  <c:v>295850</c:v>
                </c:pt>
                <c:pt idx="356">
                  <c:v>38550</c:v>
                </c:pt>
                <c:pt idx="357">
                  <c:v>0</c:v>
                </c:pt>
                <c:pt idx="358">
                  <c:v>3030</c:v>
                </c:pt>
                <c:pt idx="359">
                  <c:v>121670</c:v>
                </c:pt>
                <c:pt idx="360">
                  <c:v>44300</c:v>
                </c:pt>
                <c:pt idx="361">
                  <c:v>174530</c:v>
                </c:pt>
                <c:pt idx="362">
                  <c:v>13760</c:v>
                </c:pt>
                <c:pt idx="363">
                  <c:v>149280</c:v>
                </c:pt>
                <c:pt idx="364">
                  <c:v>1610</c:v>
                </c:pt>
                <c:pt idx="365">
                  <c:v>22810</c:v>
                </c:pt>
                <c:pt idx="366">
                  <c:v>66080</c:v>
                </c:pt>
                <c:pt idx="367">
                  <c:v>209660</c:v>
                </c:pt>
                <c:pt idx="368">
                  <c:v>222230</c:v>
                </c:pt>
                <c:pt idx="369">
                  <c:v>98810</c:v>
                </c:pt>
                <c:pt idx="370">
                  <c:v>53970</c:v>
                </c:pt>
                <c:pt idx="371">
                  <c:v>46250</c:v>
                </c:pt>
                <c:pt idx="372">
                  <c:v>34540</c:v>
                </c:pt>
                <c:pt idx="373">
                  <c:v>11970</c:v>
                </c:pt>
                <c:pt idx="374">
                  <c:v>147010</c:v>
                </c:pt>
                <c:pt idx="375">
                  <c:v>185210</c:v>
                </c:pt>
                <c:pt idx="376">
                  <c:v>71120</c:v>
                </c:pt>
                <c:pt idx="377">
                  <c:v>22700</c:v>
                </c:pt>
                <c:pt idx="378">
                  <c:v>32000</c:v>
                </c:pt>
                <c:pt idx="379">
                  <c:v>167800</c:v>
                </c:pt>
                <c:pt idx="380">
                  <c:v>157190</c:v>
                </c:pt>
                <c:pt idx="381">
                  <c:v>127850</c:v>
                </c:pt>
                <c:pt idx="382">
                  <c:v>181010</c:v>
                </c:pt>
                <c:pt idx="383">
                  <c:v>202530</c:v>
                </c:pt>
                <c:pt idx="384">
                  <c:v>182390</c:v>
                </c:pt>
                <c:pt idx="385">
                  <c:v>130530</c:v>
                </c:pt>
                <c:pt idx="386">
                  <c:v>182940</c:v>
                </c:pt>
                <c:pt idx="387">
                  <c:v>58710</c:v>
                </c:pt>
                <c:pt idx="388">
                  <c:v>1910</c:v>
                </c:pt>
                <c:pt idx="389">
                  <c:v>70100</c:v>
                </c:pt>
                <c:pt idx="390">
                  <c:v>49190</c:v>
                </c:pt>
                <c:pt idx="391">
                  <c:v>100580</c:v>
                </c:pt>
                <c:pt idx="392">
                  <c:v>121980</c:v>
                </c:pt>
                <c:pt idx="393">
                  <c:v>66930</c:v>
                </c:pt>
                <c:pt idx="394">
                  <c:v>110780</c:v>
                </c:pt>
                <c:pt idx="395">
                  <c:v>146610</c:v>
                </c:pt>
                <c:pt idx="396">
                  <c:v>161540</c:v>
                </c:pt>
                <c:pt idx="397">
                  <c:v>107370</c:v>
                </c:pt>
                <c:pt idx="398">
                  <c:v>8710</c:v>
                </c:pt>
                <c:pt idx="399">
                  <c:v>46250</c:v>
                </c:pt>
                <c:pt idx="400">
                  <c:v>108750</c:v>
                </c:pt>
                <c:pt idx="401">
                  <c:v>7450</c:v>
                </c:pt>
                <c:pt idx="402">
                  <c:v>28670</c:v>
                </c:pt>
                <c:pt idx="403">
                  <c:v>143730</c:v>
                </c:pt>
                <c:pt idx="404">
                  <c:v>127350</c:v>
                </c:pt>
                <c:pt idx="405">
                  <c:v>121620</c:v>
                </c:pt>
                <c:pt idx="406">
                  <c:v>35610</c:v>
                </c:pt>
                <c:pt idx="407">
                  <c:v>12570</c:v>
                </c:pt>
                <c:pt idx="408">
                  <c:v>98420</c:v>
                </c:pt>
                <c:pt idx="409">
                  <c:v>99570</c:v>
                </c:pt>
                <c:pt idx="410">
                  <c:v>145380</c:v>
                </c:pt>
                <c:pt idx="411">
                  <c:v>139900</c:v>
                </c:pt>
                <c:pt idx="412">
                  <c:v>40510</c:v>
                </c:pt>
                <c:pt idx="413">
                  <c:v>76100</c:v>
                </c:pt>
                <c:pt idx="414">
                  <c:v>34660</c:v>
                </c:pt>
                <c:pt idx="415">
                  <c:v>96000</c:v>
                </c:pt>
                <c:pt idx="416">
                  <c:v>131310</c:v>
                </c:pt>
                <c:pt idx="417">
                  <c:v>89290</c:v>
                </c:pt>
                <c:pt idx="418">
                  <c:v>66360</c:v>
                </c:pt>
                <c:pt idx="419">
                  <c:v>54770</c:v>
                </c:pt>
                <c:pt idx="420">
                  <c:v>104560</c:v>
                </c:pt>
                <c:pt idx="421">
                  <c:v>46950</c:v>
                </c:pt>
                <c:pt idx="422">
                  <c:v>49670</c:v>
                </c:pt>
                <c:pt idx="423">
                  <c:v>720</c:v>
                </c:pt>
                <c:pt idx="424">
                  <c:v>3680</c:v>
                </c:pt>
                <c:pt idx="425">
                  <c:v>2050</c:v>
                </c:pt>
                <c:pt idx="426">
                  <c:v>2860</c:v>
                </c:pt>
                <c:pt idx="427">
                  <c:v>1070</c:v>
                </c:pt>
                <c:pt idx="428">
                  <c:v>1160</c:v>
                </c:pt>
                <c:pt idx="429">
                  <c:v>860</c:v>
                </c:pt>
                <c:pt idx="430">
                  <c:v>170</c:v>
                </c:pt>
                <c:pt idx="431">
                  <c:v>2480</c:v>
                </c:pt>
                <c:pt idx="432">
                  <c:v>100690</c:v>
                </c:pt>
                <c:pt idx="433">
                  <c:v>106640</c:v>
                </c:pt>
                <c:pt idx="434">
                  <c:v>106640</c:v>
                </c:pt>
                <c:pt idx="435">
                  <c:v>99840</c:v>
                </c:pt>
                <c:pt idx="436">
                  <c:v>56930</c:v>
                </c:pt>
                <c:pt idx="437">
                  <c:v>44530</c:v>
                </c:pt>
                <c:pt idx="438">
                  <c:v>35710</c:v>
                </c:pt>
                <c:pt idx="439">
                  <c:v>56890</c:v>
                </c:pt>
                <c:pt idx="440">
                  <c:v>14030</c:v>
                </c:pt>
                <c:pt idx="441">
                  <c:v>14980</c:v>
                </c:pt>
                <c:pt idx="442">
                  <c:v>3980</c:v>
                </c:pt>
                <c:pt idx="443">
                  <c:v>3530</c:v>
                </c:pt>
                <c:pt idx="444">
                  <c:v>3750</c:v>
                </c:pt>
                <c:pt idx="445">
                  <c:v>3560</c:v>
                </c:pt>
                <c:pt idx="446">
                  <c:v>870</c:v>
                </c:pt>
                <c:pt idx="447">
                  <c:v>3100</c:v>
                </c:pt>
                <c:pt idx="448">
                  <c:v>1800</c:v>
                </c:pt>
                <c:pt idx="449">
                  <c:v>1240</c:v>
                </c:pt>
                <c:pt idx="450">
                  <c:v>920</c:v>
                </c:pt>
                <c:pt idx="451">
                  <c:v>1510</c:v>
                </c:pt>
                <c:pt idx="452">
                  <c:v>1470</c:v>
                </c:pt>
                <c:pt idx="453">
                  <c:v>40</c:v>
                </c:pt>
                <c:pt idx="454">
                  <c:v>30</c:v>
                </c:pt>
                <c:pt idx="455">
                  <c:v>260</c:v>
                </c:pt>
                <c:pt idx="456">
                  <c:v>1910</c:v>
                </c:pt>
                <c:pt idx="457">
                  <c:v>910</c:v>
                </c:pt>
                <c:pt idx="458">
                  <c:v>4480</c:v>
                </c:pt>
                <c:pt idx="459">
                  <c:v>60380</c:v>
                </c:pt>
                <c:pt idx="460">
                  <c:v>69550</c:v>
                </c:pt>
                <c:pt idx="461">
                  <c:v>6650</c:v>
                </c:pt>
                <c:pt idx="462">
                  <c:v>30460</c:v>
                </c:pt>
                <c:pt idx="463">
                  <c:v>40210</c:v>
                </c:pt>
                <c:pt idx="464">
                  <c:v>40880</c:v>
                </c:pt>
                <c:pt idx="465">
                  <c:v>73150</c:v>
                </c:pt>
                <c:pt idx="466">
                  <c:v>33410</c:v>
                </c:pt>
                <c:pt idx="467">
                  <c:v>48740</c:v>
                </c:pt>
                <c:pt idx="468">
                  <c:v>62270</c:v>
                </c:pt>
                <c:pt idx="469">
                  <c:v>43330</c:v>
                </c:pt>
                <c:pt idx="470">
                  <c:v>25180</c:v>
                </c:pt>
                <c:pt idx="471">
                  <c:v>36100</c:v>
                </c:pt>
                <c:pt idx="472">
                  <c:v>77310</c:v>
                </c:pt>
                <c:pt idx="473">
                  <c:v>82030</c:v>
                </c:pt>
                <c:pt idx="474">
                  <c:v>64390</c:v>
                </c:pt>
                <c:pt idx="475">
                  <c:v>19560</c:v>
                </c:pt>
                <c:pt idx="476">
                  <c:v>8910</c:v>
                </c:pt>
                <c:pt idx="477">
                  <c:v>51300</c:v>
                </c:pt>
                <c:pt idx="478">
                  <c:v>19500</c:v>
                </c:pt>
                <c:pt idx="479">
                  <c:v>77980</c:v>
                </c:pt>
                <c:pt idx="480">
                  <c:v>3140</c:v>
                </c:pt>
                <c:pt idx="481">
                  <c:v>25070</c:v>
                </c:pt>
                <c:pt idx="482">
                  <c:v>26950</c:v>
                </c:pt>
                <c:pt idx="483">
                  <c:v>83310</c:v>
                </c:pt>
                <c:pt idx="484">
                  <c:v>37230</c:v>
                </c:pt>
                <c:pt idx="485">
                  <c:v>90110</c:v>
                </c:pt>
                <c:pt idx="486">
                  <c:v>21190</c:v>
                </c:pt>
                <c:pt idx="487">
                  <c:v>96940</c:v>
                </c:pt>
                <c:pt idx="488">
                  <c:v>42710</c:v>
                </c:pt>
                <c:pt idx="489">
                  <c:v>36440</c:v>
                </c:pt>
                <c:pt idx="490">
                  <c:v>14050</c:v>
                </c:pt>
                <c:pt idx="491">
                  <c:v>45880</c:v>
                </c:pt>
                <c:pt idx="492">
                  <c:v>96760</c:v>
                </c:pt>
                <c:pt idx="493">
                  <c:v>93260</c:v>
                </c:pt>
                <c:pt idx="494">
                  <c:v>89340</c:v>
                </c:pt>
                <c:pt idx="495">
                  <c:v>47750</c:v>
                </c:pt>
                <c:pt idx="496">
                  <c:v>76460</c:v>
                </c:pt>
                <c:pt idx="497">
                  <c:v>27380</c:v>
                </c:pt>
                <c:pt idx="498">
                  <c:v>68890</c:v>
                </c:pt>
                <c:pt idx="499">
                  <c:v>58470</c:v>
                </c:pt>
                <c:pt idx="500">
                  <c:v>23810</c:v>
                </c:pt>
                <c:pt idx="501">
                  <c:v>23380</c:v>
                </c:pt>
                <c:pt idx="502">
                  <c:v>27350</c:v>
                </c:pt>
                <c:pt idx="503">
                  <c:v>40280</c:v>
                </c:pt>
                <c:pt idx="504">
                  <c:v>20370</c:v>
                </c:pt>
                <c:pt idx="505">
                  <c:v>54790</c:v>
                </c:pt>
                <c:pt idx="506">
                  <c:v>84510</c:v>
                </c:pt>
                <c:pt idx="507">
                  <c:v>103000</c:v>
                </c:pt>
                <c:pt idx="508">
                  <c:v>82220</c:v>
                </c:pt>
                <c:pt idx="509">
                  <c:v>110410</c:v>
                </c:pt>
                <c:pt idx="510">
                  <c:v>117480</c:v>
                </c:pt>
                <c:pt idx="511">
                  <c:v>101270</c:v>
                </c:pt>
                <c:pt idx="512">
                  <c:v>86210</c:v>
                </c:pt>
                <c:pt idx="513">
                  <c:v>115410</c:v>
                </c:pt>
                <c:pt idx="514">
                  <c:v>104800</c:v>
                </c:pt>
                <c:pt idx="515">
                  <c:v>101050</c:v>
                </c:pt>
                <c:pt idx="516">
                  <c:v>95330</c:v>
                </c:pt>
                <c:pt idx="517">
                  <c:v>18070</c:v>
                </c:pt>
                <c:pt idx="518">
                  <c:v>7230</c:v>
                </c:pt>
                <c:pt idx="519">
                  <c:v>106770</c:v>
                </c:pt>
                <c:pt idx="520">
                  <c:v>128990</c:v>
                </c:pt>
                <c:pt idx="521">
                  <c:v>71960</c:v>
                </c:pt>
                <c:pt idx="522">
                  <c:v>28500</c:v>
                </c:pt>
                <c:pt idx="523">
                  <c:v>139810</c:v>
                </c:pt>
                <c:pt idx="524">
                  <c:v>91860</c:v>
                </c:pt>
                <c:pt idx="525">
                  <c:v>27250</c:v>
                </c:pt>
                <c:pt idx="526">
                  <c:v>89320</c:v>
                </c:pt>
                <c:pt idx="527">
                  <c:v>118760</c:v>
                </c:pt>
                <c:pt idx="528">
                  <c:v>136330</c:v>
                </c:pt>
                <c:pt idx="529">
                  <c:v>144110</c:v>
                </c:pt>
                <c:pt idx="530">
                  <c:v>142770</c:v>
                </c:pt>
                <c:pt idx="531">
                  <c:v>60510</c:v>
                </c:pt>
                <c:pt idx="532">
                  <c:v>120620</c:v>
                </c:pt>
                <c:pt idx="533">
                  <c:v>37310</c:v>
                </c:pt>
                <c:pt idx="534">
                  <c:v>28690</c:v>
                </c:pt>
                <c:pt idx="535">
                  <c:v>22720</c:v>
                </c:pt>
                <c:pt idx="536">
                  <c:v>36880</c:v>
                </c:pt>
                <c:pt idx="537">
                  <c:v>130230</c:v>
                </c:pt>
                <c:pt idx="538">
                  <c:v>75430</c:v>
                </c:pt>
                <c:pt idx="539">
                  <c:v>22120</c:v>
                </c:pt>
                <c:pt idx="540">
                  <c:v>119650</c:v>
                </c:pt>
                <c:pt idx="541">
                  <c:v>44740</c:v>
                </c:pt>
                <c:pt idx="542">
                  <c:v>44670</c:v>
                </c:pt>
                <c:pt idx="543">
                  <c:v>52930</c:v>
                </c:pt>
                <c:pt idx="544">
                  <c:v>75030</c:v>
                </c:pt>
                <c:pt idx="545">
                  <c:v>133170</c:v>
                </c:pt>
                <c:pt idx="546">
                  <c:v>142690</c:v>
                </c:pt>
                <c:pt idx="547">
                  <c:v>153060</c:v>
                </c:pt>
                <c:pt idx="548">
                  <c:v>165810</c:v>
                </c:pt>
                <c:pt idx="549">
                  <c:v>154900</c:v>
                </c:pt>
                <c:pt idx="550">
                  <c:v>141600</c:v>
                </c:pt>
                <c:pt idx="551">
                  <c:v>141350</c:v>
                </c:pt>
                <c:pt idx="552">
                  <c:v>140710</c:v>
                </c:pt>
                <c:pt idx="553">
                  <c:v>183450</c:v>
                </c:pt>
                <c:pt idx="554">
                  <c:v>157670</c:v>
                </c:pt>
                <c:pt idx="555">
                  <c:v>134810</c:v>
                </c:pt>
                <c:pt idx="556">
                  <c:v>79520</c:v>
                </c:pt>
                <c:pt idx="557">
                  <c:v>150750</c:v>
                </c:pt>
                <c:pt idx="558">
                  <c:v>175540</c:v>
                </c:pt>
                <c:pt idx="559">
                  <c:v>147880</c:v>
                </c:pt>
                <c:pt idx="560">
                  <c:v>177790</c:v>
                </c:pt>
                <c:pt idx="561">
                  <c:v>182990</c:v>
                </c:pt>
                <c:pt idx="562">
                  <c:v>97080</c:v>
                </c:pt>
                <c:pt idx="563">
                  <c:v>51670</c:v>
                </c:pt>
                <c:pt idx="564">
                  <c:v>40510</c:v>
                </c:pt>
                <c:pt idx="565">
                  <c:v>133310</c:v>
                </c:pt>
                <c:pt idx="566">
                  <c:v>175580</c:v>
                </c:pt>
                <c:pt idx="567">
                  <c:v>160930</c:v>
                </c:pt>
                <c:pt idx="568">
                  <c:v>163400</c:v>
                </c:pt>
                <c:pt idx="569">
                  <c:v>95370</c:v>
                </c:pt>
                <c:pt idx="570">
                  <c:v>189830</c:v>
                </c:pt>
                <c:pt idx="571">
                  <c:v>183410</c:v>
                </c:pt>
                <c:pt idx="572">
                  <c:v>34460</c:v>
                </c:pt>
                <c:pt idx="573">
                  <c:v>37290</c:v>
                </c:pt>
                <c:pt idx="574">
                  <c:v>155000</c:v>
                </c:pt>
                <c:pt idx="575">
                  <c:v>187360</c:v>
                </c:pt>
                <c:pt idx="576">
                  <c:v>94730</c:v>
                </c:pt>
                <c:pt idx="577">
                  <c:v>192230</c:v>
                </c:pt>
                <c:pt idx="578">
                  <c:v>180140</c:v>
                </c:pt>
                <c:pt idx="579">
                  <c:v>161930</c:v>
                </c:pt>
                <c:pt idx="580">
                  <c:v>135180</c:v>
                </c:pt>
                <c:pt idx="581">
                  <c:v>146140</c:v>
                </c:pt>
                <c:pt idx="582">
                  <c:v>122600</c:v>
                </c:pt>
                <c:pt idx="583">
                  <c:v>100600</c:v>
                </c:pt>
                <c:pt idx="584">
                  <c:v>155860</c:v>
                </c:pt>
                <c:pt idx="585">
                  <c:v>206750</c:v>
                </c:pt>
                <c:pt idx="586">
                  <c:v>125660</c:v>
                </c:pt>
                <c:pt idx="587">
                  <c:v>180090</c:v>
                </c:pt>
                <c:pt idx="588">
                  <c:v>175650</c:v>
                </c:pt>
                <c:pt idx="589">
                  <c:v>184470</c:v>
                </c:pt>
                <c:pt idx="590">
                  <c:v>193310</c:v>
                </c:pt>
                <c:pt idx="591">
                  <c:v>178560</c:v>
                </c:pt>
                <c:pt idx="592">
                  <c:v>207780</c:v>
                </c:pt>
                <c:pt idx="593">
                  <c:v>205210</c:v>
                </c:pt>
                <c:pt idx="594">
                  <c:v>208190</c:v>
                </c:pt>
                <c:pt idx="595">
                  <c:v>183320</c:v>
                </c:pt>
                <c:pt idx="596">
                  <c:v>130610</c:v>
                </c:pt>
                <c:pt idx="597">
                  <c:v>140510</c:v>
                </c:pt>
                <c:pt idx="598">
                  <c:v>92070</c:v>
                </c:pt>
                <c:pt idx="599">
                  <c:v>135640</c:v>
                </c:pt>
                <c:pt idx="600">
                  <c:v>50650</c:v>
                </c:pt>
                <c:pt idx="601">
                  <c:v>153610</c:v>
                </c:pt>
                <c:pt idx="602">
                  <c:v>144160</c:v>
                </c:pt>
                <c:pt idx="603">
                  <c:v>163530</c:v>
                </c:pt>
                <c:pt idx="604">
                  <c:v>190740</c:v>
                </c:pt>
                <c:pt idx="605">
                  <c:v>165540</c:v>
                </c:pt>
                <c:pt idx="606">
                  <c:v>196520</c:v>
                </c:pt>
                <c:pt idx="607">
                  <c:v>183480</c:v>
                </c:pt>
                <c:pt idx="608">
                  <c:v>143000</c:v>
                </c:pt>
                <c:pt idx="609">
                  <c:v>170000</c:v>
                </c:pt>
                <c:pt idx="610">
                  <c:v>128980</c:v>
                </c:pt>
                <c:pt idx="611">
                  <c:v>157660</c:v>
                </c:pt>
                <c:pt idx="612">
                  <c:v>194190</c:v>
                </c:pt>
                <c:pt idx="613">
                  <c:v>208680</c:v>
                </c:pt>
                <c:pt idx="614">
                  <c:v>152910</c:v>
                </c:pt>
                <c:pt idx="615">
                  <c:v>167990</c:v>
                </c:pt>
                <c:pt idx="616">
                  <c:v>162890</c:v>
                </c:pt>
                <c:pt idx="617">
                  <c:v>106580</c:v>
                </c:pt>
                <c:pt idx="618">
                  <c:v>182860</c:v>
                </c:pt>
                <c:pt idx="619">
                  <c:v>203250</c:v>
                </c:pt>
                <c:pt idx="620">
                  <c:v>212070</c:v>
                </c:pt>
                <c:pt idx="621">
                  <c:v>174230</c:v>
                </c:pt>
                <c:pt idx="622">
                  <c:v>186870</c:v>
                </c:pt>
                <c:pt idx="623">
                  <c:v>155420</c:v>
                </c:pt>
                <c:pt idx="624">
                  <c:v>83770</c:v>
                </c:pt>
                <c:pt idx="625">
                  <c:v>150450</c:v>
                </c:pt>
                <c:pt idx="626">
                  <c:v>76900</c:v>
                </c:pt>
                <c:pt idx="627">
                  <c:v>208850</c:v>
                </c:pt>
                <c:pt idx="628">
                  <c:v>166050</c:v>
                </c:pt>
                <c:pt idx="629">
                  <c:v>179100</c:v>
                </c:pt>
                <c:pt idx="630">
                  <c:v>72550</c:v>
                </c:pt>
                <c:pt idx="631">
                  <c:v>56640</c:v>
                </c:pt>
                <c:pt idx="632">
                  <c:v>193670</c:v>
                </c:pt>
                <c:pt idx="633">
                  <c:v>200290</c:v>
                </c:pt>
                <c:pt idx="634">
                  <c:v>199950</c:v>
                </c:pt>
                <c:pt idx="635">
                  <c:v>214530</c:v>
                </c:pt>
                <c:pt idx="636">
                  <c:v>229080</c:v>
                </c:pt>
                <c:pt idx="637">
                  <c:v>232100</c:v>
                </c:pt>
                <c:pt idx="638">
                  <c:v>212980</c:v>
                </c:pt>
                <c:pt idx="639">
                  <c:v>78420</c:v>
                </c:pt>
                <c:pt idx="640">
                  <c:v>136420</c:v>
                </c:pt>
                <c:pt idx="641">
                  <c:v>133860</c:v>
                </c:pt>
                <c:pt idx="642">
                  <c:v>68640</c:v>
                </c:pt>
                <c:pt idx="643">
                  <c:v>99900</c:v>
                </c:pt>
                <c:pt idx="644">
                  <c:v>59810</c:v>
                </c:pt>
                <c:pt idx="645">
                  <c:v>125080</c:v>
                </c:pt>
                <c:pt idx="646">
                  <c:v>221840</c:v>
                </c:pt>
                <c:pt idx="647">
                  <c:v>208910</c:v>
                </c:pt>
                <c:pt idx="648">
                  <c:v>64860</c:v>
                </c:pt>
                <c:pt idx="649">
                  <c:v>237750</c:v>
                </c:pt>
                <c:pt idx="650">
                  <c:v>220020</c:v>
                </c:pt>
                <c:pt idx="651">
                  <c:v>185920</c:v>
                </c:pt>
                <c:pt idx="652">
                  <c:v>237470</c:v>
                </c:pt>
                <c:pt idx="653">
                  <c:v>221260</c:v>
                </c:pt>
                <c:pt idx="654">
                  <c:v>217350</c:v>
                </c:pt>
                <c:pt idx="655">
                  <c:v>232160</c:v>
                </c:pt>
                <c:pt idx="656">
                  <c:v>228030</c:v>
                </c:pt>
                <c:pt idx="657">
                  <c:v>155670</c:v>
                </c:pt>
                <c:pt idx="658">
                  <c:v>217850</c:v>
                </c:pt>
                <c:pt idx="659">
                  <c:v>206560</c:v>
                </c:pt>
                <c:pt idx="660">
                  <c:v>198220</c:v>
                </c:pt>
                <c:pt idx="661">
                  <c:v>126940</c:v>
                </c:pt>
                <c:pt idx="662">
                  <c:v>206360</c:v>
                </c:pt>
                <c:pt idx="663">
                  <c:v>226700</c:v>
                </c:pt>
                <c:pt idx="664">
                  <c:v>213140</c:v>
                </c:pt>
                <c:pt idx="665">
                  <c:v>227610</c:v>
                </c:pt>
                <c:pt idx="666">
                  <c:v>228330</c:v>
                </c:pt>
                <c:pt idx="667">
                  <c:v>223180</c:v>
                </c:pt>
                <c:pt idx="668">
                  <c:v>209760</c:v>
                </c:pt>
                <c:pt idx="669">
                  <c:v>199190</c:v>
                </c:pt>
                <c:pt idx="670">
                  <c:v>257820</c:v>
                </c:pt>
                <c:pt idx="671">
                  <c:v>43140</c:v>
                </c:pt>
                <c:pt idx="672">
                  <c:v>37470</c:v>
                </c:pt>
                <c:pt idx="673">
                  <c:v>240420</c:v>
                </c:pt>
                <c:pt idx="674">
                  <c:v>157140</c:v>
                </c:pt>
                <c:pt idx="675">
                  <c:v>167550</c:v>
                </c:pt>
                <c:pt idx="676">
                  <c:v>125520</c:v>
                </c:pt>
                <c:pt idx="677">
                  <c:v>183090</c:v>
                </c:pt>
                <c:pt idx="678">
                  <c:v>74490</c:v>
                </c:pt>
                <c:pt idx="679">
                  <c:v>126820</c:v>
                </c:pt>
                <c:pt idx="680">
                  <c:v>81130</c:v>
                </c:pt>
                <c:pt idx="681">
                  <c:v>110110</c:v>
                </c:pt>
                <c:pt idx="682">
                  <c:v>213660</c:v>
                </c:pt>
                <c:pt idx="683">
                  <c:v>167580</c:v>
                </c:pt>
                <c:pt idx="684">
                  <c:v>57110</c:v>
                </c:pt>
                <c:pt idx="685">
                  <c:v>206350</c:v>
                </c:pt>
                <c:pt idx="686">
                  <c:v>202480</c:v>
                </c:pt>
                <c:pt idx="687">
                  <c:v>241970</c:v>
                </c:pt>
                <c:pt idx="688">
                  <c:v>251360</c:v>
                </c:pt>
                <c:pt idx="689">
                  <c:v>191860</c:v>
                </c:pt>
                <c:pt idx="690">
                  <c:v>202410</c:v>
                </c:pt>
                <c:pt idx="691">
                  <c:v>185660</c:v>
                </c:pt>
                <c:pt idx="692">
                  <c:v>158340</c:v>
                </c:pt>
                <c:pt idx="693">
                  <c:v>176500</c:v>
                </c:pt>
                <c:pt idx="694">
                  <c:v>230610</c:v>
                </c:pt>
                <c:pt idx="695">
                  <c:v>116400</c:v>
                </c:pt>
                <c:pt idx="696">
                  <c:v>37600</c:v>
                </c:pt>
                <c:pt idx="697">
                  <c:v>209800</c:v>
                </c:pt>
                <c:pt idx="698">
                  <c:v>174210</c:v>
                </c:pt>
                <c:pt idx="699">
                  <c:v>238910</c:v>
                </c:pt>
                <c:pt idx="700">
                  <c:v>165440</c:v>
                </c:pt>
                <c:pt idx="701">
                  <c:v>144380</c:v>
                </c:pt>
                <c:pt idx="702">
                  <c:v>141370</c:v>
                </c:pt>
                <c:pt idx="703">
                  <c:v>155560</c:v>
                </c:pt>
                <c:pt idx="704">
                  <c:v>197840</c:v>
                </c:pt>
                <c:pt idx="705">
                  <c:v>132870</c:v>
                </c:pt>
                <c:pt idx="706">
                  <c:v>154030</c:v>
                </c:pt>
                <c:pt idx="707">
                  <c:v>229240</c:v>
                </c:pt>
                <c:pt idx="708">
                  <c:v>150670</c:v>
                </c:pt>
                <c:pt idx="709">
                  <c:v>105760</c:v>
                </c:pt>
                <c:pt idx="710">
                  <c:v>98840</c:v>
                </c:pt>
                <c:pt idx="711">
                  <c:v>151510</c:v>
                </c:pt>
                <c:pt idx="712">
                  <c:v>217800</c:v>
                </c:pt>
                <c:pt idx="713">
                  <c:v>207380</c:v>
                </c:pt>
                <c:pt idx="714">
                  <c:v>103240</c:v>
                </c:pt>
                <c:pt idx="715">
                  <c:v>82550</c:v>
                </c:pt>
                <c:pt idx="716">
                  <c:v>74860</c:v>
                </c:pt>
                <c:pt idx="717">
                  <c:v>158130</c:v>
                </c:pt>
                <c:pt idx="718">
                  <c:v>66270</c:v>
                </c:pt>
                <c:pt idx="719">
                  <c:v>37980</c:v>
                </c:pt>
                <c:pt idx="720">
                  <c:v>81420</c:v>
                </c:pt>
                <c:pt idx="721">
                  <c:v>93450</c:v>
                </c:pt>
                <c:pt idx="722">
                  <c:v>132220</c:v>
                </c:pt>
                <c:pt idx="723">
                  <c:v>147210</c:v>
                </c:pt>
                <c:pt idx="724">
                  <c:v>120920</c:v>
                </c:pt>
                <c:pt idx="725">
                  <c:v>193490</c:v>
                </c:pt>
                <c:pt idx="726">
                  <c:v>198400</c:v>
                </c:pt>
                <c:pt idx="727">
                  <c:v>212750</c:v>
                </c:pt>
                <c:pt idx="728">
                  <c:v>218900</c:v>
                </c:pt>
                <c:pt idx="729">
                  <c:v>141040</c:v>
                </c:pt>
                <c:pt idx="730">
                  <c:v>173330</c:v>
                </c:pt>
                <c:pt idx="731">
                  <c:v>203370</c:v>
                </c:pt>
                <c:pt idx="732">
                  <c:v>213260</c:v>
                </c:pt>
                <c:pt idx="733">
                  <c:v>18810</c:v>
                </c:pt>
                <c:pt idx="734">
                  <c:v>117450</c:v>
                </c:pt>
                <c:pt idx="735">
                  <c:v>43150</c:v>
                </c:pt>
                <c:pt idx="736">
                  <c:v>27540</c:v>
                </c:pt>
                <c:pt idx="737">
                  <c:v>36770</c:v>
                </c:pt>
                <c:pt idx="738">
                  <c:v>74480</c:v>
                </c:pt>
                <c:pt idx="739">
                  <c:v>161750</c:v>
                </c:pt>
                <c:pt idx="740">
                  <c:v>200890</c:v>
                </c:pt>
                <c:pt idx="741">
                  <c:v>198800</c:v>
                </c:pt>
                <c:pt idx="742">
                  <c:v>192020</c:v>
                </c:pt>
                <c:pt idx="743">
                  <c:v>15240</c:v>
                </c:pt>
                <c:pt idx="744">
                  <c:v>4590</c:v>
                </c:pt>
                <c:pt idx="745">
                  <c:v>18520</c:v>
                </c:pt>
                <c:pt idx="746">
                  <c:v>126860</c:v>
                </c:pt>
                <c:pt idx="747">
                  <c:v>171320</c:v>
                </c:pt>
                <c:pt idx="748">
                  <c:v>163710</c:v>
                </c:pt>
                <c:pt idx="749">
                  <c:v>138570</c:v>
                </c:pt>
                <c:pt idx="750">
                  <c:v>58450</c:v>
                </c:pt>
                <c:pt idx="751">
                  <c:v>154330</c:v>
                </c:pt>
                <c:pt idx="752">
                  <c:v>165140</c:v>
                </c:pt>
                <c:pt idx="753">
                  <c:v>142440</c:v>
                </c:pt>
                <c:pt idx="754">
                  <c:v>178370</c:v>
                </c:pt>
                <c:pt idx="755">
                  <c:v>162660</c:v>
                </c:pt>
                <c:pt idx="756">
                  <c:v>175490</c:v>
                </c:pt>
                <c:pt idx="757">
                  <c:v>170610</c:v>
                </c:pt>
                <c:pt idx="758">
                  <c:v>176610</c:v>
                </c:pt>
                <c:pt idx="759">
                  <c:v>171520</c:v>
                </c:pt>
                <c:pt idx="760">
                  <c:v>32840</c:v>
                </c:pt>
                <c:pt idx="761">
                  <c:v>53200</c:v>
                </c:pt>
                <c:pt idx="762">
                  <c:v>13910</c:v>
                </c:pt>
                <c:pt idx="763">
                  <c:v>3290</c:v>
                </c:pt>
                <c:pt idx="764">
                  <c:v>250</c:v>
                </c:pt>
                <c:pt idx="765">
                  <c:v>140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20</c:v>
                </c:pt>
                <c:pt idx="792">
                  <c:v>0</c:v>
                </c:pt>
                <c:pt idx="793">
                  <c:v>0</c:v>
                </c:pt>
                <c:pt idx="794">
                  <c:v>3520</c:v>
                </c:pt>
                <c:pt idx="795">
                  <c:v>1240</c:v>
                </c:pt>
                <c:pt idx="796">
                  <c:v>67650</c:v>
                </c:pt>
                <c:pt idx="797">
                  <c:v>81950</c:v>
                </c:pt>
                <c:pt idx="798">
                  <c:v>57500</c:v>
                </c:pt>
                <c:pt idx="799">
                  <c:v>18080</c:v>
                </c:pt>
                <c:pt idx="800">
                  <c:v>11970</c:v>
                </c:pt>
                <c:pt idx="801">
                  <c:v>2840</c:v>
                </c:pt>
                <c:pt idx="802">
                  <c:v>20280</c:v>
                </c:pt>
                <c:pt idx="803">
                  <c:v>5430</c:v>
                </c:pt>
                <c:pt idx="804">
                  <c:v>2690</c:v>
                </c:pt>
                <c:pt idx="805">
                  <c:v>13690</c:v>
                </c:pt>
                <c:pt idx="806">
                  <c:v>13680</c:v>
                </c:pt>
                <c:pt idx="807">
                  <c:v>15350</c:v>
                </c:pt>
                <c:pt idx="808">
                  <c:v>4760</c:v>
                </c:pt>
                <c:pt idx="809">
                  <c:v>320</c:v>
                </c:pt>
                <c:pt idx="810">
                  <c:v>3210</c:v>
                </c:pt>
                <c:pt idx="811">
                  <c:v>470</c:v>
                </c:pt>
                <c:pt idx="812">
                  <c:v>690</c:v>
                </c:pt>
                <c:pt idx="813">
                  <c:v>640</c:v>
                </c:pt>
                <c:pt idx="814">
                  <c:v>1110</c:v>
                </c:pt>
                <c:pt idx="815">
                  <c:v>10</c:v>
                </c:pt>
                <c:pt idx="816">
                  <c:v>160</c:v>
                </c:pt>
                <c:pt idx="817">
                  <c:v>10</c:v>
                </c:pt>
                <c:pt idx="818">
                  <c:v>0</c:v>
                </c:pt>
                <c:pt idx="819">
                  <c:v>100</c:v>
                </c:pt>
                <c:pt idx="820">
                  <c:v>10</c:v>
                </c:pt>
                <c:pt idx="821">
                  <c:v>17910</c:v>
                </c:pt>
                <c:pt idx="822">
                  <c:v>26510</c:v>
                </c:pt>
                <c:pt idx="823">
                  <c:v>21860</c:v>
                </c:pt>
                <c:pt idx="824">
                  <c:v>69500</c:v>
                </c:pt>
                <c:pt idx="825">
                  <c:v>89610</c:v>
                </c:pt>
                <c:pt idx="826">
                  <c:v>31950</c:v>
                </c:pt>
                <c:pt idx="827">
                  <c:v>27360</c:v>
                </c:pt>
                <c:pt idx="828">
                  <c:v>6200</c:v>
                </c:pt>
                <c:pt idx="829">
                  <c:v>970</c:v>
                </c:pt>
                <c:pt idx="830">
                  <c:v>210</c:v>
                </c:pt>
                <c:pt idx="831">
                  <c:v>0</c:v>
                </c:pt>
                <c:pt idx="832">
                  <c:v>80</c:v>
                </c:pt>
                <c:pt idx="833">
                  <c:v>10</c:v>
                </c:pt>
                <c:pt idx="834">
                  <c:v>100</c:v>
                </c:pt>
                <c:pt idx="835">
                  <c:v>0</c:v>
                </c:pt>
                <c:pt idx="836">
                  <c:v>50</c:v>
                </c:pt>
                <c:pt idx="837">
                  <c:v>0</c:v>
                </c:pt>
                <c:pt idx="838">
                  <c:v>0</c:v>
                </c:pt>
                <c:pt idx="839">
                  <c:v>5840</c:v>
                </c:pt>
                <c:pt idx="840">
                  <c:v>82170</c:v>
                </c:pt>
                <c:pt idx="841">
                  <c:v>85250</c:v>
                </c:pt>
                <c:pt idx="842">
                  <c:v>15500</c:v>
                </c:pt>
                <c:pt idx="843">
                  <c:v>14730</c:v>
                </c:pt>
                <c:pt idx="844">
                  <c:v>49060</c:v>
                </c:pt>
                <c:pt idx="845">
                  <c:v>72210</c:v>
                </c:pt>
                <c:pt idx="846">
                  <c:v>90460</c:v>
                </c:pt>
                <c:pt idx="847">
                  <c:v>53410</c:v>
                </c:pt>
                <c:pt idx="848">
                  <c:v>95230</c:v>
                </c:pt>
                <c:pt idx="849">
                  <c:v>98810</c:v>
                </c:pt>
                <c:pt idx="850">
                  <c:v>24060</c:v>
                </c:pt>
                <c:pt idx="851">
                  <c:v>69900</c:v>
                </c:pt>
                <c:pt idx="852">
                  <c:v>96330</c:v>
                </c:pt>
                <c:pt idx="853">
                  <c:v>82300</c:v>
                </c:pt>
                <c:pt idx="854">
                  <c:v>49290</c:v>
                </c:pt>
                <c:pt idx="855">
                  <c:v>7820</c:v>
                </c:pt>
                <c:pt idx="856">
                  <c:v>0</c:v>
                </c:pt>
                <c:pt idx="857">
                  <c:v>92100</c:v>
                </c:pt>
                <c:pt idx="858">
                  <c:v>44960</c:v>
                </c:pt>
                <c:pt idx="859">
                  <c:v>99600</c:v>
                </c:pt>
                <c:pt idx="860">
                  <c:v>86310</c:v>
                </c:pt>
                <c:pt idx="861">
                  <c:v>69010</c:v>
                </c:pt>
                <c:pt idx="862">
                  <c:v>98040</c:v>
                </c:pt>
                <c:pt idx="863">
                  <c:v>113690</c:v>
                </c:pt>
                <c:pt idx="864">
                  <c:v>57040</c:v>
                </c:pt>
                <c:pt idx="865">
                  <c:v>15040</c:v>
                </c:pt>
                <c:pt idx="866">
                  <c:v>37540</c:v>
                </c:pt>
                <c:pt idx="867">
                  <c:v>116410</c:v>
                </c:pt>
                <c:pt idx="868">
                  <c:v>101410</c:v>
                </c:pt>
                <c:pt idx="869">
                  <c:v>118950</c:v>
                </c:pt>
                <c:pt idx="870">
                  <c:v>4540</c:v>
                </c:pt>
                <c:pt idx="871">
                  <c:v>79140</c:v>
                </c:pt>
                <c:pt idx="872">
                  <c:v>95850</c:v>
                </c:pt>
                <c:pt idx="873">
                  <c:v>112030</c:v>
                </c:pt>
                <c:pt idx="874">
                  <c:v>108220</c:v>
                </c:pt>
                <c:pt idx="875">
                  <c:v>105150</c:v>
                </c:pt>
                <c:pt idx="876">
                  <c:v>118310</c:v>
                </c:pt>
                <c:pt idx="877">
                  <c:v>123480</c:v>
                </c:pt>
                <c:pt idx="878">
                  <c:v>119330</c:v>
                </c:pt>
                <c:pt idx="879">
                  <c:v>121520</c:v>
                </c:pt>
                <c:pt idx="880">
                  <c:v>128980</c:v>
                </c:pt>
                <c:pt idx="881">
                  <c:v>137160</c:v>
                </c:pt>
                <c:pt idx="882">
                  <c:v>40850</c:v>
                </c:pt>
                <c:pt idx="883">
                  <c:v>118610</c:v>
                </c:pt>
                <c:pt idx="884">
                  <c:v>123180</c:v>
                </c:pt>
                <c:pt idx="885">
                  <c:v>59630</c:v>
                </c:pt>
                <c:pt idx="886">
                  <c:v>29060</c:v>
                </c:pt>
                <c:pt idx="887">
                  <c:v>84130</c:v>
                </c:pt>
                <c:pt idx="888">
                  <c:v>23220</c:v>
                </c:pt>
                <c:pt idx="889">
                  <c:v>9460</c:v>
                </c:pt>
                <c:pt idx="890">
                  <c:v>116340</c:v>
                </c:pt>
                <c:pt idx="891">
                  <c:v>67330</c:v>
                </c:pt>
                <c:pt idx="892">
                  <c:v>41110</c:v>
                </c:pt>
                <c:pt idx="893">
                  <c:v>71580</c:v>
                </c:pt>
                <c:pt idx="894">
                  <c:v>62190</c:v>
                </c:pt>
                <c:pt idx="895">
                  <c:v>135680</c:v>
                </c:pt>
                <c:pt idx="896">
                  <c:v>147940</c:v>
                </c:pt>
                <c:pt idx="897">
                  <c:v>59590</c:v>
                </c:pt>
                <c:pt idx="898">
                  <c:v>107850</c:v>
                </c:pt>
                <c:pt idx="899">
                  <c:v>55870</c:v>
                </c:pt>
                <c:pt idx="900">
                  <c:v>57860</c:v>
                </c:pt>
                <c:pt idx="901">
                  <c:v>144900</c:v>
                </c:pt>
                <c:pt idx="902">
                  <c:v>131180</c:v>
                </c:pt>
                <c:pt idx="903">
                  <c:v>159000</c:v>
                </c:pt>
                <c:pt idx="904">
                  <c:v>160620</c:v>
                </c:pt>
                <c:pt idx="905">
                  <c:v>145310</c:v>
                </c:pt>
                <c:pt idx="906">
                  <c:v>165510</c:v>
                </c:pt>
                <c:pt idx="907">
                  <c:v>168730</c:v>
                </c:pt>
                <c:pt idx="908">
                  <c:v>55850</c:v>
                </c:pt>
                <c:pt idx="909">
                  <c:v>115620</c:v>
                </c:pt>
                <c:pt idx="910">
                  <c:v>100450</c:v>
                </c:pt>
                <c:pt idx="911">
                  <c:v>83190</c:v>
                </c:pt>
                <c:pt idx="912">
                  <c:v>59730</c:v>
                </c:pt>
                <c:pt idx="913">
                  <c:v>49610</c:v>
                </c:pt>
                <c:pt idx="914">
                  <c:v>20650</c:v>
                </c:pt>
                <c:pt idx="915">
                  <c:v>82370</c:v>
                </c:pt>
                <c:pt idx="916">
                  <c:v>164630</c:v>
                </c:pt>
                <c:pt idx="917">
                  <c:v>87040</c:v>
                </c:pt>
                <c:pt idx="918">
                  <c:v>151710</c:v>
                </c:pt>
                <c:pt idx="919">
                  <c:v>147900</c:v>
                </c:pt>
                <c:pt idx="920">
                  <c:v>153100</c:v>
                </c:pt>
                <c:pt idx="921">
                  <c:v>149740</c:v>
                </c:pt>
                <c:pt idx="922">
                  <c:v>189240</c:v>
                </c:pt>
                <c:pt idx="923">
                  <c:v>176310</c:v>
                </c:pt>
                <c:pt idx="924">
                  <c:v>153960</c:v>
                </c:pt>
                <c:pt idx="925">
                  <c:v>123860</c:v>
                </c:pt>
                <c:pt idx="926">
                  <c:v>162680</c:v>
                </c:pt>
                <c:pt idx="927">
                  <c:v>123160</c:v>
                </c:pt>
                <c:pt idx="928">
                  <c:v>136850</c:v>
                </c:pt>
                <c:pt idx="929">
                  <c:v>36360</c:v>
                </c:pt>
                <c:pt idx="930">
                  <c:v>36710</c:v>
                </c:pt>
                <c:pt idx="931">
                  <c:v>41970</c:v>
                </c:pt>
                <c:pt idx="932">
                  <c:v>21630</c:v>
                </c:pt>
                <c:pt idx="933">
                  <c:v>20260</c:v>
                </c:pt>
                <c:pt idx="934">
                  <c:v>118650</c:v>
                </c:pt>
                <c:pt idx="935">
                  <c:v>78320</c:v>
                </c:pt>
                <c:pt idx="936">
                  <c:v>189680</c:v>
                </c:pt>
                <c:pt idx="937">
                  <c:v>200070</c:v>
                </c:pt>
                <c:pt idx="938">
                  <c:v>175930</c:v>
                </c:pt>
                <c:pt idx="939">
                  <c:v>202900</c:v>
                </c:pt>
                <c:pt idx="940">
                  <c:v>114770</c:v>
                </c:pt>
                <c:pt idx="941">
                  <c:v>78980</c:v>
                </c:pt>
                <c:pt idx="942">
                  <c:v>204030</c:v>
                </c:pt>
                <c:pt idx="943">
                  <c:v>200370</c:v>
                </c:pt>
                <c:pt idx="944">
                  <c:v>120930</c:v>
                </c:pt>
                <c:pt idx="945">
                  <c:v>183260</c:v>
                </c:pt>
                <c:pt idx="946">
                  <c:v>179760</c:v>
                </c:pt>
                <c:pt idx="947">
                  <c:v>166050</c:v>
                </c:pt>
                <c:pt idx="948">
                  <c:v>157140</c:v>
                </c:pt>
                <c:pt idx="949">
                  <c:v>180410</c:v>
                </c:pt>
                <c:pt idx="950">
                  <c:v>149040</c:v>
                </c:pt>
                <c:pt idx="951">
                  <c:v>201960</c:v>
                </c:pt>
                <c:pt idx="952">
                  <c:v>207720</c:v>
                </c:pt>
                <c:pt idx="953">
                  <c:v>210620</c:v>
                </c:pt>
                <c:pt idx="954">
                  <c:v>207850</c:v>
                </c:pt>
                <c:pt idx="955">
                  <c:v>179430</c:v>
                </c:pt>
                <c:pt idx="956">
                  <c:v>204130</c:v>
                </c:pt>
                <c:pt idx="957">
                  <c:v>107180</c:v>
                </c:pt>
                <c:pt idx="958">
                  <c:v>210160</c:v>
                </c:pt>
                <c:pt idx="959">
                  <c:v>179440</c:v>
                </c:pt>
                <c:pt idx="960">
                  <c:v>221050</c:v>
                </c:pt>
                <c:pt idx="961">
                  <c:v>225090</c:v>
                </c:pt>
                <c:pt idx="962">
                  <c:v>75960</c:v>
                </c:pt>
                <c:pt idx="963">
                  <c:v>93730</c:v>
                </c:pt>
                <c:pt idx="964">
                  <c:v>198000</c:v>
                </c:pt>
                <c:pt idx="965">
                  <c:v>202800</c:v>
                </c:pt>
                <c:pt idx="966">
                  <c:v>170020</c:v>
                </c:pt>
                <c:pt idx="967">
                  <c:v>186560</c:v>
                </c:pt>
                <c:pt idx="968">
                  <c:v>210090</c:v>
                </c:pt>
                <c:pt idx="969">
                  <c:v>85150</c:v>
                </c:pt>
                <c:pt idx="970">
                  <c:v>170710</c:v>
                </c:pt>
                <c:pt idx="971">
                  <c:v>173550</c:v>
                </c:pt>
                <c:pt idx="972">
                  <c:v>183410</c:v>
                </c:pt>
                <c:pt idx="973">
                  <c:v>207770</c:v>
                </c:pt>
                <c:pt idx="974">
                  <c:v>227350</c:v>
                </c:pt>
                <c:pt idx="975">
                  <c:v>185100</c:v>
                </c:pt>
                <c:pt idx="976">
                  <c:v>197670</c:v>
                </c:pt>
                <c:pt idx="977">
                  <c:v>169290</c:v>
                </c:pt>
                <c:pt idx="978">
                  <c:v>186800</c:v>
                </c:pt>
                <c:pt idx="979">
                  <c:v>221640</c:v>
                </c:pt>
                <c:pt idx="980">
                  <c:v>177590</c:v>
                </c:pt>
                <c:pt idx="981">
                  <c:v>216370</c:v>
                </c:pt>
                <c:pt idx="982">
                  <c:v>134860</c:v>
                </c:pt>
                <c:pt idx="983">
                  <c:v>182760</c:v>
                </c:pt>
                <c:pt idx="984">
                  <c:v>216490</c:v>
                </c:pt>
                <c:pt idx="985">
                  <c:v>148130</c:v>
                </c:pt>
                <c:pt idx="986">
                  <c:v>210130</c:v>
                </c:pt>
                <c:pt idx="987">
                  <c:v>199510</c:v>
                </c:pt>
                <c:pt idx="988">
                  <c:v>37700</c:v>
                </c:pt>
                <c:pt idx="989">
                  <c:v>178520</c:v>
                </c:pt>
                <c:pt idx="990">
                  <c:v>179260</c:v>
                </c:pt>
                <c:pt idx="991">
                  <c:v>219230</c:v>
                </c:pt>
                <c:pt idx="992">
                  <c:v>186160</c:v>
                </c:pt>
                <c:pt idx="993">
                  <c:v>207370</c:v>
                </c:pt>
                <c:pt idx="994">
                  <c:v>139210</c:v>
                </c:pt>
                <c:pt idx="995">
                  <c:v>201750</c:v>
                </c:pt>
                <c:pt idx="996">
                  <c:v>166370</c:v>
                </c:pt>
                <c:pt idx="997">
                  <c:v>205190</c:v>
                </c:pt>
                <c:pt idx="998">
                  <c:v>206870</c:v>
                </c:pt>
                <c:pt idx="999">
                  <c:v>224840</c:v>
                </c:pt>
                <c:pt idx="1000">
                  <c:v>214560</c:v>
                </c:pt>
                <c:pt idx="1001">
                  <c:v>218060</c:v>
                </c:pt>
                <c:pt idx="1002">
                  <c:v>223400</c:v>
                </c:pt>
                <c:pt idx="1003">
                  <c:v>220770</c:v>
                </c:pt>
                <c:pt idx="1004">
                  <c:v>91470</c:v>
                </c:pt>
                <c:pt idx="1005">
                  <c:v>190170</c:v>
                </c:pt>
                <c:pt idx="1006">
                  <c:v>235730</c:v>
                </c:pt>
                <c:pt idx="1007">
                  <c:v>55230</c:v>
                </c:pt>
                <c:pt idx="1008">
                  <c:v>236060</c:v>
                </c:pt>
                <c:pt idx="1009">
                  <c:v>192210</c:v>
                </c:pt>
                <c:pt idx="1010">
                  <c:v>209270</c:v>
                </c:pt>
                <c:pt idx="1011">
                  <c:v>66970</c:v>
                </c:pt>
                <c:pt idx="1012">
                  <c:v>223290</c:v>
                </c:pt>
                <c:pt idx="1013">
                  <c:v>94900</c:v>
                </c:pt>
                <c:pt idx="1014">
                  <c:v>180550</c:v>
                </c:pt>
                <c:pt idx="1015">
                  <c:v>226120</c:v>
                </c:pt>
                <c:pt idx="1016">
                  <c:v>233470</c:v>
                </c:pt>
                <c:pt idx="1017">
                  <c:v>247220</c:v>
                </c:pt>
                <c:pt idx="1018">
                  <c:v>243330</c:v>
                </c:pt>
                <c:pt idx="1019">
                  <c:v>262560</c:v>
                </c:pt>
                <c:pt idx="1020">
                  <c:v>262160</c:v>
                </c:pt>
                <c:pt idx="1021">
                  <c:v>219540</c:v>
                </c:pt>
                <c:pt idx="1022">
                  <c:v>224030</c:v>
                </c:pt>
                <c:pt idx="1023">
                  <c:v>119160</c:v>
                </c:pt>
                <c:pt idx="1024">
                  <c:v>96540</c:v>
                </c:pt>
                <c:pt idx="1025">
                  <c:v>241160</c:v>
                </c:pt>
                <c:pt idx="1026">
                  <c:v>230460</c:v>
                </c:pt>
                <c:pt idx="1027">
                  <c:v>235730</c:v>
                </c:pt>
                <c:pt idx="1028">
                  <c:v>176560</c:v>
                </c:pt>
                <c:pt idx="1029">
                  <c:v>230360</c:v>
                </c:pt>
                <c:pt idx="1030">
                  <c:v>215390</c:v>
                </c:pt>
                <c:pt idx="1031">
                  <c:v>227900</c:v>
                </c:pt>
                <c:pt idx="1032">
                  <c:v>135360</c:v>
                </c:pt>
                <c:pt idx="1033">
                  <c:v>254760</c:v>
                </c:pt>
                <c:pt idx="1034">
                  <c:v>250210</c:v>
                </c:pt>
                <c:pt idx="1035">
                  <c:v>176750</c:v>
                </c:pt>
                <c:pt idx="1036">
                  <c:v>49150</c:v>
                </c:pt>
                <c:pt idx="1037">
                  <c:v>208330</c:v>
                </c:pt>
                <c:pt idx="1038">
                  <c:v>193140</c:v>
                </c:pt>
                <c:pt idx="1039">
                  <c:v>199320</c:v>
                </c:pt>
                <c:pt idx="1040">
                  <c:v>193100</c:v>
                </c:pt>
                <c:pt idx="1041">
                  <c:v>88970</c:v>
                </c:pt>
                <c:pt idx="1042">
                  <c:v>107540</c:v>
                </c:pt>
                <c:pt idx="1043">
                  <c:v>104140</c:v>
                </c:pt>
                <c:pt idx="1044">
                  <c:v>248830</c:v>
                </c:pt>
                <c:pt idx="1045">
                  <c:v>44120</c:v>
                </c:pt>
                <c:pt idx="1046">
                  <c:v>44570</c:v>
                </c:pt>
                <c:pt idx="1047">
                  <c:v>20090</c:v>
                </c:pt>
                <c:pt idx="1048">
                  <c:v>211940</c:v>
                </c:pt>
                <c:pt idx="1049">
                  <c:v>239210</c:v>
                </c:pt>
                <c:pt idx="1050">
                  <c:v>65600</c:v>
                </c:pt>
                <c:pt idx="1051">
                  <c:v>206650</c:v>
                </c:pt>
                <c:pt idx="1052">
                  <c:v>255960</c:v>
                </c:pt>
                <c:pt idx="1053">
                  <c:v>199770</c:v>
                </c:pt>
                <c:pt idx="1054">
                  <c:v>52280</c:v>
                </c:pt>
                <c:pt idx="1055">
                  <c:v>243700</c:v>
                </c:pt>
                <c:pt idx="1056">
                  <c:v>268850</c:v>
                </c:pt>
                <c:pt idx="1057">
                  <c:v>234210</c:v>
                </c:pt>
                <c:pt idx="1058">
                  <c:v>218300</c:v>
                </c:pt>
                <c:pt idx="1059">
                  <c:v>104810</c:v>
                </c:pt>
                <c:pt idx="1060">
                  <c:v>191860</c:v>
                </c:pt>
                <c:pt idx="1061">
                  <c:v>235030</c:v>
                </c:pt>
                <c:pt idx="1062">
                  <c:v>159510</c:v>
                </c:pt>
                <c:pt idx="1063">
                  <c:v>196070</c:v>
                </c:pt>
                <c:pt idx="1064">
                  <c:v>250860</c:v>
                </c:pt>
                <c:pt idx="1065">
                  <c:v>18120</c:v>
                </c:pt>
                <c:pt idx="1066">
                  <c:v>108130</c:v>
                </c:pt>
                <c:pt idx="1067">
                  <c:v>68330</c:v>
                </c:pt>
                <c:pt idx="1068">
                  <c:v>235250</c:v>
                </c:pt>
                <c:pt idx="1069">
                  <c:v>117190</c:v>
                </c:pt>
                <c:pt idx="1070">
                  <c:v>104390</c:v>
                </c:pt>
                <c:pt idx="1071">
                  <c:v>92840</c:v>
                </c:pt>
                <c:pt idx="1072">
                  <c:v>181130</c:v>
                </c:pt>
                <c:pt idx="1073">
                  <c:v>251540</c:v>
                </c:pt>
                <c:pt idx="1074">
                  <c:v>196020</c:v>
                </c:pt>
                <c:pt idx="1075">
                  <c:v>240390</c:v>
                </c:pt>
                <c:pt idx="1076">
                  <c:v>237200</c:v>
                </c:pt>
                <c:pt idx="1077">
                  <c:v>137910</c:v>
                </c:pt>
                <c:pt idx="1078">
                  <c:v>227930</c:v>
                </c:pt>
                <c:pt idx="1079">
                  <c:v>187160</c:v>
                </c:pt>
                <c:pt idx="1080">
                  <c:v>161430</c:v>
                </c:pt>
                <c:pt idx="1081">
                  <c:v>210780</c:v>
                </c:pt>
                <c:pt idx="1082">
                  <c:v>42770</c:v>
                </c:pt>
                <c:pt idx="1083">
                  <c:v>120300</c:v>
                </c:pt>
                <c:pt idx="1084">
                  <c:v>210430</c:v>
                </c:pt>
                <c:pt idx="1085">
                  <c:v>176980</c:v>
                </c:pt>
                <c:pt idx="1086">
                  <c:v>51810</c:v>
                </c:pt>
                <c:pt idx="1087">
                  <c:v>152840</c:v>
                </c:pt>
                <c:pt idx="1088">
                  <c:v>92540</c:v>
                </c:pt>
                <c:pt idx="1089">
                  <c:v>190660</c:v>
                </c:pt>
                <c:pt idx="1090">
                  <c:v>222480</c:v>
                </c:pt>
                <c:pt idx="1091">
                  <c:v>107180</c:v>
                </c:pt>
                <c:pt idx="1092">
                  <c:v>181200</c:v>
                </c:pt>
                <c:pt idx="1093">
                  <c:v>185880</c:v>
                </c:pt>
                <c:pt idx="1094">
                  <c:v>38150</c:v>
                </c:pt>
                <c:pt idx="1095">
                  <c:v>175320</c:v>
                </c:pt>
                <c:pt idx="1096">
                  <c:v>39500</c:v>
                </c:pt>
                <c:pt idx="1097">
                  <c:v>25210</c:v>
                </c:pt>
                <c:pt idx="1098">
                  <c:v>116430</c:v>
                </c:pt>
                <c:pt idx="1099">
                  <c:v>29030</c:v>
                </c:pt>
                <c:pt idx="1100">
                  <c:v>75110</c:v>
                </c:pt>
                <c:pt idx="1101">
                  <c:v>109950</c:v>
                </c:pt>
                <c:pt idx="1102">
                  <c:v>86930</c:v>
                </c:pt>
                <c:pt idx="1103">
                  <c:v>87620</c:v>
                </c:pt>
                <c:pt idx="1104">
                  <c:v>208670</c:v>
                </c:pt>
                <c:pt idx="1105">
                  <c:v>87500</c:v>
                </c:pt>
                <c:pt idx="1106">
                  <c:v>15630</c:v>
                </c:pt>
                <c:pt idx="1107">
                  <c:v>6470</c:v>
                </c:pt>
                <c:pt idx="1108">
                  <c:v>197920</c:v>
                </c:pt>
                <c:pt idx="1109">
                  <c:v>44910</c:v>
                </c:pt>
                <c:pt idx="1110">
                  <c:v>124360</c:v>
                </c:pt>
                <c:pt idx="1111">
                  <c:v>49010</c:v>
                </c:pt>
                <c:pt idx="1112">
                  <c:v>200780</c:v>
                </c:pt>
                <c:pt idx="1113">
                  <c:v>45700</c:v>
                </c:pt>
                <c:pt idx="1114">
                  <c:v>28060</c:v>
                </c:pt>
                <c:pt idx="1115">
                  <c:v>183900</c:v>
                </c:pt>
                <c:pt idx="1116">
                  <c:v>15590</c:v>
                </c:pt>
                <c:pt idx="1117">
                  <c:v>163350</c:v>
                </c:pt>
                <c:pt idx="1118">
                  <c:v>181490</c:v>
                </c:pt>
                <c:pt idx="1119">
                  <c:v>187950</c:v>
                </c:pt>
                <c:pt idx="1120">
                  <c:v>98990</c:v>
                </c:pt>
                <c:pt idx="1121">
                  <c:v>181450</c:v>
                </c:pt>
                <c:pt idx="1122">
                  <c:v>103440</c:v>
                </c:pt>
                <c:pt idx="1123">
                  <c:v>148530</c:v>
                </c:pt>
                <c:pt idx="1124">
                  <c:v>148030</c:v>
                </c:pt>
                <c:pt idx="1125">
                  <c:v>174880</c:v>
                </c:pt>
                <c:pt idx="1126">
                  <c:v>177420</c:v>
                </c:pt>
                <c:pt idx="1127">
                  <c:v>132390</c:v>
                </c:pt>
                <c:pt idx="1128">
                  <c:v>82630</c:v>
                </c:pt>
                <c:pt idx="1129">
                  <c:v>99720</c:v>
                </c:pt>
                <c:pt idx="1130">
                  <c:v>77760</c:v>
                </c:pt>
                <c:pt idx="1131">
                  <c:v>49410</c:v>
                </c:pt>
                <c:pt idx="1132">
                  <c:v>2330</c:v>
                </c:pt>
                <c:pt idx="1133">
                  <c:v>740</c:v>
                </c:pt>
                <c:pt idx="1134">
                  <c:v>580</c:v>
                </c:pt>
                <c:pt idx="1135">
                  <c:v>450</c:v>
                </c:pt>
                <c:pt idx="1136">
                  <c:v>250</c:v>
                </c:pt>
                <c:pt idx="1137">
                  <c:v>3890</c:v>
                </c:pt>
                <c:pt idx="1138">
                  <c:v>43350</c:v>
                </c:pt>
                <c:pt idx="1139">
                  <c:v>15790</c:v>
                </c:pt>
                <c:pt idx="1140">
                  <c:v>17440</c:v>
                </c:pt>
                <c:pt idx="1141">
                  <c:v>8720</c:v>
                </c:pt>
                <c:pt idx="1142">
                  <c:v>13310</c:v>
                </c:pt>
                <c:pt idx="1143">
                  <c:v>4920</c:v>
                </c:pt>
                <c:pt idx="1144">
                  <c:v>850</c:v>
                </c:pt>
                <c:pt idx="1145">
                  <c:v>880</c:v>
                </c:pt>
                <c:pt idx="1146">
                  <c:v>76320</c:v>
                </c:pt>
                <c:pt idx="1147">
                  <c:v>105620</c:v>
                </c:pt>
                <c:pt idx="1148">
                  <c:v>127790</c:v>
                </c:pt>
                <c:pt idx="1149">
                  <c:v>53880</c:v>
                </c:pt>
                <c:pt idx="1150">
                  <c:v>81740</c:v>
                </c:pt>
                <c:pt idx="1151">
                  <c:v>99310</c:v>
                </c:pt>
                <c:pt idx="1152">
                  <c:v>12120</c:v>
                </c:pt>
                <c:pt idx="1153">
                  <c:v>510</c:v>
                </c:pt>
                <c:pt idx="1154">
                  <c:v>10</c:v>
                </c:pt>
                <c:pt idx="1155">
                  <c:v>90</c:v>
                </c:pt>
                <c:pt idx="1156">
                  <c:v>0</c:v>
                </c:pt>
                <c:pt idx="1157">
                  <c:v>0</c:v>
                </c:pt>
                <c:pt idx="1158">
                  <c:v>30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100</c:v>
                </c:pt>
                <c:pt idx="1164">
                  <c:v>450</c:v>
                </c:pt>
                <c:pt idx="1165">
                  <c:v>250</c:v>
                </c:pt>
                <c:pt idx="1166">
                  <c:v>290</c:v>
                </c:pt>
                <c:pt idx="1167">
                  <c:v>0</c:v>
                </c:pt>
                <c:pt idx="1168">
                  <c:v>820</c:v>
                </c:pt>
                <c:pt idx="1169">
                  <c:v>4060</c:v>
                </c:pt>
                <c:pt idx="1170">
                  <c:v>340</c:v>
                </c:pt>
                <c:pt idx="1171">
                  <c:v>270</c:v>
                </c:pt>
                <c:pt idx="1172">
                  <c:v>30</c:v>
                </c:pt>
                <c:pt idx="1173">
                  <c:v>1030</c:v>
                </c:pt>
                <c:pt idx="1174">
                  <c:v>470</c:v>
                </c:pt>
                <c:pt idx="1175">
                  <c:v>49610</c:v>
                </c:pt>
                <c:pt idx="1176">
                  <c:v>24550</c:v>
                </c:pt>
                <c:pt idx="1177">
                  <c:v>86410</c:v>
                </c:pt>
                <c:pt idx="1178">
                  <c:v>63790</c:v>
                </c:pt>
                <c:pt idx="1179">
                  <c:v>87480</c:v>
                </c:pt>
                <c:pt idx="1180">
                  <c:v>30550</c:v>
                </c:pt>
                <c:pt idx="1181">
                  <c:v>43080</c:v>
                </c:pt>
                <c:pt idx="1182">
                  <c:v>15250</c:v>
                </c:pt>
                <c:pt idx="1183">
                  <c:v>76830</c:v>
                </c:pt>
                <c:pt idx="1184">
                  <c:v>84180</c:v>
                </c:pt>
                <c:pt idx="1185">
                  <c:v>28710</c:v>
                </c:pt>
                <c:pt idx="1186">
                  <c:v>16550</c:v>
                </c:pt>
                <c:pt idx="1187">
                  <c:v>28250</c:v>
                </c:pt>
                <c:pt idx="1188">
                  <c:v>10890</c:v>
                </c:pt>
                <c:pt idx="1189">
                  <c:v>65420</c:v>
                </c:pt>
                <c:pt idx="1190">
                  <c:v>46200</c:v>
                </c:pt>
                <c:pt idx="1191">
                  <c:v>70390</c:v>
                </c:pt>
                <c:pt idx="1192">
                  <c:v>51290</c:v>
                </c:pt>
                <c:pt idx="1193">
                  <c:v>63240</c:v>
                </c:pt>
                <c:pt idx="1194">
                  <c:v>83060</c:v>
                </c:pt>
                <c:pt idx="1195">
                  <c:v>82620</c:v>
                </c:pt>
                <c:pt idx="1196">
                  <c:v>60390</c:v>
                </c:pt>
                <c:pt idx="1197">
                  <c:v>76550</c:v>
                </c:pt>
                <c:pt idx="1198">
                  <c:v>72650</c:v>
                </c:pt>
                <c:pt idx="1199">
                  <c:v>36320</c:v>
                </c:pt>
                <c:pt idx="1200">
                  <c:v>36640</c:v>
                </c:pt>
                <c:pt idx="1201">
                  <c:v>80680</c:v>
                </c:pt>
                <c:pt idx="1202">
                  <c:v>16830</c:v>
                </c:pt>
                <c:pt idx="1203">
                  <c:v>11170</c:v>
                </c:pt>
                <c:pt idx="1204">
                  <c:v>10990</c:v>
                </c:pt>
                <c:pt idx="1205">
                  <c:v>95340</c:v>
                </c:pt>
                <c:pt idx="1206">
                  <c:v>90680</c:v>
                </c:pt>
                <c:pt idx="1207">
                  <c:v>6450</c:v>
                </c:pt>
                <c:pt idx="1208">
                  <c:v>48020</c:v>
                </c:pt>
                <c:pt idx="1209">
                  <c:v>68960</c:v>
                </c:pt>
                <c:pt idx="1210">
                  <c:v>90140</c:v>
                </c:pt>
                <c:pt idx="1211">
                  <c:v>55240</c:v>
                </c:pt>
                <c:pt idx="1212">
                  <c:v>93120</c:v>
                </c:pt>
                <c:pt idx="1213">
                  <c:v>82720</c:v>
                </c:pt>
                <c:pt idx="1214">
                  <c:v>96400</c:v>
                </c:pt>
                <c:pt idx="1215">
                  <c:v>12450</c:v>
                </c:pt>
                <c:pt idx="1216">
                  <c:v>6180</c:v>
                </c:pt>
                <c:pt idx="1217">
                  <c:v>15250</c:v>
                </c:pt>
                <c:pt idx="1218">
                  <c:v>15100</c:v>
                </c:pt>
                <c:pt idx="1219">
                  <c:v>20930</c:v>
                </c:pt>
                <c:pt idx="1220">
                  <c:v>58520</c:v>
                </c:pt>
                <c:pt idx="1221">
                  <c:v>31850</c:v>
                </c:pt>
                <c:pt idx="1222">
                  <c:v>48090</c:v>
                </c:pt>
                <c:pt idx="1223">
                  <c:v>86300</c:v>
                </c:pt>
                <c:pt idx="1224">
                  <c:v>98480</c:v>
                </c:pt>
                <c:pt idx="1225">
                  <c:v>6680</c:v>
                </c:pt>
                <c:pt idx="1226">
                  <c:v>24970</c:v>
                </c:pt>
                <c:pt idx="1227">
                  <c:v>16750</c:v>
                </c:pt>
                <c:pt idx="1228">
                  <c:v>11660</c:v>
                </c:pt>
                <c:pt idx="1229">
                  <c:v>19850</c:v>
                </c:pt>
                <c:pt idx="1230">
                  <c:v>66090</c:v>
                </c:pt>
                <c:pt idx="1231">
                  <c:v>91010</c:v>
                </c:pt>
                <c:pt idx="1232">
                  <c:v>17150</c:v>
                </c:pt>
                <c:pt idx="1233">
                  <c:v>23000</c:v>
                </c:pt>
                <c:pt idx="1234">
                  <c:v>103860</c:v>
                </c:pt>
                <c:pt idx="1235">
                  <c:v>12550</c:v>
                </c:pt>
                <c:pt idx="1236">
                  <c:v>21710</c:v>
                </c:pt>
                <c:pt idx="1237">
                  <c:v>41700</c:v>
                </c:pt>
                <c:pt idx="1238">
                  <c:v>3030</c:v>
                </c:pt>
                <c:pt idx="1239">
                  <c:v>2920</c:v>
                </c:pt>
                <c:pt idx="1240">
                  <c:v>0</c:v>
                </c:pt>
                <c:pt idx="1241">
                  <c:v>109320</c:v>
                </c:pt>
                <c:pt idx="1242">
                  <c:v>52120</c:v>
                </c:pt>
                <c:pt idx="1243">
                  <c:v>60790</c:v>
                </c:pt>
                <c:pt idx="1244">
                  <c:v>32190</c:v>
                </c:pt>
                <c:pt idx="1245">
                  <c:v>8490</c:v>
                </c:pt>
                <c:pt idx="1246">
                  <c:v>220</c:v>
                </c:pt>
                <c:pt idx="1247">
                  <c:v>31930</c:v>
                </c:pt>
                <c:pt idx="1248">
                  <c:v>30710</c:v>
                </c:pt>
                <c:pt idx="1249">
                  <c:v>24880</c:v>
                </c:pt>
                <c:pt idx="1250">
                  <c:v>134210</c:v>
                </c:pt>
                <c:pt idx="1251">
                  <c:v>53480</c:v>
                </c:pt>
                <c:pt idx="1252">
                  <c:v>140300</c:v>
                </c:pt>
                <c:pt idx="1253">
                  <c:v>83440</c:v>
                </c:pt>
                <c:pt idx="1254">
                  <c:v>122100</c:v>
                </c:pt>
                <c:pt idx="1255">
                  <c:v>25180</c:v>
                </c:pt>
                <c:pt idx="1256">
                  <c:v>55640</c:v>
                </c:pt>
                <c:pt idx="1257">
                  <c:v>110080</c:v>
                </c:pt>
                <c:pt idx="1258">
                  <c:v>85250</c:v>
                </c:pt>
                <c:pt idx="1259">
                  <c:v>140860</c:v>
                </c:pt>
                <c:pt idx="1260">
                  <c:v>67460</c:v>
                </c:pt>
                <c:pt idx="1261">
                  <c:v>101090</c:v>
                </c:pt>
                <c:pt idx="1262">
                  <c:v>55860</c:v>
                </c:pt>
                <c:pt idx="1263">
                  <c:v>157540</c:v>
                </c:pt>
                <c:pt idx="1264">
                  <c:v>29720</c:v>
                </c:pt>
                <c:pt idx="1265">
                  <c:v>113880</c:v>
                </c:pt>
                <c:pt idx="1266">
                  <c:v>28110</c:v>
                </c:pt>
                <c:pt idx="1267">
                  <c:v>59460</c:v>
                </c:pt>
                <c:pt idx="1268">
                  <c:v>146480</c:v>
                </c:pt>
                <c:pt idx="1269">
                  <c:v>161810</c:v>
                </c:pt>
                <c:pt idx="1270">
                  <c:v>164230</c:v>
                </c:pt>
                <c:pt idx="1271">
                  <c:v>113090</c:v>
                </c:pt>
                <c:pt idx="1272">
                  <c:v>22000</c:v>
                </c:pt>
                <c:pt idx="1273">
                  <c:v>61110</c:v>
                </c:pt>
                <c:pt idx="1274">
                  <c:v>86120</c:v>
                </c:pt>
                <c:pt idx="1275">
                  <c:v>22380</c:v>
                </c:pt>
                <c:pt idx="1276">
                  <c:v>17190</c:v>
                </c:pt>
                <c:pt idx="1277">
                  <c:v>141670</c:v>
                </c:pt>
                <c:pt idx="1278">
                  <c:v>20190</c:v>
                </c:pt>
                <c:pt idx="1279">
                  <c:v>88820</c:v>
                </c:pt>
                <c:pt idx="1280">
                  <c:v>29130</c:v>
                </c:pt>
                <c:pt idx="1281">
                  <c:v>178610</c:v>
                </c:pt>
                <c:pt idx="1282">
                  <c:v>132040</c:v>
                </c:pt>
                <c:pt idx="1283">
                  <c:v>167410</c:v>
                </c:pt>
                <c:pt idx="1284">
                  <c:v>177000</c:v>
                </c:pt>
                <c:pt idx="1285">
                  <c:v>36300</c:v>
                </c:pt>
                <c:pt idx="1286">
                  <c:v>22840</c:v>
                </c:pt>
                <c:pt idx="1287">
                  <c:v>120510</c:v>
                </c:pt>
                <c:pt idx="1288">
                  <c:v>55860</c:v>
                </c:pt>
                <c:pt idx="1289">
                  <c:v>160190</c:v>
                </c:pt>
                <c:pt idx="1290">
                  <c:v>151500</c:v>
                </c:pt>
                <c:pt idx="1291">
                  <c:v>158530</c:v>
                </c:pt>
                <c:pt idx="1292">
                  <c:v>52430</c:v>
                </c:pt>
                <c:pt idx="1293">
                  <c:v>156290</c:v>
                </c:pt>
                <c:pt idx="1294">
                  <c:v>117610</c:v>
                </c:pt>
                <c:pt idx="1295">
                  <c:v>36490</c:v>
                </c:pt>
                <c:pt idx="1296">
                  <c:v>112770</c:v>
                </c:pt>
                <c:pt idx="1297">
                  <c:v>111520</c:v>
                </c:pt>
                <c:pt idx="1298">
                  <c:v>45830</c:v>
                </c:pt>
                <c:pt idx="1299">
                  <c:v>37320</c:v>
                </c:pt>
                <c:pt idx="1300">
                  <c:v>140960</c:v>
                </c:pt>
                <c:pt idx="1301">
                  <c:v>88360</c:v>
                </c:pt>
                <c:pt idx="1302">
                  <c:v>186840</c:v>
                </c:pt>
                <c:pt idx="1303">
                  <c:v>104640</c:v>
                </c:pt>
                <c:pt idx="1304">
                  <c:v>86960</c:v>
                </c:pt>
                <c:pt idx="1305">
                  <c:v>125480</c:v>
                </c:pt>
                <c:pt idx="1306">
                  <c:v>183860</c:v>
                </c:pt>
                <c:pt idx="1307">
                  <c:v>98460</c:v>
                </c:pt>
                <c:pt idx="1308">
                  <c:v>189170</c:v>
                </c:pt>
                <c:pt idx="1309">
                  <c:v>184670</c:v>
                </c:pt>
                <c:pt idx="1310">
                  <c:v>208110</c:v>
                </c:pt>
                <c:pt idx="1311">
                  <c:v>200560</c:v>
                </c:pt>
                <c:pt idx="1312">
                  <c:v>25050</c:v>
                </c:pt>
                <c:pt idx="1313">
                  <c:v>137900</c:v>
                </c:pt>
                <c:pt idx="1314">
                  <c:v>188530</c:v>
                </c:pt>
                <c:pt idx="1315">
                  <c:v>169090</c:v>
                </c:pt>
                <c:pt idx="1316">
                  <c:v>206810</c:v>
                </c:pt>
                <c:pt idx="1317">
                  <c:v>149830</c:v>
                </c:pt>
                <c:pt idx="1318">
                  <c:v>125150</c:v>
                </c:pt>
                <c:pt idx="1319">
                  <c:v>214140</c:v>
                </c:pt>
                <c:pt idx="1320">
                  <c:v>142840</c:v>
                </c:pt>
                <c:pt idx="1321">
                  <c:v>179650</c:v>
                </c:pt>
                <c:pt idx="1322">
                  <c:v>168930</c:v>
                </c:pt>
                <c:pt idx="1323">
                  <c:v>212600</c:v>
                </c:pt>
                <c:pt idx="1324">
                  <c:v>73520</c:v>
                </c:pt>
                <c:pt idx="1325">
                  <c:v>153860</c:v>
                </c:pt>
                <c:pt idx="1326">
                  <c:v>79350</c:v>
                </c:pt>
                <c:pt idx="1327">
                  <c:v>57290</c:v>
                </c:pt>
                <c:pt idx="1328">
                  <c:v>149440</c:v>
                </c:pt>
                <c:pt idx="1329">
                  <c:v>226930</c:v>
                </c:pt>
                <c:pt idx="1330">
                  <c:v>229920</c:v>
                </c:pt>
                <c:pt idx="1331">
                  <c:v>211670</c:v>
                </c:pt>
                <c:pt idx="1332">
                  <c:v>204220</c:v>
                </c:pt>
                <c:pt idx="1333">
                  <c:v>188240</c:v>
                </c:pt>
                <c:pt idx="1334">
                  <c:v>189810</c:v>
                </c:pt>
                <c:pt idx="1335">
                  <c:v>172400</c:v>
                </c:pt>
                <c:pt idx="1336">
                  <c:v>219430</c:v>
                </c:pt>
                <c:pt idx="1337">
                  <c:v>230360</c:v>
                </c:pt>
                <c:pt idx="1338">
                  <c:v>225510</c:v>
                </c:pt>
                <c:pt idx="1339">
                  <c:v>231370</c:v>
                </c:pt>
                <c:pt idx="1340">
                  <c:v>191560</c:v>
                </c:pt>
                <c:pt idx="1341">
                  <c:v>177580</c:v>
                </c:pt>
                <c:pt idx="1342">
                  <c:v>175290</c:v>
                </c:pt>
                <c:pt idx="1343">
                  <c:v>125750</c:v>
                </c:pt>
                <c:pt idx="1344">
                  <c:v>201040</c:v>
                </c:pt>
                <c:pt idx="1345">
                  <c:v>197240</c:v>
                </c:pt>
                <c:pt idx="1346">
                  <c:v>217900</c:v>
                </c:pt>
                <c:pt idx="1347">
                  <c:v>224960</c:v>
                </c:pt>
                <c:pt idx="1348">
                  <c:v>193900</c:v>
                </c:pt>
                <c:pt idx="1349">
                  <c:v>106510</c:v>
                </c:pt>
                <c:pt idx="1350">
                  <c:v>176000</c:v>
                </c:pt>
                <c:pt idx="1351">
                  <c:v>139250</c:v>
                </c:pt>
                <c:pt idx="1352">
                  <c:v>172740</c:v>
                </c:pt>
                <c:pt idx="1353">
                  <c:v>177540</c:v>
                </c:pt>
                <c:pt idx="1354">
                  <c:v>196070</c:v>
                </c:pt>
                <c:pt idx="1355">
                  <c:v>227220</c:v>
                </c:pt>
                <c:pt idx="1356">
                  <c:v>214710</c:v>
                </c:pt>
                <c:pt idx="1357">
                  <c:v>235560</c:v>
                </c:pt>
                <c:pt idx="1358">
                  <c:v>240300</c:v>
                </c:pt>
                <c:pt idx="1359">
                  <c:v>237780</c:v>
                </c:pt>
                <c:pt idx="1360">
                  <c:v>190090</c:v>
                </c:pt>
                <c:pt idx="1361">
                  <c:v>228440</c:v>
                </c:pt>
                <c:pt idx="1362">
                  <c:v>237670</c:v>
                </c:pt>
                <c:pt idx="1363">
                  <c:v>102560</c:v>
                </c:pt>
                <c:pt idx="1364">
                  <c:v>214360</c:v>
                </c:pt>
                <c:pt idx="1365">
                  <c:v>183180</c:v>
                </c:pt>
                <c:pt idx="1366">
                  <c:v>157000</c:v>
                </c:pt>
                <c:pt idx="1367">
                  <c:v>201150</c:v>
                </c:pt>
                <c:pt idx="1368">
                  <c:v>180450</c:v>
                </c:pt>
                <c:pt idx="1369">
                  <c:v>86480</c:v>
                </c:pt>
                <c:pt idx="1370">
                  <c:v>221030</c:v>
                </c:pt>
                <c:pt idx="1371">
                  <c:v>148460</c:v>
                </c:pt>
                <c:pt idx="1372">
                  <c:v>165080</c:v>
                </c:pt>
                <c:pt idx="1373">
                  <c:v>204910</c:v>
                </c:pt>
                <c:pt idx="1374">
                  <c:v>178300</c:v>
                </c:pt>
                <c:pt idx="1375">
                  <c:v>75310</c:v>
                </c:pt>
                <c:pt idx="1376">
                  <c:v>92910</c:v>
                </c:pt>
                <c:pt idx="1377">
                  <c:v>191480</c:v>
                </c:pt>
                <c:pt idx="1378">
                  <c:v>159020</c:v>
                </c:pt>
                <c:pt idx="1379">
                  <c:v>198320</c:v>
                </c:pt>
                <c:pt idx="1380">
                  <c:v>62300</c:v>
                </c:pt>
                <c:pt idx="1381">
                  <c:v>159930</c:v>
                </c:pt>
                <c:pt idx="1382">
                  <c:v>210800</c:v>
                </c:pt>
                <c:pt idx="1383">
                  <c:v>63220</c:v>
                </c:pt>
                <c:pt idx="1384">
                  <c:v>157560</c:v>
                </c:pt>
                <c:pt idx="1385">
                  <c:v>178710</c:v>
                </c:pt>
                <c:pt idx="1386">
                  <c:v>258240</c:v>
                </c:pt>
                <c:pt idx="1387">
                  <c:v>35680</c:v>
                </c:pt>
                <c:pt idx="1388">
                  <c:v>153370</c:v>
                </c:pt>
                <c:pt idx="1389">
                  <c:v>253730</c:v>
                </c:pt>
                <c:pt idx="1390">
                  <c:v>133010</c:v>
                </c:pt>
                <c:pt idx="1391">
                  <c:v>238260</c:v>
                </c:pt>
                <c:pt idx="1392">
                  <c:v>244970</c:v>
                </c:pt>
                <c:pt idx="1393">
                  <c:v>227830</c:v>
                </c:pt>
                <c:pt idx="1394">
                  <c:v>230900</c:v>
                </c:pt>
                <c:pt idx="1395">
                  <c:v>132550</c:v>
                </c:pt>
                <c:pt idx="1396">
                  <c:v>186870</c:v>
                </c:pt>
                <c:pt idx="1397">
                  <c:v>235580</c:v>
                </c:pt>
                <c:pt idx="1398">
                  <c:v>106420</c:v>
                </c:pt>
                <c:pt idx="1399">
                  <c:v>214660</c:v>
                </c:pt>
                <c:pt idx="1400">
                  <c:v>159800</c:v>
                </c:pt>
                <c:pt idx="1401">
                  <c:v>146790</c:v>
                </c:pt>
                <c:pt idx="1402">
                  <c:v>72420</c:v>
                </c:pt>
                <c:pt idx="1403">
                  <c:v>71430</c:v>
                </c:pt>
                <c:pt idx="1404">
                  <c:v>221550</c:v>
                </c:pt>
                <c:pt idx="1405">
                  <c:v>205510</c:v>
                </c:pt>
                <c:pt idx="1406">
                  <c:v>109190</c:v>
                </c:pt>
                <c:pt idx="1407">
                  <c:v>253300</c:v>
                </c:pt>
                <c:pt idx="1408">
                  <c:v>175620</c:v>
                </c:pt>
                <c:pt idx="1409">
                  <c:v>73930</c:v>
                </c:pt>
                <c:pt idx="1410">
                  <c:v>141060</c:v>
                </c:pt>
                <c:pt idx="1411">
                  <c:v>113980</c:v>
                </c:pt>
                <c:pt idx="1412">
                  <c:v>78340</c:v>
                </c:pt>
                <c:pt idx="1413">
                  <c:v>74150</c:v>
                </c:pt>
                <c:pt idx="1414">
                  <c:v>89200</c:v>
                </c:pt>
                <c:pt idx="1415">
                  <c:v>213610</c:v>
                </c:pt>
                <c:pt idx="1416">
                  <c:v>196100</c:v>
                </c:pt>
                <c:pt idx="1417">
                  <c:v>250130</c:v>
                </c:pt>
                <c:pt idx="1418">
                  <c:v>118290</c:v>
                </c:pt>
                <c:pt idx="1419">
                  <c:v>110710</c:v>
                </c:pt>
                <c:pt idx="1420">
                  <c:v>214890</c:v>
                </c:pt>
                <c:pt idx="1421">
                  <c:v>71270</c:v>
                </c:pt>
                <c:pt idx="1422">
                  <c:v>36890</c:v>
                </c:pt>
                <c:pt idx="1423">
                  <c:v>184920</c:v>
                </c:pt>
                <c:pt idx="1424">
                  <c:v>136770</c:v>
                </c:pt>
                <c:pt idx="1425">
                  <c:v>179440</c:v>
                </c:pt>
                <c:pt idx="1426">
                  <c:v>189260</c:v>
                </c:pt>
                <c:pt idx="1427">
                  <c:v>132730</c:v>
                </c:pt>
                <c:pt idx="1428">
                  <c:v>61970</c:v>
                </c:pt>
                <c:pt idx="1429">
                  <c:v>79410</c:v>
                </c:pt>
                <c:pt idx="1430">
                  <c:v>32640</c:v>
                </c:pt>
                <c:pt idx="1431">
                  <c:v>50860</c:v>
                </c:pt>
                <c:pt idx="1432">
                  <c:v>190740</c:v>
                </c:pt>
                <c:pt idx="1433">
                  <c:v>31680</c:v>
                </c:pt>
                <c:pt idx="1434">
                  <c:v>248250</c:v>
                </c:pt>
                <c:pt idx="1435">
                  <c:v>140890</c:v>
                </c:pt>
                <c:pt idx="1436">
                  <c:v>230500</c:v>
                </c:pt>
                <c:pt idx="1437">
                  <c:v>225510</c:v>
                </c:pt>
                <c:pt idx="1438">
                  <c:v>129310</c:v>
                </c:pt>
                <c:pt idx="1439">
                  <c:v>214840</c:v>
                </c:pt>
                <c:pt idx="1440">
                  <c:v>236430</c:v>
                </c:pt>
                <c:pt idx="1441">
                  <c:v>245570</c:v>
                </c:pt>
                <c:pt idx="1442">
                  <c:v>39990</c:v>
                </c:pt>
                <c:pt idx="1443">
                  <c:v>65450</c:v>
                </c:pt>
                <c:pt idx="1444">
                  <c:v>187480</c:v>
                </c:pt>
                <c:pt idx="1445">
                  <c:v>220250</c:v>
                </c:pt>
                <c:pt idx="1446">
                  <c:v>58950</c:v>
                </c:pt>
                <c:pt idx="1447">
                  <c:v>97270</c:v>
                </c:pt>
                <c:pt idx="1448">
                  <c:v>60520</c:v>
                </c:pt>
                <c:pt idx="1449">
                  <c:v>9580</c:v>
                </c:pt>
                <c:pt idx="1450">
                  <c:v>21670</c:v>
                </c:pt>
                <c:pt idx="1451">
                  <c:v>209880</c:v>
                </c:pt>
                <c:pt idx="1452">
                  <c:v>214680</c:v>
                </c:pt>
                <c:pt idx="1453">
                  <c:v>62810</c:v>
                </c:pt>
                <c:pt idx="1454">
                  <c:v>110100</c:v>
                </c:pt>
                <c:pt idx="1455">
                  <c:v>148310</c:v>
                </c:pt>
                <c:pt idx="1456">
                  <c:v>18210</c:v>
                </c:pt>
                <c:pt idx="1457">
                  <c:v>193200</c:v>
                </c:pt>
                <c:pt idx="1458">
                  <c:v>80350</c:v>
                </c:pt>
                <c:pt idx="1459">
                  <c:v>125730</c:v>
                </c:pt>
                <c:pt idx="1460">
                  <c:v>226730</c:v>
                </c:pt>
                <c:pt idx="1461">
                  <c:v>143710</c:v>
                </c:pt>
                <c:pt idx="1462">
                  <c:v>159230</c:v>
                </c:pt>
                <c:pt idx="1463">
                  <c:v>180100</c:v>
                </c:pt>
                <c:pt idx="1464">
                  <c:v>142300</c:v>
                </c:pt>
                <c:pt idx="1465">
                  <c:v>190040</c:v>
                </c:pt>
                <c:pt idx="1466">
                  <c:v>211420</c:v>
                </c:pt>
                <c:pt idx="1467">
                  <c:v>45750</c:v>
                </c:pt>
                <c:pt idx="1468">
                  <c:v>196220</c:v>
                </c:pt>
                <c:pt idx="1469">
                  <c:v>206280</c:v>
                </c:pt>
                <c:pt idx="1470">
                  <c:v>128880</c:v>
                </c:pt>
                <c:pt idx="1471">
                  <c:v>86190</c:v>
                </c:pt>
                <c:pt idx="1472">
                  <c:v>184970</c:v>
                </c:pt>
                <c:pt idx="1473">
                  <c:v>167960</c:v>
                </c:pt>
                <c:pt idx="1474">
                  <c:v>181600</c:v>
                </c:pt>
                <c:pt idx="1475">
                  <c:v>191190</c:v>
                </c:pt>
                <c:pt idx="1476">
                  <c:v>77330</c:v>
                </c:pt>
                <c:pt idx="1477">
                  <c:v>99790</c:v>
                </c:pt>
                <c:pt idx="1478">
                  <c:v>44380</c:v>
                </c:pt>
                <c:pt idx="1479">
                  <c:v>26620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8948-A1EC-A13418BA6E47}"/>
            </c:ext>
          </c:extLst>
        </c:ser>
        <c:ser>
          <c:idx val="1"/>
          <c:order val="1"/>
          <c:tx>
            <c:v>Target Daily Yield (Wh)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'Gordon Solar Array'!$C$3:$C$1482</c:f>
              <c:numCache>
                <c:formatCode>m/d/yyyy</c:formatCode>
                <c:ptCount val="1480"/>
                <c:pt idx="0">
                  <c:v>44985</c:v>
                </c:pt>
                <c:pt idx="1">
                  <c:v>44984</c:v>
                </c:pt>
                <c:pt idx="2">
                  <c:v>44983</c:v>
                </c:pt>
                <c:pt idx="3">
                  <c:v>44982</c:v>
                </c:pt>
                <c:pt idx="4">
                  <c:v>44981</c:v>
                </c:pt>
                <c:pt idx="5">
                  <c:v>44980</c:v>
                </c:pt>
                <c:pt idx="6">
                  <c:v>44979</c:v>
                </c:pt>
                <c:pt idx="7">
                  <c:v>44978</c:v>
                </c:pt>
                <c:pt idx="8">
                  <c:v>44977</c:v>
                </c:pt>
                <c:pt idx="9">
                  <c:v>44976</c:v>
                </c:pt>
                <c:pt idx="10">
                  <c:v>44975</c:v>
                </c:pt>
                <c:pt idx="11">
                  <c:v>44974</c:v>
                </c:pt>
                <c:pt idx="12">
                  <c:v>44973</c:v>
                </c:pt>
                <c:pt idx="13">
                  <c:v>44972</c:v>
                </c:pt>
                <c:pt idx="14">
                  <c:v>44971</c:v>
                </c:pt>
                <c:pt idx="15">
                  <c:v>44970</c:v>
                </c:pt>
                <c:pt idx="16">
                  <c:v>44969</c:v>
                </c:pt>
                <c:pt idx="17">
                  <c:v>44968</c:v>
                </c:pt>
                <c:pt idx="18">
                  <c:v>44967</c:v>
                </c:pt>
                <c:pt idx="19">
                  <c:v>44966</c:v>
                </c:pt>
                <c:pt idx="20">
                  <c:v>44965</c:v>
                </c:pt>
                <c:pt idx="21">
                  <c:v>44964</c:v>
                </c:pt>
                <c:pt idx="22">
                  <c:v>44963</c:v>
                </c:pt>
                <c:pt idx="23">
                  <c:v>44962</c:v>
                </c:pt>
                <c:pt idx="24">
                  <c:v>44961</c:v>
                </c:pt>
                <c:pt idx="25">
                  <c:v>44960</c:v>
                </c:pt>
                <c:pt idx="26">
                  <c:v>44959</c:v>
                </c:pt>
                <c:pt idx="27">
                  <c:v>44958</c:v>
                </c:pt>
                <c:pt idx="28">
                  <c:v>44957</c:v>
                </c:pt>
                <c:pt idx="29">
                  <c:v>44956</c:v>
                </c:pt>
                <c:pt idx="30">
                  <c:v>44955</c:v>
                </c:pt>
                <c:pt idx="31">
                  <c:v>44954</c:v>
                </c:pt>
                <c:pt idx="32">
                  <c:v>44953</c:v>
                </c:pt>
                <c:pt idx="33">
                  <c:v>44952</c:v>
                </c:pt>
                <c:pt idx="34">
                  <c:v>44951</c:v>
                </c:pt>
                <c:pt idx="35">
                  <c:v>44950</c:v>
                </c:pt>
                <c:pt idx="36">
                  <c:v>44949</c:v>
                </c:pt>
                <c:pt idx="37">
                  <c:v>44948</c:v>
                </c:pt>
                <c:pt idx="38">
                  <c:v>44947</c:v>
                </c:pt>
                <c:pt idx="39">
                  <c:v>44946</c:v>
                </c:pt>
                <c:pt idx="40">
                  <c:v>44945</c:v>
                </c:pt>
                <c:pt idx="41">
                  <c:v>44944</c:v>
                </c:pt>
                <c:pt idx="42">
                  <c:v>44943</c:v>
                </c:pt>
                <c:pt idx="43">
                  <c:v>44942</c:v>
                </c:pt>
                <c:pt idx="44">
                  <c:v>44941</c:v>
                </c:pt>
                <c:pt idx="45">
                  <c:v>44940</c:v>
                </c:pt>
                <c:pt idx="46">
                  <c:v>44939</c:v>
                </c:pt>
                <c:pt idx="47">
                  <c:v>44938</c:v>
                </c:pt>
                <c:pt idx="48">
                  <c:v>44937</c:v>
                </c:pt>
                <c:pt idx="49">
                  <c:v>44936</c:v>
                </c:pt>
                <c:pt idx="50">
                  <c:v>44935</c:v>
                </c:pt>
                <c:pt idx="51">
                  <c:v>44934</c:v>
                </c:pt>
                <c:pt idx="52">
                  <c:v>44933</c:v>
                </c:pt>
                <c:pt idx="53">
                  <c:v>44932</c:v>
                </c:pt>
                <c:pt idx="54">
                  <c:v>44931</c:v>
                </c:pt>
                <c:pt idx="55">
                  <c:v>44930</c:v>
                </c:pt>
                <c:pt idx="56">
                  <c:v>44929</c:v>
                </c:pt>
                <c:pt idx="57">
                  <c:v>44928</c:v>
                </c:pt>
                <c:pt idx="58">
                  <c:v>44927</c:v>
                </c:pt>
                <c:pt idx="59">
                  <c:v>44926</c:v>
                </c:pt>
                <c:pt idx="60">
                  <c:v>44925</c:v>
                </c:pt>
                <c:pt idx="61">
                  <c:v>44924</c:v>
                </c:pt>
                <c:pt idx="62">
                  <c:v>44923</c:v>
                </c:pt>
                <c:pt idx="63">
                  <c:v>44922</c:v>
                </c:pt>
                <c:pt idx="64">
                  <c:v>44921</c:v>
                </c:pt>
                <c:pt idx="65">
                  <c:v>44920</c:v>
                </c:pt>
                <c:pt idx="66">
                  <c:v>44919</c:v>
                </c:pt>
                <c:pt idx="67">
                  <c:v>44918</c:v>
                </c:pt>
                <c:pt idx="68">
                  <c:v>44917</c:v>
                </c:pt>
                <c:pt idx="69">
                  <c:v>44916</c:v>
                </c:pt>
                <c:pt idx="70">
                  <c:v>44915</c:v>
                </c:pt>
                <c:pt idx="71">
                  <c:v>44914</c:v>
                </c:pt>
                <c:pt idx="72">
                  <c:v>44913</c:v>
                </c:pt>
                <c:pt idx="73">
                  <c:v>44912</c:v>
                </c:pt>
                <c:pt idx="74">
                  <c:v>44911</c:v>
                </c:pt>
                <c:pt idx="75">
                  <c:v>44910</c:v>
                </c:pt>
                <c:pt idx="76">
                  <c:v>44909</c:v>
                </c:pt>
                <c:pt idx="77">
                  <c:v>44908</c:v>
                </c:pt>
                <c:pt idx="78">
                  <c:v>44907</c:v>
                </c:pt>
                <c:pt idx="79">
                  <c:v>44906</c:v>
                </c:pt>
                <c:pt idx="80">
                  <c:v>44905</c:v>
                </c:pt>
                <c:pt idx="81">
                  <c:v>44904</c:v>
                </c:pt>
                <c:pt idx="82">
                  <c:v>44903</c:v>
                </c:pt>
                <c:pt idx="83">
                  <c:v>44902</c:v>
                </c:pt>
                <c:pt idx="84">
                  <c:v>44901</c:v>
                </c:pt>
                <c:pt idx="85">
                  <c:v>44900</c:v>
                </c:pt>
                <c:pt idx="86">
                  <c:v>44899</c:v>
                </c:pt>
                <c:pt idx="87">
                  <c:v>44898</c:v>
                </c:pt>
                <c:pt idx="88">
                  <c:v>44897</c:v>
                </c:pt>
                <c:pt idx="89">
                  <c:v>44896</c:v>
                </c:pt>
                <c:pt idx="90">
                  <c:v>44895</c:v>
                </c:pt>
                <c:pt idx="91">
                  <c:v>44894</c:v>
                </c:pt>
                <c:pt idx="92">
                  <c:v>44893</c:v>
                </c:pt>
                <c:pt idx="93">
                  <c:v>44892</c:v>
                </c:pt>
                <c:pt idx="94">
                  <c:v>44891</c:v>
                </c:pt>
                <c:pt idx="95">
                  <c:v>44890</c:v>
                </c:pt>
                <c:pt idx="96">
                  <c:v>44889</c:v>
                </c:pt>
                <c:pt idx="97">
                  <c:v>44888</c:v>
                </c:pt>
                <c:pt idx="98">
                  <c:v>44887</c:v>
                </c:pt>
                <c:pt idx="99">
                  <c:v>44886</c:v>
                </c:pt>
                <c:pt idx="100">
                  <c:v>44885</c:v>
                </c:pt>
                <c:pt idx="101">
                  <c:v>44884</c:v>
                </c:pt>
                <c:pt idx="102">
                  <c:v>44883</c:v>
                </c:pt>
                <c:pt idx="103">
                  <c:v>44882</c:v>
                </c:pt>
                <c:pt idx="104">
                  <c:v>44881</c:v>
                </c:pt>
                <c:pt idx="105">
                  <c:v>44880</c:v>
                </c:pt>
                <c:pt idx="106">
                  <c:v>44879</c:v>
                </c:pt>
                <c:pt idx="107">
                  <c:v>44878</c:v>
                </c:pt>
                <c:pt idx="108">
                  <c:v>44877</c:v>
                </c:pt>
                <c:pt idx="109">
                  <c:v>44876</c:v>
                </c:pt>
                <c:pt idx="110">
                  <c:v>44875</c:v>
                </c:pt>
                <c:pt idx="111">
                  <c:v>44874</c:v>
                </c:pt>
                <c:pt idx="112">
                  <c:v>44873</c:v>
                </c:pt>
                <c:pt idx="113">
                  <c:v>44872</c:v>
                </c:pt>
                <c:pt idx="114">
                  <c:v>44871</c:v>
                </c:pt>
                <c:pt idx="115">
                  <c:v>44870</c:v>
                </c:pt>
                <c:pt idx="116">
                  <c:v>44869</c:v>
                </c:pt>
                <c:pt idx="117">
                  <c:v>44868</c:v>
                </c:pt>
                <c:pt idx="118">
                  <c:v>44867</c:v>
                </c:pt>
                <c:pt idx="119">
                  <c:v>44866</c:v>
                </c:pt>
                <c:pt idx="120">
                  <c:v>44865</c:v>
                </c:pt>
                <c:pt idx="121">
                  <c:v>44864</c:v>
                </c:pt>
                <c:pt idx="122">
                  <c:v>44863</c:v>
                </c:pt>
                <c:pt idx="123">
                  <c:v>44862</c:v>
                </c:pt>
                <c:pt idx="124">
                  <c:v>44861</c:v>
                </c:pt>
                <c:pt idx="125">
                  <c:v>44860</c:v>
                </c:pt>
                <c:pt idx="126">
                  <c:v>44859</c:v>
                </c:pt>
                <c:pt idx="127">
                  <c:v>44858</c:v>
                </c:pt>
                <c:pt idx="128">
                  <c:v>44857</c:v>
                </c:pt>
                <c:pt idx="129">
                  <c:v>44856</c:v>
                </c:pt>
                <c:pt idx="130">
                  <c:v>44855</c:v>
                </c:pt>
                <c:pt idx="131">
                  <c:v>44854</c:v>
                </c:pt>
                <c:pt idx="132">
                  <c:v>44853</c:v>
                </c:pt>
                <c:pt idx="133">
                  <c:v>44852</c:v>
                </c:pt>
                <c:pt idx="134">
                  <c:v>44851</c:v>
                </c:pt>
                <c:pt idx="135">
                  <c:v>44850</c:v>
                </c:pt>
                <c:pt idx="136">
                  <c:v>44849</c:v>
                </c:pt>
                <c:pt idx="137">
                  <c:v>44848</c:v>
                </c:pt>
                <c:pt idx="138">
                  <c:v>44847</c:v>
                </c:pt>
                <c:pt idx="139">
                  <c:v>44846</c:v>
                </c:pt>
                <c:pt idx="140">
                  <c:v>44845</c:v>
                </c:pt>
                <c:pt idx="141">
                  <c:v>44844</c:v>
                </c:pt>
                <c:pt idx="142">
                  <c:v>44843</c:v>
                </c:pt>
                <c:pt idx="143">
                  <c:v>44842</c:v>
                </c:pt>
                <c:pt idx="144">
                  <c:v>44841</c:v>
                </c:pt>
                <c:pt idx="145">
                  <c:v>44840</c:v>
                </c:pt>
                <c:pt idx="146">
                  <c:v>44839</c:v>
                </c:pt>
                <c:pt idx="147">
                  <c:v>44838</c:v>
                </c:pt>
                <c:pt idx="148">
                  <c:v>44837</c:v>
                </c:pt>
                <c:pt idx="149">
                  <c:v>44836</c:v>
                </c:pt>
                <c:pt idx="150">
                  <c:v>44835</c:v>
                </c:pt>
                <c:pt idx="151">
                  <c:v>44834</c:v>
                </c:pt>
                <c:pt idx="152">
                  <c:v>44834</c:v>
                </c:pt>
                <c:pt idx="153">
                  <c:v>44833</c:v>
                </c:pt>
                <c:pt idx="154">
                  <c:v>44833</c:v>
                </c:pt>
                <c:pt idx="155">
                  <c:v>44832</c:v>
                </c:pt>
                <c:pt idx="156">
                  <c:v>44832</c:v>
                </c:pt>
                <c:pt idx="157">
                  <c:v>44831</c:v>
                </c:pt>
                <c:pt idx="158">
                  <c:v>44831</c:v>
                </c:pt>
                <c:pt idx="159">
                  <c:v>44830</c:v>
                </c:pt>
                <c:pt idx="160">
                  <c:v>44830</c:v>
                </c:pt>
                <c:pt idx="161">
                  <c:v>44829</c:v>
                </c:pt>
                <c:pt idx="162">
                  <c:v>44829</c:v>
                </c:pt>
                <c:pt idx="163">
                  <c:v>44828</c:v>
                </c:pt>
                <c:pt idx="164">
                  <c:v>44828</c:v>
                </c:pt>
                <c:pt idx="165">
                  <c:v>44827</c:v>
                </c:pt>
                <c:pt idx="166">
                  <c:v>44827</c:v>
                </c:pt>
                <c:pt idx="167">
                  <c:v>44826</c:v>
                </c:pt>
                <c:pt idx="168">
                  <c:v>44826</c:v>
                </c:pt>
                <c:pt idx="169">
                  <c:v>44825</c:v>
                </c:pt>
                <c:pt idx="170">
                  <c:v>44825</c:v>
                </c:pt>
                <c:pt idx="171">
                  <c:v>44824</c:v>
                </c:pt>
                <c:pt idx="172">
                  <c:v>44824</c:v>
                </c:pt>
                <c:pt idx="173">
                  <c:v>44823</c:v>
                </c:pt>
                <c:pt idx="174">
                  <c:v>44823</c:v>
                </c:pt>
                <c:pt idx="175">
                  <c:v>44822</c:v>
                </c:pt>
                <c:pt idx="176">
                  <c:v>44822</c:v>
                </c:pt>
                <c:pt idx="177">
                  <c:v>44821</c:v>
                </c:pt>
                <c:pt idx="178">
                  <c:v>44821</c:v>
                </c:pt>
                <c:pt idx="179">
                  <c:v>44820</c:v>
                </c:pt>
                <c:pt idx="180">
                  <c:v>44820</c:v>
                </c:pt>
                <c:pt idx="181">
                  <c:v>44819</c:v>
                </c:pt>
                <c:pt idx="182">
                  <c:v>44819</c:v>
                </c:pt>
                <c:pt idx="183">
                  <c:v>44818</c:v>
                </c:pt>
                <c:pt idx="184">
                  <c:v>44818</c:v>
                </c:pt>
                <c:pt idx="185">
                  <c:v>44817</c:v>
                </c:pt>
                <c:pt idx="186">
                  <c:v>44817</c:v>
                </c:pt>
                <c:pt idx="187">
                  <c:v>44816</c:v>
                </c:pt>
                <c:pt idx="188">
                  <c:v>44816</c:v>
                </c:pt>
                <c:pt idx="189">
                  <c:v>44815</c:v>
                </c:pt>
                <c:pt idx="190">
                  <c:v>44815</c:v>
                </c:pt>
                <c:pt idx="191">
                  <c:v>44814</c:v>
                </c:pt>
                <c:pt idx="192">
                  <c:v>44814</c:v>
                </c:pt>
                <c:pt idx="193">
                  <c:v>44813</c:v>
                </c:pt>
                <c:pt idx="194">
                  <c:v>44813</c:v>
                </c:pt>
                <c:pt idx="195">
                  <c:v>44812</c:v>
                </c:pt>
                <c:pt idx="196">
                  <c:v>44812</c:v>
                </c:pt>
                <c:pt idx="197">
                  <c:v>44811</c:v>
                </c:pt>
                <c:pt idx="198">
                  <c:v>44811</c:v>
                </c:pt>
                <c:pt idx="199">
                  <c:v>44810</c:v>
                </c:pt>
                <c:pt idx="200">
                  <c:v>44810</c:v>
                </c:pt>
                <c:pt idx="201">
                  <c:v>44809</c:v>
                </c:pt>
                <c:pt idx="202">
                  <c:v>44809</c:v>
                </c:pt>
                <c:pt idx="203">
                  <c:v>44808</c:v>
                </c:pt>
                <c:pt idx="204">
                  <c:v>44808</c:v>
                </c:pt>
                <c:pt idx="205">
                  <c:v>44807</c:v>
                </c:pt>
                <c:pt idx="206">
                  <c:v>44807</c:v>
                </c:pt>
                <c:pt idx="207">
                  <c:v>44806</c:v>
                </c:pt>
                <c:pt idx="208">
                  <c:v>44806</c:v>
                </c:pt>
                <c:pt idx="209">
                  <c:v>44805</c:v>
                </c:pt>
                <c:pt idx="210">
                  <c:v>44805</c:v>
                </c:pt>
                <c:pt idx="211" formatCode="m/d/yyyy;@">
                  <c:v>44804</c:v>
                </c:pt>
                <c:pt idx="212" formatCode="m/d/yyyy;@">
                  <c:v>44803</c:v>
                </c:pt>
                <c:pt idx="213" formatCode="m/d/yyyy;@">
                  <c:v>44802</c:v>
                </c:pt>
                <c:pt idx="214" formatCode="m/d/yyyy;@">
                  <c:v>44801</c:v>
                </c:pt>
                <c:pt idx="215" formatCode="m/d/yyyy;@">
                  <c:v>44800</c:v>
                </c:pt>
                <c:pt idx="216" formatCode="m/d/yyyy;@">
                  <c:v>44799</c:v>
                </c:pt>
                <c:pt idx="217" formatCode="m/d/yyyy;@">
                  <c:v>44798</c:v>
                </c:pt>
                <c:pt idx="218" formatCode="m/d/yyyy;@">
                  <c:v>44797</c:v>
                </c:pt>
                <c:pt idx="219" formatCode="m/d/yyyy;@">
                  <c:v>44796</c:v>
                </c:pt>
                <c:pt idx="220" formatCode="m/d/yyyy;@">
                  <c:v>44795</c:v>
                </c:pt>
                <c:pt idx="221" formatCode="m/d/yyyy;@">
                  <c:v>44794</c:v>
                </c:pt>
                <c:pt idx="222" formatCode="m/d/yyyy;@">
                  <c:v>44793</c:v>
                </c:pt>
                <c:pt idx="223" formatCode="m/d/yyyy;@">
                  <c:v>44792</c:v>
                </c:pt>
                <c:pt idx="224">
                  <c:v>44791</c:v>
                </c:pt>
                <c:pt idx="225">
                  <c:v>44790</c:v>
                </c:pt>
                <c:pt idx="226">
                  <c:v>44789</c:v>
                </c:pt>
                <c:pt idx="227">
                  <c:v>44788</c:v>
                </c:pt>
                <c:pt idx="228">
                  <c:v>44787</c:v>
                </c:pt>
                <c:pt idx="229">
                  <c:v>44786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44780</c:v>
                </c:pt>
                <c:pt idx="236">
                  <c:v>44779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44773</c:v>
                </c:pt>
                <c:pt idx="243">
                  <c:v>44772</c:v>
                </c:pt>
                <c:pt idx="244">
                  <c:v>44771</c:v>
                </c:pt>
                <c:pt idx="245">
                  <c:v>44770</c:v>
                </c:pt>
                <c:pt idx="246">
                  <c:v>44769</c:v>
                </c:pt>
                <c:pt idx="247">
                  <c:v>44768</c:v>
                </c:pt>
                <c:pt idx="248">
                  <c:v>44767</c:v>
                </c:pt>
                <c:pt idx="249">
                  <c:v>44766</c:v>
                </c:pt>
                <c:pt idx="250">
                  <c:v>44765</c:v>
                </c:pt>
                <c:pt idx="251">
                  <c:v>44764</c:v>
                </c:pt>
                <c:pt idx="252" formatCode="m/d/yyyy;@">
                  <c:v>44763</c:v>
                </c:pt>
                <c:pt idx="253" formatCode="m/d/yyyy;@">
                  <c:v>44762</c:v>
                </c:pt>
                <c:pt idx="254" formatCode="m/d/yyyy;@">
                  <c:v>44761</c:v>
                </c:pt>
                <c:pt idx="255" formatCode="m/d/yyyy;@">
                  <c:v>44760</c:v>
                </c:pt>
                <c:pt idx="256" formatCode="m/d/yyyy;@">
                  <c:v>44759</c:v>
                </c:pt>
                <c:pt idx="257" formatCode="m/d/yyyy;@">
                  <c:v>44758</c:v>
                </c:pt>
                <c:pt idx="258" formatCode="m/d/yyyy;@">
                  <c:v>44757</c:v>
                </c:pt>
                <c:pt idx="259" formatCode="m/d/yyyy;@">
                  <c:v>44756</c:v>
                </c:pt>
                <c:pt idx="260" formatCode="m/d/yyyy;@">
                  <c:v>44755</c:v>
                </c:pt>
                <c:pt idx="261" formatCode="m/d/yyyy;@">
                  <c:v>44754</c:v>
                </c:pt>
                <c:pt idx="262" formatCode="m/d/yyyy;@">
                  <c:v>44753</c:v>
                </c:pt>
                <c:pt idx="263" formatCode="m/d/yyyy;@">
                  <c:v>44752</c:v>
                </c:pt>
                <c:pt idx="264" formatCode="m/d/yyyy;@">
                  <c:v>44751</c:v>
                </c:pt>
                <c:pt idx="265" formatCode="m/d/yyyy;@">
                  <c:v>44750</c:v>
                </c:pt>
                <c:pt idx="266" formatCode="m/d/yyyy;@">
                  <c:v>44749</c:v>
                </c:pt>
                <c:pt idx="267" formatCode="m/d/yyyy;@">
                  <c:v>44748</c:v>
                </c:pt>
                <c:pt idx="268" formatCode="m/d/yyyy;@">
                  <c:v>44747</c:v>
                </c:pt>
                <c:pt idx="269" formatCode="m/d/yyyy;@">
                  <c:v>44746</c:v>
                </c:pt>
                <c:pt idx="270" formatCode="m/d/yyyy;@">
                  <c:v>44745</c:v>
                </c:pt>
                <c:pt idx="271" formatCode="m/d/yyyy;@">
                  <c:v>44744</c:v>
                </c:pt>
                <c:pt idx="272" formatCode="m/d/yyyy;@">
                  <c:v>44743</c:v>
                </c:pt>
                <c:pt idx="273" formatCode="m/d/yyyy;@">
                  <c:v>44742</c:v>
                </c:pt>
                <c:pt idx="274" formatCode="m/d/yyyy;@">
                  <c:v>44741</c:v>
                </c:pt>
                <c:pt idx="275" formatCode="m/d/yyyy;@">
                  <c:v>44740</c:v>
                </c:pt>
                <c:pt idx="276" formatCode="m/d/yyyy;@">
                  <c:v>44739</c:v>
                </c:pt>
                <c:pt idx="277" formatCode="m/d/yyyy;@">
                  <c:v>44738</c:v>
                </c:pt>
                <c:pt idx="278" formatCode="m/d/yyyy;@">
                  <c:v>44737</c:v>
                </c:pt>
                <c:pt idx="279" formatCode="m/d/yyyy;@">
                  <c:v>44736</c:v>
                </c:pt>
                <c:pt idx="280" formatCode="m/d/yyyy;@">
                  <c:v>44735</c:v>
                </c:pt>
                <c:pt idx="281" formatCode="m/d/yyyy;@">
                  <c:v>44734</c:v>
                </c:pt>
                <c:pt idx="282" formatCode="m/d/yyyy;@">
                  <c:v>44733</c:v>
                </c:pt>
                <c:pt idx="283" formatCode="m/d/yyyy;@">
                  <c:v>44732</c:v>
                </c:pt>
                <c:pt idx="284" formatCode="m/d/yyyy;@">
                  <c:v>44731</c:v>
                </c:pt>
                <c:pt idx="285" formatCode="m/d/yyyy;@">
                  <c:v>44730</c:v>
                </c:pt>
                <c:pt idx="286" formatCode="m/d/yyyy;@">
                  <c:v>44729</c:v>
                </c:pt>
                <c:pt idx="287" formatCode="m/d/yyyy;@">
                  <c:v>44728</c:v>
                </c:pt>
                <c:pt idx="288" formatCode="m/d/yyyy;@">
                  <c:v>44727</c:v>
                </c:pt>
                <c:pt idx="289" formatCode="m/d/yyyy;@">
                  <c:v>44726</c:v>
                </c:pt>
                <c:pt idx="290" formatCode="m/d/yyyy;@">
                  <c:v>44725</c:v>
                </c:pt>
                <c:pt idx="291" formatCode="m/d/yyyy;@">
                  <c:v>44724</c:v>
                </c:pt>
                <c:pt idx="292" formatCode="m/d/yyyy;@">
                  <c:v>44723</c:v>
                </c:pt>
                <c:pt idx="293" formatCode="m/d/yyyy;@">
                  <c:v>44722</c:v>
                </c:pt>
                <c:pt idx="294" formatCode="m/d/yyyy;@">
                  <c:v>44721</c:v>
                </c:pt>
                <c:pt idx="295" formatCode="m/d/yyyy;@">
                  <c:v>44720</c:v>
                </c:pt>
                <c:pt idx="296" formatCode="m/d/yyyy;@">
                  <c:v>44719</c:v>
                </c:pt>
                <c:pt idx="297" formatCode="m/d/yyyy;@">
                  <c:v>44718</c:v>
                </c:pt>
                <c:pt idx="298" formatCode="m/d/yyyy;@">
                  <c:v>44717</c:v>
                </c:pt>
                <c:pt idx="299" formatCode="m/d/yyyy;@">
                  <c:v>44716</c:v>
                </c:pt>
                <c:pt idx="300" formatCode="m/d/yyyy;@">
                  <c:v>44715</c:v>
                </c:pt>
                <c:pt idx="301" formatCode="m/d/yyyy;@">
                  <c:v>44714</c:v>
                </c:pt>
                <c:pt idx="302" formatCode="m/d/yyyy;@">
                  <c:v>44713</c:v>
                </c:pt>
                <c:pt idx="303" formatCode="m/d/yyyy;@">
                  <c:v>44712</c:v>
                </c:pt>
                <c:pt idx="304" formatCode="m/d/yyyy;@">
                  <c:v>44711</c:v>
                </c:pt>
                <c:pt idx="305" formatCode="m/d/yyyy;@">
                  <c:v>44710</c:v>
                </c:pt>
                <c:pt idx="306" formatCode="m/d/yyyy;@">
                  <c:v>44709</c:v>
                </c:pt>
                <c:pt idx="307" formatCode="m/d/yyyy;@">
                  <c:v>44708</c:v>
                </c:pt>
                <c:pt idx="308" formatCode="m/d/yyyy;@">
                  <c:v>44707</c:v>
                </c:pt>
                <c:pt idx="309" formatCode="m/d/yyyy;@">
                  <c:v>44706</c:v>
                </c:pt>
                <c:pt idx="310" formatCode="m/d/yyyy;@">
                  <c:v>44705</c:v>
                </c:pt>
                <c:pt idx="311" formatCode="m/d/yyyy;@">
                  <c:v>44704</c:v>
                </c:pt>
                <c:pt idx="312" formatCode="m/d/yyyy;@">
                  <c:v>44703</c:v>
                </c:pt>
                <c:pt idx="313" formatCode="m/d/yyyy;@">
                  <c:v>44702</c:v>
                </c:pt>
                <c:pt idx="314" formatCode="m/d/yyyy;@">
                  <c:v>44701</c:v>
                </c:pt>
                <c:pt idx="315" formatCode="m/d/yyyy;@">
                  <c:v>44700</c:v>
                </c:pt>
                <c:pt idx="316" formatCode="m/d/yyyy;@">
                  <c:v>44699</c:v>
                </c:pt>
                <c:pt idx="317" formatCode="m/d/yyyy;@">
                  <c:v>44698</c:v>
                </c:pt>
                <c:pt idx="318" formatCode="m/d/yyyy;@">
                  <c:v>44697</c:v>
                </c:pt>
                <c:pt idx="319" formatCode="m/d/yyyy;@">
                  <c:v>44696</c:v>
                </c:pt>
                <c:pt idx="320" formatCode="m/d/yyyy;@">
                  <c:v>44695</c:v>
                </c:pt>
                <c:pt idx="321" formatCode="m/d/yyyy;@">
                  <c:v>44694</c:v>
                </c:pt>
                <c:pt idx="322" formatCode="m/d/yyyy;@">
                  <c:v>44693</c:v>
                </c:pt>
                <c:pt idx="323" formatCode="m/d/yyyy;@">
                  <c:v>44692</c:v>
                </c:pt>
                <c:pt idx="324" formatCode="m/d/yyyy;@">
                  <c:v>44691</c:v>
                </c:pt>
                <c:pt idx="325" formatCode="m/d/yyyy;@">
                  <c:v>44690</c:v>
                </c:pt>
                <c:pt idx="326" formatCode="m/d/yyyy;@">
                  <c:v>44689</c:v>
                </c:pt>
                <c:pt idx="327" formatCode="m/d/yyyy;@">
                  <c:v>44688</c:v>
                </c:pt>
                <c:pt idx="328" formatCode="m/d/yyyy;@">
                  <c:v>44687</c:v>
                </c:pt>
                <c:pt idx="329" formatCode="m/d/yyyy;@">
                  <c:v>44686</c:v>
                </c:pt>
                <c:pt idx="330" formatCode="m/d/yyyy;@">
                  <c:v>44685</c:v>
                </c:pt>
                <c:pt idx="331" formatCode="m/d/yyyy;@">
                  <c:v>44684</c:v>
                </c:pt>
                <c:pt idx="332" formatCode="m/d/yyyy;@">
                  <c:v>44683</c:v>
                </c:pt>
                <c:pt idx="333" formatCode="m/d/yyyy;@">
                  <c:v>44682</c:v>
                </c:pt>
                <c:pt idx="334" formatCode="m/d/yyyy;@">
                  <c:v>44681</c:v>
                </c:pt>
                <c:pt idx="335" formatCode="m/d/yyyy;@">
                  <c:v>44680</c:v>
                </c:pt>
                <c:pt idx="336" formatCode="m/d/yyyy;@">
                  <c:v>44679</c:v>
                </c:pt>
                <c:pt idx="337" formatCode="m/d/yyyy;@">
                  <c:v>44678</c:v>
                </c:pt>
                <c:pt idx="338" formatCode="m/d/yyyy;@">
                  <c:v>44677</c:v>
                </c:pt>
                <c:pt idx="339" formatCode="m/d/yyyy;@">
                  <c:v>44676</c:v>
                </c:pt>
                <c:pt idx="340" formatCode="m/d/yyyy;@">
                  <c:v>44675</c:v>
                </c:pt>
                <c:pt idx="341" formatCode="m/d/yyyy;@">
                  <c:v>44674</c:v>
                </c:pt>
                <c:pt idx="342" formatCode="m/d/yyyy;@">
                  <c:v>44673</c:v>
                </c:pt>
                <c:pt idx="343" formatCode="m/d/yyyy;@">
                  <c:v>44672</c:v>
                </c:pt>
                <c:pt idx="344" formatCode="m/d/yyyy;@">
                  <c:v>44671</c:v>
                </c:pt>
                <c:pt idx="345" formatCode="m/d/yyyy;@">
                  <c:v>44670</c:v>
                </c:pt>
                <c:pt idx="346" formatCode="m/d/yyyy;@">
                  <c:v>44669</c:v>
                </c:pt>
                <c:pt idx="347" formatCode="m/d/yyyy;@">
                  <c:v>44668</c:v>
                </c:pt>
                <c:pt idx="348" formatCode="m/d/yyyy;@">
                  <c:v>44667</c:v>
                </c:pt>
                <c:pt idx="349" formatCode="m/d/yyyy;@">
                  <c:v>44666</c:v>
                </c:pt>
                <c:pt idx="350" formatCode="m/d/yyyy;@">
                  <c:v>44665</c:v>
                </c:pt>
                <c:pt idx="351" formatCode="m/d/yyyy;@">
                  <c:v>44664</c:v>
                </c:pt>
                <c:pt idx="352" formatCode="m/d/yyyy;@">
                  <c:v>44663</c:v>
                </c:pt>
                <c:pt idx="353" formatCode="m/d/yyyy;@">
                  <c:v>44662</c:v>
                </c:pt>
                <c:pt idx="354" formatCode="m/d/yyyy;@">
                  <c:v>44661</c:v>
                </c:pt>
                <c:pt idx="355" formatCode="m/d/yyyy;@">
                  <c:v>44660</c:v>
                </c:pt>
                <c:pt idx="356" formatCode="m/d/yyyy;@">
                  <c:v>44659</c:v>
                </c:pt>
                <c:pt idx="357" formatCode="m/d/yyyy;@">
                  <c:v>44658</c:v>
                </c:pt>
                <c:pt idx="358" formatCode="m/d/yyyy;@">
                  <c:v>44657</c:v>
                </c:pt>
                <c:pt idx="359" formatCode="m/d/yyyy;@">
                  <c:v>44656</c:v>
                </c:pt>
                <c:pt idx="360" formatCode="m/d/yyyy;@">
                  <c:v>44655</c:v>
                </c:pt>
                <c:pt idx="361" formatCode="m/d/yyyy;@">
                  <c:v>44654</c:v>
                </c:pt>
                <c:pt idx="362" formatCode="m/d/yyyy;@">
                  <c:v>44653</c:v>
                </c:pt>
                <c:pt idx="363" formatCode="m/d/yyyy;@">
                  <c:v>44652</c:v>
                </c:pt>
                <c:pt idx="364" formatCode="m/d/yyyy;@">
                  <c:v>44651</c:v>
                </c:pt>
                <c:pt idx="365" formatCode="m/d/yyyy;@">
                  <c:v>44650</c:v>
                </c:pt>
                <c:pt idx="366" formatCode="m/d/yyyy;@">
                  <c:v>44649</c:v>
                </c:pt>
                <c:pt idx="367" formatCode="m/d/yyyy;@">
                  <c:v>44648</c:v>
                </c:pt>
                <c:pt idx="368" formatCode="m/d/yyyy;@">
                  <c:v>44647</c:v>
                </c:pt>
                <c:pt idx="369" formatCode="m/d/yyyy;@">
                  <c:v>44646</c:v>
                </c:pt>
                <c:pt idx="370" formatCode="m/d/yyyy;@">
                  <c:v>44645</c:v>
                </c:pt>
                <c:pt idx="371" formatCode="m/d/yyyy;@">
                  <c:v>44644</c:v>
                </c:pt>
                <c:pt idx="372" formatCode="m/d/yyyy;@">
                  <c:v>44643</c:v>
                </c:pt>
                <c:pt idx="373" formatCode="m/d/yyyy;@">
                  <c:v>44642</c:v>
                </c:pt>
                <c:pt idx="374" formatCode="m/d/yyyy;@">
                  <c:v>44641</c:v>
                </c:pt>
                <c:pt idx="375" formatCode="m/d/yyyy;@">
                  <c:v>44640</c:v>
                </c:pt>
                <c:pt idx="376" formatCode="m/d/yyyy;@">
                  <c:v>44639</c:v>
                </c:pt>
                <c:pt idx="377" formatCode="m/d/yyyy;@">
                  <c:v>44638</c:v>
                </c:pt>
                <c:pt idx="378" formatCode="m/d/yyyy;@">
                  <c:v>44637</c:v>
                </c:pt>
                <c:pt idx="379" formatCode="m/d/yyyy;@">
                  <c:v>44636</c:v>
                </c:pt>
                <c:pt idx="380" formatCode="m/d/yyyy;@">
                  <c:v>44635</c:v>
                </c:pt>
                <c:pt idx="381" formatCode="m/d/yyyy;@">
                  <c:v>44634</c:v>
                </c:pt>
                <c:pt idx="382" formatCode="m/d/yyyy;@">
                  <c:v>44633</c:v>
                </c:pt>
                <c:pt idx="383" formatCode="m/d/yyyy;@">
                  <c:v>44632</c:v>
                </c:pt>
                <c:pt idx="384" formatCode="m/d/yyyy;@">
                  <c:v>44631</c:v>
                </c:pt>
                <c:pt idx="385" formatCode="m/d/yyyy;@">
                  <c:v>44630</c:v>
                </c:pt>
                <c:pt idx="386" formatCode="m/d/yyyy;@">
                  <c:v>44629</c:v>
                </c:pt>
                <c:pt idx="387" formatCode="m/d/yyyy;@">
                  <c:v>44628</c:v>
                </c:pt>
                <c:pt idx="388" formatCode="m/d/yyyy;@">
                  <c:v>44627</c:v>
                </c:pt>
                <c:pt idx="389" formatCode="m/d/yyyy;@">
                  <c:v>44626</c:v>
                </c:pt>
                <c:pt idx="390" formatCode="m/d/yyyy;@">
                  <c:v>44625</c:v>
                </c:pt>
                <c:pt idx="391" formatCode="m/d/yyyy;@">
                  <c:v>44624</c:v>
                </c:pt>
                <c:pt idx="392" formatCode="m/d/yyyy;@">
                  <c:v>44623</c:v>
                </c:pt>
                <c:pt idx="393" formatCode="m/d/yyyy;@">
                  <c:v>44622</c:v>
                </c:pt>
                <c:pt idx="394" formatCode="m/d/yyyy;@">
                  <c:v>44621</c:v>
                </c:pt>
                <c:pt idx="395" formatCode="m/d/yyyy;@">
                  <c:v>44620</c:v>
                </c:pt>
                <c:pt idx="396" formatCode="m/d/yyyy;@">
                  <c:v>44619</c:v>
                </c:pt>
                <c:pt idx="397" formatCode="m/d/yyyy;@">
                  <c:v>44618</c:v>
                </c:pt>
                <c:pt idx="398" formatCode="m/d/yyyy;@">
                  <c:v>44617</c:v>
                </c:pt>
                <c:pt idx="399" formatCode="m/d/yyyy;@">
                  <c:v>44616</c:v>
                </c:pt>
                <c:pt idx="400" formatCode="m/d/yyyy;@">
                  <c:v>44615</c:v>
                </c:pt>
                <c:pt idx="401" formatCode="m/d/yyyy;@">
                  <c:v>44614</c:v>
                </c:pt>
                <c:pt idx="402" formatCode="m/d/yyyy;@">
                  <c:v>44613</c:v>
                </c:pt>
                <c:pt idx="403" formatCode="m/d/yyyy;@">
                  <c:v>44612</c:v>
                </c:pt>
                <c:pt idx="404" formatCode="m/d/yyyy;@">
                  <c:v>44611</c:v>
                </c:pt>
                <c:pt idx="405" formatCode="m/d/yyyy;@">
                  <c:v>44610</c:v>
                </c:pt>
                <c:pt idx="406" formatCode="m/d/yyyy;@">
                  <c:v>44609</c:v>
                </c:pt>
                <c:pt idx="407" formatCode="m/d/yyyy;@">
                  <c:v>44608</c:v>
                </c:pt>
                <c:pt idx="408" formatCode="m/d/yyyy;@">
                  <c:v>44607</c:v>
                </c:pt>
                <c:pt idx="409" formatCode="m/d/yyyy;@">
                  <c:v>44606</c:v>
                </c:pt>
                <c:pt idx="410" formatCode="m/d/yyyy;@">
                  <c:v>44605</c:v>
                </c:pt>
                <c:pt idx="411" formatCode="m/d/yyyy;@">
                  <c:v>44604</c:v>
                </c:pt>
                <c:pt idx="412" formatCode="m/d/yyyy;@">
                  <c:v>44603</c:v>
                </c:pt>
                <c:pt idx="413" formatCode="m/d/yyyy;@">
                  <c:v>44602</c:v>
                </c:pt>
                <c:pt idx="414" formatCode="m/d/yyyy;@">
                  <c:v>44601</c:v>
                </c:pt>
                <c:pt idx="415" formatCode="m/d/yyyy;@">
                  <c:v>44600</c:v>
                </c:pt>
                <c:pt idx="416" formatCode="m/d/yyyy;@">
                  <c:v>44599</c:v>
                </c:pt>
                <c:pt idx="417" formatCode="m/d/yyyy;@">
                  <c:v>44598</c:v>
                </c:pt>
                <c:pt idx="418" formatCode="m/d/yyyy;@">
                  <c:v>44597</c:v>
                </c:pt>
                <c:pt idx="419" formatCode="m/d/yyyy;@">
                  <c:v>44596</c:v>
                </c:pt>
                <c:pt idx="420" formatCode="m/d/yyyy;@">
                  <c:v>44595</c:v>
                </c:pt>
                <c:pt idx="421" formatCode="m/d/yyyy;@">
                  <c:v>44594</c:v>
                </c:pt>
                <c:pt idx="422" formatCode="m/d/yyyy;@">
                  <c:v>44593</c:v>
                </c:pt>
                <c:pt idx="423" formatCode="m/d/yyyy;@">
                  <c:v>44592</c:v>
                </c:pt>
                <c:pt idx="424" formatCode="m/d/yyyy;@">
                  <c:v>44591</c:v>
                </c:pt>
                <c:pt idx="425" formatCode="m/d/yyyy;@">
                  <c:v>44590</c:v>
                </c:pt>
                <c:pt idx="426" formatCode="m/d/yyyy;@">
                  <c:v>44589</c:v>
                </c:pt>
                <c:pt idx="427" formatCode="m/d/yyyy;@">
                  <c:v>44588</c:v>
                </c:pt>
                <c:pt idx="428" formatCode="m/d/yyyy;@">
                  <c:v>44587</c:v>
                </c:pt>
                <c:pt idx="429" formatCode="m/d/yyyy;@">
                  <c:v>44586</c:v>
                </c:pt>
                <c:pt idx="430" formatCode="m/d/yyyy;@">
                  <c:v>44585</c:v>
                </c:pt>
                <c:pt idx="431" formatCode="m/d/yyyy;@">
                  <c:v>44584</c:v>
                </c:pt>
                <c:pt idx="432" formatCode="m/d/yyyy;@">
                  <c:v>44583</c:v>
                </c:pt>
                <c:pt idx="433" formatCode="m/d/yyyy;@">
                  <c:v>44582</c:v>
                </c:pt>
                <c:pt idx="434" formatCode="m/d/yyyy;@">
                  <c:v>44581</c:v>
                </c:pt>
                <c:pt idx="435" formatCode="m/d/yyyy;@">
                  <c:v>44580</c:v>
                </c:pt>
                <c:pt idx="436" formatCode="m/d/yyyy;@">
                  <c:v>44579</c:v>
                </c:pt>
                <c:pt idx="437" formatCode="m/d/yyyy;@">
                  <c:v>44578</c:v>
                </c:pt>
                <c:pt idx="438" formatCode="m/d/yyyy;@">
                  <c:v>44577</c:v>
                </c:pt>
                <c:pt idx="439" formatCode="m/d/yyyy;@">
                  <c:v>44576</c:v>
                </c:pt>
                <c:pt idx="440" formatCode="m/d/yyyy;@">
                  <c:v>44575</c:v>
                </c:pt>
                <c:pt idx="441" formatCode="m/d/yyyy;@">
                  <c:v>44574</c:v>
                </c:pt>
                <c:pt idx="442" formatCode="m/d/yyyy;@">
                  <c:v>44573</c:v>
                </c:pt>
                <c:pt idx="443" formatCode="m/d/yyyy;@">
                  <c:v>44572</c:v>
                </c:pt>
                <c:pt idx="444" formatCode="m/d/yyyy;@">
                  <c:v>44571</c:v>
                </c:pt>
                <c:pt idx="445" formatCode="m/d/yyyy;@">
                  <c:v>44570</c:v>
                </c:pt>
                <c:pt idx="446" formatCode="m/d/yyyy;@">
                  <c:v>44569</c:v>
                </c:pt>
                <c:pt idx="447" formatCode="m/d/yyyy;@">
                  <c:v>44568</c:v>
                </c:pt>
                <c:pt idx="448" formatCode="m/d/yyyy;@">
                  <c:v>44567</c:v>
                </c:pt>
                <c:pt idx="449" formatCode="m/d/yyyy;@">
                  <c:v>44566</c:v>
                </c:pt>
                <c:pt idx="450" formatCode="m/d/yyyy;@">
                  <c:v>44565</c:v>
                </c:pt>
                <c:pt idx="451" formatCode="m/d/yyyy;@">
                  <c:v>44564</c:v>
                </c:pt>
                <c:pt idx="452" formatCode="m/d/yyyy;@">
                  <c:v>44563</c:v>
                </c:pt>
                <c:pt idx="453" formatCode="m/d/yyyy;@">
                  <c:v>44562</c:v>
                </c:pt>
                <c:pt idx="454" formatCode="m/d/yyyy;@">
                  <c:v>44561</c:v>
                </c:pt>
                <c:pt idx="455" formatCode="m/d/yyyy;@">
                  <c:v>44560</c:v>
                </c:pt>
                <c:pt idx="456" formatCode="m/d/yyyy;@">
                  <c:v>44559</c:v>
                </c:pt>
                <c:pt idx="457" formatCode="m/d/yyyy;@">
                  <c:v>44558</c:v>
                </c:pt>
                <c:pt idx="458" formatCode="m/d/yyyy;@">
                  <c:v>44557</c:v>
                </c:pt>
                <c:pt idx="459" formatCode="m/d/yyyy;@">
                  <c:v>44556</c:v>
                </c:pt>
                <c:pt idx="460" formatCode="m/d/yyyy;@">
                  <c:v>44555</c:v>
                </c:pt>
                <c:pt idx="461" formatCode="m/d/yyyy;@">
                  <c:v>44554</c:v>
                </c:pt>
                <c:pt idx="462" formatCode="m/d/yyyy;@">
                  <c:v>44553</c:v>
                </c:pt>
                <c:pt idx="463" formatCode="m/d/yyyy;@">
                  <c:v>44552</c:v>
                </c:pt>
                <c:pt idx="464" formatCode="m/d/yyyy;@">
                  <c:v>44551</c:v>
                </c:pt>
                <c:pt idx="465" formatCode="m/d/yyyy;@">
                  <c:v>44550</c:v>
                </c:pt>
                <c:pt idx="466" formatCode="m/d/yyyy;@">
                  <c:v>44549</c:v>
                </c:pt>
                <c:pt idx="467" formatCode="m/d/yyyy;@">
                  <c:v>44548</c:v>
                </c:pt>
                <c:pt idx="468" formatCode="m/d/yyyy;@">
                  <c:v>44547</c:v>
                </c:pt>
                <c:pt idx="469" formatCode="m/d/yyyy;@">
                  <c:v>44546</c:v>
                </c:pt>
                <c:pt idx="470" formatCode="m/d/yyyy;@">
                  <c:v>44545</c:v>
                </c:pt>
                <c:pt idx="471" formatCode="m/d/yyyy;@">
                  <c:v>44544</c:v>
                </c:pt>
                <c:pt idx="472" formatCode="m/d/yyyy;@">
                  <c:v>44543</c:v>
                </c:pt>
                <c:pt idx="473" formatCode="m/d/yyyy;@">
                  <c:v>44542</c:v>
                </c:pt>
                <c:pt idx="474" formatCode="m/d/yyyy;@">
                  <c:v>44541</c:v>
                </c:pt>
                <c:pt idx="475" formatCode="m/d/yyyy;@">
                  <c:v>44540</c:v>
                </c:pt>
                <c:pt idx="476" formatCode="m/d/yyyy;@">
                  <c:v>44539</c:v>
                </c:pt>
                <c:pt idx="477" formatCode="m/d/yyyy;@">
                  <c:v>44538</c:v>
                </c:pt>
                <c:pt idx="478" formatCode="m/d/yyyy;@">
                  <c:v>44537</c:v>
                </c:pt>
                <c:pt idx="479" formatCode="m/d/yyyy;@">
                  <c:v>44536</c:v>
                </c:pt>
                <c:pt idx="480" formatCode="m/d/yyyy;@">
                  <c:v>44535</c:v>
                </c:pt>
                <c:pt idx="481" formatCode="m/d/yyyy;@">
                  <c:v>44534</c:v>
                </c:pt>
                <c:pt idx="482" formatCode="m/d/yyyy;@">
                  <c:v>44533</c:v>
                </c:pt>
                <c:pt idx="483" formatCode="m/d/yyyy;@">
                  <c:v>44532</c:v>
                </c:pt>
                <c:pt idx="484" formatCode="m/d/yyyy;@">
                  <c:v>44531</c:v>
                </c:pt>
                <c:pt idx="485" formatCode="m/d/yyyy;@">
                  <c:v>44530</c:v>
                </c:pt>
                <c:pt idx="486" formatCode="m/d/yyyy;@">
                  <c:v>44529</c:v>
                </c:pt>
                <c:pt idx="487" formatCode="m/d/yyyy;@">
                  <c:v>44528</c:v>
                </c:pt>
                <c:pt idx="488" formatCode="m/d/yyyy;@">
                  <c:v>44527</c:v>
                </c:pt>
                <c:pt idx="489" formatCode="m/d/yyyy;@">
                  <c:v>44526</c:v>
                </c:pt>
                <c:pt idx="490" formatCode="m/d/yyyy;@">
                  <c:v>44525</c:v>
                </c:pt>
                <c:pt idx="491" formatCode="m/d/yyyy;@">
                  <c:v>44524</c:v>
                </c:pt>
                <c:pt idx="492" formatCode="m/d/yyyy;@">
                  <c:v>44523</c:v>
                </c:pt>
                <c:pt idx="493" formatCode="m/d/yyyy;@">
                  <c:v>44522</c:v>
                </c:pt>
                <c:pt idx="494" formatCode="m/d/yyyy;@">
                  <c:v>44521</c:v>
                </c:pt>
                <c:pt idx="495" formatCode="m/d/yyyy;@">
                  <c:v>44520</c:v>
                </c:pt>
                <c:pt idx="496" formatCode="m/d/yyyy;@">
                  <c:v>44519</c:v>
                </c:pt>
                <c:pt idx="497" formatCode="m/d/yyyy;@">
                  <c:v>44518</c:v>
                </c:pt>
                <c:pt idx="498" formatCode="m/d/yyyy;@">
                  <c:v>44517</c:v>
                </c:pt>
                <c:pt idx="499" formatCode="m/d/yyyy;@">
                  <c:v>44516</c:v>
                </c:pt>
                <c:pt idx="500" formatCode="m/d/yyyy;@">
                  <c:v>44515</c:v>
                </c:pt>
                <c:pt idx="501" formatCode="m/d/yyyy;@">
                  <c:v>44514</c:v>
                </c:pt>
                <c:pt idx="502" formatCode="m/d/yyyy;@">
                  <c:v>44513</c:v>
                </c:pt>
                <c:pt idx="503" formatCode="m/d/yyyy;@">
                  <c:v>44512</c:v>
                </c:pt>
                <c:pt idx="504" formatCode="m/d/yyyy;@">
                  <c:v>44511</c:v>
                </c:pt>
                <c:pt idx="505" formatCode="m/d/yyyy;@">
                  <c:v>44510</c:v>
                </c:pt>
                <c:pt idx="506" formatCode="m/d/yyyy;@">
                  <c:v>44509</c:v>
                </c:pt>
                <c:pt idx="507" formatCode="m/d/yyyy;@">
                  <c:v>44508</c:v>
                </c:pt>
                <c:pt idx="508" formatCode="m/d/yyyy;@">
                  <c:v>44507</c:v>
                </c:pt>
                <c:pt idx="509" formatCode="m/d/yyyy;@">
                  <c:v>44506</c:v>
                </c:pt>
                <c:pt idx="510" formatCode="m/d/yyyy;@">
                  <c:v>44505</c:v>
                </c:pt>
                <c:pt idx="511" formatCode="m/d/yyyy;@">
                  <c:v>44504</c:v>
                </c:pt>
                <c:pt idx="512" formatCode="m/d/yyyy;@">
                  <c:v>44503</c:v>
                </c:pt>
                <c:pt idx="513" formatCode="m/d/yyyy;@">
                  <c:v>44502</c:v>
                </c:pt>
                <c:pt idx="514" formatCode="m/d/yyyy;@">
                  <c:v>44501</c:v>
                </c:pt>
                <c:pt idx="515" formatCode="m/d/yyyy;@">
                  <c:v>44500</c:v>
                </c:pt>
                <c:pt idx="516" formatCode="m/d/yyyy;@">
                  <c:v>44499</c:v>
                </c:pt>
                <c:pt idx="517" formatCode="m/d/yyyy;@">
                  <c:v>44498</c:v>
                </c:pt>
                <c:pt idx="518" formatCode="m/d/yyyy;@">
                  <c:v>44497</c:v>
                </c:pt>
                <c:pt idx="519" formatCode="m/d/yyyy;@">
                  <c:v>44496</c:v>
                </c:pt>
                <c:pt idx="520" formatCode="m/d/yyyy;@">
                  <c:v>44495</c:v>
                </c:pt>
                <c:pt idx="521" formatCode="m/d/yyyy;@">
                  <c:v>44494</c:v>
                </c:pt>
                <c:pt idx="522" formatCode="m/d/yyyy;@">
                  <c:v>44493</c:v>
                </c:pt>
                <c:pt idx="523" formatCode="m/d/yyyy;@">
                  <c:v>44492</c:v>
                </c:pt>
                <c:pt idx="524" formatCode="m/d/yyyy;@">
                  <c:v>44491</c:v>
                </c:pt>
                <c:pt idx="525" formatCode="m/d/yyyy;@">
                  <c:v>44490</c:v>
                </c:pt>
                <c:pt idx="526" formatCode="m/d/yyyy;@">
                  <c:v>44489</c:v>
                </c:pt>
                <c:pt idx="527" formatCode="m/d/yyyy;@">
                  <c:v>44488</c:v>
                </c:pt>
                <c:pt idx="528" formatCode="m/d/yyyy;@">
                  <c:v>44487</c:v>
                </c:pt>
                <c:pt idx="529" formatCode="m/d/yyyy;@">
                  <c:v>44486</c:v>
                </c:pt>
                <c:pt idx="530" formatCode="m/d/yyyy;@">
                  <c:v>44485</c:v>
                </c:pt>
                <c:pt idx="531" formatCode="m/d/yyyy;@">
                  <c:v>44484</c:v>
                </c:pt>
                <c:pt idx="532" formatCode="m/d/yyyy;@">
                  <c:v>44483</c:v>
                </c:pt>
                <c:pt idx="533" formatCode="m/d/yyyy;@">
                  <c:v>44482</c:v>
                </c:pt>
                <c:pt idx="534" formatCode="m/d/yyyy;@">
                  <c:v>44481</c:v>
                </c:pt>
                <c:pt idx="535" formatCode="m/d/yyyy;@">
                  <c:v>44480</c:v>
                </c:pt>
                <c:pt idx="536" formatCode="m/d/yyyy;@">
                  <c:v>44479</c:v>
                </c:pt>
                <c:pt idx="537" formatCode="m/d/yyyy;@">
                  <c:v>44478</c:v>
                </c:pt>
                <c:pt idx="538" formatCode="m/d/yyyy;@">
                  <c:v>44477</c:v>
                </c:pt>
                <c:pt idx="539" formatCode="m/d/yyyy;@">
                  <c:v>44476</c:v>
                </c:pt>
                <c:pt idx="540" formatCode="m/d/yyyy;@">
                  <c:v>44475</c:v>
                </c:pt>
                <c:pt idx="541" formatCode="m/d/yyyy;@">
                  <c:v>44474</c:v>
                </c:pt>
                <c:pt idx="542" formatCode="m/d/yyyy;@">
                  <c:v>44473</c:v>
                </c:pt>
                <c:pt idx="543" formatCode="m/d/yyyy;@">
                  <c:v>44472</c:v>
                </c:pt>
                <c:pt idx="544" formatCode="m/d/yyyy;@">
                  <c:v>44471</c:v>
                </c:pt>
                <c:pt idx="545" formatCode="m/d/yyyy;@">
                  <c:v>44470</c:v>
                </c:pt>
                <c:pt idx="546" formatCode="m/d/yyyy;@">
                  <c:v>44469</c:v>
                </c:pt>
                <c:pt idx="547" formatCode="m/d/yyyy;@">
                  <c:v>44468</c:v>
                </c:pt>
                <c:pt idx="548" formatCode="m/d/yyyy;@">
                  <c:v>44467</c:v>
                </c:pt>
                <c:pt idx="549" formatCode="m/d/yyyy;@">
                  <c:v>44466</c:v>
                </c:pt>
                <c:pt idx="550" formatCode="m/d/yyyy;@">
                  <c:v>44465</c:v>
                </c:pt>
                <c:pt idx="551" formatCode="m/d/yyyy;@">
                  <c:v>44464</c:v>
                </c:pt>
                <c:pt idx="552" formatCode="m/d/yyyy;@">
                  <c:v>44463</c:v>
                </c:pt>
                <c:pt idx="553" formatCode="m/d/yyyy;@">
                  <c:v>44462</c:v>
                </c:pt>
                <c:pt idx="554" formatCode="m/d/yyyy;@">
                  <c:v>44461</c:v>
                </c:pt>
                <c:pt idx="555" formatCode="m/d/yyyy;@">
                  <c:v>44460</c:v>
                </c:pt>
                <c:pt idx="556" formatCode="m/d/yyyy;@">
                  <c:v>44459</c:v>
                </c:pt>
                <c:pt idx="557" formatCode="m/d/yyyy;@">
                  <c:v>44458</c:v>
                </c:pt>
                <c:pt idx="558" formatCode="m/d/yyyy;@">
                  <c:v>44457</c:v>
                </c:pt>
                <c:pt idx="559" formatCode="m/d/yyyy;@">
                  <c:v>44456</c:v>
                </c:pt>
                <c:pt idx="560" formatCode="m/d/yyyy;@">
                  <c:v>44455</c:v>
                </c:pt>
                <c:pt idx="561" formatCode="m/d/yyyy;@">
                  <c:v>44454</c:v>
                </c:pt>
                <c:pt idx="562" formatCode="m/d/yyyy;@">
                  <c:v>44453</c:v>
                </c:pt>
                <c:pt idx="563" formatCode="m/d/yyyy;@">
                  <c:v>44452</c:v>
                </c:pt>
                <c:pt idx="564" formatCode="m/d/yyyy;@">
                  <c:v>44451</c:v>
                </c:pt>
                <c:pt idx="565" formatCode="m/d/yyyy;@">
                  <c:v>44450</c:v>
                </c:pt>
                <c:pt idx="566" formatCode="m/d/yyyy;@">
                  <c:v>44449</c:v>
                </c:pt>
                <c:pt idx="567" formatCode="m/d/yyyy;@">
                  <c:v>44448</c:v>
                </c:pt>
                <c:pt idx="568" formatCode="m/d/yyyy;@">
                  <c:v>44447</c:v>
                </c:pt>
                <c:pt idx="569" formatCode="m/d/yyyy;@">
                  <c:v>44446</c:v>
                </c:pt>
                <c:pt idx="570" formatCode="m/d/yyyy;@">
                  <c:v>44445</c:v>
                </c:pt>
                <c:pt idx="571" formatCode="m/d/yyyy;@">
                  <c:v>44444</c:v>
                </c:pt>
                <c:pt idx="572" formatCode="m/d/yyyy;@">
                  <c:v>44443</c:v>
                </c:pt>
                <c:pt idx="573" formatCode="m/d/yyyy;@">
                  <c:v>44442</c:v>
                </c:pt>
                <c:pt idx="574" formatCode="m/d/yyyy;@">
                  <c:v>44441</c:v>
                </c:pt>
                <c:pt idx="575" formatCode="m/d/yyyy;@">
                  <c:v>44440</c:v>
                </c:pt>
                <c:pt idx="576" formatCode="m/d/yyyy;@">
                  <c:v>44439</c:v>
                </c:pt>
                <c:pt idx="577" formatCode="m/d/yyyy;@">
                  <c:v>44438</c:v>
                </c:pt>
                <c:pt idx="578" formatCode="m/d/yyyy;@">
                  <c:v>44437</c:v>
                </c:pt>
                <c:pt idx="579" formatCode="m/d/yyyy;@">
                  <c:v>44436</c:v>
                </c:pt>
                <c:pt idx="580" formatCode="m/d/yyyy;@">
                  <c:v>44435</c:v>
                </c:pt>
                <c:pt idx="581" formatCode="m/d/yyyy;@">
                  <c:v>44434</c:v>
                </c:pt>
                <c:pt idx="582" formatCode="m/d/yyyy;@">
                  <c:v>44433</c:v>
                </c:pt>
                <c:pt idx="583" formatCode="m/d/yyyy;@">
                  <c:v>44432</c:v>
                </c:pt>
                <c:pt idx="584" formatCode="m/d/yyyy;@">
                  <c:v>44431</c:v>
                </c:pt>
                <c:pt idx="585" formatCode="m/d/yyyy;@">
                  <c:v>44430</c:v>
                </c:pt>
                <c:pt idx="586" formatCode="m/d/yyyy;@">
                  <c:v>44429</c:v>
                </c:pt>
                <c:pt idx="587" formatCode="m/d/yyyy;@">
                  <c:v>44428</c:v>
                </c:pt>
                <c:pt idx="588" formatCode="m/d/yyyy;@">
                  <c:v>44427</c:v>
                </c:pt>
                <c:pt idx="589" formatCode="m/d/yyyy;@">
                  <c:v>44426</c:v>
                </c:pt>
                <c:pt idx="590" formatCode="m/d/yyyy;@">
                  <c:v>44425</c:v>
                </c:pt>
                <c:pt idx="591" formatCode="m/d/yyyy;@">
                  <c:v>44424</c:v>
                </c:pt>
                <c:pt idx="592" formatCode="m/d/yyyy;@">
                  <c:v>44423</c:v>
                </c:pt>
                <c:pt idx="593" formatCode="m/d/yyyy;@">
                  <c:v>44422</c:v>
                </c:pt>
                <c:pt idx="594" formatCode="m/d/yyyy;@">
                  <c:v>44421</c:v>
                </c:pt>
                <c:pt idx="595" formatCode="m/d/yyyy;@">
                  <c:v>44420</c:v>
                </c:pt>
                <c:pt idx="596" formatCode="m/d/yyyy;@">
                  <c:v>44419</c:v>
                </c:pt>
                <c:pt idx="597" formatCode="m/d/yyyy;@">
                  <c:v>44418</c:v>
                </c:pt>
                <c:pt idx="598" formatCode="m/d/yyyy;@">
                  <c:v>44417</c:v>
                </c:pt>
                <c:pt idx="599" formatCode="m/d/yyyy;@">
                  <c:v>44416</c:v>
                </c:pt>
                <c:pt idx="600" formatCode="m/d/yyyy;@">
                  <c:v>44415</c:v>
                </c:pt>
                <c:pt idx="601" formatCode="m/d/yyyy;@">
                  <c:v>44414</c:v>
                </c:pt>
                <c:pt idx="602" formatCode="m/d/yyyy;@">
                  <c:v>44413</c:v>
                </c:pt>
                <c:pt idx="603" formatCode="m/d/yyyy;@">
                  <c:v>44412</c:v>
                </c:pt>
                <c:pt idx="604" formatCode="m/d/yyyy;@">
                  <c:v>44411</c:v>
                </c:pt>
                <c:pt idx="605" formatCode="m/d/yyyy;@">
                  <c:v>44410</c:v>
                </c:pt>
                <c:pt idx="606" formatCode="m/d/yyyy;@">
                  <c:v>44409</c:v>
                </c:pt>
                <c:pt idx="607" formatCode="m/d/yyyy;@">
                  <c:v>44408</c:v>
                </c:pt>
                <c:pt idx="608" formatCode="m/d/yyyy;@">
                  <c:v>44407</c:v>
                </c:pt>
                <c:pt idx="609" formatCode="m/d/yyyy;@">
                  <c:v>44406</c:v>
                </c:pt>
                <c:pt idx="610" formatCode="m/d/yyyy;@">
                  <c:v>44405</c:v>
                </c:pt>
                <c:pt idx="611" formatCode="m/d/yyyy;@">
                  <c:v>44404</c:v>
                </c:pt>
                <c:pt idx="612" formatCode="m/d/yyyy;@">
                  <c:v>44403</c:v>
                </c:pt>
                <c:pt idx="613" formatCode="m/d/yyyy;@">
                  <c:v>44402</c:v>
                </c:pt>
                <c:pt idx="614" formatCode="m/d/yyyy;@">
                  <c:v>44401</c:v>
                </c:pt>
                <c:pt idx="615" formatCode="m/d/yyyy;@">
                  <c:v>44400</c:v>
                </c:pt>
                <c:pt idx="616" formatCode="m/d/yyyy;@">
                  <c:v>44399</c:v>
                </c:pt>
                <c:pt idx="617" formatCode="m/d/yyyy;@">
                  <c:v>44398</c:v>
                </c:pt>
                <c:pt idx="618" formatCode="m/d/yyyy;@">
                  <c:v>44397</c:v>
                </c:pt>
                <c:pt idx="619" formatCode="m/d/yyyy;@">
                  <c:v>44396</c:v>
                </c:pt>
                <c:pt idx="620" formatCode="m/d/yyyy;@">
                  <c:v>44395</c:v>
                </c:pt>
                <c:pt idx="621" formatCode="m/d/yyyy;@">
                  <c:v>44394</c:v>
                </c:pt>
                <c:pt idx="622" formatCode="m/d/yyyy;@">
                  <c:v>44393</c:v>
                </c:pt>
                <c:pt idx="623" formatCode="m/d/yyyy;@">
                  <c:v>44392</c:v>
                </c:pt>
                <c:pt idx="624" formatCode="m/d/yyyy;@">
                  <c:v>44391</c:v>
                </c:pt>
                <c:pt idx="625" formatCode="m/d/yyyy;@">
                  <c:v>44390</c:v>
                </c:pt>
                <c:pt idx="626" formatCode="m/d/yyyy;@">
                  <c:v>44389</c:v>
                </c:pt>
                <c:pt idx="627" formatCode="m/d/yyyy;@">
                  <c:v>44388</c:v>
                </c:pt>
                <c:pt idx="628" formatCode="m/d/yyyy;@">
                  <c:v>44387</c:v>
                </c:pt>
                <c:pt idx="629" formatCode="m/d/yyyy;@">
                  <c:v>44386</c:v>
                </c:pt>
                <c:pt idx="630" formatCode="m/d/yyyy;@">
                  <c:v>44385</c:v>
                </c:pt>
                <c:pt idx="631" formatCode="m/d/yyyy;@">
                  <c:v>44384</c:v>
                </c:pt>
                <c:pt idx="632" formatCode="m/d/yyyy;@">
                  <c:v>44383</c:v>
                </c:pt>
                <c:pt idx="633" formatCode="m/d/yyyy;@">
                  <c:v>44382</c:v>
                </c:pt>
                <c:pt idx="634" formatCode="m/d/yyyy;@">
                  <c:v>44381</c:v>
                </c:pt>
                <c:pt idx="635" formatCode="m/d/yyyy;@">
                  <c:v>44380</c:v>
                </c:pt>
                <c:pt idx="636" formatCode="m/d/yyyy;@">
                  <c:v>44379</c:v>
                </c:pt>
                <c:pt idx="637" formatCode="m/d/yyyy;@">
                  <c:v>44378</c:v>
                </c:pt>
                <c:pt idx="638" formatCode="m/d/yyyy;@">
                  <c:v>44377</c:v>
                </c:pt>
                <c:pt idx="639" formatCode="m/d/yyyy;@">
                  <c:v>44376</c:v>
                </c:pt>
                <c:pt idx="640" formatCode="m/d/yyyy;@">
                  <c:v>44375</c:v>
                </c:pt>
                <c:pt idx="641" formatCode="m/d/yyyy;@">
                  <c:v>44374</c:v>
                </c:pt>
                <c:pt idx="642" formatCode="m/d/yyyy;@">
                  <c:v>44373</c:v>
                </c:pt>
                <c:pt idx="643" formatCode="m/d/yyyy;@">
                  <c:v>44372</c:v>
                </c:pt>
                <c:pt idx="644" formatCode="m/d/yyyy;@">
                  <c:v>44371</c:v>
                </c:pt>
                <c:pt idx="645" formatCode="m/d/yyyy;@">
                  <c:v>44370</c:v>
                </c:pt>
                <c:pt idx="646" formatCode="m/d/yyyy;@">
                  <c:v>44369</c:v>
                </c:pt>
                <c:pt idx="647" formatCode="m/d/yyyy;@">
                  <c:v>44368</c:v>
                </c:pt>
                <c:pt idx="648" formatCode="m/d/yyyy;@">
                  <c:v>44367</c:v>
                </c:pt>
                <c:pt idx="649" formatCode="m/d/yyyy;@">
                  <c:v>44366</c:v>
                </c:pt>
                <c:pt idx="650" formatCode="m/d/yyyy;@">
                  <c:v>44365</c:v>
                </c:pt>
                <c:pt idx="651" formatCode="m/d/yyyy;@">
                  <c:v>44364</c:v>
                </c:pt>
                <c:pt idx="652" formatCode="m/d/yyyy;@">
                  <c:v>44363</c:v>
                </c:pt>
                <c:pt idx="653" formatCode="m/d/yyyy;@">
                  <c:v>44362</c:v>
                </c:pt>
                <c:pt idx="654" formatCode="m/d/yyyy;@">
                  <c:v>44361</c:v>
                </c:pt>
                <c:pt idx="655" formatCode="m/d/yyyy;@">
                  <c:v>44360</c:v>
                </c:pt>
                <c:pt idx="656" formatCode="m/d/yyyy;@">
                  <c:v>44359</c:v>
                </c:pt>
                <c:pt idx="657" formatCode="m/d/yyyy;@">
                  <c:v>44358</c:v>
                </c:pt>
                <c:pt idx="658" formatCode="m/d/yyyy;@">
                  <c:v>44357</c:v>
                </c:pt>
                <c:pt idx="659" formatCode="m/d/yyyy;@">
                  <c:v>44356</c:v>
                </c:pt>
                <c:pt idx="660" formatCode="m/d/yyyy;@">
                  <c:v>44355</c:v>
                </c:pt>
                <c:pt idx="661" formatCode="m/d/yyyy;@">
                  <c:v>44354</c:v>
                </c:pt>
                <c:pt idx="662" formatCode="m/d/yyyy;@">
                  <c:v>44353</c:v>
                </c:pt>
                <c:pt idx="663" formatCode="m/d/yyyy;@">
                  <c:v>44352</c:v>
                </c:pt>
                <c:pt idx="664" formatCode="m/d/yyyy;@">
                  <c:v>44351</c:v>
                </c:pt>
                <c:pt idx="665" formatCode="m/d/yyyy;@">
                  <c:v>44350</c:v>
                </c:pt>
                <c:pt idx="666" formatCode="m/d/yyyy;@">
                  <c:v>44349</c:v>
                </c:pt>
                <c:pt idx="667" formatCode="m/d/yyyy;@">
                  <c:v>44348</c:v>
                </c:pt>
                <c:pt idx="668" formatCode="m/d/yyyy;@">
                  <c:v>44347</c:v>
                </c:pt>
                <c:pt idx="669" formatCode="m/d/yyyy;@">
                  <c:v>44346</c:v>
                </c:pt>
                <c:pt idx="670" formatCode="m/d/yyyy;@">
                  <c:v>44345</c:v>
                </c:pt>
                <c:pt idx="671" formatCode="m/d/yyyy;@">
                  <c:v>44344</c:v>
                </c:pt>
                <c:pt idx="672" formatCode="m/d/yyyy;@">
                  <c:v>44343</c:v>
                </c:pt>
                <c:pt idx="673" formatCode="m/d/yyyy;@">
                  <c:v>44342</c:v>
                </c:pt>
                <c:pt idx="674" formatCode="m/d/yyyy;@">
                  <c:v>44341</c:v>
                </c:pt>
                <c:pt idx="675" formatCode="m/d/yyyy;@">
                  <c:v>44340</c:v>
                </c:pt>
                <c:pt idx="676" formatCode="m/d/yyyy;@">
                  <c:v>44339</c:v>
                </c:pt>
                <c:pt idx="677" formatCode="m/d/yyyy;@">
                  <c:v>44338</c:v>
                </c:pt>
                <c:pt idx="678" formatCode="m/d/yyyy;@">
                  <c:v>44337</c:v>
                </c:pt>
                <c:pt idx="679" formatCode="m/d/yyyy;@">
                  <c:v>44336</c:v>
                </c:pt>
                <c:pt idx="680" formatCode="m/d/yyyy;@">
                  <c:v>44335</c:v>
                </c:pt>
                <c:pt idx="681" formatCode="m/d/yyyy;@">
                  <c:v>44334</c:v>
                </c:pt>
                <c:pt idx="682" formatCode="m/d/yyyy;@">
                  <c:v>44333</c:v>
                </c:pt>
                <c:pt idx="683" formatCode="m/d/yyyy;@">
                  <c:v>44332</c:v>
                </c:pt>
                <c:pt idx="684" formatCode="m/d/yyyy;@">
                  <c:v>44331</c:v>
                </c:pt>
                <c:pt idx="685" formatCode="m/d/yyyy;@">
                  <c:v>44330</c:v>
                </c:pt>
                <c:pt idx="686" formatCode="m/d/yyyy;@">
                  <c:v>44329</c:v>
                </c:pt>
                <c:pt idx="687" formatCode="m/d/yyyy;@">
                  <c:v>44328</c:v>
                </c:pt>
                <c:pt idx="688" formatCode="m/d/yyyy;@">
                  <c:v>44327</c:v>
                </c:pt>
                <c:pt idx="689" formatCode="m/d/yyyy;@">
                  <c:v>44326</c:v>
                </c:pt>
                <c:pt idx="690" formatCode="m/d/yyyy;@">
                  <c:v>44325</c:v>
                </c:pt>
                <c:pt idx="691" formatCode="m/d/yyyy;@">
                  <c:v>44324</c:v>
                </c:pt>
                <c:pt idx="692" formatCode="m/d/yyyy;@">
                  <c:v>44323</c:v>
                </c:pt>
                <c:pt idx="693" formatCode="m/d/yyyy;@">
                  <c:v>44322</c:v>
                </c:pt>
                <c:pt idx="694" formatCode="m/d/yyyy;@">
                  <c:v>44321</c:v>
                </c:pt>
                <c:pt idx="695" formatCode="m/d/yyyy;@">
                  <c:v>44320</c:v>
                </c:pt>
                <c:pt idx="696" formatCode="m/d/yyyy;@">
                  <c:v>44319</c:v>
                </c:pt>
                <c:pt idx="697" formatCode="m/d/yyyy;@">
                  <c:v>44318</c:v>
                </c:pt>
                <c:pt idx="698" formatCode="m/d/yyyy;@">
                  <c:v>44317</c:v>
                </c:pt>
                <c:pt idx="699" formatCode="m/d/yyyy;@">
                  <c:v>44316</c:v>
                </c:pt>
                <c:pt idx="700" formatCode="m/d/yyyy;@">
                  <c:v>44315</c:v>
                </c:pt>
                <c:pt idx="701" formatCode="m/d/yyyy;@">
                  <c:v>44314</c:v>
                </c:pt>
                <c:pt idx="702" formatCode="m/d/yyyy;@">
                  <c:v>44313</c:v>
                </c:pt>
                <c:pt idx="703" formatCode="m/d/yyyy;@">
                  <c:v>44312</c:v>
                </c:pt>
                <c:pt idx="704" formatCode="m/d/yyyy;@">
                  <c:v>44311</c:v>
                </c:pt>
                <c:pt idx="705" formatCode="m/d/yyyy;@">
                  <c:v>44310</c:v>
                </c:pt>
                <c:pt idx="706" formatCode="m/d/yyyy;@">
                  <c:v>44309</c:v>
                </c:pt>
                <c:pt idx="707" formatCode="m/d/yyyy;@">
                  <c:v>44308</c:v>
                </c:pt>
                <c:pt idx="708" formatCode="m/d/yyyy;@">
                  <c:v>44307</c:v>
                </c:pt>
                <c:pt idx="709" formatCode="m/d/yyyy;@">
                  <c:v>44306</c:v>
                </c:pt>
                <c:pt idx="710" formatCode="m/d/yyyy;@">
                  <c:v>44305</c:v>
                </c:pt>
                <c:pt idx="711" formatCode="m/d/yyyy;@">
                  <c:v>44304</c:v>
                </c:pt>
                <c:pt idx="712" formatCode="m/d/yyyy;@">
                  <c:v>44303</c:v>
                </c:pt>
                <c:pt idx="713" formatCode="m/d/yyyy;@">
                  <c:v>44302</c:v>
                </c:pt>
                <c:pt idx="714" formatCode="m/d/yyyy;@">
                  <c:v>44301</c:v>
                </c:pt>
                <c:pt idx="715" formatCode="m/d/yyyy;@">
                  <c:v>44300</c:v>
                </c:pt>
                <c:pt idx="716" formatCode="m/d/yyyy;@">
                  <c:v>44299</c:v>
                </c:pt>
                <c:pt idx="717" formatCode="m/d/yyyy;@">
                  <c:v>44298</c:v>
                </c:pt>
                <c:pt idx="718" formatCode="m/d/yyyy;@">
                  <c:v>44297</c:v>
                </c:pt>
                <c:pt idx="719" formatCode="m/d/yyyy;@">
                  <c:v>44296</c:v>
                </c:pt>
                <c:pt idx="720" formatCode="m/d/yyyy;@">
                  <c:v>44295</c:v>
                </c:pt>
                <c:pt idx="721" formatCode="m/d/yyyy;@">
                  <c:v>44294</c:v>
                </c:pt>
                <c:pt idx="722" formatCode="m/d/yyyy;@">
                  <c:v>44293</c:v>
                </c:pt>
                <c:pt idx="723" formatCode="m/d/yyyy;@">
                  <c:v>44292</c:v>
                </c:pt>
                <c:pt idx="724" formatCode="m/d/yyyy;@">
                  <c:v>44291</c:v>
                </c:pt>
                <c:pt idx="725" formatCode="m/d/yyyy;@">
                  <c:v>44290</c:v>
                </c:pt>
                <c:pt idx="726" formatCode="m/d/yyyy;@">
                  <c:v>44289</c:v>
                </c:pt>
                <c:pt idx="727" formatCode="m/d/yyyy;@">
                  <c:v>44288</c:v>
                </c:pt>
                <c:pt idx="728" formatCode="m/d/yyyy;@">
                  <c:v>44287</c:v>
                </c:pt>
                <c:pt idx="729" formatCode="m/d/yyyy;@">
                  <c:v>44286</c:v>
                </c:pt>
                <c:pt idx="730" formatCode="m/d/yyyy;@">
                  <c:v>44285</c:v>
                </c:pt>
                <c:pt idx="731" formatCode="m/d/yyyy;@">
                  <c:v>44284</c:v>
                </c:pt>
                <c:pt idx="732" formatCode="m/d/yyyy;@">
                  <c:v>44283</c:v>
                </c:pt>
                <c:pt idx="733" formatCode="m/d/yyyy;@">
                  <c:v>44282</c:v>
                </c:pt>
                <c:pt idx="734" formatCode="m/d/yyyy;@">
                  <c:v>44281</c:v>
                </c:pt>
                <c:pt idx="735" formatCode="m/d/yyyy;@">
                  <c:v>44280</c:v>
                </c:pt>
                <c:pt idx="736" formatCode="m/d/yyyy;@">
                  <c:v>44279</c:v>
                </c:pt>
                <c:pt idx="737" formatCode="m/d/yyyy;@">
                  <c:v>44278</c:v>
                </c:pt>
                <c:pt idx="738" formatCode="m/d/yyyy;@">
                  <c:v>44277</c:v>
                </c:pt>
                <c:pt idx="739" formatCode="m/d/yyyy;@">
                  <c:v>44276</c:v>
                </c:pt>
                <c:pt idx="740" formatCode="m/d/yyyy;@">
                  <c:v>44275</c:v>
                </c:pt>
                <c:pt idx="741" formatCode="m/d/yyyy;@">
                  <c:v>44274</c:v>
                </c:pt>
                <c:pt idx="742" formatCode="m/d/yyyy;@">
                  <c:v>44273</c:v>
                </c:pt>
                <c:pt idx="743" formatCode="m/d/yyyy;@">
                  <c:v>44272</c:v>
                </c:pt>
                <c:pt idx="744" formatCode="m/d/yyyy;@">
                  <c:v>44271</c:v>
                </c:pt>
                <c:pt idx="745" formatCode="m/d/yyyy;@">
                  <c:v>44270</c:v>
                </c:pt>
                <c:pt idx="746" formatCode="m/d/yyyy;@">
                  <c:v>44269</c:v>
                </c:pt>
                <c:pt idx="747" formatCode="m/d/yyyy;@">
                  <c:v>44268</c:v>
                </c:pt>
                <c:pt idx="748" formatCode="m/d/yyyy;@">
                  <c:v>44267</c:v>
                </c:pt>
                <c:pt idx="749" formatCode="m/d/yyyy;@">
                  <c:v>44266</c:v>
                </c:pt>
                <c:pt idx="750" formatCode="m/d/yyyy;@">
                  <c:v>44265</c:v>
                </c:pt>
                <c:pt idx="751" formatCode="m/d/yyyy;@">
                  <c:v>44264</c:v>
                </c:pt>
                <c:pt idx="752" formatCode="m/d/yyyy;@">
                  <c:v>44263</c:v>
                </c:pt>
                <c:pt idx="753" formatCode="m/d/yyyy;@">
                  <c:v>44262</c:v>
                </c:pt>
                <c:pt idx="754" formatCode="m/d/yyyy;@">
                  <c:v>44261</c:v>
                </c:pt>
                <c:pt idx="755" formatCode="m/d/yyyy;@">
                  <c:v>44260</c:v>
                </c:pt>
                <c:pt idx="756" formatCode="m/d/yyyy;@">
                  <c:v>44259</c:v>
                </c:pt>
                <c:pt idx="757" formatCode="m/d/yyyy;@">
                  <c:v>44258</c:v>
                </c:pt>
                <c:pt idx="758" formatCode="m/d/yyyy;@">
                  <c:v>44257</c:v>
                </c:pt>
                <c:pt idx="759" formatCode="m/d/yyyy;@">
                  <c:v>44256</c:v>
                </c:pt>
                <c:pt idx="760" formatCode="m/d/yyyy;@">
                  <c:v>44255</c:v>
                </c:pt>
                <c:pt idx="761" formatCode="m/d/yyyy;@">
                  <c:v>44254</c:v>
                </c:pt>
                <c:pt idx="762" formatCode="m/d/yyyy;@">
                  <c:v>44253</c:v>
                </c:pt>
                <c:pt idx="763" formatCode="m/d/yyyy;@">
                  <c:v>44252</c:v>
                </c:pt>
                <c:pt idx="764" formatCode="m/d/yyyy;@">
                  <c:v>44251</c:v>
                </c:pt>
                <c:pt idx="765" formatCode="m/d/yyyy;@">
                  <c:v>44250</c:v>
                </c:pt>
                <c:pt idx="766" formatCode="m/d/yyyy;@">
                  <c:v>44249</c:v>
                </c:pt>
                <c:pt idx="767" formatCode="m/d/yyyy;@">
                  <c:v>44248</c:v>
                </c:pt>
                <c:pt idx="768" formatCode="m/d/yyyy;@">
                  <c:v>44247</c:v>
                </c:pt>
                <c:pt idx="769" formatCode="m/d/yyyy;@">
                  <c:v>44246</c:v>
                </c:pt>
                <c:pt idx="770" formatCode="m/d/yyyy;@">
                  <c:v>44245</c:v>
                </c:pt>
                <c:pt idx="771" formatCode="m/d/yyyy;@">
                  <c:v>44244</c:v>
                </c:pt>
                <c:pt idx="772" formatCode="m/d/yyyy;@">
                  <c:v>44243</c:v>
                </c:pt>
                <c:pt idx="773" formatCode="m/d/yyyy;@">
                  <c:v>44242</c:v>
                </c:pt>
                <c:pt idx="774" formatCode="m/d/yyyy;@">
                  <c:v>44241</c:v>
                </c:pt>
                <c:pt idx="775" formatCode="m/d/yyyy;@">
                  <c:v>44240</c:v>
                </c:pt>
                <c:pt idx="776" formatCode="m/d/yyyy;@">
                  <c:v>44239</c:v>
                </c:pt>
                <c:pt idx="777" formatCode="m/d/yyyy;@">
                  <c:v>44238</c:v>
                </c:pt>
                <c:pt idx="778" formatCode="m/d/yyyy;@">
                  <c:v>44237</c:v>
                </c:pt>
                <c:pt idx="779" formatCode="m/d/yyyy;@">
                  <c:v>44236</c:v>
                </c:pt>
                <c:pt idx="780" formatCode="m/d/yyyy;@">
                  <c:v>44235</c:v>
                </c:pt>
                <c:pt idx="781" formatCode="m/d/yyyy;@">
                  <c:v>44234</c:v>
                </c:pt>
                <c:pt idx="782" formatCode="m/d/yyyy;@">
                  <c:v>44233</c:v>
                </c:pt>
                <c:pt idx="783" formatCode="m/d/yyyy;@">
                  <c:v>44232</c:v>
                </c:pt>
                <c:pt idx="784" formatCode="m/d/yyyy;@">
                  <c:v>44231</c:v>
                </c:pt>
                <c:pt idx="785" formatCode="m/d/yyyy;@">
                  <c:v>44230</c:v>
                </c:pt>
                <c:pt idx="786" formatCode="m/d/yyyy;@">
                  <c:v>44229</c:v>
                </c:pt>
                <c:pt idx="787" formatCode="m/d/yyyy;@">
                  <c:v>44228</c:v>
                </c:pt>
                <c:pt idx="788" formatCode="m/d/yyyy;@">
                  <c:v>44227</c:v>
                </c:pt>
                <c:pt idx="789" formatCode="m/d/yyyy;@">
                  <c:v>44226</c:v>
                </c:pt>
                <c:pt idx="790" formatCode="m/d/yyyy;@">
                  <c:v>44225</c:v>
                </c:pt>
                <c:pt idx="791" formatCode="m/d/yyyy;@">
                  <c:v>44224</c:v>
                </c:pt>
                <c:pt idx="792" formatCode="m/d/yyyy;@">
                  <c:v>44223</c:v>
                </c:pt>
                <c:pt idx="793" formatCode="m/d/yyyy;@">
                  <c:v>44222</c:v>
                </c:pt>
                <c:pt idx="794" formatCode="m/d/yyyy;@">
                  <c:v>44221</c:v>
                </c:pt>
                <c:pt idx="795" formatCode="m/d/yyyy;@">
                  <c:v>44220</c:v>
                </c:pt>
                <c:pt idx="796" formatCode="m/d/yyyy;@">
                  <c:v>44219</c:v>
                </c:pt>
                <c:pt idx="797" formatCode="m/d/yyyy;@">
                  <c:v>44218</c:v>
                </c:pt>
                <c:pt idx="798" formatCode="m/d/yyyy;@">
                  <c:v>44217</c:v>
                </c:pt>
                <c:pt idx="799" formatCode="m/d/yyyy;@">
                  <c:v>44216</c:v>
                </c:pt>
                <c:pt idx="800" formatCode="m/d/yyyy;@">
                  <c:v>44215</c:v>
                </c:pt>
                <c:pt idx="801" formatCode="m/d/yyyy;@">
                  <c:v>44214</c:v>
                </c:pt>
                <c:pt idx="802" formatCode="m/d/yyyy;@">
                  <c:v>44213</c:v>
                </c:pt>
                <c:pt idx="803" formatCode="m/d/yyyy;@">
                  <c:v>44212</c:v>
                </c:pt>
                <c:pt idx="804" formatCode="m/d/yyyy;@">
                  <c:v>44211</c:v>
                </c:pt>
                <c:pt idx="805" formatCode="m/d/yyyy;@">
                  <c:v>44210</c:v>
                </c:pt>
                <c:pt idx="806" formatCode="m/d/yyyy;@">
                  <c:v>44209</c:v>
                </c:pt>
                <c:pt idx="807" formatCode="m/d/yyyy;@">
                  <c:v>44208</c:v>
                </c:pt>
                <c:pt idx="808" formatCode="m/d/yyyy;@">
                  <c:v>44207</c:v>
                </c:pt>
                <c:pt idx="809" formatCode="m/d/yyyy;@">
                  <c:v>44206</c:v>
                </c:pt>
                <c:pt idx="810" formatCode="m/d/yyyy;@">
                  <c:v>44205</c:v>
                </c:pt>
                <c:pt idx="811" formatCode="m/d/yyyy;@">
                  <c:v>44204</c:v>
                </c:pt>
                <c:pt idx="812" formatCode="m/d/yyyy;@">
                  <c:v>44203</c:v>
                </c:pt>
                <c:pt idx="813" formatCode="m/d/yyyy;@">
                  <c:v>44202</c:v>
                </c:pt>
                <c:pt idx="814" formatCode="m/d/yyyy;@">
                  <c:v>44201</c:v>
                </c:pt>
                <c:pt idx="815" formatCode="m/d/yyyy;@">
                  <c:v>44200</c:v>
                </c:pt>
                <c:pt idx="816" formatCode="m/d/yyyy;@">
                  <c:v>44199</c:v>
                </c:pt>
                <c:pt idx="817" formatCode="m/d/yyyy;@">
                  <c:v>44198</c:v>
                </c:pt>
                <c:pt idx="818" formatCode="m/d/yyyy;@">
                  <c:v>44197</c:v>
                </c:pt>
                <c:pt idx="819" formatCode="m/d/yyyy;@">
                  <c:v>44196</c:v>
                </c:pt>
                <c:pt idx="820" formatCode="m/d/yyyy;@">
                  <c:v>44195</c:v>
                </c:pt>
                <c:pt idx="821" formatCode="m/d/yyyy;@">
                  <c:v>44194</c:v>
                </c:pt>
                <c:pt idx="822" formatCode="m/d/yyyy;@">
                  <c:v>44193</c:v>
                </c:pt>
                <c:pt idx="823" formatCode="m/d/yyyy;@">
                  <c:v>44192</c:v>
                </c:pt>
                <c:pt idx="824" formatCode="m/d/yyyy;@">
                  <c:v>44191</c:v>
                </c:pt>
                <c:pt idx="825" formatCode="m/d/yyyy;@">
                  <c:v>44190</c:v>
                </c:pt>
                <c:pt idx="826" formatCode="m/d/yyyy;@">
                  <c:v>44189</c:v>
                </c:pt>
                <c:pt idx="827" formatCode="m/d/yyyy;@">
                  <c:v>44188</c:v>
                </c:pt>
                <c:pt idx="828" formatCode="m/d/yyyy;@">
                  <c:v>44187</c:v>
                </c:pt>
                <c:pt idx="829" formatCode="m/d/yyyy;@">
                  <c:v>44186</c:v>
                </c:pt>
                <c:pt idx="830" formatCode="m/d/yyyy;@">
                  <c:v>44185</c:v>
                </c:pt>
                <c:pt idx="831" formatCode="m/d/yyyy;@">
                  <c:v>44184</c:v>
                </c:pt>
                <c:pt idx="832" formatCode="m/d/yyyy;@">
                  <c:v>44183</c:v>
                </c:pt>
                <c:pt idx="833" formatCode="m/d/yyyy;@">
                  <c:v>44182</c:v>
                </c:pt>
                <c:pt idx="834" formatCode="m/d/yyyy;@">
                  <c:v>44181</c:v>
                </c:pt>
                <c:pt idx="835" formatCode="m/d/yyyy;@">
                  <c:v>44180</c:v>
                </c:pt>
                <c:pt idx="836" formatCode="m/d/yyyy;@">
                  <c:v>44179</c:v>
                </c:pt>
                <c:pt idx="837" formatCode="m/d/yyyy;@">
                  <c:v>44178</c:v>
                </c:pt>
                <c:pt idx="838" formatCode="m/d/yyyy;@">
                  <c:v>44177</c:v>
                </c:pt>
                <c:pt idx="839" formatCode="m/d/yyyy;@">
                  <c:v>44176</c:v>
                </c:pt>
                <c:pt idx="840" formatCode="m/d/yyyy;@">
                  <c:v>44175</c:v>
                </c:pt>
                <c:pt idx="841" formatCode="m/d/yyyy;@">
                  <c:v>44174</c:v>
                </c:pt>
                <c:pt idx="842" formatCode="m/d/yyyy;@">
                  <c:v>44173</c:v>
                </c:pt>
                <c:pt idx="843" formatCode="m/d/yyyy;@">
                  <c:v>44172</c:v>
                </c:pt>
                <c:pt idx="844" formatCode="m/d/yyyy;@">
                  <c:v>44171</c:v>
                </c:pt>
                <c:pt idx="845" formatCode="m/d/yyyy;@">
                  <c:v>44170</c:v>
                </c:pt>
                <c:pt idx="846" formatCode="m/d/yyyy;@">
                  <c:v>44169</c:v>
                </c:pt>
                <c:pt idx="847" formatCode="m/d/yyyy;@">
                  <c:v>44168</c:v>
                </c:pt>
                <c:pt idx="848" formatCode="m/d/yyyy;@">
                  <c:v>44167</c:v>
                </c:pt>
                <c:pt idx="849" formatCode="m/d/yyyy;@">
                  <c:v>44166</c:v>
                </c:pt>
                <c:pt idx="850" formatCode="m/d/yyyy;@">
                  <c:v>44165</c:v>
                </c:pt>
                <c:pt idx="851" formatCode="m/d/yyyy;@">
                  <c:v>44164</c:v>
                </c:pt>
                <c:pt idx="852" formatCode="m/d/yyyy;@">
                  <c:v>44163</c:v>
                </c:pt>
                <c:pt idx="853" formatCode="m/d/yyyy;@">
                  <c:v>44162</c:v>
                </c:pt>
                <c:pt idx="854" formatCode="m/d/yyyy;@">
                  <c:v>44161</c:v>
                </c:pt>
                <c:pt idx="855" formatCode="m/d/yyyy;@">
                  <c:v>44160</c:v>
                </c:pt>
                <c:pt idx="856" formatCode="m/d/yyyy;@">
                  <c:v>44159</c:v>
                </c:pt>
                <c:pt idx="857" formatCode="m/d/yyyy;@">
                  <c:v>44158</c:v>
                </c:pt>
                <c:pt idx="858" formatCode="m/d/yyyy;@">
                  <c:v>44157</c:v>
                </c:pt>
                <c:pt idx="859" formatCode="m/d/yyyy;@">
                  <c:v>44156</c:v>
                </c:pt>
                <c:pt idx="860" formatCode="m/d/yyyy;@">
                  <c:v>44155</c:v>
                </c:pt>
                <c:pt idx="861" formatCode="m/d/yyyy;@">
                  <c:v>44154</c:v>
                </c:pt>
                <c:pt idx="862" formatCode="m/d/yyyy;@">
                  <c:v>44153</c:v>
                </c:pt>
                <c:pt idx="863" formatCode="m/d/yyyy;@">
                  <c:v>44152</c:v>
                </c:pt>
                <c:pt idx="864" formatCode="m/d/yyyy;@">
                  <c:v>44151</c:v>
                </c:pt>
                <c:pt idx="865" formatCode="m/d/yyyy;@">
                  <c:v>44150</c:v>
                </c:pt>
                <c:pt idx="866" formatCode="m/d/yyyy;@">
                  <c:v>44149</c:v>
                </c:pt>
                <c:pt idx="867" formatCode="m/d/yyyy;@">
                  <c:v>44148</c:v>
                </c:pt>
                <c:pt idx="868" formatCode="m/d/yyyy;@">
                  <c:v>44147</c:v>
                </c:pt>
                <c:pt idx="869" formatCode="m/d/yyyy;@">
                  <c:v>44146</c:v>
                </c:pt>
                <c:pt idx="870" formatCode="m/d/yyyy;@">
                  <c:v>44145</c:v>
                </c:pt>
                <c:pt idx="871" formatCode="m/d/yyyy;@">
                  <c:v>44144</c:v>
                </c:pt>
                <c:pt idx="872" formatCode="m/d/yyyy;@">
                  <c:v>44143</c:v>
                </c:pt>
                <c:pt idx="873" formatCode="m/d/yyyy;@">
                  <c:v>44142</c:v>
                </c:pt>
                <c:pt idx="874" formatCode="m/d/yyyy;@">
                  <c:v>44141</c:v>
                </c:pt>
                <c:pt idx="875" formatCode="m/d/yyyy;@">
                  <c:v>44140</c:v>
                </c:pt>
                <c:pt idx="876" formatCode="m/d/yyyy;@">
                  <c:v>44139</c:v>
                </c:pt>
                <c:pt idx="877" formatCode="m/d/yyyy;@">
                  <c:v>44138</c:v>
                </c:pt>
                <c:pt idx="878" formatCode="m/d/yyyy;@">
                  <c:v>44137</c:v>
                </c:pt>
                <c:pt idx="879" formatCode="m/d/yyyy;@">
                  <c:v>44136</c:v>
                </c:pt>
                <c:pt idx="880" formatCode="m/d/yyyy;@">
                  <c:v>44135</c:v>
                </c:pt>
                <c:pt idx="881" formatCode="m/d/yyyy;@">
                  <c:v>44134</c:v>
                </c:pt>
                <c:pt idx="882" formatCode="m/d/yyyy;@">
                  <c:v>44133</c:v>
                </c:pt>
                <c:pt idx="883" formatCode="m/d/yyyy;@">
                  <c:v>44132</c:v>
                </c:pt>
                <c:pt idx="884" formatCode="m/d/yyyy;@">
                  <c:v>44131</c:v>
                </c:pt>
                <c:pt idx="885" formatCode="m/d/yyyy;@">
                  <c:v>44130</c:v>
                </c:pt>
                <c:pt idx="886" formatCode="m/d/yyyy;@">
                  <c:v>44129</c:v>
                </c:pt>
                <c:pt idx="887" formatCode="m/d/yyyy;@">
                  <c:v>44128</c:v>
                </c:pt>
                <c:pt idx="888" formatCode="m/d/yyyy;@">
                  <c:v>44127</c:v>
                </c:pt>
                <c:pt idx="889" formatCode="m/d/yyyy;@">
                  <c:v>44126</c:v>
                </c:pt>
                <c:pt idx="890" formatCode="m/d/yyyy;@">
                  <c:v>44125</c:v>
                </c:pt>
                <c:pt idx="891" formatCode="m/d/yyyy;@">
                  <c:v>44124</c:v>
                </c:pt>
                <c:pt idx="892" formatCode="m/d/yyyy;@">
                  <c:v>44123</c:v>
                </c:pt>
                <c:pt idx="893" formatCode="m/d/yyyy;@">
                  <c:v>44122</c:v>
                </c:pt>
                <c:pt idx="894" formatCode="m/d/yyyy;@">
                  <c:v>44121</c:v>
                </c:pt>
                <c:pt idx="895" formatCode="m/d/yyyy;@">
                  <c:v>44120</c:v>
                </c:pt>
                <c:pt idx="896" formatCode="m/d/yyyy;@">
                  <c:v>44119</c:v>
                </c:pt>
                <c:pt idx="897" formatCode="m/d/yyyy;@">
                  <c:v>44118</c:v>
                </c:pt>
                <c:pt idx="898" formatCode="m/d/yyyy;@">
                  <c:v>44117</c:v>
                </c:pt>
                <c:pt idx="899" formatCode="m/d/yyyy;@">
                  <c:v>44116</c:v>
                </c:pt>
                <c:pt idx="900" formatCode="m/d/yyyy;@">
                  <c:v>44115</c:v>
                </c:pt>
                <c:pt idx="901" formatCode="m/d/yyyy;@">
                  <c:v>44114</c:v>
                </c:pt>
                <c:pt idx="902" formatCode="m/d/yyyy;@">
                  <c:v>44113</c:v>
                </c:pt>
                <c:pt idx="903" formatCode="m/d/yyyy;@">
                  <c:v>44112</c:v>
                </c:pt>
                <c:pt idx="904" formatCode="m/d/yyyy;@">
                  <c:v>44111</c:v>
                </c:pt>
                <c:pt idx="905" formatCode="m/d/yyyy;@">
                  <c:v>44110</c:v>
                </c:pt>
                <c:pt idx="906" formatCode="m/d/yyyy;@">
                  <c:v>44109</c:v>
                </c:pt>
                <c:pt idx="907" formatCode="m/d/yyyy;@">
                  <c:v>44108</c:v>
                </c:pt>
                <c:pt idx="908" formatCode="m/d/yyyy;@">
                  <c:v>44107</c:v>
                </c:pt>
                <c:pt idx="909" formatCode="m/d/yyyy;@">
                  <c:v>44106</c:v>
                </c:pt>
                <c:pt idx="910" formatCode="m/d/yyyy;@">
                  <c:v>44105</c:v>
                </c:pt>
                <c:pt idx="911" formatCode="m/d/yyyy;@">
                  <c:v>44104</c:v>
                </c:pt>
                <c:pt idx="912" formatCode="m/d/yyyy;@">
                  <c:v>44103</c:v>
                </c:pt>
                <c:pt idx="913" formatCode="m/d/yyyy;@">
                  <c:v>44102</c:v>
                </c:pt>
                <c:pt idx="914" formatCode="m/d/yyyy;@">
                  <c:v>44101</c:v>
                </c:pt>
                <c:pt idx="915" formatCode="m/d/yyyy;@">
                  <c:v>44100</c:v>
                </c:pt>
                <c:pt idx="916" formatCode="m/d/yyyy;@">
                  <c:v>44099</c:v>
                </c:pt>
                <c:pt idx="917" formatCode="m/d/yyyy;@">
                  <c:v>44098</c:v>
                </c:pt>
                <c:pt idx="918" formatCode="m/d/yyyy;@">
                  <c:v>44097</c:v>
                </c:pt>
                <c:pt idx="919" formatCode="m/d/yyyy;@">
                  <c:v>44096</c:v>
                </c:pt>
                <c:pt idx="920" formatCode="m/d/yyyy;@">
                  <c:v>44095</c:v>
                </c:pt>
                <c:pt idx="921" formatCode="m/d/yyyy;@">
                  <c:v>44094</c:v>
                </c:pt>
                <c:pt idx="922" formatCode="m/d/yyyy;@">
                  <c:v>44093</c:v>
                </c:pt>
                <c:pt idx="923" formatCode="m/d/yyyy;@">
                  <c:v>44092</c:v>
                </c:pt>
                <c:pt idx="924" formatCode="m/d/yyyy;@">
                  <c:v>44091</c:v>
                </c:pt>
                <c:pt idx="925" formatCode="m/d/yyyy;@">
                  <c:v>44090</c:v>
                </c:pt>
                <c:pt idx="926" formatCode="m/d/yyyy;@">
                  <c:v>44089</c:v>
                </c:pt>
                <c:pt idx="927" formatCode="m/d/yyyy;@">
                  <c:v>44088</c:v>
                </c:pt>
                <c:pt idx="928" formatCode="m/d/yyyy;@">
                  <c:v>44087</c:v>
                </c:pt>
                <c:pt idx="929" formatCode="m/d/yyyy;@">
                  <c:v>44086</c:v>
                </c:pt>
                <c:pt idx="930" formatCode="m/d/yyyy;@">
                  <c:v>44085</c:v>
                </c:pt>
                <c:pt idx="931" formatCode="m/d/yyyy;@">
                  <c:v>44084</c:v>
                </c:pt>
                <c:pt idx="932" formatCode="m/d/yyyy;@">
                  <c:v>44083</c:v>
                </c:pt>
                <c:pt idx="933" formatCode="m/d/yyyy;@">
                  <c:v>44082</c:v>
                </c:pt>
                <c:pt idx="934" formatCode="m/d/yyyy;@">
                  <c:v>44081</c:v>
                </c:pt>
                <c:pt idx="935" formatCode="m/d/yyyy;@">
                  <c:v>44080</c:v>
                </c:pt>
                <c:pt idx="936" formatCode="m/d/yyyy;@">
                  <c:v>44079</c:v>
                </c:pt>
                <c:pt idx="937" formatCode="m/d/yyyy;@">
                  <c:v>44078</c:v>
                </c:pt>
                <c:pt idx="938" formatCode="m/d/yyyy;@">
                  <c:v>44077</c:v>
                </c:pt>
                <c:pt idx="939" formatCode="m/d/yyyy;@">
                  <c:v>44076</c:v>
                </c:pt>
                <c:pt idx="940" formatCode="m/d/yyyy;@">
                  <c:v>44075</c:v>
                </c:pt>
                <c:pt idx="941" formatCode="m/d/yyyy;@">
                  <c:v>44074</c:v>
                </c:pt>
                <c:pt idx="942" formatCode="m/d/yyyy;@">
                  <c:v>44073</c:v>
                </c:pt>
                <c:pt idx="943" formatCode="m/d/yyyy;@">
                  <c:v>44072</c:v>
                </c:pt>
                <c:pt idx="944" formatCode="m/d/yyyy;@">
                  <c:v>44071</c:v>
                </c:pt>
                <c:pt idx="945" formatCode="m/d/yyyy;@">
                  <c:v>44070</c:v>
                </c:pt>
                <c:pt idx="946" formatCode="m/d/yyyy;@">
                  <c:v>44069</c:v>
                </c:pt>
                <c:pt idx="947" formatCode="m/d/yyyy;@">
                  <c:v>44068</c:v>
                </c:pt>
                <c:pt idx="948" formatCode="m/d/yyyy;@">
                  <c:v>44067</c:v>
                </c:pt>
                <c:pt idx="949" formatCode="m/d/yyyy;@">
                  <c:v>44066</c:v>
                </c:pt>
                <c:pt idx="950" formatCode="m/d/yyyy;@">
                  <c:v>44065</c:v>
                </c:pt>
                <c:pt idx="951" formatCode="m/d/yyyy;@">
                  <c:v>44064</c:v>
                </c:pt>
                <c:pt idx="952" formatCode="m/d/yyyy;@">
                  <c:v>44063</c:v>
                </c:pt>
                <c:pt idx="953" formatCode="m/d/yyyy;@">
                  <c:v>44062</c:v>
                </c:pt>
                <c:pt idx="954" formatCode="m/d/yyyy;@">
                  <c:v>44061</c:v>
                </c:pt>
                <c:pt idx="955" formatCode="m/d/yyyy;@">
                  <c:v>44060</c:v>
                </c:pt>
                <c:pt idx="956" formatCode="m/d/yyyy;@">
                  <c:v>44059</c:v>
                </c:pt>
                <c:pt idx="957" formatCode="m/d/yyyy;@">
                  <c:v>44058</c:v>
                </c:pt>
                <c:pt idx="958" formatCode="m/d/yyyy;@">
                  <c:v>44057</c:v>
                </c:pt>
                <c:pt idx="959" formatCode="m/d/yyyy;@">
                  <c:v>44056</c:v>
                </c:pt>
                <c:pt idx="960" formatCode="m/d/yyyy;@">
                  <c:v>44055</c:v>
                </c:pt>
                <c:pt idx="961" formatCode="m/d/yyyy;@">
                  <c:v>44054</c:v>
                </c:pt>
                <c:pt idx="962" formatCode="m/d/yyyy;@">
                  <c:v>44053</c:v>
                </c:pt>
                <c:pt idx="963" formatCode="m/d/yyyy;@">
                  <c:v>44052</c:v>
                </c:pt>
                <c:pt idx="964" formatCode="m/d/yyyy;@">
                  <c:v>44051</c:v>
                </c:pt>
                <c:pt idx="965" formatCode="m/d/yyyy;@">
                  <c:v>44050</c:v>
                </c:pt>
                <c:pt idx="966" formatCode="m/d/yyyy;@">
                  <c:v>44049</c:v>
                </c:pt>
                <c:pt idx="967" formatCode="m/d/yyyy;@">
                  <c:v>44048</c:v>
                </c:pt>
                <c:pt idx="968" formatCode="m/d/yyyy;@">
                  <c:v>44047</c:v>
                </c:pt>
                <c:pt idx="969" formatCode="m/d/yyyy;@">
                  <c:v>44046</c:v>
                </c:pt>
                <c:pt idx="970" formatCode="m/d/yyyy;@">
                  <c:v>44045</c:v>
                </c:pt>
                <c:pt idx="971" formatCode="m/d/yyyy;@">
                  <c:v>44044</c:v>
                </c:pt>
                <c:pt idx="972" formatCode="m/d/yyyy;@">
                  <c:v>44043</c:v>
                </c:pt>
                <c:pt idx="973" formatCode="m/d/yyyy;@">
                  <c:v>44042</c:v>
                </c:pt>
                <c:pt idx="974" formatCode="m/d/yyyy;@">
                  <c:v>44041</c:v>
                </c:pt>
                <c:pt idx="975" formatCode="m/d/yyyy;@">
                  <c:v>44040</c:v>
                </c:pt>
                <c:pt idx="976" formatCode="m/d/yyyy;@">
                  <c:v>44039</c:v>
                </c:pt>
                <c:pt idx="977" formatCode="m/d/yyyy;@">
                  <c:v>44038</c:v>
                </c:pt>
                <c:pt idx="978" formatCode="m/d/yyyy;@">
                  <c:v>44037</c:v>
                </c:pt>
                <c:pt idx="979" formatCode="m/d/yyyy;@">
                  <c:v>44036</c:v>
                </c:pt>
                <c:pt idx="980" formatCode="m/d/yyyy;@">
                  <c:v>44035</c:v>
                </c:pt>
                <c:pt idx="981" formatCode="m/d/yyyy;@">
                  <c:v>44034</c:v>
                </c:pt>
                <c:pt idx="982" formatCode="m/d/yyyy;@">
                  <c:v>44033</c:v>
                </c:pt>
                <c:pt idx="983" formatCode="m/d/yyyy;@">
                  <c:v>44032</c:v>
                </c:pt>
                <c:pt idx="984" formatCode="m/d/yyyy;@">
                  <c:v>44031</c:v>
                </c:pt>
                <c:pt idx="985" formatCode="m/d/yyyy;@">
                  <c:v>44030</c:v>
                </c:pt>
                <c:pt idx="986" formatCode="m/d/yyyy;@">
                  <c:v>44029</c:v>
                </c:pt>
                <c:pt idx="987" formatCode="m/d/yyyy;@">
                  <c:v>44028</c:v>
                </c:pt>
                <c:pt idx="988" formatCode="m/d/yyyy;@">
                  <c:v>44027</c:v>
                </c:pt>
                <c:pt idx="989" formatCode="m/d/yyyy;@">
                  <c:v>44026</c:v>
                </c:pt>
                <c:pt idx="990" formatCode="m/d/yyyy;@">
                  <c:v>44025</c:v>
                </c:pt>
                <c:pt idx="991" formatCode="m/d/yyyy;@">
                  <c:v>44024</c:v>
                </c:pt>
                <c:pt idx="992" formatCode="m/d/yyyy;@">
                  <c:v>44023</c:v>
                </c:pt>
                <c:pt idx="993" formatCode="m/d/yyyy;@">
                  <c:v>44022</c:v>
                </c:pt>
                <c:pt idx="994" formatCode="m/d/yyyy;@">
                  <c:v>44021</c:v>
                </c:pt>
                <c:pt idx="995" formatCode="m/d/yyyy;@">
                  <c:v>44020</c:v>
                </c:pt>
                <c:pt idx="996" formatCode="m/d/yyyy;@">
                  <c:v>44019</c:v>
                </c:pt>
                <c:pt idx="997" formatCode="m/d/yyyy;@">
                  <c:v>44018</c:v>
                </c:pt>
                <c:pt idx="998" formatCode="m/d/yyyy;@">
                  <c:v>44017</c:v>
                </c:pt>
                <c:pt idx="999" formatCode="m/d/yyyy;@">
                  <c:v>44016</c:v>
                </c:pt>
                <c:pt idx="1000" formatCode="m/d/yyyy;@">
                  <c:v>44015</c:v>
                </c:pt>
                <c:pt idx="1001" formatCode="m/d/yyyy;@">
                  <c:v>44014</c:v>
                </c:pt>
                <c:pt idx="1002" formatCode="m/d/yyyy;@">
                  <c:v>44013</c:v>
                </c:pt>
                <c:pt idx="1003" formatCode="m/d/yyyy;@">
                  <c:v>44012</c:v>
                </c:pt>
                <c:pt idx="1004" formatCode="m/d/yyyy;@">
                  <c:v>44011</c:v>
                </c:pt>
                <c:pt idx="1005" formatCode="m/d/yyyy;@">
                  <c:v>44010</c:v>
                </c:pt>
                <c:pt idx="1006" formatCode="m/d/yyyy;@">
                  <c:v>44009</c:v>
                </c:pt>
                <c:pt idx="1007" formatCode="m/d/yyyy;@">
                  <c:v>44008</c:v>
                </c:pt>
                <c:pt idx="1008" formatCode="m/d/yyyy;@">
                  <c:v>44007</c:v>
                </c:pt>
                <c:pt idx="1009" formatCode="m/d/yyyy;@">
                  <c:v>44006</c:v>
                </c:pt>
                <c:pt idx="1010" formatCode="m/d/yyyy;@">
                  <c:v>44005</c:v>
                </c:pt>
                <c:pt idx="1011" formatCode="m/d/yyyy;@">
                  <c:v>44004</c:v>
                </c:pt>
                <c:pt idx="1012" formatCode="m/d/yyyy;@">
                  <c:v>44003</c:v>
                </c:pt>
                <c:pt idx="1013" formatCode="m/d/yyyy;@">
                  <c:v>44002</c:v>
                </c:pt>
                <c:pt idx="1014" formatCode="m/d/yyyy;@">
                  <c:v>44001</c:v>
                </c:pt>
                <c:pt idx="1015" formatCode="m/d/yyyy;@">
                  <c:v>44000</c:v>
                </c:pt>
                <c:pt idx="1016" formatCode="m/d/yyyy;@">
                  <c:v>43999</c:v>
                </c:pt>
                <c:pt idx="1017" formatCode="m/d/yyyy;@">
                  <c:v>43998</c:v>
                </c:pt>
                <c:pt idx="1018" formatCode="m/d/yyyy;@">
                  <c:v>43997</c:v>
                </c:pt>
                <c:pt idx="1019" formatCode="m/d/yyyy;@">
                  <c:v>43996</c:v>
                </c:pt>
                <c:pt idx="1020" formatCode="m/d/yyyy;@">
                  <c:v>43995</c:v>
                </c:pt>
                <c:pt idx="1021" formatCode="m/d/yyyy;@">
                  <c:v>43994</c:v>
                </c:pt>
                <c:pt idx="1022" formatCode="m/d/yyyy;@">
                  <c:v>43993</c:v>
                </c:pt>
                <c:pt idx="1023" formatCode="m/d/yyyy;@">
                  <c:v>43992</c:v>
                </c:pt>
                <c:pt idx="1024" formatCode="m/d/yyyy;@">
                  <c:v>43991</c:v>
                </c:pt>
                <c:pt idx="1025" formatCode="m/d/yyyy;@">
                  <c:v>43990</c:v>
                </c:pt>
                <c:pt idx="1026" formatCode="m/d/yyyy;@">
                  <c:v>43989</c:v>
                </c:pt>
                <c:pt idx="1027" formatCode="m/d/yyyy;@">
                  <c:v>43988</c:v>
                </c:pt>
                <c:pt idx="1028" formatCode="m/d/yyyy;@">
                  <c:v>43987</c:v>
                </c:pt>
                <c:pt idx="1029" formatCode="m/d/yyyy;@">
                  <c:v>43986</c:v>
                </c:pt>
                <c:pt idx="1030" formatCode="m/d/yyyy;@">
                  <c:v>43985</c:v>
                </c:pt>
                <c:pt idx="1031" formatCode="m/d/yyyy;@">
                  <c:v>43984</c:v>
                </c:pt>
                <c:pt idx="1032" formatCode="m/d/yyyy;@">
                  <c:v>43983</c:v>
                </c:pt>
                <c:pt idx="1033" formatCode="m/d/yyyy;@">
                  <c:v>43982</c:v>
                </c:pt>
                <c:pt idx="1034" formatCode="m/d/yyyy;@">
                  <c:v>43981</c:v>
                </c:pt>
                <c:pt idx="1035" formatCode="m/d/yyyy;@">
                  <c:v>43980</c:v>
                </c:pt>
                <c:pt idx="1036" formatCode="m/d/yyyy;@">
                  <c:v>43979</c:v>
                </c:pt>
                <c:pt idx="1037" formatCode="m/d/yyyy;@">
                  <c:v>43978</c:v>
                </c:pt>
                <c:pt idx="1038" formatCode="m/d/yyyy;@">
                  <c:v>43977</c:v>
                </c:pt>
                <c:pt idx="1039" formatCode="m/d/yyyy;@">
                  <c:v>43976</c:v>
                </c:pt>
                <c:pt idx="1040" formatCode="m/d/yyyy;@">
                  <c:v>43975</c:v>
                </c:pt>
                <c:pt idx="1041" formatCode="m/d/yyyy;@">
                  <c:v>43974</c:v>
                </c:pt>
                <c:pt idx="1042" formatCode="m/d/yyyy;@">
                  <c:v>43973</c:v>
                </c:pt>
                <c:pt idx="1043" formatCode="m/d/yyyy;@">
                  <c:v>43972</c:v>
                </c:pt>
                <c:pt idx="1044" formatCode="m/d/yyyy;@">
                  <c:v>43971</c:v>
                </c:pt>
                <c:pt idx="1045" formatCode="m/d/yyyy;@">
                  <c:v>43970</c:v>
                </c:pt>
                <c:pt idx="1046" formatCode="m/d/yyyy;@">
                  <c:v>43969</c:v>
                </c:pt>
                <c:pt idx="1047" formatCode="m/d/yyyy;@">
                  <c:v>43968</c:v>
                </c:pt>
                <c:pt idx="1048" formatCode="m/d/yyyy;@">
                  <c:v>43967</c:v>
                </c:pt>
                <c:pt idx="1049" formatCode="m/d/yyyy;@">
                  <c:v>43966</c:v>
                </c:pt>
                <c:pt idx="1050" formatCode="m/d/yyyy;@">
                  <c:v>43965</c:v>
                </c:pt>
                <c:pt idx="1051" formatCode="m/d/yyyy;@">
                  <c:v>43964</c:v>
                </c:pt>
                <c:pt idx="1052" formatCode="m/d/yyyy;@">
                  <c:v>43963</c:v>
                </c:pt>
                <c:pt idx="1053" formatCode="m/d/yyyy;@">
                  <c:v>43962</c:v>
                </c:pt>
                <c:pt idx="1054" formatCode="m/d/yyyy;@">
                  <c:v>43961</c:v>
                </c:pt>
                <c:pt idx="1055" formatCode="m/d/yyyy;@">
                  <c:v>43960</c:v>
                </c:pt>
                <c:pt idx="1056" formatCode="m/d/yyyy;@">
                  <c:v>43959</c:v>
                </c:pt>
                <c:pt idx="1057" formatCode="m/d/yyyy;@">
                  <c:v>43958</c:v>
                </c:pt>
                <c:pt idx="1058" formatCode="m/d/yyyy;@">
                  <c:v>43957</c:v>
                </c:pt>
                <c:pt idx="1059" formatCode="m/d/yyyy;@">
                  <c:v>43956</c:v>
                </c:pt>
                <c:pt idx="1060" formatCode="m/d/yyyy;@">
                  <c:v>43955</c:v>
                </c:pt>
                <c:pt idx="1061" formatCode="m/d/yyyy;@">
                  <c:v>43954</c:v>
                </c:pt>
                <c:pt idx="1062" formatCode="m/d/yyyy;@">
                  <c:v>43953</c:v>
                </c:pt>
                <c:pt idx="1063" formatCode="m/d/yyyy;@">
                  <c:v>43952</c:v>
                </c:pt>
                <c:pt idx="1064" formatCode="m/d/yyyy;@">
                  <c:v>43951</c:v>
                </c:pt>
                <c:pt idx="1065" formatCode="m/d/yyyy;@">
                  <c:v>43950</c:v>
                </c:pt>
                <c:pt idx="1066" formatCode="m/d/yyyy;@">
                  <c:v>43949</c:v>
                </c:pt>
                <c:pt idx="1067" formatCode="m/d/yyyy;@">
                  <c:v>43948</c:v>
                </c:pt>
                <c:pt idx="1068" formatCode="m/d/yyyy;@">
                  <c:v>43947</c:v>
                </c:pt>
                <c:pt idx="1069" formatCode="m/d/yyyy;@">
                  <c:v>43946</c:v>
                </c:pt>
                <c:pt idx="1070" formatCode="m/d/yyyy;@">
                  <c:v>43945</c:v>
                </c:pt>
                <c:pt idx="1071" formatCode="m/d/yyyy;@">
                  <c:v>43944</c:v>
                </c:pt>
                <c:pt idx="1072" formatCode="m/d/yyyy;@">
                  <c:v>43943</c:v>
                </c:pt>
                <c:pt idx="1073" formatCode="m/d/yyyy;@">
                  <c:v>43942</c:v>
                </c:pt>
                <c:pt idx="1074" formatCode="m/d/yyyy;@">
                  <c:v>43941</c:v>
                </c:pt>
                <c:pt idx="1075" formatCode="m/d/yyyy;@">
                  <c:v>43940</c:v>
                </c:pt>
                <c:pt idx="1076" formatCode="m/d/yyyy;@">
                  <c:v>43939</c:v>
                </c:pt>
                <c:pt idx="1077" formatCode="m/d/yyyy;@">
                  <c:v>43938</c:v>
                </c:pt>
                <c:pt idx="1078" formatCode="m/d/yyyy;@">
                  <c:v>43937</c:v>
                </c:pt>
                <c:pt idx="1079" formatCode="m/d/yyyy;@">
                  <c:v>43936</c:v>
                </c:pt>
                <c:pt idx="1080" formatCode="m/d/yyyy;@">
                  <c:v>43935</c:v>
                </c:pt>
                <c:pt idx="1081" formatCode="m/d/yyyy;@">
                  <c:v>43934</c:v>
                </c:pt>
                <c:pt idx="1082" formatCode="m/d/yyyy;@">
                  <c:v>43933</c:v>
                </c:pt>
                <c:pt idx="1083" formatCode="m/d/yyyy;@">
                  <c:v>43932</c:v>
                </c:pt>
                <c:pt idx="1084" formatCode="m/d/yyyy;@">
                  <c:v>43931</c:v>
                </c:pt>
                <c:pt idx="1085" formatCode="m/d/yyyy;@">
                  <c:v>43930</c:v>
                </c:pt>
                <c:pt idx="1086" formatCode="m/d/yyyy;@">
                  <c:v>43929</c:v>
                </c:pt>
                <c:pt idx="1087" formatCode="m/d/yyyy;@">
                  <c:v>43928</c:v>
                </c:pt>
                <c:pt idx="1088" formatCode="m/d/yyyy;@">
                  <c:v>43927</c:v>
                </c:pt>
                <c:pt idx="1089" formatCode="m/d/yyyy;@">
                  <c:v>43926</c:v>
                </c:pt>
                <c:pt idx="1090" formatCode="m/d/yyyy;@">
                  <c:v>43925</c:v>
                </c:pt>
                <c:pt idx="1091" formatCode="m/d/yyyy;@">
                  <c:v>43924</c:v>
                </c:pt>
                <c:pt idx="1092" formatCode="m/d/yyyy;@">
                  <c:v>43923</c:v>
                </c:pt>
                <c:pt idx="1093" formatCode="m/d/yyyy;@">
                  <c:v>43922</c:v>
                </c:pt>
                <c:pt idx="1094" formatCode="m/d/yyyy;@">
                  <c:v>43921</c:v>
                </c:pt>
                <c:pt idx="1095" formatCode="m/d/yyyy;@">
                  <c:v>43920</c:v>
                </c:pt>
                <c:pt idx="1096" formatCode="m/d/yyyy;@">
                  <c:v>43919</c:v>
                </c:pt>
                <c:pt idx="1097" formatCode="m/d/yyyy;@">
                  <c:v>43918</c:v>
                </c:pt>
                <c:pt idx="1098" formatCode="m/d/yyyy;@">
                  <c:v>43917</c:v>
                </c:pt>
                <c:pt idx="1099" formatCode="m/d/yyyy;@">
                  <c:v>43916</c:v>
                </c:pt>
                <c:pt idx="1100" formatCode="m/d/yyyy;@">
                  <c:v>43915</c:v>
                </c:pt>
                <c:pt idx="1101" formatCode="m/d/yyyy;@">
                  <c:v>43914</c:v>
                </c:pt>
                <c:pt idx="1102" formatCode="m/d/yyyy;@">
                  <c:v>43913</c:v>
                </c:pt>
                <c:pt idx="1103" formatCode="m/d/yyyy;@">
                  <c:v>43912</c:v>
                </c:pt>
                <c:pt idx="1104" formatCode="m/d/yyyy;@">
                  <c:v>43911</c:v>
                </c:pt>
                <c:pt idx="1105" formatCode="m/d/yyyy;@">
                  <c:v>43910</c:v>
                </c:pt>
                <c:pt idx="1106" formatCode="m/d/yyyy;@">
                  <c:v>43909</c:v>
                </c:pt>
                <c:pt idx="1107" formatCode="m/d/yyyy;@">
                  <c:v>43908</c:v>
                </c:pt>
                <c:pt idx="1108" formatCode="m/d/yyyy;@">
                  <c:v>43907</c:v>
                </c:pt>
                <c:pt idx="1109" formatCode="m/d/yyyy;@">
                  <c:v>43906</c:v>
                </c:pt>
                <c:pt idx="1110" formatCode="m/d/yyyy;@">
                  <c:v>43905</c:v>
                </c:pt>
                <c:pt idx="1111" formatCode="m/d/yyyy;@">
                  <c:v>43904</c:v>
                </c:pt>
                <c:pt idx="1112" formatCode="m/d/yyyy;@">
                  <c:v>43903</c:v>
                </c:pt>
                <c:pt idx="1113" formatCode="m/d/yyyy;@">
                  <c:v>43902</c:v>
                </c:pt>
                <c:pt idx="1114" formatCode="m/d/yyyy;@">
                  <c:v>43901</c:v>
                </c:pt>
                <c:pt idx="1115" formatCode="m/d/yyyy;@">
                  <c:v>43900</c:v>
                </c:pt>
                <c:pt idx="1116" formatCode="m/d/yyyy;@">
                  <c:v>43899</c:v>
                </c:pt>
                <c:pt idx="1117" formatCode="m/d/yyyy;@">
                  <c:v>43898</c:v>
                </c:pt>
                <c:pt idx="1118" formatCode="m/d/yyyy;@">
                  <c:v>43897</c:v>
                </c:pt>
                <c:pt idx="1119" formatCode="m/d/yyyy;@">
                  <c:v>43896</c:v>
                </c:pt>
                <c:pt idx="1120" formatCode="m/d/yyyy;@">
                  <c:v>43895</c:v>
                </c:pt>
                <c:pt idx="1121" formatCode="m/d/yyyy;@">
                  <c:v>43894</c:v>
                </c:pt>
                <c:pt idx="1122" formatCode="m/d/yyyy;@">
                  <c:v>43893</c:v>
                </c:pt>
                <c:pt idx="1123" formatCode="m/d/yyyy;@">
                  <c:v>43892</c:v>
                </c:pt>
                <c:pt idx="1124" formatCode="m/d/yyyy;@">
                  <c:v>43891</c:v>
                </c:pt>
                <c:pt idx="1125" formatCode="m/d/yyyy;@">
                  <c:v>43890</c:v>
                </c:pt>
                <c:pt idx="1126" formatCode="m/d/yyyy;@">
                  <c:v>43889</c:v>
                </c:pt>
                <c:pt idx="1127" formatCode="m/d/yyyy;@">
                  <c:v>43888</c:v>
                </c:pt>
                <c:pt idx="1128" formatCode="m/d/yyyy;@">
                  <c:v>43887</c:v>
                </c:pt>
                <c:pt idx="1129" formatCode="m/d/yyyy;@">
                  <c:v>43886</c:v>
                </c:pt>
                <c:pt idx="1130" formatCode="m/d/yyyy;@">
                  <c:v>43885</c:v>
                </c:pt>
                <c:pt idx="1131" formatCode="m/d/yyyy;@">
                  <c:v>43884</c:v>
                </c:pt>
                <c:pt idx="1132" formatCode="m/d/yyyy;@">
                  <c:v>43883</c:v>
                </c:pt>
                <c:pt idx="1133" formatCode="m/d/yyyy;@">
                  <c:v>43882</c:v>
                </c:pt>
                <c:pt idx="1134" formatCode="m/d/yyyy;@">
                  <c:v>43881</c:v>
                </c:pt>
                <c:pt idx="1135" formatCode="m/d/yyyy;@">
                  <c:v>43880</c:v>
                </c:pt>
                <c:pt idx="1136" formatCode="m/d/yyyy;@">
                  <c:v>43879</c:v>
                </c:pt>
                <c:pt idx="1137" formatCode="m/d/yyyy;@">
                  <c:v>43878</c:v>
                </c:pt>
                <c:pt idx="1138" formatCode="m/d/yyyy;@">
                  <c:v>43877</c:v>
                </c:pt>
                <c:pt idx="1139" formatCode="m/d/yyyy;@">
                  <c:v>43876</c:v>
                </c:pt>
                <c:pt idx="1140" formatCode="m/d/yyyy;@">
                  <c:v>43875</c:v>
                </c:pt>
                <c:pt idx="1141" formatCode="m/d/yyyy;@">
                  <c:v>43874</c:v>
                </c:pt>
                <c:pt idx="1142" formatCode="m/d/yyyy;@">
                  <c:v>43873</c:v>
                </c:pt>
                <c:pt idx="1143" formatCode="m/d/yyyy;@">
                  <c:v>43872</c:v>
                </c:pt>
                <c:pt idx="1144" formatCode="m/d/yyyy;@">
                  <c:v>43871</c:v>
                </c:pt>
                <c:pt idx="1145" formatCode="m/d/yyyy;@">
                  <c:v>43870</c:v>
                </c:pt>
                <c:pt idx="1146" formatCode="m/d/yyyy;@">
                  <c:v>43869</c:v>
                </c:pt>
                <c:pt idx="1147" formatCode="m/d/yyyy;@">
                  <c:v>43868</c:v>
                </c:pt>
                <c:pt idx="1148" formatCode="m/d/yyyy;@">
                  <c:v>43867</c:v>
                </c:pt>
                <c:pt idx="1149" formatCode="m/d/yyyy;@">
                  <c:v>43866</c:v>
                </c:pt>
                <c:pt idx="1150" formatCode="m/d/yyyy;@">
                  <c:v>43865</c:v>
                </c:pt>
                <c:pt idx="1151" formatCode="m/d/yyyy;@">
                  <c:v>43864</c:v>
                </c:pt>
                <c:pt idx="1152" formatCode="m/d/yyyy;@">
                  <c:v>43863</c:v>
                </c:pt>
                <c:pt idx="1153" formatCode="m/d/yyyy;@">
                  <c:v>43862</c:v>
                </c:pt>
                <c:pt idx="1154" formatCode="m/d/yyyy;@">
                  <c:v>43861</c:v>
                </c:pt>
                <c:pt idx="1155" formatCode="m/d/yyyy;@">
                  <c:v>43860</c:v>
                </c:pt>
                <c:pt idx="1156" formatCode="m/d/yyyy;@">
                  <c:v>43859</c:v>
                </c:pt>
                <c:pt idx="1157" formatCode="m/d/yyyy;@">
                  <c:v>43858</c:v>
                </c:pt>
                <c:pt idx="1158" formatCode="m/d/yyyy;@">
                  <c:v>43857</c:v>
                </c:pt>
                <c:pt idx="1159" formatCode="m/d/yyyy;@">
                  <c:v>43856</c:v>
                </c:pt>
                <c:pt idx="1160" formatCode="m/d/yyyy;@">
                  <c:v>43855</c:v>
                </c:pt>
                <c:pt idx="1161" formatCode="m/d/yyyy;@">
                  <c:v>43854</c:v>
                </c:pt>
                <c:pt idx="1162" formatCode="m/d/yyyy;@">
                  <c:v>43853</c:v>
                </c:pt>
                <c:pt idx="1163" formatCode="m/d/yyyy;@">
                  <c:v>43852</c:v>
                </c:pt>
                <c:pt idx="1164" formatCode="m/d/yyyy;@">
                  <c:v>43851</c:v>
                </c:pt>
                <c:pt idx="1165" formatCode="m/d/yyyy;@">
                  <c:v>43850</c:v>
                </c:pt>
                <c:pt idx="1166" formatCode="m/d/yyyy;@">
                  <c:v>43849</c:v>
                </c:pt>
                <c:pt idx="1167" formatCode="m/d/yyyy;@">
                  <c:v>43848</c:v>
                </c:pt>
                <c:pt idx="1168" formatCode="m/d/yyyy;@">
                  <c:v>43847</c:v>
                </c:pt>
                <c:pt idx="1169" formatCode="m/d/yyyy;@">
                  <c:v>43846</c:v>
                </c:pt>
                <c:pt idx="1170" formatCode="m/d/yyyy;@">
                  <c:v>43845</c:v>
                </c:pt>
                <c:pt idx="1171" formatCode="m/d/yyyy;@">
                  <c:v>43844</c:v>
                </c:pt>
                <c:pt idx="1172" formatCode="m/d/yyyy;@">
                  <c:v>43843</c:v>
                </c:pt>
                <c:pt idx="1173" formatCode="m/d/yyyy;@">
                  <c:v>43842</c:v>
                </c:pt>
                <c:pt idx="1174" formatCode="m/d/yyyy;@">
                  <c:v>43841</c:v>
                </c:pt>
                <c:pt idx="1175" formatCode="m/d/yyyy;@">
                  <c:v>43840</c:v>
                </c:pt>
                <c:pt idx="1176" formatCode="m/d/yyyy;@">
                  <c:v>43839</c:v>
                </c:pt>
                <c:pt idx="1177" formatCode="m/d/yyyy;@">
                  <c:v>43838</c:v>
                </c:pt>
                <c:pt idx="1178" formatCode="m/d/yyyy;@">
                  <c:v>43837</c:v>
                </c:pt>
                <c:pt idx="1179" formatCode="m/d/yyyy;@">
                  <c:v>43836</c:v>
                </c:pt>
                <c:pt idx="1180" formatCode="m/d/yyyy;@">
                  <c:v>43835</c:v>
                </c:pt>
                <c:pt idx="1181" formatCode="m/d/yyyy;@">
                  <c:v>43834</c:v>
                </c:pt>
                <c:pt idx="1182" formatCode="m/d/yyyy;@">
                  <c:v>43833</c:v>
                </c:pt>
                <c:pt idx="1183" formatCode="m/d/yyyy;@">
                  <c:v>43832</c:v>
                </c:pt>
                <c:pt idx="1184" formatCode="m/d/yyyy;@">
                  <c:v>43831</c:v>
                </c:pt>
                <c:pt idx="1185" formatCode="m/d/yyyy;@">
                  <c:v>43830</c:v>
                </c:pt>
                <c:pt idx="1186" formatCode="m/d/yyyy;@">
                  <c:v>43829</c:v>
                </c:pt>
                <c:pt idx="1187" formatCode="m/d/yyyy;@">
                  <c:v>43828</c:v>
                </c:pt>
                <c:pt idx="1188" formatCode="m/d/yyyy;@">
                  <c:v>43827</c:v>
                </c:pt>
                <c:pt idx="1189" formatCode="m/d/yyyy;@">
                  <c:v>43826</c:v>
                </c:pt>
                <c:pt idx="1190" formatCode="m/d/yyyy;@">
                  <c:v>43825</c:v>
                </c:pt>
                <c:pt idx="1191" formatCode="m/d/yyyy;@">
                  <c:v>43824</c:v>
                </c:pt>
                <c:pt idx="1192" formatCode="m/d/yyyy;@">
                  <c:v>43823</c:v>
                </c:pt>
                <c:pt idx="1193" formatCode="m/d/yyyy;@">
                  <c:v>43822</c:v>
                </c:pt>
                <c:pt idx="1194" formatCode="m/d/yyyy;@">
                  <c:v>43821</c:v>
                </c:pt>
                <c:pt idx="1195" formatCode="m/d/yyyy;@">
                  <c:v>43820</c:v>
                </c:pt>
                <c:pt idx="1196" formatCode="m/d/yyyy;@">
                  <c:v>43819</c:v>
                </c:pt>
                <c:pt idx="1197" formatCode="m/d/yyyy;@">
                  <c:v>43818</c:v>
                </c:pt>
                <c:pt idx="1198" formatCode="m/d/yyyy;@">
                  <c:v>43817</c:v>
                </c:pt>
                <c:pt idx="1199" formatCode="m/d/yyyy;@">
                  <c:v>43816</c:v>
                </c:pt>
                <c:pt idx="1200" formatCode="m/d/yyyy;@">
                  <c:v>43815</c:v>
                </c:pt>
                <c:pt idx="1201" formatCode="m/d/yyyy;@">
                  <c:v>43814</c:v>
                </c:pt>
                <c:pt idx="1202" formatCode="m/d/yyyy;@">
                  <c:v>43813</c:v>
                </c:pt>
                <c:pt idx="1203" formatCode="m/d/yyyy;@">
                  <c:v>43812</c:v>
                </c:pt>
                <c:pt idx="1204" formatCode="m/d/yyyy;@">
                  <c:v>43811</c:v>
                </c:pt>
                <c:pt idx="1205" formatCode="m/d/yyyy;@">
                  <c:v>43810</c:v>
                </c:pt>
                <c:pt idx="1206" formatCode="m/d/yyyy;@">
                  <c:v>43809</c:v>
                </c:pt>
                <c:pt idx="1207" formatCode="m/d/yyyy;@">
                  <c:v>43808</c:v>
                </c:pt>
                <c:pt idx="1208" formatCode="m/d/yyyy;@">
                  <c:v>43807</c:v>
                </c:pt>
                <c:pt idx="1209" formatCode="m/d/yyyy;@">
                  <c:v>43806</c:v>
                </c:pt>
                <c:pt idx="1210" formatCode="m/d/yyyy;@">
                  <c:v>43805</c:v>
                </c:pt>
                <c:pt idx="1211" formatCode="m/d/yyyy;@">
                  <c:v>43804</c:v>
                </c:pt>
                <c:pt idx="1212" formatCode="m/d/yyyy;@">
                  <c:v>43803</c:v>
                </c:pt>
                <c:pt idx="1213" formatCode="m/d/yyyy;@">
                  <c:v>43802</c:v>
                </c:pt>
                <c:pt idx="1214" formatCode="m/d/yyyy;@">
                  <c:v>43801</c:v>
                </c:pt>
                <c:pt idx="1215" formatCode="m/d/yyyy;@">
                  <c:v>43800</c:v>
                </c:pt>
                <c:pt idx="1216" formatCode="m/d/yyyy;@">
                  <c:v>43799</c:v>
                </c:pt>
                <c:pt idx="1217" formatCode="m/d/yyyy;@">
                  <c:v>43798</c:v>
                </c:pt>
                <c:pt idx="1218" formatCode="m/d/yyyy;@">
                  <c:v>43797</c:v>
                </c:pt>
                <c:pt idx="1219" formatCode="m/d/yyyy;@">
                  <c:v>43796</c:v>
                </c:pt>
                <c:pt idx="1220" formatCode="m/d/yyyy;@">
                  <c:v>43795</c:v>
                </c:pt>
                <c:pt idx="1221" formatCode="m/d/yyyy;@">
                  <c:v>43794</c:v>
                </c:pt>
                <c:pt idx="1222" formatCode="m/d/yyyy;@">
                  <c:v>43793</c:v>
                </c:pt>
                <c:pt idx="1223" formatCode="m/d/yyyy;@">
                  <c:v>43792</c:v>
                </c:pt>
                <c:pt idx="1224" formatCode="m/d/yyyy;@">
                  <c:v>43791</c:v>
                </c:pt>
                <c:pt idx="1225" formatCode="m/d/yyyy;@">
                  <c:v>43790</c:v>
                </c:pt>
                <c:pt idx="1226" formatCode="m/d/yyyy;@">
                  <c:v>43789</c:v>
                </c:pt>
                <c:pt idx="1227" formatCode="m/d/yyyy;@">
                  <c:v>43788</c:v>
                </c:pt>
                <c:pt idx="1228" formatCode="m/d/yyyy;@">
                  <c:v>43787</c:v>
                </c:pt>
                <c:pt idx="1229" formatCode="m/d/yyyy;@">
                  <c:v>43786</c:v>
                </c:pt>
                <c:pt idx="1230" formatCode="m/d/yyyy;@">
                  <c:v>43785</c:v>
                </c:pt>
                <c:pt idx="1231" formatCode="m/d/yyyy;@">
                  <c:v>43784</c:v>
                </c:pt>
                <c:pt idx="1232" formatCode="m/d/yyyy;@">
                  <c:v>43783</c:v>
                </c:pt>
                <c:pt idx="1233" formatCode="m/d/yyyy;@">
                  <c:v>43782</c:v>
                </c:pt>
                <c:pt idx="1234" formatCode="m/d/yyyy;@">
                  <c:v>43781</c:v>
                </c:pt>
                <c:pt idx="1235" formatCode="m/d/yyyy;@">
                  <c:v>43780</c:v>
                </c:pt>
                <c:pt idx="1236" formatCode="m/d/yyyy;@">
                  <c:v>43779</c:v>
                </c:pt>
                <c:pt idx="1237" formatCode="m/d/yyyy;@">
                  <c:v>43778</c:v>
                </c:pt>
                <c:pt idx="1238" formatCode="m/d/yyyy;@">
                  <c:v>43777</c:v>
                </c:pt>
                <c:pt idx="1239" formatCode="m/d/yyyy;@">
                  <c:v>43776</c:v>
                </c:pt>
                <c:pt idx="1240" formatCode="m/d/yyyy;@">
                  <c:v>43775</c:v>
                </c:pt>
                <c:pt idx="1241" formatCode="m/d/yyyy;@">
                  <c:v>43774</c:v>
                </c:pt>
                <c:pt idx="1242" formatCode="m/d/yyyy;@">
                  <c:v>43773</c:v>
                </c:pt>
                <c:pt idx="1243" formatCode="m/d/yyyy;@">
                  <c:v>43772</c:v>
                </c:pt>
                <c:pt idx="1244" formatCode="m/d/yyyy;@">
                  <c:v>43771</c:v>
                </c:pt>
                <c:pt idx="1245" formatCode="m/d/yyyy;@">
                  <c:v>43770</c:v>
                </c:pt>
                <c:pt idx="1246" formatCode="m/d/yyyy;@">
                  <c:v>43769</c:v>
                </c:pt>
                <c:pt idx="1247" formatCode="m/d/yyyy;@">
                  <c:v>43768</c:v>
                </c:pt>
                <c:pt idx="1248" formatCode="m/d/yyyy;@">
                  <c:v>43767</c:v>
                </c:pt>
                <c:pt idx="1249" formatCode="m/d/yyyy;@">
                  <c:v>43766</c:v>
                </c:pt>
                <c:pt idx="1250" formatCode="m/d/yyyy;@">
                  <c:v>43765</c:v>
                </c:pt>
                <c:pt idx="1251" formatCode="m/d/yyyy;@">
                  <c:v>43764</c:v>
                </c:pt>
                <c:pt idx="1252" formatCode="m/d/yyyy;@">
                  <c:v>43763</c:v>
                </c:pt>
                <c:pt idx="1253" formatCode="m/d/yyyy;@">
                  <c:v>43762</c:v>
                </c:pt>
                <c:pt idx="1254" formatCode="m/d/yyyy;@">
                  <c:v>43761</c:v>
                </c:pt>
                <c:pt idx="1255" formatCode="m/d/yyyy;@">
                  <c:v>43760</c:v>
                </c:pt>
                <c:pt idx="1256" formatCode="m/d/yyyy;@">
                  <c:v>43759</c:v>
                </c:pt>
                <c:pt idx="1257" formatCode="m/d/yyyy;@">
                  <c:v>43758</c:v>
                </c:pt>
                <c:pt idx="1258" formatCode="m/d/yyyy;@">
                  <c:v>43757</c:v>
                </c:pt>
                <c:pt idx="1259" formatCode="m/d/yyyy;@">
                  <c:v>43756</c:v>
                </c:pt>
                <c:pt idx="1260" formatCode="m/d/yyyy;@">
                  <c:v>43755</c:v>
                </c:pt>
                <c:pt idx="1261" formatCode="m/d/yyyy;@">
                  <c:v>43754</c:v>
                </c:pt>
                <c:pt idx="1262" formatCode="m/d/yyyy;@">
                  <c:v>43753</c:v>
                </c:pt>
                <c:pt idx="1263" formatCode="m/d/yyyy;@">
                  <c:v>43752</c:v>
                </c:pt>
                <c:pt idx="1264" formatCode="m/d/yyyy;@">
                  <c:v>43751</c:v>
                </c:pt>
                <c:pt idx="1265" formatCode="m/d/yyyy;@">
                  <c:v>43750</c:v>
                </c:pt>
                <c:pt idx="1266" formatCode="m/d/yyyy;@">
                  <c:v>43749</c:v>
                </c:pt>
                <c:pt idx="1267" formatCode="m/d/yyyy;@">
                  <c:v>43748</c:v>
                </c:pt>
                <c:pt idx="1268" formatCode="m/d/yyyy;@">
                  <c:v>43747</c:v>
                </c:pt>
                <c:pt idx="1269" formatCode="m/d/yyyy;@">
                  <c:v>43746</c:v>
                </c:pt>
                <c:pt idx="1270" formatCode="m/d/yyyy;@">
                  <c:v>43745</c:v>
                </c:pt>
                <c:pt idx="1271" formatCode="m/d/yyyy;@">
                  <c:v>43744</c:v>
                </c:pt>
                <c:pt idx="1272" formatCode="m/d/yyyy;@">
                  <c:v>43743</c:v>
                </c:pt>
                <c:pt idx="1273" formatCode="m/d/yyyy;@">
                  <c:v>43742</c:v>
                </c:pt>
                <c:pt idx="1274" formatCode="m/d/yyyy;@">
                  <c:v>43741</c:v>
                </c:pt>
                <c:pt idx="1275" formatCode="m/d/yyyy;@">
                  <c:v>43740</c:v>
                </c:pt>
                <c:pt idx="1276" formatCode="m/d/yyyy;@">
                  <c:v>43739</c:v>
                </c:pt>
                <c:pt idx="1277" formatCode="m/d/yyyy;@">
                  <c:v>43738</c:v>
                </c:pt>
                <c:pt idx="1278" formatCode="m/d/yyyy;@">
                  <c:v>43737</c:v>
                </c:pt>
                <c:pt idx="1279" formatCode="m/d/yyyy;@">
                  <c:v>43736</c:v>
                </c:pt>
                <c:pt idx="1280" formatCode="m/d/yyyy;@">
                  <c:v>43735</c:v>
                </c:pt>
                <c:pt idx="1281" formatCode="m/d/yyyy;@">
                  <c:v>43734</c:v>
                </c:pt>
                <c:pt idx="1282" formatCode="m/d/yyyy;@">
                  <c:v>43733</c:v>
                </c:pt>
                <c:pt idx="1283" formatCode="m/d/yyyy;@">
                  <c:v>43732</c:v>
                </c:pt>
                <c:pt idx="1284" formatCode="m/d/yyyy;@">
                  <c:v>43731</c:v>
                </c:pt>
                <c:pt idx="1285" formatCode="m/d/yyyy;@">
                  <c:v>43730</c:v>
                </c:pt>
                <c:pt idx="1286" formatCode="m/d/yyyy;@">
                  <c:v>43729</c:v>
                </c:pt>
                <c:pt idx="1287" formatCode="m/d/yyyy;@">
                  <c:v>43728</c:v>
                </c:pt>
                <c:pt idx="1288" formatCode="m/d/yyyy;@">
                  <c:v>43727</c:v>
                </c:pt>
                <c:pt idx="1289" formatCode="m/d/yyyy;@">
                  <c:v>43726</c:v>
                </c:pt>
                <c:pt idx="1290" formatCode="m/d/yyyy;@">
                  <c:v>43725</c:v>
                </c:pt>
                <c:pt idx="1291" formatCode="m/d/yyyy;@">
                  <c:v>43724</c:v>
                </c:pt>
                <c:pt idx="1292" formatCode="m/d/yyyy;@">
                  <c:v>43723</c:v>
                </c:pt>
                <c:pt idx="1293" formatCode="m/d/yyyy;@">
                  <c:v>43722</c:v>
                </c:pt>
                <c:pt idx="1294" formatCode="m/d/yyyy;@">
                  <c:v>43721</c:v>
                </c:pt>
                <c:pt idx="1295" formatCode="m/d/yyyy;@">
                  <c:v>43720</c:v>
                </c:pt>
                <c:pt idx="1296" formatCode="m/d/yyyy;@">
                  <c:v>43719</c:v>
                </c:pt>
                <c:pt idx="1297" formatCode="m/d/yyyy;@">
                  <c:v>43718</c:v>
                </c:pt>
                <c:pt idx="1298" formatCode="m/d/yyyy;@">
                  <c:v>43717</c:v>
                </c:pt>
                <c:pt idx="1299" formatCode="m/d/yyyy;@">
                  <c:v>43716</c:v>
                </c:pt>
                <c:pt idx="1300" formatCode="m/d/yyyy;@">
                  <c:v>43715</c:v>
                </c:pt>
                <c:pt idx="1301" formatCode="m/d/yyyy;@">
                  <c:v>43714</c:v>
                </c:pt>
                <c:pt idx="1302" formatCode="m/d/yyyy;@">
                  <c:v>43713</c:v>
                </c:pt>
                <c:pt idx="1303" formatCode="m/d/yyyy;@">
                  <c:v>43712</c:v>
                </c:pt>
                <c:pt idx="1304" formatCode="m/d/yyyy;@">
                  <c:v>43711</c:v>
                </c:pt>
                <c:pt idx="1305" formatCode="m/d/yyyy;@">
                  <c:v>43710</c:v>
                </c:pt>
                <c:pt idx="1306" formatCode="m/d/yyyy;@">
                  <c:v>43709</c:v>
                </c:pt>
                <c:pt idx="1307" formatCode="m/d/yyyy;@">
                  <c:v>43708</c:v>
                </c:pt>
                <c:pt idx="1308" formatCode="m/d/yyyy;@">
                  <c:v>43707</c:v>
                </c:pt>
                <c:pt idx="1309" formatCode="m/d/yyyy;@">
                  <c:v>43706</c:v>
                </c:pt>
                <c:pt idx="1310" formatCode="m/d/yyyy;@">
                  <c:v>43705</c:v>
                </c:pt>
                <c:pt idx="1311" formatCode="m/d/yyyy;@">
                  <c:v>43704</c:v>
                </c:pt>
                <c:pt idx="1312" formatCode="m/d/yyyy;@">
                  <c:v>43703</c:v>
                </c:pt>
                <c:pt idx="1313" formatCode="m/d/yyyy;@">
                  <c:v>43702</c:v>
                </c:pt>
                <c:pt idx="1314" formatCode="m/d/yyyy;@">
                  <c:v>43701</c:v>
                </c:pt>
                <c:pt idx="1315" formatCode="m/d/yyyy;@">
                  <c:v>43700</c:v>
                </c:pt>
                <c:pt idx="1316" formatCode="m/d/yyyy;@">
                  <c:v>43699</c:v>
                </c:pt>
                <c:pt idx="1317" formatCode="m/d/yyyy;@">
                  <c:v>43698</c:v>
                </c:pt>
                <c:pt idx="1318" formatCode="m/d/yyyy;@">
                  <c:v>43697</c:v>
                </c:pt>
                <c:pt idx="1319" formatCode="m/d/yyyy;@">
                  <c:v>43696</c:v>
                </c:pt>
                <c:pt idx="1320" formatCode="m/d/yyyy;@">
                  <c:v>43695</c:v>
                </c:pt>
                <c:pt idx="1321" formatCode="m/d/yyyy;@">
                  <c:v>43694</c:v>
                </c:pt>
                <c:pt idx="1322" formatCode="m/d/yyyy;@">
                  <c:v>43693</c:v>
                </c:pt>
                <c:pt idx="1323" formatCode="m/d/yyyy;@">
                  <c:v>43692</c:v>
                </c:pt>
                <c:pt idx="1324" formatCode="m/d/yyyy;@">
                  <c:v>43691</c:v>
                </c:pt>
                <c:pt idx="1325" formatCode="m/d/yyyy;@">
                  <c:v>43690</c:v>
                </c:pt>
                <c:pt idx="1326" formatCode="m/d/yyyy;@">
                  <c:v>43689</c:v>
                </c:pt>
                <c:pt idx="1327" formatCode="m/d/yyyy;@">
                  <c:v>43688</c:v>
                </c:pt>
                <c:pt idx="1328" formatCode="m/d/yyyy;@">
                  <c:v>43687</c:v>
                </c:pt>
                <c:pt idx="1329" formatCode="m/d/yyyy;@">
                  <c:v>43686</c:v>
                </c:pt>
                <c:pt idx="1330" formatCode="m/d/yyyy;@">
                  <c:v>43685</c:v>
                </c:pt>
                <c:pt idx="1331" formatCode="m/d/yyyy;@">
                  <c:v>43684</c:v>
                </c:pt>
                <c:pt idx="1332" formatCode="m/d/yyyy;@">
                  <c:v>43683</c:v>
                </c:pt>
                <c:pt idx="1333" formatCode="m/d/yyyy;@">
                  <c:v>43682</c:v>
                </c:pt>
                <c:pt idx="1334" formatCode="m/d/yyyy;@">
                  <c:v>43681</c:v>
                </c:pt>
                <c:pt idx="1335" formatCode="m/d/yyyy;@">
                  <c:v>43680</c:v>
                </c:pt>
                <c:pt idx="1336" formatCode="m/d/yyyy;@">
                  <c:v>43679</c:v>
                </c:pt>
                <c:pt idx="1337" formatCode="m/d/yyyy;@">
                  <c:v>43678</c:v>
                </c:pt>
                <c:pt idx="1338" formatCode="m/d/yyyy;@">
                  <c:v>43677</c:v>
                </c:pt>
                <c:pt idx="1339" formatCode="m/d/yyyy;@">
                  <c:v>43676</c:v>
                </c:pt>
                <c:pt idx="1340" formatCode="m/d/yyyy;@">
                  <c:v>43675</c:v>
                </c:pt>
                <c:pt idx="1341" formatCode="m/d/yyyy;@">
                  <c:v>43674</c:v>
                </c:pt>
                <c:pt idx="1342" formatCode="m/d/yyyy;@">
                  <c:v>43673</c:v>
                </c:pt>
                <c:pt idx="1343" formatCode="m/d/yyyy;@">
                  <c:v>43672</c:v>
                </c:pt>
                <c:pt idx="1344" formatCode="m/d/yyyy;@">
                  <c:v>43671</c:v>
                </c:pt>
                <c:pt idx="1345" formatCode="m/d/yyyy;@">
                  <c:v>43670</c:v>
                </c:pt>
                <c:pt idx="1346" formatCode="m/d/yyyy;@">
                  <c:v>43669</c:v>
                </c:pt>
                <c:pt idx="1347" formatCode="m/d/yyyy;@">
                  <c:v>43668</c:v>
                </c:pt>
                <c:pt idx="1348" formatCode="m/d/yyyy;@">
                  <c:v>43667</c:v>
                </c:pt>
                <c:pt idx="1349" formatCode="m/d/yyyy;@">
                  <c:v>43666</c:v>
                </c:pt>
                <c:pt idx="1350" formatCode="m/d/yyyy;@">
                  <c:v>43665</c:v>
                </c:pt>
                <c:pt idx="1351" formatCode="m/d/yyyy;@">
                  <c:v>43664</c:v>
                </c:pt>
                <c:pt idx="1352" formatCode="m/d/yyyy;@">
                  <c:v>43663</c:v>
                </c:pt>
                <c:pt idx="1353" formatCode="m/d/yyyy;@">
                  <c:v>43662</c:v>
                </c:pt>
                <c:pt idx="1354" formatCode="m/d/yyyy;@">
                  <c:v>43661</c:v>
                </c:pt>
                <c:pt idx="1355" formatCode="m/d/yyyy;@">
                  <c:v>43660</c:v>
                </c:pt>
                <c:pt idx="1356" formatCode="m/d/yyyy;@">
                  <c:v>43659</c:v>
                </c:pt>
                <c:pt idx="1357" formatCode="m/d/yyyy;@">
                  <c:v>43658</c:v>
                </c:pt>
                <c:pt idx="1358" formatCode="m/d/yyyy;@">
                  <c:v>43657</c:v>
                </c:pt>
                <c:pt idx="1359" formatCode="m/d/yyyy;@">
                  <c:v>43656</c:v>
                </c:pt>
                <c:pt idx="1360" formatCode="m/d/yyyy;@">
                  <c:v>43655</c:v>
                </c:pt>
                <c:pt idx="1361" formatCode="m/d/yyyy;@">
                  <c:v>43654</c:v>
                </c:pt>
                <c:pt idx="1362" formatCode="m/d/yyyy;@">
                  <c:v>43653</c:v>
                </c:pt>
                <c:pt idx="1363" formatCode="m/d/yyyy;@">
                  <c:v>43652</c:v>
                </c:pt>
                <c:pt idx="1364" formatCode="m/d/yyyy;@">
                  <c:v>43651</c:v>
                </c:pt>
                <c:pt idx="1365" formatCode="m/d/yyyy;@">
                  <c:v>43650</c:v>
                </c:pt>
                <c:pt idx="1366" formatCode="m/d/yyyy;@">
                  <c:v>43649</c:v>
                </c:pt>
                <c:pt idx="1367" formatCode="m/d/yyyy;@">
                  <c:v>43648</c:v>
                </c:pt>
                <c:pt idx="1368" formatCode="m/d/yyyy;@">
                  <c:v>43647</c:v>
                </c:pt>
                <c:pt idx="1369" formatCode="m/d/yyyy;@">
                  <c:v>43646</c:v>
                </c:pt>
                <c:pt idx="1370" formatCode="m/d/yyyy;@">
                  <c:v>43645</c:v>
                </c:pt>
                <c:pt idx="1371" formatCode="m/d/yyyy;@">
                  <c:v>43644</c:v>
                </c:pt>
                <c:pt idx="1372" formatCode="m/d/yyyy;@">
                  <c:v>43643</c:v>
                </c:pt>
                <c:pt idx="1373" formatCode="m/d/yyyy;@">
                  <c:v>43642</c:v>
                </c:pt>
                <c:pt idx="1374" formatCode="m/d/yyyy;@">
                  <c:v>43641</c:v>
                </c:pt>
                <c:pt idx="1375" formatCode="m/d/yyyy;@">
                  <c:v>43640</c:v>
                </c:pt>
                <c:pt idx="1376" formatCode="m/d/yyyy;@">
                  <c:v>43639</c:v>
                </c:pt>
                <c:pt idx="1377" formatCode="m/d/yyyy;@">
                  <c:v>43638</c:v>
                </c:pt>
                <c:pt idx="1378" formatCode="m/d/yyyy;@">
                  <c:v>43637</c:v>
                </c:pt>
                <c:pt idx="1379" formatCode="m/d/yyyy;@">
                  <c:v>43636</c:v>
                </c:pt>
                <c:pt idx="1380" formatCode="m/d/yyyy;@">
                  <c:v>43635</c:v>
                </c:pt>
                <c:pt idx="1381" formatCode="m/d/yyyy;@">
                  <c:v>43634</c:v>
                </c:pt>
                <c:pt idx="1382" formatCode="m/d/yyyy;@">
                  <c:v>43633</c:v>
                </c:pt>
                <c:pt idx="1383" formatCode="m/d/yyyy;@">
                  <c:v>43632</c:v>
                </c:pt>
                <c:pt idx="1384" formatCode="m/d/yyyy;@">
                  <c:v>43631</c:v>
                </c:pt>
                <c:pt idx="1385" formatCode="m/d/yyyy;@">
                  <c:v>43630</c:v>
                </c:pt>
                <c:pt idx="1386" formatCode="m/d/yyyy;@">
                  <c:v>43629</c:v>
                </c:pt>
                <c:pt idx="1387" formatCode="m/d/yyyy;@">
                  <c:v>43628</c:v>
                </c:pt>
                <c:pt idx="1388" formatCode="m/d/yyyy;@">
                  <c:v>43627</c:v>
                </c:pt>
                <c:pt idx="1389" formatCode="m/d/yyyy;@">
                  <c:v>43626</c:v>
                </c:pt>
                <c:pt idx="1390" formatCode="m/d/yyyy;@">
                  <c:v>43625</c:v>
                </c:pt>
                <c:pt idx="1391" formatCode="m/d/yyyy;@">
                  <c:v>43624</c:v>
                </c:pt>
                <c:pt idx="1392" formatCode="m/d/yyyy;@">
                  <c:v>43623</c:v>
                </c:pt>
                <c:pt idx="1393" formatCode="m/d/yyyy;@">
                  <c:v>43622</c:v>
                </c:pt>
                <c:pt idx="1394" formatCode="m/d/yyyy;@">
                  <c:v>43621</c:v>
                </c:pt>
                <c:pt idx="1395" formatCode="m/d/yyyy;@">
                  <c:v>43620</c:v>
                </c:pt>
                <c:pt idx="1396" formatCode="m/d/yyyy;@">
                  <c:v>43619</c:v>
                </c:pt>
                <c:pt idx="1397" formatCode="m/d/yyyy;@">
                  <c:v>43618</c:v>
                </c:pt>
                <c:pt idx="1398" formatCode="m/d/yyyy;@">
                  <c:v>43617</c:v>
                </c:pt>
                <c:pt idx="1399" formatCode="m/d/yyyy;@">
                  <c:v>43616</c:v>
                </c:pt>
                <c:pt idx="1400" formatCode="m/d/yyyy;@">
                  <c:v>43615</c:v>
                </c:pt>
                <c:pt idx="1401" formatCode="m/d/yyyy;@">
                  <c:v>43614</c:v>
                </c:pt>
                <c:pt idx="1402" formatCode="m/d/yyyy;@">
                  <c:v>43613</c:v>
                </c:pt>
                <c:pt idx="1403" formatCode="m/d/yyyy;@">
                  <c:v>43612</c:v>
                </c:pt>
                <c:pt idx="1404" formatCode="m/d/yyyy;@">
                  <c:v>43611</c:v>
                </c:pt>
                <c:pt idx="1405" formatCode="m/d/yyyy;@">
                  <c:v>43610</c:v>
                </c:pt>
                <c:pt idx="1406" formatCode="m/d/yyyy;@">
                  <c:v>43609</c:v>
                </c:pt>
                <c:pt idx="1407" formatCode="m/d/yyyy;@">
                  <c:v>43608</c:v>
                </c:pt>
                <c:pt idx="1408" formatCode="m/d/yyyy;@">
                  <c:v>43607</c:v>
                </c:pt>
                <c:pt idx="1409" formatCode="m/d/yyyy;@">
                  <c:v>43606</c:v>
                </c:pt>
                <c:pt idx="1410" formatCode="m/d/yyyy;@">
                  <c:v>43605</c:v>
                </c:pt>
                <c:pt idx="1411" formatCode="m/d/yyyy;@">
                  <c:v>43604</c:v>
                </c:pt>
                <c:pt idx="1412" formatCode="m/d/yyyy;@">
                  <c:v>43603</c:v>
                </c:pt>
                <c:pt idx="1413" formatCode="m/d/yyyy;@">
                  <c:v>43602</c:v>
                </c:pt>
                <c:pt idx="1414" formatCode="m/d/yyyy;@">
                  <c:v>43601</c:v>
                </c:pt>
                <c:pt idx="1415" formatCode="m/d/yyyy;@">
                  <c:v>43600</c:v>
                </c:pt>
                <c:pt idx="1416" formatCode="m/d/yyyy;@">
                  <c:v>43599</c:v>
                </c:pt>
                <c:pt idx="1417" formatCode="m/d/yyyy;@">
                  <c:v>43598</c:v>
                </c:pt>
                <c:pt idx="1418" formatCode="m/d/yyyy;@">
                  <c:v>43597</c:v>
                </c:pt>
                <c:pt idx="1419" formatCode="m/d/yyyy;@">
                  <c:v>43596</c:v>
                </c:pt>
                <c:pt idx="1420" formatCode="m/d/yyyy;@">
                  <c:v>43595</c:v>
                </c:pt>
                <c:pt idx="1421" formatCode="m/d/yyyy;@">
                  <c:v>43594</c:v>
                </c:pt>
                <c:pt idx="1422" formatCode="m/d/yyyy;@">
                  <c:v>43593</c:v>
                </c:pt>
                <c:pt idx="1423" formatCode="m/d/yyyy;@">
                  <c:v>43592</c:v>
                </c:pt>
                <c:pt idx="1424" formatCode="m/d/yyyy;@">
                  <c:v>43591</c:v>
                </c:pt>
                <c:pt idx="1425" formatCode="m/d/yyyy;@">
                  <c:v>43590</c:v>
                </c:pt>
                <c:pt idx="1426" formatCode="m/d/yyyy;@">
                  <c:v>43589</c:v>
                </c:pt>
                <c:pt idx="1427" formatCode="m/d/yyyy;@">
                  <c:v>43588</c:v>
                </c:pt>
                <c:pt idx="1428" formatCode="m/d/yyyy;@">
                  <c:v>43587</c:v>
                </c:pt>
                <c:pt idx="1429" formatCode="m/d/yyyy;@">
                  <c:v>43586</c:v>
                </c:pt>
                <c:pt idx="1430" formatCode="m/d/yyyy;@">
                  <c:v>43585</c:v>
                </c:pt>
                <c:pt idx="1431" formatCode="m/d/yyyy;@">
                  <c:v>43584</c:v>
                </c:pt>
                <c:pt idx="1432" formatCode="m/d/yyyy;@">
                  <c:v>43583</c:v>
                </c:pt>
                <c:pt idx="1433" formatCode="m/d/yyyy;@">
                  <c:v>43582</c:v>
                </c:pt>
                <c:pt idx="1434" formatCode="m/d/yyyy;@">
                  <c:v>43581</c:v>
                </c:pt>
                <c:pt idx="1435" formatCode="m/d/yyyy;@">
                  <c:v>43580</c:v>
                </c:pt>
                <c:pt idx="1436" formatCode="m/d/yyyy;@">
                  <c:v>43579</c:v>
                </c:pt>
                <c:pt idx="1437" formatCode="m/d/yyyy;@">
                  <c:v>43578</c:v>
                </c:pt>
                <c:pt idx="1438" formatCode="m/d/yyyy;@">
                  <c:v>43577</c:v>
                </c:pt>
                <c:pt idx="1439" formatCode="m/d/yyyy;@">
                  <c:v>43576</c:v>
                </c:pt>
                <c:pt idx="1440" formatCode="m/d/yyyy;@">
                  <c:v>43575</c:v>
                </c:pt>
                <c:pt idx="1441" formatCode="m/d/yyyy;@">
                  <c:v>43574</c:v>
                </c:pt>
                <c:pt idx="1442" formatCode="m/d/yyyy;@">
                  <c:v>43573</c:v>
                </c:pt>
                <c:pt idx="1443" formatCode="m/d/yyyy;@">
                  <c:v>43572</c:v>
                </c:pt>
                <c:pt idx="1444" formatCode="m/d/yyyy;@">
                  <c:v>43571</c:v>
                </c:pt>
                <c:pt idx="1445" formatCode="m/d/yyyy;@">
                  <c:v>43570</c:v>
                </c:pt>
                <c:pt idx="1446" formatCode="m/d/yyyy;@">
                  <c:v>43569</c:v>
                </c:pt>
                <c:pt idx="1447" formatCode="m/d/yyyy;@">
                  <c:v>43568</c:v>
                </c:pt>
                <c:pt idx="1448" formatCode="m/d/yyyy;@">
                  <c:v>43567</c:v>
                </c:pt>
                <c:pt idx="1449" formatCode="m/d/yyyy;@">
                  <c:v>43566</c:v>
                </c:pt>
                <c:pt idx="1450" formatCode="m/d/yyyy;@">
                  <c:v>43565</c:v>
                </c:pt>
                <c:pt idx="1451" formatCode="m/d/yyyy;@">
                  <c:v>43564</c:v>
                </c:pt>
                <c:pt idx="1452" formatCode="m/d/yyyy;@">
                  <c:v>43563</c:v>
                </c:pt>
                <c:pt idx="1453" formatCode="m/d/yyyy;@">
                  <c:v>43562</c:v>
                </c:pt>
                <c:pt idx="1454" formatCode="m/d/yyyy;@">
                  <c:v>43561</c:v>
                </c:pt>
                <c:pt idx="1455" formatCode="m/d/yyyy;@">
                  <c:v>43560</c:v>
                </c:pt>
                <c:pt idx="1456" formatCode="m/d/yyyy;@">
                  <c:v>43559</c:v>
                </c:pt>
                <c:pt idx="1457" formatCode="m/d/yyyy;@">
                  <c:v>43558</c:v>
                </c:pt>
                <c:pt idx="1458" formatCode="m/d/yyyy;@">
                  <c:v>43557</c:v>
                </c:pt>
                <c:pt idx="1459" formatCode="m/d/yyyy;@">
                  <c:v>43556</c:v>
                </c:pt>
                <c:pt idx="1460" formatCode="m/d/yyyy;@">
                  <c:v>43555</c:v>
                </c:pt>
                <c:pt idx="1461" formatCode="m/d/yyyy;@">
                  <c:v>43554</c:v>
                </c:pt>
                <c:pt idx="1462" formatCode="m/d/yyyy;@">
                  <c:v>43553</c:v>
                </c:pt>
                <c:pt idx="1463" formatCode="m/d/yyyy;@">
                  <c:v>43552</c:v>
                </c:pt>
                <c:pt idx="1464" formatCode="m/d/yyyy;@">
                  <c:v>43551</c:v>
                </c:pt>
                <c:pt idx="1465" formatCode="m/d/yyyy;@">
                  <c:v>43550</c:v>
                </c:pt>
                <c:pt idx="1466" formatCode="m/d/yyyy;@">
                  <c:v>43549</c:v>
                </c:pt>
                <c:pt idx="1467" formatCode="m/d/yyyy;@">
                  <c:v>43548</c:v>
                </c:pt>
                <c:pt idx="1468" formatCode="m/d/yyyy;@">
                  <c:v>43547</c:v>
                </c:pt>
                <c:pt idx="1469" formatCode="m/d/yyyy;@">
                  <c:v>43546</c:v>
                </c:pt>
                <c:pt idx="1470" formatCode="m/d/yyyy;@">
                  <c:v>43545</c:v>
                </c:pt>
                <c:pt idx="1471" formatCode="m/d/yyyy;@">
                  <c:v>43544</c:v>
                </c:pt>
                <c:pt idx="1472" formatCode="m/d/yyyy;@">
                  <c:v>43543</c:v>
                </c:pt>
                <c:pt idx="1473" formatCode="m/d/yyyy;@">
                  <c:v>43542</c:v>
                </c:pt>
                <c:pt idx="1474" formatCode="m/d/yyyy;@">
                  <c:v>43541</c:v>
                </c:pt>
                <c:pt idx="1475" formatCode="m/d/yyyy;@">
                  <c:v>43540</c:v>
                </c:pt>
                <c:pt idx="1476" formatCode="m/d/yyyy;@">
                  <c:v>43539</c:v>
                </c:pt>
                <c:pt idx="1477" formatCode="m/d/yyyy;@">
                  <c:v>43538</c:v>
                </c:pt>
                <c:pt idx="1478" formatCode="m/d/yyyy;@">
                  <c:v>43537</c:v>
                </c:pt>
                <c:pt idx="1479" formatCode="m/d/yyyy;@">
                  <c:v>43536</c:v>
                </c:pt>
              </c:numCache>
            </c:numRef>
          </c:xVal>
          <c:yVal>
            <c:numRef>
              <c:f>'Gordon Solar Array'!$E$3:$E$1482</c:f>
              <c:numCache>
                <c:formatCode>General</c:formatCode>
                <c:ptCount val="1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134921</c:v>
                </c:pt>
                <c:pt idx="212">
                  <c:v>134921</c:v>
                </c:pt>
                <c:pt idx="213">
                  <c:v>134921</c:v>
                </c:pt>
                <c:pt idx="214">
                  <c:v>134921</c:v>
                </c:pt>
                <c:pt idx="215">
                  <c:v>134921</c:v>
                </c:pt>
                <c:pt idx="216">
                  <c:v>134921</c:v>
                </c:pt>
                <c:pt idx="217">
                  <c:v>134921</c:v>
                </c:pt>
                <c:pt idx="218">
                  <c:v>134921</c:v>
                </c:pt>
                <c:pt idx="219">
                  <c:v>134921</c:v>
                </c:pt>
                <c:pt idx="220">
                  <c:v>134921</c:v>
                </c:pt>
                <c:pt idx="221">
                  <c:v>134921</c:v>
                </c:pt>
                <c:pt idx="222">
                  <c:v>134921</c:v>
                </c:pt>
                <c:pt idx="223">
                  <c:v>134921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171717</c:v>
                </c:pt>
                <c:pt idx="253">
                  <c:v>171717</c:v>
                </c:pt>
                <c:pt idx="254">
                  <c:v>171717</c:v>
                </c:pt>
                <c:pt idx="255">
                  <c:v>171717</c:v>
                </c:pt>
                <c:pt idx="256">
                  <c:v>171717</c:v>
                </c:pt>
                <c:pt idx="257">
                  <c:v>171717</c:v>
                </c:pt>
                <c:pt idx="258">
                  <c:v>171717</c:v>
                </c:pt>
                <c:pt idx="259">
                  <c:v>171717</c:v>
                </c:pt>
                <c:pt idx="260">
                  <c:v>171717</c:v>
                </c:pt>
                <c:pt idx="261">
                  <c:v>171717</c:v>
                </c:pt>
                <c:pt idx="262">
                  <c:v>171717</c:v>
                </c:pt>
                <c:pt idx="263">
                  <c:v>171717</c:v>
                </c:pt>
                <c:pt idx="264">
                  <c:v>171717</c:v>
                </c:pt>
                <c:pt idx="265">
                  <c:v>171717</c:v>
                </c:pt>
                <c:pt idx="266">
                  <c:v>171717</c:v>
                </c:pt>
                <c:pt idx="267">
                  <c:v>171717</c:v>
                </c:pt>
                <c:pt idx="268">
                  <c:v>171717</c:v>
                </c:pt>
                <c:pt idx="269">
                  <c:v>171717</c:v>
                </c:pt>
                <c:pt idx="270">
                  <c:v>171717</c:v>
                </c:pt>
                <c:pt idx="271">
                  <c:v>171717</c:v>
                </c:pt>
                <c:pt idx="272">
                  <c:v>171717</c:v>
                </c:pt>
                <c:pt idx="273">
                  <c:v>190116</c:v>
                </c:pt>
                <c:pt idx="274">
                  <c:v>190116</c:v>
                </c:pt>
                <c:pt idx="275">
                  <c:v>190116</c:v>
                </c:pt>
                <c:pt idx="276">
                  <c:v>190116</c:v>
                </c:pt>
                <c:pt idx="277">
                  <c:v>190116</c:v>
                </c:pt>
                <c:pt idx="278">
                  <c:v>190116</c:v>
                </c:pt>
                <c:pt idx="279">
                  <c:v>190116</c:v>
                </c:pt>
                <c:pt idx="280">
                  <c:v>190116</c:v>
                </c:pt>
                <c:pt idx="281">
                  <c:v>190116</c:v>
                </c:pt>
                <c:pt idx="282">
                  <c:v>190116</c:v>
                </c:pt>
                <c:pt idx="283">
                  <c:v>190116</c:v>
                </c:pt>
                <c:pt idx="284">
                  <c:v>190116</c:v>
                </c:pt>
                <c:pt idx="285">
                  <c:v>190116</c:v>
                </c:pt>
                <c:pt idx="286">
                  <c:v>190116</c:v>
                </c:pt>
                <c:pt idx="287">
                  <c:v>190116</c:v>
                </c:pt>
                <c:pt idx="288">
                  <c:v>190116</c:v>
                </c:pt>
                <c:pt idx="289">
                  <c:v>190116</c:v>
                </c:pt>
                <c:pt idx="290">
                  <c:v>190116</c:v>
                </c:pt>
                <c:pt idx="291">
                  <c:v>190116</c:v>
                </c:pt>
                <c:pt idx="292">
                  <c:v>190116</c:v>
                </c:pt>
                <c:pt idx="293">
                  <c:v>190116</c:v>
                </c:pt>
                <c:pt idx="294">
                  <c:v>190116</c:v>
                </c:pt>
                <c:pt idx="295">
                  <c:v>190116</c:v>
                </c:pt>
                <c:pt idx="296">
                  <c:v>190116</c:v>
                </c:pt>
                <c:pt idx="297">
                  <c:v>190116</c:v>
                </c:pt>
                <c:pt idx="298">
                  <c:v>190116</c:v>
                </c:pt>
                <c:pt idx="299">
                  <c:v>190116</c:v>
                </c:pt>
                <c:pt idx="300">
                  <c:v>190116</c:v>
                </c:pt>
                <c:pt idx="301">
                  <c:v>190116</c:v>
                </c:pt>
                <c:pt idx="302">
                  <c:v>190116</c:v>
                </c:pt>
                <c:pt idx="303">
                  <c:v>171717</c:v>
                </c:pt>
                <c:pt idx="304">
                  <c:v>171717</c:v>
                </c:pt>
                <c:pt idx="305">
                  <c:v>171717</c:v>
                </c:pt>
                <c:pt idx="306">
                  <c:v>171717</c:v>
                </c:pt>
                <c:pt idx="307">
                  <c:v>171717</c:v>
                </c:pt>
                <c:pt idx="308">
                  <c:v>171717</c:v>
                </c:pt>
                <c:pt idx="309">
                  <c:v>171717</c:v>
                </c:pt>
                <c:pt idx="310">
                  <c:v>171717</c:v>
                </c:pt>
                <c:pt idx="311">
                  <c:v>171717</c:v>
                </c:pt>
                <c:pt idx="312">
                  <c:v>171717</c:v>
                </c:pt>
                <c:pt idx="313">
                  <c:v>171717</c:v>
                </c:pt>
                <c:pt idx="314">
                  <c:v>171717</c:v>
                </c:pt>
                <c:pt idx="315">
                  <c:v>171717</c:v>
                </c:pt>
                <c:pt idx="316">
                  <c:v>171717</c:v>
                </c:pt>
                <c:pt idx="317">
                  <c:v>171717</c:v>
                </c:pt>
                <c:pt idx="318">
                  <c:v>171717</c:v>
                </c:pt>
                <c:pt idx="319">
                  <c:v>171717</c:v>
                </c:pt>
                <c:pt idx="320">
                  <c:v>171717</c:v>
                </c:pt>
                <c:pt idx="321">
                  <c:v>171717</c:v>
                </c:pt>
                <c:pt idx="322">
                  <c:v>171717</c:v>
                </c:pt>
                <c:pt idx="323">
                  <c:v>171717</c:v>
                </c:pt>
                <c:pt idx="324">
                  <c:v>171717</c:v>
                </c:pt>
                <c:pt idx="325">
                  <c:v>171717</c:v>
                </c:pt>
                <c:pt idx="326">
                  <c:v>171717</c:v>
                </c:pt>
                <c:pt idx="327">
                  <c:v>171717</c:v>
                </c:pt>
                <c:pt idx="328">
                  <c:v>171717</c:v>
                </c:pt>
                <c:pt idx="329">
                  <c:v>171717</c:v>
                </c:pt>
                <c:pt idx="330">
                  <c:v>171717</c:v>
                </c:pt>
                <c:pt idx="331">
                  <c:v>171717</c:v>
                </c:pt>
                <c:pt idx="332">
                  <c:v>171717</c:v>
                </c:pt>
                <c:pt idx="333">
                  <c:v>171717</c:v>
                </c:pt>
                <c:pt idx="334">
                  <c:v>139418</c:v>
                </c:pt>
                <c:pt idx="335">
                  <c:v>139418</c:v>
                </c:pt>
                <c:pt idx="336">
                  <c:v>139418</c:v>
                </c:pt>
                <c:pt idx="337">
                  <c:v>139418</c:v>
                </c:pt>
                <c:pt idx="338">
                  <c:v>139418</c:v>
                </c:pt>
                <c:pt idx="339">
                  <c:v>139418</c:v>
                </c:pt>
                <c:pt idx="340">
                  <c:v>139418</c:v>
                </c:pt>
                <c:pt idx="341">
                  <c:v>139418</c:v>
                </c:pt>
                <c:pt idx="342">
                  <c:v>139418</c:v>
                </c:pt>
                <c:pt idx="343">
                  <c:v>139418</c:v>
                </c:pt>
                <c:pt idx="344">
                  <c:v>139418</c:v>
                </c:pt>
                <c:pt idx="345">
                  <c:v>139418</c:v>
                </c:pt>
                <c:pt idx="346">
                  <c:v>139418</c:v>
                </c:pt>
                <c:pt idx="347">
                  <c:v>139418</c:v>
                </c:pt>
                <c:pt idx="348">
                  <c:v>139418</c:v>
                </c:pt>
                <c:pt idx="349">
                  <c:v>139418</c:v>
                </c:pt>
                <c:pt idx="350">
                  <c:v>139418</c:v>
                </c:pt>
                <c:pt idx="351">
                  <c:v>139418</c:v>
                </c:pt>
                <c:pt idx="352">
                  <c:v>139418</c:v>
                </c:pt>
                <c:pt idx="353">
                  <c:v>139418</c:v>
                </c:pt>
                <c:pt idx="354">
                  <c:v>139418</c:v>
                </c:pt>
                <c:pt idx="355">
                  <c:v>139418</c:v>
                </c:pt>
                <c:pt idx="356">
                  <c:v>139418</c:v>
                </c:pt>
                <c:pt idx="357">
                  <c:v>139418</c:v>
                </c:pt>
                <c:pt idx="358">
                  <c:v>139418</c:v>
                </c:pt>
                <c:pt idx="359">
                  <c:v>139418</c:v>
                </c:pt>
                <c:pt idx="360">
                  <c:v>139418</c:v>
                </c:pt>
                <c:pt idx="361">
                  <c:v>139418</c:v>
                </c:pt>
                <c:pt idx="362">
                  <c:v>139418</c:v>
                </c:pt>
                <c:pt idx="363">
                  <c:v>139418</c:v>
                </c:pt>
                <c:pt idx="364">
                  <c:v>85858</c:v>
                </c:pt>
                <c:pt idx="365">
                  <c:v>85858</c:v>
                </c:pt>
                <c:pt idx="366">
                  <c:v>85858</c:v>
                </c:pt>
                <c:pt idx="367">
                  <c:v>85858</c:v>
                </c:pt>
                <c:pt idx="368">
                  <c:v>85858</c:v>
                </c:pt>
                <c:pt idx="369">
                  <c:v>85858</c:v>
                </c:pt>
                <c:pt idx="370">
                  <c:v>85858</c:v>
                </c:pt>
                <c:pt idx="371">
                  <c:v>85858</c:v>
                </c:pt>
                <c:pt idx="372">
                  <c:v>85858</c:v>
                </c:pt>
                <c:pt idx="373">
                  <c:v>85858</c:v>
                </c:pt>
                <c:pt idx="374">
                  <c:v>85858</c:v>
                </c:pt>
                <c:pt idx="375">
                  <c:v>85858</c:v>
                </c:pt>
                <c:pt idx="376">
                  <c:v>85858</c:v>
                </c:pt>
                <c:pt idx="377">
                  <c:v>85858</c:v>
                </c:pt>
                <c:pt idx="378">
                  <c:v>85858</c:v>
                </c:pt>
                <c:pt idx="379">
                  <c:v>85858</c:v>
                </c:pt>
                <c:pt idx="380">
                  <c:v>85858</c:v>
                </c:pt>
                <c:pt idx="381">
                  <c:v>85858</c:v>
                </c:pt>
                <c:pt idx="382">
                  <c:v>85858</c:v>
                </c:pt>
                <c:pt idx="383">
                  <c:v>85858</c:v>
                </c:pt>
                <c:pt idx="384">
                  <c:v>85858</c:v>
                </c:pt>
                <c:pt idx="385">
                  <c:v>85858</c:v>
                </c:pt>
                <c:pt idx="386">
                  <c:v>85858</c:v>
                </c:pt>
                <c:pt idx="387">
                  <c:v>85858</c:v>
                </c:pt>
                <c:pt idx="388">
                  <c:v>85858</c:v>
                </c:pt>
                <c:pt idx="389">
                  <c:v>85858</c:v>
                </c:pt>
                <c:pt idx="390">
                  <c:v>85858</c:v>
                </c:pt>
                <c:pt idx="391">
                  <c:v>85858</c:v>
                </c:pt>
                <c:pt idx="392">
                  <c:v>85858</c:v>
                </c:pt>
                <c:pt idx="393">
                  <c:v>85858</c:v>
                </c:pt>
                <c:pt idx="394">
                  <c:v>85858</c:v>
                </c:pt>
                <c:pt idx="395">
                  <c:v>54318</c:v>
                </c:pt>
                <c:pt idx="396">
                  <c:v>54318</c:v>
                </c:pt>
                <c:pt idx="397">
                  <c:v>54318</c:v>
                </c:pt>
                <c:pt idx="398">
                  <c:v>54318</c:v>
                </c:pt>
                <c:pt idx="399">
                  <c:v>54318</c:v>
                </c:pt>
                <c:pt idx="400">
                  <c:v>54318</c:v>
                </c:pt>
                <c:pt idx="401">
                  <c:v>54318</c:v>
                </c:pt>
                <c:pt idx="402">
                  <c:v>54318</c:v>
                </c:pt>
                <c:pt idx="403">
                  <c:v>54318</c:v>
                </c:pt>
                <c:pt idx="404">
                  <c:v>54318</c:v>
                </c:pt>
                <c:pt idx="405">
                  <c:v>54318</c:v>
                </c:pt>
                <c:pt idx="406">
                  <c:v>54318</c:v>
                </c:pt>
                <c:pt idx="407">
                  <c:v>54318</c:v>
                </c:pt>
                <c:pt idx="408">
                  <c:v>54318</c:v>
                </c:pt>
                <c:pt idx="409">
                  <c:v>54318</c:v>
                </c:pt>
                <c:pt idx="410">
                  <c:v>54318</c:v>
                </c:pt>
                <c:pt idx="411">
                  <c:v>54318</c:v>
                </c:pt>
                <c:pt idx="412">
                  <c:v>54318</c:v>
                </c:pt>
                <c:pt idx="413">
                  <c:v>54318</c:v>
                </c:pt>
                <c:pt idx="414">
                  <c:v>54318</c:v>
                </c:pt>
                <c:pt idx="415">
                  <c:v>54318</c:v>
                </c:pt>
                <c:pt idx="416">
                  <c:v>54318</c:v>
                </c:pt>
                <c:pt idx="417">
                  <c:v>54318</c:v>
                </c:pt>
                <c:pt idx="418">
                  <c:v>54318</c:v>
                </c:pt>
                <c:pt idx="419">
                  <c:v>54318</c:v>
                </c:pt>
                <c:pt idx="420">
                  <c:v>54318</c:v>
                </c:pt>
                <c:pt idx="421">
                  <c:v>54318</c:v>
                </c:pt>
                <c:pt idx="422">
                  <c:v>54318</c:v>
                </c:pt>
                <c:pt idx="423">
                  <c:v>49062</c:v>
                </c:pt>
                <c:pt idx="424">
                  <c:v>49062</c:v>
                </c:pt>
                <c:pt idx="425">
                  <c:v>49062</c:v>
                </c:pt>
                <c:pt idx="426">
                  <c:v>49062</c:v>
                </c:pt>
                <c:pt idx="427">
                  <c:v>49062</c:v>
                </c:pt>
                <c:pt idx="428">
                  <c:v>49062</c:v>
                </c:pt>
                <c:pt idx="429">
                  <c:v>49062</c:v>
                </c:pt>
                <c:pt idx="430">
                  <c:v>49062</c:v>
                </c:pt>
                <c:pt idx="431">
                  <c:v>49062</c:v>
                </c:pt>
                <c:pt idx="432">
                  <c:v>49062</c:v>
                </c:pt>
                <c:pt idx="433">
                  <c:v>49062</c:v>
                </c:pt>
                <c:pt idx="434">
                  <c:v>49062</c:v>
                </c:pt>
                <c:pt idx="435">
                  <c:v>49062</c:v>
                </c:pt>
                <c:pt idx="436">
                  <c:v>49062</c:v>
                </c:pt>
                <c:pt idx="437">
                  <c:v>49062</c:v>
                </c:pt>
                <c:pt idx="438">
                  <c:v>49062</c:v>
                </c:pt>
                <c:pt idx="439">
                  <c:v>49062</c:v>
                </c:pt>
                <c:pt idx="440">
                  <c:v>49062</c:v>
                </c:pt>
                <c:pt idx="441">
                  <c:v>49062</c:v>
                </c:pt>
                <c:pt idx="442">
                  <c:v>49062</c:v>
                </c:pt>
                <c:pt idx="443">
                  <c:v>49062</c:v>
                </c:pt>
                <c:pt idx="444">
                  <c:v>49062</c:v>
                </c:pt>
                <c:pt idx="445">
                  <c:v>49062</c:v>
                </c:pt>
                <c:pt idx="446">
                  <c:v>49062</c:v>
                </c:pt>
                <c:pt idx="447">
                  <c:v>49062</c:v>
                </c:pt>
                <c:pt idx="448">
                  <c:v>49062</c:v>
                </c:pt>
                <c:pt idx="449">
                  <c:v>49062</c:v>
                </c:pt>
                <c:pt idx="450">
                  <c:v>49062</c:v>
                </c:pt>
                <c:pt idx="451">
                  <c:v>49062</c:v>
                </c:pt>
                <c:pt idx="452">
                  <c:v>49062</c:v>
                </c:pt>
                <c:pt idx="453">
                  <c:v>49062</c:v>
                </c:pt>
                <c:pt idx="454">
                  <c:v>24531</c:v>
                </c:pt>
                <c:pt idx="455">
                  <c:v>24531</c:v>
                </c:pt>
                <c:pt idx="456">
                  <c:v>24531</c:v>
                </c:pt>
                <c:pt idx="457">
                  <c:v>24531</c:v>
                </c:pt>
                <c:pt idx="458">
                  <c:v>24531</c:v>
                </c:pt>
                <c:pt idx="459">
                  <c:v>24531</c:v>
                </c:pt>
                <c:pt idx="460">
                  <c:v>24531</c:v>
                </c:pt>
                <c:pt idx="461">
                  <c:v>24531</c:v>
                </c:pt>
                <c:pt idx="462">
                  <c:v>24531</c:v>
                </c:pt>
                <c:pt idx="463">
                  <c:v>24531</c:v>
                </c:pt>
                <c:pt idx="464">
                  <c:v>24531</c:v>
                </c:pt>
                <c:pt idx="465">
                  <c:v>24531</c:v>
                </c:pt>
                <c:pt idx="466">
                  <c:v>24531</c:v>
                </c:pt>
                <c:pt idx="467">
                  <c:v>24531</c:v>
                </c:pt>
                <c:pt idx="468">
                  <c:v>24531</c:v>
                </c:pt>
                <c:pt idx="469">
                  <c:v>24531</c:v>
                </c:pt>
                <c:pt idx="470">
                  <c:v>24531</c:v>
                </c:pt>
                <c:pt idx="471">
                  <c:v>24531</c:v>
                </c:pt>
                <c:pt idx="472">
                  <c:v>24531</c:v>
                </c:pt>
                <c:pt idx="473">
                  <c:v>24531</c:v>
                </c:pt>
                <c:pt idx="474">
                  <c:v>24531</c:v>
                </c:pt>
                <c:pt idx="475">
                  <c:v>24531</c:v>
                </c:pt>
                <c:pt idx="476">
                  <c:v>24531</c:v>
                </c:pt>
                <c:pt idx="477">
                  <c:v>24531</c:v>
                </c:pt>
                <c:pt idx="478">
                  <c:v>24531</c:v>
                </c:pt>
                <c:pt idx="479">
                  <c:v>24531</c:v>
                </c:pt>
                <c:pt idx="480">
                  <c:v>24531</c:v>
                </c:pt>
                <c:pt idx="481">
                  <c:v>24531</c:v>
                </c:pt>
                <c:pt idx="482">
                  <c:v>24531</c:v>
                </c:pt>
                <c:pt idx="483">
                  <c:v>24531</c:v>
                </c:pt>
                <c:pt idx="484">
                  <c:v>24531</c:v>
                </c:pt>
                <c:pt idx="485">
                  <c:v>50697</c:v>
                </c:pt>
                <c:pt idx="486">
                  <c:v>50697</c:v>
                </c:pt>
                <c:pt idx="487">
                  <c:v>50697</c:v>
                </c:pt>
                <c:pt idx="488">
                  <c:v>50697</c:v>
                </c:pt>
                <c:pt idx="489">
                  <c:v>50697</c:v>
                </c:pt>
                <c:pt idx="490">
                  <c:v>50697</c:v>
                </c:pt>
                <c:pt idx="491">
                  <c:v>50697</c:v>
                </c:pt>
                <c:pt idx="492">
                  <c:v>50697</c:v>
                </c:pt>
                <c:pt idx="493">
                  <c:v>50697</c:v>
                </c:pt>
                <c:pt idx="494">
                  <c:v>50697</c:v>
                </c:pt>
                <c:pt idx="495">
                  <c:v>50697</c:v>
                </c:pt>
                <c:pt idx="496">
                  <c:v>50697</c:v>
                </c:pt>
                <c:pt idx="497">
                  <c:v>50697</c:v>
                </c:pt>
                <c:pt idx="498">
                  <c:v>50697</c:v>
                </c:pt>
                <c:pt idx="499">
                  <c:v>50697</c:v>
                </c:pt>
                <c:pt idx="500">
                  <c:v>50697</c:v>
                </c:pt>
                <c:pt idx="501">
                  <c:v>50697</c:v>
                </c:pt>
                <c:pt idx="502">
                  <c:v>50697</c:v>
                </c:pt>
                <c:pt idx="503">
                  <c:v>50697</c:v>
                </c:pt>
                <c:pt idx="504">
                  <c:v>50697</c:v>
                </c:pt>
                <c:pt idx="505">
                  <c:v>50697</c:v>
                </c:pt>
                <c:pt idx="506">
                  <c:v>50697</c:v>
                </c:pt>
                <c:pt idx="507">
                  <c:v>50697</c:v>
                </c:pt>
                <c:pt idx="508">
                  <c:v>50697</c:v>
                </c:pt>
                <c:pt idx="509">
                  <c:v>50697</c:v>
                </c:pt>
                <c:pt idx="510">
                  <c:v>50697</c:v>
                </c:pt>
                <c:pt idx="511">
                  <c:v>50697</c:v>
                </c:pt>
                <c:pt idx="512">
                  <c:v>50697</c:v>
                </c:pt>
                <c:pt idx="513">
                  <c:v>50697</c:v>
                </c:pt>
                <c:pt idx="514">
                  <c:v>50697</c:v>
                </c:pt>
                <c:pt idx="515">
                  <c:v>73593</c:v>
                </c:pt>
                <c:pt idx="516">
                  <c:v>73593</c:v>
                </c:pt>
                <c:pt idx="517">
                  <c:v>73593</c:v>
                </c:pt>
                <c:pt idx="518">
                  <c:v>73593</c:v>
                </c:pt>
                <c:pt idx="519">
                  <c:v>73593</c:v>
                </c:pt>
                <c:pt idx="520">
                  <c:v>73593</c:v>
                </c:pt>
                <c:pt idx="521">
                  <c:v>73593</c:v>
                </c:pt>
                <c:pt idx="522">
                  <c:v>73593</c:v>
                </c:pt>
                <c:pt idx="523">
                  <c:v>73593</c:v>
                </c:pt>
                <c:pt idx="524">
                  <c:v>73593</c:v>
                </c:pt>
                <c:pt idx="525">
                  <c:v>73593</c:v>
                </c:pt>
                <c:pt idx="526">
                  <c:v>73593</c:v>
                </c:pt>
                <c:pt idx="527">
                  <c:v>73593</c:v>
                </c:pt>
                <c:pt idx="528">
                  <c:v>73593</c:v>
                </c:pt>
                <c:pt idx="529">
                  <c:v>73593</c:v>
                </c:pt>
                <c:pt idx="530">
                  <c:v>73593</c:v>
                </c:pt>
                <c:pt idx="531">
                  <c:v>73593</c:v>
                </c:pt>
                <c:pt idx="532">
                  <c:v>73593</c:v>
                </c:pt>
                <c:pt idx="533">
                  <c:v>73593</c:v>
                </c:pt>
                <c:pt idx="534">
                  <c:v>73593</c:v>
                </c:pt>
                <c:pt idx="535">
                  <c:v>73593</c:v>
                </c:pt>
                <c:pt idx="536">
                  <c:v>73593</c:v>
                </c:pt>
                <c:pt idx="537">
                  <c:v>73593</c:v>
                </c:pt>
                <c:pt idx="538">
                  <c:v>73593</c:v>
                </c:pt>
                <c:pt idx="539">
                  <c:v>73593</c:v>
                </c:pt>
                <c:pt idx="540">
                  <c:v>73593</c:v>
                </c:pt>
                <c:pt idx="541">
                  <c:v>73593</c:v>
                </c:pt>
                <c:pt idx="542">
                  <c:v>73593</c:v>
                </c:pt>
                <c:pt idx="543">
                  <c:v>73593</c:v>
                </c:pt>
                <c:pt idx="544">
                  <c:v>73593</c:v>
                </c:pt>
                <c:pt idx="545">
                  <c:v>73593</c:v>
                </c:pt>
                <c:pt idx="546">
                  <c:v>101395</c:v>
                </c:pt>
                <c:pt idx="547">
                  <c:v>101395</c:v>
                </c:pt>
                <c:pt idx="548">
                  <c:v>101395</c:v>
                </c:pt>
                <c:pt idx="549">
                  <c:v>101395</c:v>
                </c:pt>
                <c:pt idx="550">
                  <c:v>101395</c:v>
                </c:pt>
                <c:pt idx="551">
                  <c:v>101395</c:v>
                </c:pt>
                <c:pt idx="552">
                  <c:v>101395</c:v>
                </c:pt>
                <c:pt idx="553">
                  <c:v>101395</c:v>
                </c:pt>
                <c:pt idx="554">
                  <c:v>101395</c:v>
                </c:pt>
                <c:pt idx="555">
                  <c:v>101395</c:v>
                </c:pt>
                <c:pt idx="556">
                  <c:v>101395</c:v>
                </c:pt>
                <c:pt idx="557">
                  <c:v>101395</c:v>
                </c:pt>
                <c:pt idx="558">
                  <c:v>101395</c:v>
                </c:pt>
                <c:pt idx="559">
                  <c:v>101395</c:v>
                </c:pt>
                <c:pt idx="560">
                  <c:v>101395</c:v>
                </c:pt>
                <c:pt idx="561">
                  <c:v>101395</c:v>
                </c:pt>
                <c:pt idx="562">
                  <c:v>101395</c:v>
                </c:pt>
                <c:pt idx="563">
                  <c:v>101395</c:v>
                </c:pt>
                <c:pt idx="564">
                  <c:v>101395</c:v>
                </c:pt>
                <c:pt idx="565">
                  <c:v>101395</c:v>
                </c:pt>
                <c:pt idx="566">
                  <c:v>101395</c:v>
                </c:pt>
                <c:pt idx="567">
                  <c:v>101395</c:v>
                </c:pt>
                <c:pt idx="568">
                  <c:v>101395</c:v>
                </c:pt>
                <c:pt idx="569">
                  <c:v>101395</c:v>
                </c:pt>
                <c:pt idx="570">
                  <c:v>101395</c:v>
                </c:pt>
                <c:pt idx="571">
                  <c:v>101395</c:v>
                </c:pt>
                <c:pt idx="572">
                  <c:v>101395</c:v>
                </c:pt>
                <c:pt idx="573">
                  <c:v>101395</c:v>
                </c:pt>
                <c:pt idx="574">
                  <c:v>101395</c:v>
                </c:pt>
                <c:pt idx="575">
                  <c:v>101395</c:v>
                </c:pt>
                <c:pt idx="576">
                  <c:v>134921</c:v>
                </c:pt>
                <c:pt idx="577">
                  <c:v>134921</c:v>
                </c:pt>
                <c:pt idx="578">
                  <c:v>134921</c:v>
                </c:pt>
                <c:pt idx="579">
                  <c:v>134921</c:v>
                </c:pt>
                <c:pt idx="580">
                  <c:v>134921</c:v>
                </c:pt>
                <c:pt idx="581">
                  <c:v>134921</c:v>
                </c:pt>
                <c:pt idx="582">
                  <c:v>134921</c:v>
                </c:pt>
                <c:pt idx="583">
                  <c:v>134921</c:v>
                </c:pt>
                <c:pt idx="584">
                  <c:v>134921</c:v>
                </c:pt>
                <c:pt idx="585">
                  <c:v>134921</c:v>
                </c:pt>
                <c:pt idx="586">
                  <c:v>134921</c:v>
                </c:pt>
                <c:pt idx="587">
                  <c:v>134921</c:v>
                </c:pt>
                <c:pt idx="588">
                  <c:v>134921</c:v>
                </c:pt>
                <c:pt idx="589">
                  <c:v>134921</c:v>
                </c:pt>
                <c:pt idx="590">
                  <c:v>134921</c:v>
                </c:pt>
                <c:pt idx="591">
                  <c:v>134921</c:v>
                </c:pt>
                <c:pt idx="592">
                  <c:v>134921</c:v>
                </c:pt>
                <c:pt idx="593">
                  <c:v>134921</c:v>
                </c:pt>
                <c:pt idx="594">
                  <c:v>134921</c:v>
                </c:pt>
                <c:pt idx="595">
                  <c:v>134921</c:v>
                </c:pt>
                <c:pt idx="596">
                  <c:v>134921</c:v>
                </c:pt>
                <c:pt idx="597">
                  <c:v>134921</c:v>
                </c:pt>
                <c:pt idx="598">
                  <c:v>134921</c:v>
                </c:pt>
                <c:pt idx="599">
                  <c:v>134921</c:v>
                </c:pt>
                <c:pt idx="600">
                  <c:v>134921</c:v>
                </c:pt>
                <c:pt idx="601">
                  <c:v>134921</c:v>
                </c:pt>
                <c:pt idx="602">
                  <c:v>134921</c:v>
                </c:pt>
                <c:pt idx="603">
                  <c:v>134921</c:v>
                </c:pt>
                <c:pt idx="604">
                  <c:v>134921</c:v>
                </c:pt>
                <c:pt idx="605">
                  <c:v>134921</c:v>
                </c:pt>
                <c:pt idx="606">
                  <c:v>134921</c:v>
                </c:pt>
                <c:pt idx="607">
                  <c:v>171717</c:v>
                </c:pt>
                <c:pt idx="608">
                  <c:v>171717</c:v>
                </c:pt>
                <c:pt idx="609">
                  <c:v>171717</c:v>
                </c:pt>
                <c:pt idx="610">
                  <c:v>171717</c:v>
                </c:pt>
                <c:pt idx="611">
                  <c:v>171717</c:v>
                </c:pt>
                <c:pt idx="612">
                  <c:v>171717</c:v>
                </c:pt>
                <c:pt idx="613">
                  <c:v>171717</c:v>
                </c:pt>
                <c:pt idx="614">
                  <c:v>171717</c:v>
                </c:pt>
                <c:pt idx="615">
                  <c:v>171717</c:v>
                </c:pt>
                <c:pt idx="616">
                  <c:v>171717</c:v>
                </c:pt>
                <c:pt idx="617">
                  <c:v>171717</c:v>
                </c:pt>
                <c:pt idx="618">
                  <c:v>171717</c:v>
                </c:pt>
                <c:pt idx="619">
                  <c:v>171717</c:v>
                </c:pt>
                <c:pt idx="620">
                  <c:v>171717</c:v>
                </c:pt>
                <c:pt idx="621">
                  <c:v>171717</c:v>
                </c:pt>
                <c:pt idx="622">
                  <c:v>171717</c:v>
                </c:pt>
                <c:pt idx="623">
                  <c:v>171717</c:v>
                </c:pt>
                <c:pt idx="624">
                  <c:v>171717</c:v>
                </c:pt>
                <c:pt idx="625">
                  <c:v>171717</c:v>
                </c:pt>
                <c:pt idx="626">
                  <c:v>171717</c:v>
                </c:pt>
                <c:pt idx="627">
                  <c:v>171717</c:v>
                </c:pt>
                <c:pt idx="628">
                  <c:v>171717</c:v>
                </c:pt>
                <c:pt idx="629">
                  <c:v>171717</c:v>
                </c:pt>
                <c:pt idx="630">
                  <c:v>171717</c:v>
                </c:pt>
                <c:pt idx="631">
                  <c:v>171717</c:v>
                </c:pt>
                <c:pt idx="632">
                  <c:v>171717</c:v>
                </c:pt>
                <c:pt idx="633">
                  <c:v>171717</c:v>
                </c:pt>
                <c:pt idx="634">
                  <c:v>171717</c:v>
                </c:pt>
                <c:pt idx="635">
                  <c:v>171717</c:v>
                </c:pt>
                <c:pt idx="636">
                  <c:v>171717</c:v>
                </c:pt>
                <c:pt idx="637">
                  <c:v>171717</c:v>
                </c:pt>
                <c:pt idx="638">
                  <c:v>190116</c:v>
                </c:pt>
                <c:pt idx="639">
                  <c:v>190116</c:v>
                </c:pt>
                <c:pt idx="640">
                  <c:v>190116</c:v>
                </c:pt>
                <c:pt idx="641">
                  <c:v>190116</c:v>
                </c:pt>
                <c:pt idx="642">
                  <c:v>190116</c:v>
                </c:pt>
                <c:pt idx="643">
                  <c:v>190116</c:v>
                </c:pt>
                <c:pt idx="644">
                  <c:v>190116</c:v>
                </c:pt>
                <c:pt idx="645">
                  <c:v>190116</c:v>
                </c:pt>
                <c:pt idx="646">
                  <c:v>190116</c:v>
                </c:pt>
                <c:pt idx="647">
                  <c:v>190116</c:v>
                </c:pt>
                <c:pt idx="648">
                  <c:v>190116</c:v>
                </c:pt>
                <c:pt idx="649">
                  <c:v>190116</c:v>
                </c:pt>
                <c:pt idx="650">
                  <c:v>190116</c:v>
                </c:pt>
                <c:pt idx="651">
                  <c:v>190116</c:v>
                </c:pt>
                <c:pt idx="652">
                  <c:v>190116</c:v>
                </c:pt>
                <c:pt idx="653">
                  <c:v>190116</c:v>
                </c:pt>
                <c:pt idx="654">
                  <c:v>190116</c:v>
                </c:pt>
                <c:pt idx="655">
                  <c:v>190116</c:v>
                </c:pt>
                <c:pt idx="656">
                  <c:v>190116</c:v>
                </c:pt>
                <c:pt idx="657">
                  <c:v>190116</c:v>
                </c:pt>
                <c:pt idx="658">
                  <c:v>190116</c:v>
                </c:pt>
                <c:pt idx="659">
                  <c:v>190116</c:v>
                </c:pt>
                <c:pt idx="660">
                  <c:v>190116</c:v>
                </c:pt>
                <c:pt idx="661">
                  <c:v>190116</c:v>
                </c:pt>
                <c:pt idx="662">
                  <c:v>190116</c:v>
                </c:pt>
                <c:pt idx="663">
                  <c:v>190116</c:v>
                </c:pt>
                <c:pt idx="664">
                  <c:v>190116</c:v>
                </c:pt>
                <c:pt idx="665">
                  <c:v>190116</c:v>
                </c:pt>
                <c:pt idx="666">
                  <c:v>190116</c:v>
                </c:pt>
                <c:pt idx="667">
                  <c:v>190116</c:v>
                </c:pt>
                <c:pt idx="668">
                  <c:v>171717</c:v>
                </c:pt>
                <c:pt idx="669">
                  <c:v>171717</c:v>
                </c:pt>
                <c:pt idx="670">
                  <c:v>171717</c:v>
                </c:pt>
                <c:pt idx="671">
                  <c:v>171717</c:v>
                </c:pt>
                <c:pt idx="672">
                  <c:v>171717</c:v>
                </c:pt>
                <c:pt idx="673">
                  <c:v>171717</c:v>
                </c:pt>
                <c:pt idx="674">
                  <c:v>171717</c:v>
                </c:pt>
                <c:pt idx="675">
                  <c:v>171717</c:v>
                </c:pt>
                <c:pt idx="676">
                  <c:v>171717</c:v>
                </c:pt>
                <c:pt idx="677">
                  <c:v>171717</c:v>
                </c:pt>
                <c:pt idx="678">
                  <c:v>171717</c:v>
                </c:pt>
                <c:pt idx="679">
                  <c:v>171717</c:v>
                </c:pt>
                <c:pt idx="680">
                  <c:v>171717</c:v>
                </c:pt>
                <c:pt idx="681">
                  <c:v>171717</c:v>
                </c:pt>
                <c:pt idx="682">
                  <c:v>171717</c:v>
                </c:pt>
                <c:pt idx="683">
                  <c:v>171717</c:v>
                </c:pt>
                <c:pt idx="684">
                  <c:v>171717</c:v>
                </c:pt>
                <c:pt idx="685">
                  <c:v>171717</c:v>
                </c:pt>
                <c:pt idx="686">
                  <c:v>171717</c:v>
                </c:pt>
                <c:pt idx="687">
                  <c:v>171717</c:v>
                </c:pt>
                <c:pt idx="688">
                  <c:v>171717</c:v>
                </c:pt>
                <c:pt idx="689">
                  <c:v>171717</c:v>
                </c:pt>
                <c:pt idx="690">
                  <c:v>171717</c:v>
                </c:pt>
                <c:pt idx="691">
                  <c:v>171717</c:v>
                </c:pt>
                <c:pt idx="692">
                  <c:v>171717</c:v>
                </c:pt>
                <c:pt idx="693">
                  <c:v>171717</c:v>
                </c:pt>
                <c:pt idx="694">
                  <c:v>171717</c:v>
                </c:pt>
                <c:pt idx="695">
                  <c:v>171717</c:v>
                </c:pt>
                <c:pt idx="696">
                  <c:v>171717</c:v>
                </c:pt>
                <c:pt idx="697">
                  <c:v>171717</c:v>
                </c:pt>
                <c:pt idx="698">
                  <c:v>171717</c:v>
                </c:pt>
                <c:pt idx="699">
                  <c:v>139418</c:v>
                </c:pt>
                <c:pt idx="700">
                  <c:v>139418</c:v>
                </c:pt>
                <c:pt idx="701">
                  <c:v>139418</c:v>
                </c:pt>
                <c:pt idx="702">
                  <c:v>139418</c:v>
                </c:pt>
                <c:pt idx="703">
                  <c:v>139418</c:v>
                </c:pt>
                <c:pt idx="704">
                  <c:v>139418</c:v>
                </c:pt>
                <c:pt idx="705">
                  <c:v>139418</c:v>
                </c:pt>
                <c:pt idx="706">
                  <c:v>139418</c:v>
                </c:pt>
                <c:pt idx="707">
                  <c:v>139418</c:v>
                </c:pt>
                <c:pt idx="708">
                  <c:v>139418</c:v>
                </c:pt>
                <c:pt idx="709">
                  <c:v>139418</c:v>
                </c:pt>
                <c:pt idx="710">
                  <c:v>139418</c:v>
                </c:pt>
                <c:pt idx="711">
                  <c:v>139418</c:v>
                </c:pt>
                <c:pt idx="712">
                  <c:v>139418</c:v>
                </c:pt>
                <c:pt idx="713">
                  <c:v>139418</c:v>
                </c:pt>
                <c:pt idx="714">
                  <c:v>139418</c:v>
                </c:pt>
                <c:pt idx="715">
                  <c:v>139418</c:v>
                </c:pt>
                <c:pt idx="716">
                  <c:v>139418</c:v>
                </c:pt>
                <c:pt idx="717">
                  <c:v>139418</c:v>
                </c:pt>
                <c:pt idx="718">
                  <c:v>139418</c:v>
                </c:pt>
                <c:pt idx="719">
                  <c:v>139418</c:v>
                </c:pt>
                <c:pt idx="720">
                  <c:v>139418</c:v>
                </c:pt>
                <c:pt idx="721">
                  <c:v>139418</c:v>
                </c:pt>
                <c:pt idx="722">
                  <c:v>139418</c:v>
                </c:pt>
                <c:pt idx="723">
                  <c:v>139418</c:v>
                </c:pt>
                <c:pt idx="724">
                  <c:v>139418</c:v>
                </c:pt>
                <c:pt idx="725">
                  <c:v>139418</c:v>
                </c:pt>
                <c:pt idx="726">
                  <c:v>139418</c:v>
                </c:pt>
                <c:pt idx="727">
                  <c:v>139418</c:v>
                </c:pt>
                <c:pt idx="728">
                  <c:v>139418</c:v>
                </c:pt>
                <c:pt idx="729">
                  <c:v>85858</c:v>
                </c:pt>
                <c:pt idx="730">
                  <c:v>85858</c:v>
                </c:pt>
                <c:pt idx="731">
                  <c:v>85858</c:v>
                </c:pt>
                <c:pt idx="732">
                  <c:v>85858</c:v>
                </c:pt>
                <c:pt idx="733">
                  <c:v>85858</c:v>
                </c:pt>
                <c:pt idx="734">
                  <c:v>85858</c:v>
                </c:pt>
                <c:pt idx="735">
                  <c:v>85858</c:v>
                </c:pt>
                <c:pt idx="736">
                  <c:v>85858</c:v>
                </c:pt>
                <c:pt idx="737">
                  <c:v>85858</c:v>
                </c:pt>
                <c:pt idx="738">
                  <c:v>85858</c:v>
                </c:pt>
                <c:pt idx="739">
                  <c:v>85858</c:v>
                </c:pt>
                <c:pt idx="740">
                  <c:v>85858</c:v>
                </c:pt>
                <c:pt idx="741">
                  <c:v>85858</c:v>
                </c:pt>
                <c:pt idx="742">
                  <c:v>85858</c:v>
                </c:pt>
                <c:pt idx="743">
                  <c:v>85858</c:v>
                </c:pt>
                <c:pt idx="744">
                  <c:v>85858</c:v>
                </c:pt>
                <c:pt idx="745">
                  <c:v>85858</c:v>
                </c:pt>
                <c:pt idx="746">
                  <c:v>85858</c:v>
                </c:pt>
                <c:pt idx="747">
                  <c:v>85858</c:v>
                </c:pt>
                <c:pt idx="748">
                  <c:v>85858</c:v>
                </c:pt>
                <c:pt idx="749">
                  <c:v>85858</c:v>
                </c:pt>
                <c:pt idx="750">
                  <c:v>85858</c:v>
                </c:pt>
                <c:pt idx="751">
                  <c:v>85858</c:v>
                </c:pt>
                <c:pt idx="752">
                  <c:v>85858</c:v>
                </c:pt>
                <c:pt idx="753">
                  <c:v>85858</c:v>
                </c:pt>
                <c:pt idx="754">
                  <c:v>85858</c:v>
                </c:pt>
                <c:pt idx="755">
                  <c:v>85858</c:v>
                </c:pt>
                <c:pt idx="756">
                  <c:v>85858</c:v>
                </c:pt>
                <c:pt idx="757">
                  <c:v>85858</c:v>
                </c:pt>
                <c:pt idx="758">
                  <c:v>85858</c:v>
                </c:pt>
                <c:pt idx="759">
                  <c:v>85858</c:v>
                </c:pt>
                <c:pt idx="760">
                  <c:v>54318</c:v>
                </c:pt>
                <c:pt idx="761">
                  <c:v>54318</c:v>
                </c:pt>
                <c:pt idx="762">
                  <c:v>54318</c:v>
                </c:pt>
                <c:pt idx="763">
                  <c:v>54318</c:v>
                </c:pt>
                <c:pt idx="764">
                  <c:v>54318</c:v>
                </c:pt>
                <c:pt idx="765">
                  <c:v>54318</c:v>
                </c:pt>
                <c:pt idx="766">
                  <c:v>54318</c:v>
                </c:pt>
                <c:pt idx="767">
                  <c:v>54318</c:v>
                </c:pt>
                <c:pt idx="768">
                  <c:v>54318</c:v>
                </c:pt>
                <c:pt idx="769">
                  <c:v>54318</c:v>
                </c:pt>
                <c:pt idx="770">
                  <c:v>54318</c:v>
                </c:pt>
                <c:pt idx="771">
                  <c:v>54318</c:v>
                </c:pt>
                <c:pt idx="772">
                  <c:v>54318</c:v>
                </c:pt>
                <c:pt idx="773">
                  <c:v>54318</c:v>
                </c:pt>
                <c:pt idx="774">
                  <c:v>54318</c:v>
                </c:pt>
                <c:pt idx="775">
                  <c:v>54318</c:v>
                </c:pt>
                <c:pt idx="776">
                  <c:v>54318</c:v>
                </c:pt>
                <c:pt idx="777">
                  <c:v>54318</c:v>
                </c:pt>
                <c:pt idx="778">
                  <c:v>54318</c:v>
                </c:pt>
                <c:pt idx="779">
                  <c:v>54318</c:v>
                </c:pt>
                <c:pt idx="780">
                  <c:v>54318</c:v>
                </c:pt>
                <c:pt idx="781">
                  <c:v>54318</c:v>
                </c:pt>
                <c:pt idx="782">
                  <c:v>54318</c:v>
                </c:pt>
                <c:pt idx="783">
                  <c:v>54318</c:v>
                </c:pt>
                <c:pt idx="784">
                  <c:v>54318</c:v>
                </c:pt>
                <c:pt idx="785">
                  <c:v>54318</c:v>
                </c:pt>
                <c:pt idx="786">
                  <c:v>54318</c:v>
                </c:pt>
                <c:pt idx="787">
                  <c:v>54318</c:v>
                </c:pt>
                <c:pt idx="788">
                  <c:v>49062</c:v>
                </c:pt>
                <c:pt idx="789">
                  <c:v>49062</c:v>
                </c:pt>
                <c:pt idx="790">
                  <c:v>49062</c:v>
                </c:pt>
                <c:pt idx="791">
                  <c:v>49062</c:v>
                </c:pt>
                <c:pt idx="792">
                  <c:v>49062</c:v>
                </c:pt>
                <c:pt idx="793">
                  <c:v>49062</c:v>
                </c:pt>
                <c:pt idx="794">
                  <c:v>49062</c:v>
                </c:pt>
                <c:pt idx="795">
                  <c:v>49062</c:v>
                </c:pt>
                <c:pt idx="796">
                  <c:v>49062</c:v>
                </c:pt>
                <c:pt idx="797">
                  <c:v>49062</c:v>
                </c:pt>
                <c:pt idx="798">
                  <c:v>49062</c:v>
                </c:pt>
                <c:pt idx="799">
                  <c:v>49062</c:v>
                </c:pt>
                <c:pt idx="800">
                  <c:v>49062</c:v>
                </c:pt>
                <c:pt idx="801">
                  <c:v>49062</c:v>
                </c:pt>
                <c:pt idx="802">
                  <c:v>49062</c:v>
                </c:pt>
                <c:pt idx="803">
                  <c:v>49062</c:v>
                </c:pt>
                <c:pt idx="804">
                  <c:v>49062</c:v>
                </c:pt>
                <c:pt idx="805">
                  <c:v>49062</c:v>
                </c:pt>
                <c:pt idx="806">
                  <c:v>49062</c:v>
                </c:pt>
                <c:pt idx="807">
                  <c:v>49062</c:v>
                </c:pt>
                <c:pt idx="808">
                  <c:v>49062</c:v>
                </c:pt>
                <c:pt idx="809">
                  <c:v>49062</c:v>
                </c:pt>
                <c:pt idx="810">
                  <c:v>49062</c:v>
                </c:pt>
                <c:pt idx="811">
                  <c:v>49062</c:v>
                </c:pt>
                <c:pt idx="812">
                  <c:v>49062</c:v>
                </c:pt>
                <c:pt idx="813">
                  <c:v>49062</c:v>
                </c:pt>
                <c:pt idx="814">
                  <c:v>49062</c:v>
                </c:pt>
                <c:pt idx="815">
                  <c:v>49062</c:v>
                </c:pt>
                <c:pt idx="816">
                  <c:v>49062</c:v>
                </c:pt>
                <c:pt idx="817">
                  <c:v>49062</c:v>
                </c:pt>
                <c:pt idx="818">
                  <c:v>49062</c:v>
                </c:pt>
                <c:pt idx="819">
                  <c:v>24531</c:v>
                </c:pt>
                <c:pt idx="820">
                  <c:v>24531</c:v>
                </c:pt>
                <c:pt idx="821">
                  <c:v>24531</c:v>
                </c:pt>
                <c:pt idx="822">
                  <c:v>24531</c:v>
                </c:pt>
                <c:pt idx="823">
                  <c:v>24531</c:v>
                </c:pt>
                <c:pt idx="824">
                  <c:v>24531</c:v>
                </c:pt>
                <c:pt idx="825">
                  <c:v>24531</c:v>
                </c:pt>
                <c:pt idx="826">
                  <c:v>24531</c:v>
                </c:pt>
                <c:pt idx="827">
                  <c:v>24531</c:v>
                </c:pt>
                <c:pt idx="828">
                  <c:v>24531</c:v>
                </c:pt>
                <c:pt idx="829">
                  <c:v>24531</c:v>
                </c:pt>
                <c:pt idx="830">
                  <c:v>24531</c:v>
                </c:pt>
                <c:pt idx="831">
                  <c:v>24531</c:v>
                </c:pt>
                <c:pt idx="832">
                  <c:v>24531</c:v>
                </c:pt>
                <c:pt idx="833">
                  <c:v>24531</c:v>
                </c:pt>
                <c:pt idx="834">
                  <c:v>24531</c:v>
                </c:pt>
                <c:pt idx="835">
                  <c:v>24531</c:v>
                </c:pt>
                <c:pt idx="836">
                  <c:v>24531</c:v>
                </c:pt>
                <c:pt idx="837">
                  <c:v>24531</c:v>
                </c:pt>
                <c:pt idx="838">
                  <c:v>24531</c:v>
                </c:pt>
                <c:pt idx="839">
                  <c:v>24531</c:v>
                </c:pt>
                <c:pt idx="840">
                  <c:v>24531</c:v>
                </c:pt>
                <c:pt idx="841">
                  <c:v>24531</c:v>
                </c:pt>
                <c:pt idx="842">
                  <c:v>24531</c:v>
                </c:pt>
                <c:pt idx="843">
                  <c:v>24531</c:v>
                </c:pt>
                <c:pt idx="844">
                  <c:v>24531</c:v>
                </c:pt>
                <c:pt idx="845">
                  <c:v>24531</c:v>
                </c:pt>
                <c:pt idx="846">
                  <c:v>24531</c:v>
                </c:pt>
                <c:pt idx="847">
                  <c:v>24531</c:v>
                </c:pt>
                <c:pt idx="848">
                  <c:v>24531</c:v>
                </c:pt>
                <c:pt idx="849">
                  <c:v>24531</c:v>
                </c:pt>
                <c:pt idx="850">
                  <c:v>50697</c:v>
                </c:pt>
                <c:pt idx="851">
                  <c:v>50697</c:v>
                </c:pt>
                <c:pt idx="852">
                  <c:v>50697</c:v>
                </c:pt>
                <c:pt idx="853">
                  <c:v>50697</c:v>
                </c:pt>
                <c:pt idx="854">
                  <c:v>50697</c:v>
                </c:pt>
                <c:pt idx="855">
                  <c:v>50697</c:v>
                </c:pt>
                <c:pt idx="856">
                  <c:v>50697</c:v>
                </c:pt>
                <c:pt idx="857">
                  <c:v>50697</c:v>
                </c:pt>
                <c:pt idx="858">
                  <c:v>50697</c:v>
                </c:pt>
                <c:pt idx="859">
                  <c:v>50697</c:v>
                </c:pt>
                <c:pt idx="860">
                  <c:v>50697</c:v>
                </c:pt>
                <c:pt idx="861">
                  <c:v>50697</c:v>
                </c:pt>
                <c:pt idx="862">
                  <c:v>50697</c:v>
                </c:pt>
                <c:pt idx="863">
                  <c:v>50697</c:v>
                </c:pt>
                <c:pt idx="864">
                  <c:v>50697</c:v>
                </c:pt>
                <c:pt idx="865">
                  <c:v>50697</c:v>
                </c:pt>
                <c:pt idx="866">
                  <c:v>50697</c:v>
                </c:pt>
                <c:pt idx="867">
                  <c:v>50697</c:v>
                </c:pt>
                <c:pt idx="868">
                  <c:v>50697</c:v>
                </c:pt>
                <c:pt idx="869">
                  <c:v>50697</c:v>
                </c:pt>
                <c:pt idx="870">
                  <c:v>50697</c:v>
                </c:pt>
                <c:pt idx="871">
                  <c:v>50697</c:v>
                </c:pt>
                <c:pt idx="872">
                  <c:v>50697</c:v>
                </c:pt>
                <c:pt idx="873">
                  <c:v>50697</c:v>
                </c:pt>
                <c:pt idx="874">
                  <c:v>50697</c:v>
                </c:pt>
                <c:pt idx="875">
                  <c:v>50697</c:v>
                </c:pt>
                <c:pt idx="876">
                  <c:v>50697</c:v>
                </c:pt>
                <c:pt idx="877">
                  <c:v>50697</c:v>
                </c:pt>
                <c:pt idx="878">
                  <c:v>50697</c:v>
                </c:pt>
                <c:pt idx="879">
                  <c:v>50697</c:v>
                </c:pt>
                <c:pt idx="880">
                  <c:v>73593</c:v>
                </c:pt>
                <c:pt idx="881">
                  <c:v>73593</c:v>
                </c:pt>
                <c:pt idx="882">
                  <c:v>73593</c:v>
                </c:pt>
                <c:pt idx="883">
                  <c:v>73593</c:v>
                </c:pt>
                <c:pt idx="884">
                  <c:v>73593</c:v>
                </c:pt>
                <c:pt idx="885">
                  <c:v>73593</c:v>
                </c:pt>
                <c:pt idx="886">
                  <c:v>73593</c:v>
                </c:pt>
                <c:pt idx="887">
                  <c:v>73593</c:v>
                </c:pt>
                <c:pt idx="888">
                  <c:v>73593</c:v>
                </c:pt>
                <c:pt idx="889">
                  <c:v>73593</c:v>
                </c:pt>
                <c:pt idx="890">
                  <c:v>73593</c:v>
                </c:pt>
                <c:pt idx="891">
                  <c:v>73593</c:v>
                </c:pt>
                <c:pt idx="892">
                  <c:v>73593</c:v>
                </c:pt>
                <c:pt idx="893">
                  <c:v>73593</c:v>
                </c:pt>
                <c:pt idx="894">
                  <c:v>73593</c:v>
                </c:pt>
                <c:pt idx="895">
                  <c:v>73593</c:v>
                </c:pt>
                <c:pt idx="896">
                  <c:v>73593</c:v>
                </c:pt>
                <c:pt idx="897">
                  <c:v>73593</c:v>
                </c:pt>
                <c:pt idx="898">
                  <c:v>73593</c:v>
                </c:pt>
                <c:pt idx="899">
                  <c:v>73593</c:v>
                </c:pt>
                <c:pt idx="900">
                  <c:v>73593</c:v>
                </c:pt>
                <c:pt idx="901">
                  <c:v>73593</c:v>
                </c:pt>
                <c:pt idx="902">
                  <c:v>73593</c:v>
                </c:pt>
                <c:pt idx="903">
                  <c:v>73593</c:v>
                </c:pt>
                <c:pt idx="904">
                  <c:v>73593</c:v>
                </c:pt>
                <c:pt idx="905">
                  <c:v>73593</c:v>
                </c:pt>
                <c:pt idx="906">
                  <c:v>73593</c:v>
                </c:pt>
                <c:pt idx="907">
                  <c:v>73593</c:v>
                </c:pt>
                <c:pt idx="908">
                  <c:v>73593</c:v>
                </c:pt>
                <c:pt idx="909">
                  <c:v>73593</c:v>
                </c:pt>
                <c:pt idx="910">
                  <c:v>73593</c:v>
                </c:pt>
                <c:pt idx="911">
                  <c:v>101395</c:v>
                </c:pt>
                <c:pt idx="912">
                  <c:v>101395</c:v>
                </c:pt>
                <c:pt idx="913">
                  <c:v>101395</c:v>
                </c:pt>
                <c:pt idx="914">
                  <c:v>101395</c:v>
                </c:pt>
                <c:pt idx="915">
                  <c:v>101395</c:v>
                </c:pt>
                <c:pt idx="916">
                  <c:v>101395</c:v>
                </c:pt>
                <c:pt idx="917">
                  <c:v>101395</c:v>
                </c:pt>
                <c:pt idx="918">
                  <c:v>101395</c:v>
                </c:pt>
                <c:pt idx="919">
                  <c:v>101395</c:v>
                </c:pt>
                <c:pt idx="920">
                  <c:v>101395</c:v>
                </c:pt>
                <c:pt idx="921">
                  <c:v>101395</c:v>
                </c:pt>
                <c:pt idx="922">
                  <c:v>101395</c:v>
                </c:pt>
                <c:pt idx="923">
                  <c:v>101395</c:v>
                </c:pt>
                <c:pt idx="924">
                  <c:v>101395</c:v>
                </c:pt>
                <c:pt idx="925">
                  <c:v>101395</c:v>
                </c:pt>
                <c:pt idx="926">
                  <c:v>101395</c:v>
                </c:pt>
                <c:pt idx="927">
                  <c:v>101395</c:v>
                </c:pt>
                <c:pt idx="928">
                  <c:v>101395</c:v>
                </c:pt>
                <c:pt idx="929">
                  <c:v>101395</c:v>
                </c:pt>
                <c:pt idx="930">
                  <c:v>101395</c:v>
                </c:pt>
                <c:pt idx="931">
                  <c:v>101395</c:v>
                </c:pt>
                <c:pt idx="932">
                  <c:v>101395</c:v>
                </c:pt>
                <c:pt idx="933">
                  <c:v>101395</c:v>
                </c:pt>
                <c:pt idx="934">
                  <c:v>101395</c:v>
                </c:pt>
                <c:pt idx="935">
                  <c:v>101395</c:v>
                </c:pt>
                <c:pt idx="936">
                  <c:v>101395</c:v>
                </c:pt>
                <c:pt idx="937">
                  <c:v>101395</c:v>
                </c:pt>
                <c:pt idx="938">
                  <c:v>101395</c:v>
                </c:pt>
                <c:pt idx="939">
                  <c:v>101395</c:v>
                </c:pt>
                <c:pt idx="940">
                  <c:v>101395</c:v>
                </c:pt>
                <c:pt idx="941">
                  <c:v>134921</c:v>
                </c:pt>
                <c:pt idx="942">
                  <c:v>134921</c:v>
                </c:pt>
                <c:pt idx="943">
                  <c:v>134921</c:v>
                </c:pt>
                <c:pt idx="944">
                  <c:v>134921</c:v>
                </c:pt>
                <c:pt idx="945">
                  <c:v>134921</c:v>
                </c:pt>
                <c:pt idx="946">
                  <c:v>134921</c:v>
                </c:pt>
                <c:pt idx="947">
                  <c:v>134921</c:v>
                </c:pt>
                <c:pt idx="948">
                  <c:v>134921</c:v>
                </c:pt>
                <c:pt idx="949">
                  <c:v>134921</c:v>
                </c:pt>
                <c:pt idx="950">
                  <c:v>134921</c:v>
                </c:pt>
                <c:pt idx="951">
                  <c:v>134921</c:v>
                </c:pt>
                <c:pt idx="952">
                  <c:v>134921</c:v>
                </c:pt>
                <c:pt idx="953">
                  <c:v>134921</c:v>
                </c:pt>
                <c:pt idx="954">
                  <c:v>134921</c:v>
                </c:pt>
                <c:pt idx="955">
                  <c:v>134921</c:v>
                </c:pt>
                <c:pt idx="956">
                  <c:v>134921</c:v>
                </c:pt>
                <c:pt idx="957">
                  <c:v>134921</c:v>
                </c:pt>
                <c:pt idx="958">
                  <c:v>134921</c:v>
                </c:pt>
                <c:pt idx="959">
                  <c:v>134921</c:v>
                </c:pt>
                <c:pt idx="960">
                  <c:v>134921</c:v>
                </c:pt>
                <c:pt idx="961">
                  <c:v>134921</c:v>
                </c:pt>
                <c:pt idx="962">
                  <c:v>134921</c:v>
                </c:pt>
                <c:pt idx="963">
                  <c:v>134921</c:v>
                </c:pt>
                <c:pt idx="964">
                  <c:v>134921</c:v>
                </c:pt>
                <c:pt idx="965">
                  <c:v>134921</c:v>
                </c:pt>
                <c:pt idx="966">
                  <c:v>134921</c:v>
                </c:pt>
                <c:pt idx="967">
                  <c:v>134921</c:v>
                </c:pt>
                <c:pt idx="968">
                  <c:v>134921</c:v>
                </c:pt>
                <c:pt idx="969">
                  <c:v>134921</c:v>
                </c:pt>
                <c:pt idx="970">
                  <c:v>134921</c:v>
                </c:pt>
                <c:pt idx="971">
                  <c:v>134921</c:v>
                </c:pt>
                <c:pt idx="972">
                  <c:v>171717</c:v>
                </c:pt>
                <c:pt idx="973">
                  <c:v>171717</c:v>
                </c:pt>
                <c:pt idx="974">
                  <c:v>171717</c:v>
                </c:pt>
                <c:pt idx="975">
                  <c:v>171717</c:v>
                </c:pt>
                <c:pt idx="976">
                  <c:v>171717</c:v>
                </c:pt>
                <c:pt idx="977">
                  <c:v>171717</c:v>
                </c:pt>
                <c:pt idx="978">
                  <c:v>171717</c:v>
                </c:pt>
                <c:pt idx="979">
                  <c:v>171717</c:v>
                </c:pt>
                <c:pt idx="980">
                  <c:v>171717</c:v>
                </c:pt>
                <c:pt idx="981">
                  <c:v>171717</c:v>
                </c:pt>
                <c:pt idx="982">
                  <c:v>171717</c:v>
                </c:pt>
                <c:pt idx="983">
                  <c:v>171717</c:v>
                </c:pt>
                <c:pt idx="984">
                  <c:v>171717</c:v>
                </c:pt>
                <c:pt idx="985">
                  <c:v>171717</c:v>
                </c:pt>
                <c:pt idx="986">
                  <c:v>171717</c:v>
                </c:pt>
                <c:pt idx="987">
                  <c:v>171717</c:v>
                </c:pt>
                <c:pt idx="988">
                  <c:v>171717</c:v>
                </c:pt>
                <c:pt idx="989">
                  <c:v>171717</c:v>
                </c:pt>
                <c:pt idx="990">
                  <c:v>171717</c:v>
                </c:pt>
                <c:pt idx="991">
                  <c:v>171717</c:v>
                </c:pt>
                <c:pt idx="992">
                  <c:v>171717</c:v>
                </c:pt>
                <c:pt idx="993">
                  <c:v>171717</c:v>
                </c:pt>
                <c:pt idx="994">
                  <c:v>171717</c:v>
                </c:pt>
                <c:pt idx="995">
                  <c:v>171717</c:v>
                </c:pt>
                <c:pt idx="996">
                  <c:v>171717</c:v>
                </c:pt>
                <c:pt idx="997">
                  <c:v>171717</c:v>
                </c:pt>
                <c:pt idx="998">
                  <c:v>171717</c:v>
                </c:pt>
                <c:pt idx="999">
                  <c:v>171717</c:v>
                </c:pt>
                <c:pt idx="1000">
                  <c:v>171717</c:v>
                </c:pt>
                <c:pt idx="1001">
                  <c:v>171717</c:v>
                </c:pt>
                <c:pt idx="1002">
                  <c:v>171717</c:v>
                </c:pt>
                <c:pt idx="1003">
                  <c:v>190116</c:v>
                </c:pt>
                <c:pt idx="1004">
                  <c:v>190116</c:v>
                </c:pt>
                <c:pt idx="1005">
                  <c:v>190116</c:v>
                </c:pt>
                <c:pt idx="1006">
                  <c:v>190116</c:v>
                </c:pt>
                <c:pt idx="1007">
                  <c:v>190116</c:v>
                </c:pt>
                <c:pt idx="1008">
                  <c:v>190116</c:v>
                </c:pt>
                <c:pt idx="1009">
                  <c:v>190116</c:v>
                </c:pt>
                <c:pt idx="1010">
                  <c:v>190116</c:v>
                </c:pt>
                <c:pt idx="1011">
                  <c:v>190116</c:v>
                </c:pt>
                <c:pt idx="1012">
                  <c:v>190116</c:v>
                </c:pt>
                <c:pt idx="1013">
                  <c:v>190116</c:v>
                </c:pt>
                <c:pt idx="1014">
                  <c:v>190116</c:v>
                </c:pt>
                <c:pt idx="1015">
                  <c:v>190116</c:v>
                </c:pt>
                <c:pt idx="1016">
                  <c:v>190116</c:v>
                </c:pt>
                <c:pt idx="1017">
                  <c:v>190116</c:v>
                </c:pt>
                <c:pt idx="1018">
                  <c:v>190116</c:v>
                </c:pt>
                <c:pt idx="1019">
                  <c:v>190116</c:v>
                </c:pt>
                <c:pt idx="1020">
                  <c:v>190116</c:v>
                </c:pt>
                <c:pt idx="1021">
                  <c:v>190116</c:v>
                </c:pt>
                <c:pt idx="1022">
                  <c:v>190116</c:v>
                </c:pt>
                <c:pt idx="1023">
                  <c:v>190116</c:v>
                </c:pt>
                <c:pt idx="1024">
                  <c:v>190116</c:v>
                </c:pt>
                <c:pt idx="1025">
                  <c:v>190116</c:v>
                </c:pt>
                <c:pt idx="1026">
                  <c:v>190116</c:v>
                </c:pt>
                <c:pt idx="1027">
                  <c:v>190116</c:v>
                </c:pt>
                <c:pt idx="1028">
                  <c:v>190116</c:v>
                </c:pt>
                <c:pt idx="1029">
                  <c:v>190116</c:v>
                </c:pt>
                <c:pt idx="1030">
                  <c:v>190116</c:v>
                </c:pt>
                <c:pt idx="1031">
                  <c:v>190116</c:v>
                </c:pt>
                <c:pt idx="1032">
                  <c:v>190116</c:v>
                </c:pt>
                <c:pt idx="1033">
                  <c:v>171717</c:v>
                </c:pt>
                <c:pt idx="1034">
                  <c:v>171717</c:v>
                </c:pt>
                <c:pt idx="1035">
                  <c:v>171717</c:v>
                </c:pt>
                <c:pt idx="1036">
                  <c:v>171717</c:v>
                </c:pt>
                <c:pt idx="1037">
                  <c:v>171717</c:v>
                </c:pt>
                <c:pt idx="1038">
                  <c:v>171717</c:v>
                </c:pt>
                <c:pt idx="1039">
                  <c:v>171717</c:v>
                </c:pt>
                <c:pt idx="1040">
                  <c:v>171717</c:v>
                </c:pt>
                <c:pt idx="1041">
                  <c:v>171717</c:v>
                </c:pt>
                <c:pt idx="1042">
                  <c:v>171717</c:v>
                </c:pt>
                <c:pt idx="1043">
                  <c:v>171717</c:v>
                </c:pt>
                <c:pt idx="1044">
                  <c:v>171717</c:v>
                </c:pt>
                <c:pt idx="1045">
                  <c:v>171717</c:v>
                </c:pt>
                <c:pt idx="1046">
                  <c:v>171717</c:v>
                </c:pt>
                <c:pt idx="1047">
                  <c:v>171717</c:v>
                </c:pt>
                <c:pt idx="1048">
                  <c:v>171717</c:v>
                </c:pt>
                <c:pt idx="1049">
                  <c:v>171717</c:v>
                </c:pt>
                <c:pt idx="1050">
                  <c:v>171717</c:v>
                </c:pt>
                <c:pt idx="1051">
                  <c:v>171717</c:v>
                </c:pt>
                <c:pt idx="1052">
                  <c:v>171717</c:v>
                </c:pt>
                <c:pt idx="1053">
                  <c:v>171717</c:v>
                </c:pt>
                <c:pt idx="1054">
                  <c:v>171717</c:v>
                </c:pt>
                <c:pt idx="1055">
                  <c:v>171717</c:v>
                </c:pt>
                <c:pt idx="1056">
                  <c:v>171717</c:v>
                </c:pt>
                <c:pt idx="1057">
                  <c:v>171717</c:v>
                </c:pt>
                <c:pt idx="1058">
                  <c:v>171717</c:v>
                </c:pt>
                <c:pt idx="1059">
                  <c:v>171717</c:v>
                </c:pt>
                <c:pt idx="1060">
                  <c:v>171717</c:v>
                </c:pt>
                <c:pt idx="1061">
                  <c:v>171717</c:v>
                </c:pt>
                <c:pt idx="1062">
                  <c:v>171717</c:v>
                </c:pt>
                <c:pt idx="1063">
                  <c:v>171717</c:v>
                </c:pt>
                <c:pt idx="1064">
                  <c:v>139418</c:v>
                </c:pt>
                <c:pt idx="1065">
                  <c:v>139418</c:v>
                </c:pt>
                <c:pt idx="1066">
                  <c:v>139418</c:v>
                </c:pt>
                <c:pt idx="1067">
                  <c:v>139418</c:v>
                </c:pt>
                <c:pt idx="1068">
                  <c:v>139418</c:v>
                </c:pt>
                <c:pt idx="1069">
                  <c:v>139418</c:v>
                </c:pt>
                <c:pt idx="1070">
                  <c:v>139418</c:v>
                </c:pt>
                <c:pt idx="1071">
                  <c:v>139418</c:v>
                </c:pt>
                <c:pt idx="1072">
                  <c:v>139418</c:v>
                </c:pt>
                <c:pt idx="1073">
                  <c:v>139418</c:v>
                </c:pt>
                <c:pt idx="1074">
                  <c:v>139418</c:v>
                </c:pt>
                <c:pt idx="1075">
                  <c:v>139418</c:v>
                </c:pt>
                <c:pt idx="1076">
                  <c:v>139418</c:v>
                </c:pt>
                <c:pt idx="1077">
                  <c:v>139418</c:v>
                </c:pt>
                <c:pt idx="1078">
                  <c:v>139418</c:v>
                </c:pt>
                <c:pt idx="1079">
                  <c:v>139418</c:v>
                </c:pt>
                <c:pt idx="1080">
                  <c:v>139418</c:v>
                </c:pt>
                <c:pt idx="1081">
                  <c:v>139418</c:v>
                </c:pt>
                <c:pt idx="1082">
                  <c:v>139418</c:v>
                </c:pt>
                <c:pt idx="1083">
                  <c:v>139418</c:v>
                </c:pt>
                <c:pt idx="1084">
                  <c:v>139418</c:v>
                </c:pt>
                <c:pt idx="1085">
                  <c:v>139418</c:v>
                </c:pt>
                <c:pt idx="1086">
                  <c:v>139418</c:v>
                </c:pt>
                <c:pt idx="1087">
                  <c:v>139418</c:v>
                </c:pt>
                <c:pt idx="1088">
                  <c:v>139418</c:v>
                </c:pt>
                <c:pt idx="1089">
                  <c:v>139418</c:v>
                </c:pt>
                <c:pt idx="1090">
                  <c:v>139418</c:v>
                </c:pt>
                <c:pt idx="1091">
                  <c:v>139418</c:v>
                </c:pt>
                <c:pt idx="1092">
                  <c:v>139418</c:v>
                </c:pt>
                <c:pt idx="1093">
                  <c:v>139418</c:v>
                </c:pt>
                <c:pt idx="1094">
                  <c:v>85858</c:v>
                </c:pt>
                <c:pt idx="1095">
                  <c:v>85858</c:v>
                </c:pt>
                <c:pt idx="1096">
                  <c:v>85858</c:v>
                </c:pt>
                <c:pt idx="1097">
                  <c:v>85858</c:v>
                </c:pt>
                <c:pt idx="1098">
                  <c:v>85858</c:v>
                </c:pt>
                <c:pt idx="1099">
                  <c:v>85858</c:v>
                </c:pt>
                <c:pt idx="1100">
                  <c:v>85858</c:v>
                </c:pt>
                <c:pt idx="1101">
                  <c:v>85858</c:v>
                </c:pt>
                <c:pt idx="1102">
                  <c:v>85858</c:v>
                </c:pt>
                <c:pt idx="1103">
                  <c:v>85858</c:v>
                </c:pt>
                <c:pt idx="1104">
                  <c:v>85858</c:v>
                </c:pt>
                <c:pt idx="1105">
                  <c:v>85858</c:v>
                </c:pt>
                <c:pt idx="1106">
                  <c:v>85858</c:v>
                </c:pt>
                <c:pt idx="1107">
                  <c:v>85858</c:v>
                </c:pt>
                <c:pt idx="1108">
                  <c:v>85858</c:v>
                </c:pt>
                <c:pt idx="1109">
                  <c:v>85858</c:v>
                </c:pt>
                <c:pt idx="1110">
                  <c:v>85858</c:v>
                </c:pt>
                <c:pt idx="1111">
                  <c:v>85858</c:v>
                </c:pt>
                <c:pt idx="1112">
                  <c:v>85858</c:v>
                </c:pt>
                <c:pt idx="1113">
                  <c:v>85858</c:v>
                </c:pt>
                <c:pt idx="1114">
                  <c:v>85858</c:v>
                </c:pt>
                <c:pt idx="1115">
                  <c:v>85858</c:v>
                </c:pt>
                <c:pt idx="1116">
                  <c:v>85858</c:v>
                </c:pt>
                <c:pt idx="1117">
                  <c:v>85858</c:v>
                </c:pt>
                <c:pt idx="1118">
                  <c:v>85858</c:v>
                </c:pt>
                <c:pt idx="1119">
                  <c:v>85858</c:v>
                </c:pt>
                <c:pt idx="1120">
                  <c:v>85858</c:v>
                </c:pt>
                <c:pt idx="1121">
                  <c:v>85858</c:v>
                </c:pt>
                <c:pt idx="1122">
                  <c:v>85858</c:v>
                </c:pt>
                <c:pt idx="1123">
                  <c:v>85858</c:v>
                </c:pt>
                <c:pt idx="1124">
                  <c:v>85858</c:v>
                </c:pt>
                <c:pt idx="1125">
                  <c:v>52445</c:v>
                </c:pt>
                <c:pt idx="1126">
                  <c:v>52445</c:v>
                </c:pt>
                <c:pt idx="1127">
                  <c:v>52445</c:v>
                </c:pt>
                <c:pt idx="1128">
                  <c:v>52445</c:v>
                </c:pt>
                <c:pt idx="1129">
                  <c:v>52445</c:v>
                </c:pt>
                <c:pt idx="1130">
                  <c:v>52445</c:v>
                </c:pt>
                <c:pt idx="1131">
                  <c:v>52445</c:v>
                </c:pt>
                <c:pt idx="1132">
                  <c:v>52445</c:v>
                </c:pt>
                <c:pt idx="1133">
                  <c:v>52445</c:v>
                </c:pt>
                <c:pt idx="1134">
                  <c:v>52445</c:v>
                </c:pt>
                <c:pt idx="1135">
                  <c:v>52445</c:v>
                </c:pt>
                <c:pt idx="1136">
                  <c:v>52445</c:v>
                </c:pt>
                <c:pt idx="1137">
                  <c:v>52445</c:v>
                </c:pt>
                <c:pt idx="1138">
                  <c:v>52445</c:v>
                </c:pt>
                <c:pt idx="1139">
                  <c:v>52445</c:v>
                </c:pt>
                <c:pt idx="1140">
                  <c:v>52445</c:v>
                </c:pt>
                <c:pt idx="1141">
                  <c:v>52445</c:v>
                </c:pt>
                <c:pt idx="1142">
                  <c:v>52445</c:v>
                </c:pt>
                <c:pt idx="1143">
                  <c:v>52445</c:v>
                </c:pt>
                <c:pt idx="1144">
                  <c:v>52445</c:v>
                </c:pt>
                <c:pt idx="1145">
                  <c:v>52445</c:v>
                </c:pt>
                <c:pt idx="1146">
                  <c:v>52445</c:v>
                </c:pt>
                <c:pt idx="1147">
                  <c:v>52445</c:v>
                </c:pt>
                <c:pt idx="1148">
                  <c:v>52445</c:v>
                </c:pt>
                <c:pt idx="1149">
                  <c:v>52445</c:v>
                </c:pt>
                <c:pt idx="1150">
                  <c:v>52445</c:v>
                </c:pt>
                <c:pt idx="1151">
                  <c:v>52445</c:v>
                </c:pt>
                <c:pt idx="1152">
                  <c:v>52445</c:v>
                </c:pt>
                <c:pt idx="1153">
                  <c:v>52445</c:v>
                </c:pt>
                <c:pt idx="1154">
                  <c:v>49062</c:v>
                </c:pt>
                <c:pt idx="1155">
                  <c:v>49062</c:v>
                </c:pt>
                <c:pt idx="1156">
                  <c:v>49062</c:v>
                </c:pt>
                <c:pt idx="1157">
                  <c:v>49062</c:v>
                </c:pt>
                <c:pt idx="1158">
                  <c:v>49062</c:v>
                </c:pt>
                <c:pt idx="1159">
                  <c:v>49062</c:v>
                </c:pt>
                <c:pt idx="1160">
                  <c:v>49062</c:v>
                </c:pt>
                <c:pt idx="1161">
                  <c:v>49062</c:v>
                </c:pt>
                <c:pt idx="1162">
                  <c:v>49062</c:v>
                </c:pt>
                <c:pt idx="1163">
                  <c:v>49062</c:v>
                </c:pt>
                <c:pt idx="1164">
                  <c:v>49062</c:v>
                </c:pt>
                <c:pt idx="1165">
                  <c:v>49062</c:v>
                </c:pt>
                <c:pt idx="1166">
                  <c:v>49062</c:v>
                </c:pt>
                <c:pt idx="1167">
                  <c:v>49062</c:v>
                </c:pt>
                <c:pt idx="1168">
                  <c:v>49062</c:v>
                </c:pt>
                <c:pt idx="1169">
                  <c:v>49062</c:v>
                </c:pt>
                <c:pt idx="1170">
                  <c:v>49062</c:v>
                </c:pt>
                <c:pt idx="1171">
                  <c:v>49062</c:v>
                </c:pt>
                <c:pt idx="1172">
                  <c:v>49062</c:v>
                </c:pt>
                <c:pt idx="1173">
                  <c:v>49062</c:v>
                </c:pt>
                <c:pt idx="1174">
                  <c:v>49062</c:v>
                </c:pt>
                <c:pt idx="1175">
                  <c:v>49062</c:v>
                </c:pt>
                <c:pt idx="1176">
                  <c:v>49062</c:v>
                </c:pt>
                <c:pt idx="1177">
                  <c:v>49062</c:v>
                </c:pt>
                <c:pt idx="1178">
                  <c:v>49062</c:v>
                </c:pt>
                <c:pt idx="1179">
                  <c:v>49062</c:v>
                </c:pt>
                <c:pt idx="1180">
                  <c:v>49062</c:v>
                </c:pt>
                <c:pt idx="1181">
                  <c:v>49062</c:v>
                </c:pt>
                <c:pt idx="1182">
                  <c:v>49062</c:v>
                </c:pt>
                <c:pt idx="1183">
                  <c:v>49062</c:v>
                </c:pt>
                <c:pt idx="1184">
                  <c:v>49062</c:v>
                </c:pt>
                <c:pt idx="1185">
                  <c:v>24531</c:v>
                </c:pt>
                <c:pt idx="1186">
                  <c:v>24531</c:v>
                </c:pt>
                <c:pt idx="1187">
                  <c:v>24531</c:v>
                </c:pt>
                <c:pt idx="1188">
                  <c:v>24531</c:v>
                </c:pt>
                <c:pt idx="1189">
                  <c:v>24531</c:v>
                </c:pt>
                <c:pt idx="1190">
                  <c:v>24531</c:v>
                </c:pt>
                <c:pt idx="1191">
                  <c:v>24531</c:v>
                </c:pt>
                <c:pt idx="1192">
                  <c:v>24531</c:v>
                </c:pt>
                <c:pt idx="1193">
                  <c:v>24531</c:v>
                </c:pt>
                <c:pt idx="1194">
                  <c:v>24531</c:v>
                </c:pt>
                <c:pt idx="1195">
                  <c:v>24531</c:v>
                </c:pt>
                <c:pt idx="1196">
                  <c:v>24531</c:v>
                </c:pt>
                <c:pt idx="1197">
                  <c:v>24531</c:v>
                </c:pt>
                <c:pt idx="1198">
                  <c:v>24531</c:v>
                </c:pt>
                <c:pt idx="1199">
                  <c:v>24531</c:v>
                </c:pt>
                <c:pt idx="1200">
                  <c:v>24531</c:v>
                </c:pt>
                <c:pt idx="1201">
                  <c:v>24531</c:v>
                </c:pt>
                <c:pt idx="1202">
                  <c:v>24531</c:v>
                </c:pt>
                <c:pt idx="1203">
                  <c:v>24531</c:v>
                </c:pt>
                <c:pt idx="1204">
                  <c:v>24531</c:v>
                </c:pt>
                <c:pt idx="1205">
                  <c:v>24531</c:v>
                </c:pt>
                <c:pt idx="1206">
                  <c:v>24531</c:v>
                </c:pt>
                <c:pt idx="1207">
                  <c:v>24531</c:v>
                </c:pt>
                <c:pt idx="1208">
                  <c:v>24531</c:v>
                </c:pt>
                <c:pt idx="1209">
                  <c:v>24531</c:v>
                </c:pt>
                <c:pt idx="1210">
                  <c:v>24531</c:v>
                </c:pt>
                <c:pt idx="1211">
                  <c:v>24531</c:v>
                </c:pt>
                <c:pt idx="1212">
                  <c:v>24531</c:v>
                </c:pt>
                <c:pt idx="1213">
                  <c:v>24531</c:v>
                </c:pt>
                <c:pt idx="1214">
                  <c:v>24531</c:v>
                </c:pt>
                <c:pt idx="1215">
                  <c:v>24531</c:v>
                </c:pt>
                <c:pt idx="1216">
                  <c:v>50697</c:v>
                </c:pt>
                <c:pt idx="1217">
                  <c:v>50697</c:v>
                </c:pt>
                <c:pt idx="1218">
                  <c:v>50697</c:v>
                </c:pt>
                <c:pt idx="1219">
                  <c:v>50697</c:v>
                </c:pt>
                <c:pt idx="1220">
                  <c:v>50697</c:v>
                </c:pt>
                <c:pt idx="1221">
                  <c:v>50697</c:v>
                </c:pt>
                <c:pt idx="1222">
                  <c:v>50697</c:v>
                </c:pt>
                <c:pt idx="1223">
                  <c:v>50697</c:v>
                </c:pt>
                <c:pt idx="1224">
                  <c:v>50697</c:v>
                </c:pt>
                <c:pt idx="1225">
                  <c:v>50697</c:v>
                </c:pt>
                <c:pt idx="1226">
                  <c:v>50697</c:v>
                </c:pt>
                <c:pt idx="1227">
                  <c:v>50697</c:v>
                </c:pt>
                <c:pt idx="1228">
                  <c:v>50697</c:v>
                </c:pt>
                <c:pt idx="1229">
                  <c:v>50697</c:v>
                </c:pt>
                <c:pt idx="1230">
                  <c:v>50697</c:v>
                </c:pt>
                <c:pt idx="1231">
                  <c:v>50697</c:v>
                </c:pt>
                <c:pt idx="1232">
                  <c:v>50697</c:v>
                </c:pt>
                <c:pt idx="1233">
                  <c:v>50697</c:v>
                </c:pt>
                <c:pt idx="1234">
                  <c:v>50697</c:v>
                </c:pt>
                <c:pt idx="1235">
                  <c:v>50697</c:v>
                </c:pt>
                <c:pt idx="1236">
                  <c:v>50697</c:v>
                </c:pt>
                <c:pt idx="1237">
                  <c:v>50697</c:v>
                </c:pt>
                <c:pt idx="1238">
                  <c:v>50697</c:v>
                </c:pt>
                <c:pt idx="1239">
                  <c:v>50697</c:v>
                </c:pt>
                <c:pt idx="1240">
                  <c:v>50697</c:v>
                </c:pt>
                <c:pt idx="1241">
                  <c:v>50697</c:v>
                </c:pt>
                <c:pt idx="1242">
                  <c:v>50697</c:v>
                </c:pt>
                <c:pt idx="1243">
                  <c:v>50697</c:v>
                </c:pt>
                <c:pt idx="1244">
                  <c:v>50697</c:v>
                </c:pt>
                <c:pt idx="1245">
                  <c:v>50697</c:v>
                </c:pt>
                <c:pt idx="1246">
                  <c:v>73593</c:v>
                </c:pt>
                <c:pt idx="1247">
                  <c:v>73593</c:v>
                </c:pt>
                <c:pt idx="1248">
                  <c:v>73593</c:v>
                </c:pt>
                <c:pt idx="1249">
                  <c:v>73593</c:v>
                </c:pt>
                <c:pt idx="1250">
                  <c:v>73593</c:v>
                </c:pt>
                <c:pt idx="1251">
                  <c:v>73593</c:v>
                </c:pt>
                <c:pt idx="1252">
                  <c:v>73593</c:v>
                </c:pt>
                <c:pt idx="1253">
                  <c:v>73593</c:v>
                </c:pt>
                <c:pt idx="1254">
                  <c:v>73593</c:v>
                </c:pt>
                <c:pt idx="1255">
                  <c:v>73593</c:v>
                </c:pt>
                <c:pt idx="1256">
                  <c:v>73593</c:v>
                </c:pt>
                <c:pt idx="1257">
                  <c:v>73593</c:v>
                </c:pt>
                <c:pt idx="1258">
                  <c:v>73593</c:v>
                </c:pt>
                <c:pt idx="1259">
                  <c:v>73593</c:v>
                </c:pt>
                <c:pt idx="1260">
                  <c:v>73593</c:v>
                </c:pt>
                <c:pt idx="1261">
                  <c:v>73593</c:v>
                </c:pt>
                <c:pt idx="1262">
                  <c:v>73593</c:v>
                </c:pt>
                <c:pt idx="1263">
                  <c:v>73593</c:v>
                </c:pt>
                <c:pt idx="1264">
                  <c:v>73593</c:v>
                </c:pt>
                <c:pt idx="1265">
                  <c:v>73593</c:v>
                </c:pt>
                <c:pt idx="1266">
                  <c:v>73593</c:v>
                </c:pt>
                <c:pt idx="1267">
                  <c:v>73593</c:v>
                </c:pt>
                <c:pt idx="1268">
                  <c:v>73593</c:v>
                </c:pt>
                <c:pt idx="1269">
                  <c:v>73593</c:v>
                </c:pt>
                <c:pt idx="1270">
                  <c:v>73593</c:v>
                </c:pt>
                <c:pt idx="1271">
                  <c:v>73593</c:v>
                </c:pt>
                <c:pt idx="1272">
                  <c:v>73593</c:v>
                </c:pt>
                <c:pt idx="1273">
                  <c:v>73593</c:v>
                </c:pt>
                <c:pt idx="1274">
                  <c:v>73593</c:v>
                </c:pt>
                <c:pt idx="1275">
                  <c:v>73593</c:v>
                </c:pt>
                <c:pt idx="1276">
                  <c:v>73593</c:v>
                </c:pt>
                <c:pt idx="1277">
                  <c:v>101395</c:v>
                </c:pt>
                <c:pt idx="1278">
                  <c:v>101395</c:v>
                </c:pt>
                <c:pt idx="1279">
                  <c:v>101395</c:v>
                </c:pt>
                <c:pt idx="1280">
                  <c:v>101395</c:v>
                </c:pt>
                <c:pt idx="1281">
                  <c:v>101395</c:v>
                </c:pt>
                <c:pt idx="1282">
                  <c:v>101395</c:v>
                </c:pt>
                <c:pt idx="1283">
                  <c:v>101395</c:v>
                </c:pt>
                <c:pt idx="1284">
                  <c:v>101395</c:v>
                </c:pt>
                <c:pt idx="1285">
                  <c:v>101395</c:v>
                </c:pt>
                <c:pt idx="1286">
                  <c:v>101395</c:v>
                </c:pt>
                <c:pt idx="1287">
                  <c:v>101395</c:v>
                </c:pt>
                <c:pt idx="1288">
                  <c:v>101395</c:v>
                </c:pt>
                <c:pt idx="1289">
                  <c:v>101395</c:v>
                </c:pt>
                <c:pt idx="1290">
                  <c:v>101395</c:v>
                </c:pt>
                <c:pt idx="1291">
                  <c:v>101395</c:v>
                </c:pt>
                <c:pt idx="1292">
                  <c:v>101395</c:v>
                </c:pt>
                <c:pt idx="1293">
                  <c:v>101395</c:v>
                </c:pt>
                <c:pt idx="1294">
                  <c:v>101395</c:v>
                </c:pt>
                <c:pt idx="1295">
                  <c:v>101395</c:v>
                </c:pt>
                <c:pt idx="1296">
                  <c:v>101395</c:v>
                </c:pt>
                <c:pt idx="1297">
                  <c:v>101395</c:v>
                </c:pt>
                <c:pt idx="1298">
                  <c:v>101395</c:v>
                </c:pt>
                <c:pt idx="1299">
                  <c:v>101395</c:v>
                </c:pt>
                <c:pt idx="1300">
                  <c:v>101395</c:v>
                </c:pt>
                <c:pt idx="1301">
                  <c:v>101395</c:v>
                </c:pt>
                <c:pt idx="1302">
                  <c:v>101395</c:v>
                </c:pt>
                <c:pt idx="1303">
                  <c:v>101395</c:v>
                </c:pt>
                <c:pt idx="1304">
                  <c:v>101395</c:v>
                </c:pt>
                <c:pt idx="1305">
                  <c:v>101395</c:v>
                </c:pt>
                <c:pt idx="1306">
                  <c:v>101395</c:v>
                </c:pt>
                <c:pt idx="1307">
                  <c:v>134921</c:v>
                </c:pt>
                <c:pt idx="1308">
                  <c:v>134921</c:v>
                </c:pt>
                <c:pt idx="1309">
                  <c:v>134921</c:v>
                </c:pt>
                <c:pt idx="1310">
                  <c:v>134921</c:v>
                </c:pt>
                <c:pt idx="1311">
                  <c:v>134921</c:v>
                </c:pt>
                <c:pt idx="1312">
                  <c:v>134921</c:v>
                </c:pt>
                <c:pt idx="1313">
                  <c:v>134921</c:v>
                </c:pt>
                <c:pt idx="1314">
                  <c:v>134921</c:v>
                </c:pt>
                <c:pt idx="1315">
                  <c:v>134921</c:v>
                </c:pt>
                <c:pt idx="1316">
                  <c:v>134921</c:v>
                </c:pt>
                <c:pt idx="1317">
                  <c:v>134921</c:v>
                </c:pt>
                <c:pt idx="1318">
                  <c:v>134921</c:v>
                </c:pt>
                <c:pt idx="1319">
                  <c:v>134921</c:v>
                </c:pt>
                <c:pt idx="1320">
                  <c:v>134921</c:v>
                </c:pt>
                <c:pt idx="1321">
                  <c:v>134921</c:v>
                </c:pt>
                <c:pt idx="1322">
                  <c:v>134921</c:v>
                </c:pt>
                <c:pt idx="1323">
                  <c:v>134921</c:v>
                </c:pt>
                <c:pt idx="1324">
                  <c:v>134921</c:v>
                </c:pt>
                <c:pt idx="1325">
                  <c:v>134921</c:v>
                </c:pt>
                <c:pt idx="1326">
                  <c:v>134921</c:v>
                </c:pt>
                <c:pt idx="1327">
                  <c:v>134921</c:v>
                </c:pt>
                <c:pt idx="1328">
                  <c:v>134921</c:v>
                </c:pt>
                <c:pt idx="1329">
                  <c:v>134921</c:v>
                </c:pt>
                <c:pt idx="1330">
                  <c:v>134921</c:v>
                </c:pt>
                <c:pt idx="1331">
                  <c:v>134921</c:v>
                </c:pt>
                <c:pt idx="1332">
                  <c:v>134921</c:v>
                </c:pt>
                <c:pt idx="1333">
                  <c:v>134921</c:v>
                </c:pt>
                <c:pt idx="1334">
                  <c:v>134921</c:v>
                </c:pt>
                <c:pt idx="1335">
                  <c:v>134921</c:v>
                </c:pt>
                <c:pt idx="1336">
                  <c:v>134921</c:v>
                </c:pt>
                <c:pt idx="1337">
                  <c:v>134921</c:v>
                </c:pt>
                <c:pt idx="1338">
                  <c:v>171717</c:v>
                </c:pt>
                <c:pt idx="1339">
                  <c:v>171717</c:v>
                </c:pt>
                <c:pt idx="1340">
                  <c:v>171717</c:v>
                </c:pt>
                <c:pt idx="1341">
                  <c:v>171717</c:v>
                </c:pt>
                <c:pt idx="1342">
                  <c:v>171717</c:v>
                </c:pt>
                <c:pt idx="1343">
                  <c:v>171717</c:v>
                </c:pt>
                <c:pt idx="1344">
                  <c:v>171717</c:v>
                </c:pt>
                <c:pt idx="1345">
                  <c:v>171717</c:v>
                </c:pt>
                <c:pt idx="1346">
                  <c:v>171717</c:v>
                </c:pt>
                <c:pt idx="1347">
                  <c:v>171717</c:v>
                </c:pt>
                <c:pt idx="1348">
                  <c:v>171717</c:v>
                </c:pt>
                <c:pt idx="1349">
                  <c:v>171717</c:v>
                </c:pt>
                <c:pt idx="1350">
                  <c:v>171717</c:v>
                </c:pt>
                <c:pt idx="1351">
                  <c:v>171717</c:v>
                </c:pt>
                <c:pt idx="1352">
                  <c:v>171717</c:v>
                </c:pt>
                <c:pt idx="1353">
                  <c:v>171717</c:v>
                </c:pt>
                <c:pt idx="1354">
                  <c:v>171717</c:v>
                </c:pt>
                <c:pt idx="1355">
                  <c:v>171717</c:v>
                </c:pt>
                <c:pt idx="1356">
                  <c:v>171717</c:v>
                </c:pt>
                <c:pt idx="1357">
                  <c:v>171717</c:v>
                </c:pt>
                <c:pt idx="1358">
                  <c:v>171717</c:v>
                </c:pt>
                <c:pt idx="1359">
                  <c:v>171717</c:v>
                </c:pt>
                <c:pt idx="1360">
                  <c:v>171717</c:v>
                </c:pt>
                <c:pt idx="1361">
                  <c:v>171717</c:v>
                </c:pt>
                <c:pt idx="1362">
                  <c:v>171717</c:v>
                </c:pt>
                <c:pt idx="1363">
                  <c:v>171717</c:v>
                </c:pt>
                <c:pt idx="1364">
                  <c:v>171717</c:v>
                </c:pt>
                <c:pt idx="1365">
                  <c:v>171717</c:v>
                </c:pt>
                <c:pt idx="1366">
                  <c:v>171717</c:v>
                </c:pt>
                <c:pt idx="1367">
                  <c:v>171717</c:v>
                </c:pt>
                <c:pt idx="1368">
                  <c:v>171717</c:v>
                </c:pt>
                <c:pt idx="1369">
                  <c:v>190116</c:v>
                </c:pt>
                <c:pt idx="1370">
                  <c:v>190116</c:v>
                </c:pt>
                <c:pt idx="1371">
                  <c:v>190116</c:v>
                </c:pt>
                <c:pt idx="1372">
                  <c:v>190116</c:v>
                </c:pt>
                <c:pt idx="1373">
                  <c:v>190116</c:v>
                </c:pt>
                <c:pt idx="1374">
                  <c:v>190116</c:v>
                </c:pt>
                <c:pt idx="1375">
                  <c:v>190116</c:v>
                </c:pt>
                <c:pt idx="1376">
                  <c:v>190116</c:v>
                </c:pt>
                <c:pt idx="1377">
                  <c:v>190116</c:v>
                </c:pt>
                <c:pt idx="1378">
                  <c:v>190116</c:v>
                </c:pt>
                <c:pt idx="1379">
                  <c:v>190116</c:v>
                </c:pt>
                <c:pt idx="1380">
                  <c:v>190116</c:v>
                </c:pt>
                <c:pt idx="1381">
                  <c:v>190116</c:v>
                </c:pt>
                <c:pt idx="1382">
                  <c:v>190116</c:v>
                </c:pt>
                <c:pt idx="1383">
                  <c:v>190116</c:v>
                </c:pt>
                <c:pt idx="1384">
                  <c:v>190116</c:v>
                </c:pt>
                <c:pt idx="1385">
                  <c:v>190116</c:v>
                </c:pt>
                <c:pt idx="1386">
                  <c:v>190116</c:v>
                </c:pt>
                <c:pt idx="1387">
                  <c:v>190116</c:v>
                </c:pt>
                <c:pt idx="1388">
                  <c:v>190116</c:v>
                </c:pt>
                <c:pt idx="1389">
                  <c:v>190116</c:v>
                </c:pt>
                <c:pt idx="1390">
                  <c:v>190116</c:v>
                </c:pt>
                <c:pt idx="1391">
                  <c:v>190116</c:v>
                </c:pt>
                <c:pt idx="1392">
                  <c:v>190116</c:v>
                </c:pt>
                <c:pt idx="1393">
                  <c:v>190116</c:v>
                </c:pt>
                <c:pt idx="1394">
                  <c:v>190116</c:v>
                </c:pt>
                <c:pt idx="1395">
                  <c:v>190116</c:v>
                </c:pt>
                <c:pt idx="1396">
                  <c:v>190116</c:v>
                </c:pt>
                <c:pt idx="1397">
                  <c:v>190116</c:v>
                </c:pt>
                <c:pt idx="1398">
                  <c:v>190116</c:v>
                </c:pt>
                <c:pt idx="1399">
                  <c:v>171717</c:v>
                </c:pt>
                <c:pt idx="1400">
                  <c:v>171717</c:v>
                </c:pt>
                <c:pt idx="1401">
                  <c:v>171717</c:v>
                </c:pt>
                <c:pt idx="1402">
                  <c:v>171717</c:v>
                </c:pt>
                <c:pt idx="1403">
                  <c:v>171717</c:v>
                </c:pt>
                <c:pt idx="1404">
                  <c:v>171717</c:v>
                </c:pt>
                <c:pt idx="1405">
                  <c:v>171717</c:v>
                </c:pt>
                <c:pt idx="1406">
                  <c:v>171717</c:v>
                </c:pt>
                <c:pt idx="1407">
                  <c:v>171717</c:v>
                </c:pt>
                <c:pt idx="1408">
                  <c:v>171717</c:v>
                </c:pt>
                <c:pt idx="1409">
                  <c:v>171717</c:v>
                </c:pt>
                <c:pt idx="1410">
                  <c:v>171717</c:v>
                </c:pt>
                <c:pt idx="1411">
                  <c:v>171717</c:v>
                </c:pt>
                <c:pt idx="1412">
                  <c:v>171717</c:v>
                </c:pt>
                <c:pt idx="1413">
                  <c:v>171717</c:v>
                </c:pt>
                <c:pt idx="1414">
                  <c:v>171717</c:v>
                </c:pt>
                <c:pt idx="1415">
                  <c:v>171717</c:v>
                </c:pt>
                <c:pt idx="1416">
                  <c:v>171717</c:v>
                </c:pt>
                <c:pt idx="1417">
                  <c:v>171717</c:v>
                </c:pt>
                <c:pt idx="1418">
                  <c:v>171717</c:v>
                </c:pt>
                <c:pt idx="1419">
                  <c:v>171717</c:v>
                </c:pt>
                <c:pt idx="1420">
                  <c:v>171717</c:v>
                </c:pt>
                <c:pt idx="1421">
                  <c:v>171717</c:v>
                </c:pt>
                <c:pt idx="1422">
                  <c:v>171717</c:v>
                </c:pt>
                <c:pt idx="1423">
                  <c:v>171717</c:v>
                </c:pt>
                <c:pt idx="1424">
                  <c:v>171717</c:v>
                </c:pt>
                <c:pt idx="1425">
                  <c:v>171717</c:v>
                </c:pt>
                <c:pt idx="1426">
                  <c:v>171717</c:v>
                </c:pt>
                <c:pt idx="1427">
                  <c:v>171717</c:v>
                </c:pt>
                <c:pt idx="1428">
                  <c:v>171717</c:v>
                </c:pt>
                <c:pt idx="1429">
                  <c:v>171717</c:v>
                </c:pt>
                <c:pt idx="1430">
                  <c:v>139418</c:v>
                </c:pt>
                <c:pt idx="1431">
                  <c:v>139418</c:v>
                </c:pt>
                <c:pt idx="1432">
                  <c:v>139418</c:v>
                </c:pt>
                <c:pt idx="1433">
                  <c:v>139418</c:v>
                </c:pt>
                <c:pt idx="1434">
                  <c:v>139418</c:v>
                </c:pt>
                <c:pt idx="1435">
                  <c:v>139418</c:v>
                </c:pt>
                <c:pt idx="1436">
                  <c:v>139418</c:v>
                </c:pt>
                <c:pt idx="1437">
                  <c:v>139418</c:v>
                </c:pt>
                <c:pt idx="1438">
                  <c:v>139418</c:v>
                </c:pt>
                <c:pt idx="1439">
                  <c:v>139418</c:v>
                </c:pt>
                <c:pt idx="1440">
                  <c:v>139418</c:v>
                </c:pt>
                <c:pt idx="1441">
                  <c:v>139418</c:v>
                </c:pt>
                <c:pt idx="1442">
                  <c:v>139418</c:v>
                </c:pt>
                <c:pt idx="1443">
                  <c:v>139418</c:v>
                </c:pt>
                <c:pt idx="1444">
                  <c:v>139418</c:v>
                </c:pt>
                <c:pt idx="1445">
                  <c:v>139418</c:v>
                </c:pt>
                <c:pt idx="1446">
                  <c:v>139418</c:v>
                </c:pt>
                <c:pt idx="1447">
                  <c:v>139418</c:v>
                </c:pt>
                <c:pt idx="1448">
                  <c:v>139418</c:v>
                </c:pt>
                <c:pt idx="1449">
                  <c:v>139418</c:v>
                </c:pt>
                <c:pt idx="1450">
                  <c:v>139418</c:v>
                </c:pt>
                <c:pt idx="1451">
                  <c:v>139418</c:v>
                </c:pt>
                <c:pt idx="1452">
                  <c:v>139418</c:v>
                </c:pt>
                <c:pt idx="1453">
                  <c:v>139418</c:v>
                </c:pt>
                <c:pt idx="1454">
                  <c:v>139418</c:v>
                </c:pt>
                <c:pt idx="1455">
                  <c:v>139418</c:v>
                </c:pt>
                <c:pt idx="1456">
                  <c:v>139418</c:v>
                </c:pt>
                <c:pt idx="1457">
                  <c:v>139418</c:v>
                </c:pt>
                <c:pt idx="1458">
                  <c:v>139418</c:v>
                </c:pt>
                <c:pt idx="1459">
                  <c:v>139418</c:v>
                </c:pt>
                <c:pt idx="1460">
                  <c:v>85858</c:v>
                </c:pt>
                <c:pt idx="1461">
                  <c:v>85858</c:v>
                </c:pt>
                <c:pt idx="1462">
                  <c:v>85858</c:v>
                </c:pt>
                <c:pt idx="1463">
                  <c:v>85858</c:v>
                </c:pt>
                <c:pt idx="1464">
                  <c:v>85858</c:v>
                </c:pt>
                <c:pt idx="1465">
                  <c:v>85858</c:v>
                </c:pt>
                <c:pt idx="1466">
                  <c:v>85858</c:v>
                </c:pt>
                <c:pt idx="1467">
                  <c:v>85858</c:v>
                </c:pt>
                <c:pt idx="1468">
                  <c:v>85858</c:v>
                </c:pt>
                <c:pt idx="1469">
                  <c:v>85858</c:v>
                </c:pt>
                <c:pt idx="1470">
                  <c:v>85858</c:v>
                </c:pt>
                <c:pt idx="1471">
                  <c:v>85858</c:v>
                </c:pt>
                <c:pt idx="1472">
                  <c:v>85858</c:v>
                </c:pt>
                <c:pt idx="1473">
                  <c:v>85858</c:v>
                </c:pt>
                <c:pt idx="1474">
                  <c:v>85858</c:v>
                </c:pt>
                <c:pt idx="1475">
                  <c:v>85858</c:v>
                </c:pt>
                <c:pt idx="1476">
                  <c:v>85858</c:v>
                </c:pt>
                <c:pt idx="1477">
                  <c:v>85858</c:v>
                </c:pt>
                <c:pt idx="1478">
                  <c:v>85858</c:v>
                </c:pt>
                <c:pt idx="1479">
                  <c:v>85858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8948-A1EC-A13418BA6E47}"/>
            </c:ext>
          </c:extLst>
        </c:ser>
        <c:ser>
          <c:idx val="2"/>
          <c:order val="2"/>
          <c:tx>
            <c:v>Addition Date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'Gordon Solar Array'!$AB$5:$AB$6</c:f>
              <c:numCache>
                <c:formatCode>m/d/yyyy</c:formatCode>
                <c:ptCount val="2"/>
                <c:pt idx="0">
                  <c:v>44659</c:v>
                </c:pt>
                <c:pt idx="1">
                  <c:v>44659</c:v>
                </c:pt>
              </c:numCache>
            </c:numRef>
          </c:xVal>
          <c:yVal>
            <c:numRef>
              <c:f>'Gordon Solar Array'!$AC$5:$AC$6</c:f>
              <c:numCache>
                <c:formatCode>General</c:formatCode>
                <c:ptCount val="2"/>
                <c:pt idx="0">
                  <c:v>350000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57-4B76-81BC-11E117D6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27072"/>
        <c:axId val="2123743872"/>
      </c:scatterChart>
      <c:valAx>
        <c:axId val="2123627072"/>
        <c:scaling>
          <c:orientation val="minMax"/>
          <c:max val="45000"/>
          <c:min val="43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43872"/>
        <c:crosses val="autoZero"/>
        <c:crossBetween val="midCat"/>
        <c:majorUnit val="200"/>
      </c:valAx>
      <c:valAx>
        <c:axId val="21237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2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Yield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'Gordon Solar Array'!$O$3:$O$50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12</c:v>
                </c:pt>
                <c:pt idx="27">
                  <c:v>11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</c:numCache>
            </c:numRef>
          </c:cat>
          <c:val>
            <c:numRef>
              <c:f>'Gordon Solar Array'!$Q$3:$Q$50</c:f>
              <c:numCache>
                <c:formatCode>0.000</c:formatCode>
                <c:ptCount val="48"/>
                <c:pt idx="0">
                  <c:v>1.5305200000000001</c:v>
                </c:pt>
                <c:pt idx="1">
                  <c:v>0.89932000000000001</c:v>
                </c:pt>
                <c:pt idx="2">
                  <c:v>0.77383000000000002</c:v>
                </c:pt>
                <c:pt idx="3">
                  <c:v>2.1289500000000001</c:v>
                </c:pt>
                <c:pt idx="4">
                  <c:v>4.62582</c:v>
                </c:pt>
                <c:pt idx="5">
                  <c:v>10.1142</c:v>
                </c:pt>
                <c:pt idx="6">
                  <c:v>6.3146199999999997</c:v>
                </c:pt>
                <c:pt idx="7">
                  <c:v>7.2936500000000004</c:v>
                </c:pt>
                <c:pt idx="8">
                  <c:v>7.4157099999999998</c:v>
                </c:pt>
                <c:pt idx="9">
                  <c:v>5.8637600000000001</c:v>
                </c:pt>
                <c:pt idx="10">
                  <c:v>4.5051600000000001</c:v>
                </c:pt>
                <c:pt idx="11">
                  <c:v>3.1383899999999998</c:v>
                </c:pt>
                <c:pt idx="12">
                  <c:v>2.3296800000000002</c:v>
                </c:pt>
                <c:pt idx="13">
                  <c:v>0.67769999999999997</c:v>
                </c:pt>
                <c:pt idx="14">
                  <c:v>1.1545799999999999</c:v>
                </c:pt>
                <c:pt idx="15">
                  <c:v>2.0009199999999998</c:v>
                </c:pt>
                <c:pt idx="16">
                  <c:v>2.4528099999999999</c:v>
                </c:pt>
                <c:pt idx="17">
                  <c:v>4.1357200000000001</c:v>
                </c:pt>
                <c:pt idx="18">
                  <c:v>4.90198</c:v>
                </c:pt>
                <c:pt idx="19">
                  <c:v>5.1549899999999997</c:v>
                </c:pt>
                <c:pt idx="20">
                  <c:v>5.4212400000000001</c:v>
                </c:pt>
                <c:pt idx="21">
                  <c:v>5.0375500000000004</c:v>
                </c:pt>
                <c:pt idx="22">
                  <c:v>4.4133899999999997</c:v>
                </c:pt>
                <c:pt idx="23">
                  <c:v>3.99709</c:v>
                </c:pt>
                <c:pt idx="24">
                  <c:v>0.10363</c:v>
                </c:pt>
                <c:pt idx="25">
                  <c:v>0.32727000000000001</c:v>
                </c:pt>
                <c:pt idx="26">
                  <c:v>0.95509999999999995</c:v>
                </c:pt>
                <c:pt idx="27">
                  <c:v>2.3673700000000002</c:v>
                </c:pt>
                <c:pt idx="28">
                  <c:v>3.0247899999999999</c:v>
                </c:pt>
                <c:pt idx="29">
                  <c:v>3.4529800000000002</c:v>
                </c:pt>
                <c:pt idx="30">
                  <c:v>5.34117</c:v>
                </c:pt>
                <c:pt idx="31">
                  <c:v>5.8733599999999999</c:v>
                </c:pt>
                <c:pt idx="32">
                  <c:v>5.8236699999999999</c:v>
                </c:pt>
                <c:pt idx="33">
                  <c:v>5.2667700000000002</c:v>
                </c:pt>
                <c:pt idx="34">
                  <c:v>4.7616699999999996</c:v>
                </c:pt>
                <c:pt idx="35">
                  <c:v>3.2049799999999999</c:v>
                </c:pt>
                <c:pt idx="36">
                  <c:v>1.4650000000000001</c:v>
                </c:pt>
                <c:pt idx="37">
                  <c:v>0.56996999999999998</c:v>
                </c:pt>
                <c:pt idx="38">
                  <c:v>1.6883600000000001</c:v>
                </c:pt>
                <c:pt idx="39">
                  <c:v>1.1065400000000001</c:v>
                </c:pt>
                <c:pt idx="40">
                  <c:v>2.4458099999999998</c:v>
                </c:pt>
                <c:pt idx="41">
                  <c:v>3.2279599999999999</c:v>
                </c:pt>
                <c:pt idx="42">
                  <c:v>5.1879299999999997</c:v>
                </c:pt>
                <c:pt idx="43">
                  <c:v>5.9806800000000004</c:v>
                </c:pt>
                <c:pt idx="44">
                  <c:v>4.9912299999999998</c:v>
                </c:pt>
                <c:pt idx="45">
                  <c:v>4.3773200000000001</c:v>
                </c:pt>
                <c:pt idx="46">
                  <c:v>3.9016500000000001</c:v>
                </c:pt>
                <c:pt idx="47">
                  <c:v>2.8906900000000002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B-4574-A50D-8B5F1B36670F}"/>
            </c:ext>
          </c:extLst>
        </c:ser>
        <c:ser>
          <c:idx val="1"/>
          <c:order val="1"/>
          <c:tx>
            <c:v>Expected Yield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'Gordon Solar Array'!$S$3:$S$50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1.753973</c:v>
                </c:pt>
                <c:pt idx="7">
                  <c:v>3.6060569999999998</c:v>
                </c:pt>
                <c:pt idx="8">
                  <c:v>5.7034799999999999</c:v>
                </c:pt>
                <c:pt idx="9">
                  <c:v>5.3232270000000002</c:v>
                </c:pt>
                <c:pt idx="10">
                  <c:v>4.1825400000000004</c:v>
                </c:pt>
                <c:pt idx="11">
                  <c:v>2.6615980000000001</c:v>
                </c:pt>
                <c:pt idx="12">
                  <c:v>1.520904</c:v>
                </c:pt>
                <c:pt idx="13">
                  <c:v>1.5209220000000001</c:v>
                </c:pt>
                <c:pt idx="14">
                  <c:v>0.76046100000000005</c:v>
                </c:pt>
                <c:pt idx="15">
                  <c:v>1.52091</c:v>
                </c:pt>
                <c:pt idx="16">
                  <c:v>2.2813829999999999</c:v>
                </c:pt>
                <c:pt idx="17">
                  <c:v>3.0418500000000002</c:v>
                </c:pt>
                <c:pt idx="18">
                  <c:v>4.1825510000000001</c:v>
                </c:pt>
                <c:pt idx="19">
                  <c:v>5.3232270000000002</c:v>
                </c:pt>
                <c:pt idx="20">
                  <c:v>5.7034799999999999</c:v>
                </c:pt>
                <c:pt idx="21">
                  <c:v>5.3232270000000002</c:v>
                </c:pt>
                <c:pt idx="22">
                  <c:v>4.1825400000000004</c:v>
                </c:pt>
                <c:pt idx="23">
                  <c:v>2.6615980000000001</c:v>
                </c:pt>
                <c:pt idx="24">
                  <c:v>1.520904</c:v>
                </c:pt>
                <c:pt idx="25">
                  <c:v>1.5209220000000001</c:v>
                </c:pt>
                <c:pt idx="26">
                  <c:v>0.76046100000000005</c:v>
                </c:pt>
                <c:pt idx="27">
                  <c:v>1.52091</c:v>
                </c:pt>
                <c:pt idx="28">
                  <c:v>2.2813829999999999</c:v>
                </c:pt>
                <c:pt idx="29">
                  <c:v>3.0418500000000002</c:v>
                </c:pt>
                <c:pt idx="30">
                  <c:v>4.1825510000000001</c:v>
                </c:pt>
                <c:pt idx="31">
                  <c:v>5.3232270000000002</c:v>
                </c:pt>
                <c:pt idx="32">
                  <c:v>5.7034799999999999</c:v>
                </c:pt>
                <c:pt idx="33">
                  <c:v>5.3232270000000002</c:v>
                </c:pt>
                <c:pt idx="34">
                  <c:v>4.1825400000000004</c:v>
                </c:pt>
                <c:pt idx="35">
                  <c:v>2.6615980000000001</c:v>
                </c:pt>
                <c:pt idx="36">
                  <c:v>1.520905</c:v>
                </c:pt>
                <c:pt idx="37">
                  <c:v>1.5209220000000001</c:v>
                </c:pt>
                <c:pt idx="38">
                  <c:v>0.76046100000000005</c:v>
                </c:pt>
                <c:pt idx="39">
                  <c:v>1.52091</c:v>
                </c:pt>
                <c:pt idx="40">
                  <c:v>2.2813829999999999</c:v>
                </c:pt>
                <c:pt idx="41">
                  <c:v>3.0418500000000002</c:v>
                </c:pt>
                <c:pt idx="42">
                  <c:v>4.1825510000000001</c:v>
                </c:pt>
                <c:pt idx="43">
                  <c:v>5.3232270000000002</c:v>
                </c:pt>
                <c:pt idx="44">
                  <c:v>5.7034799999999999</c:v>
                </c:pt>
                <c:pt idx="45">
                  <c:v>5.3232270000000002</c:v>
                </c:pt>
                <c:pt idx="46">
                  <c:v>4.1825400000000004</c:v>
                </c:pt>
                <c:pt idx="47">
                  <c:v>1.71716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B-4574-A50D-8B5F1B366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746448"/>
        <c:axId val="1476743952"/>
      </c:lineChart>
      <c:catAx>
        <c:axId val="147674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43952"/>
        <c:crosses val="autoZero"/>
        <c:auto val="0"/>
        <c:lblAlgn val="ctr"/>
        <c:lblOffset val="100"/>
        <c:noMultiLvlLbl val="0"/>
      </c:catAx>
      <c:valAx>
        <c:axId val="14767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Yield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'Gordon Solar Array'!$O$5:$O$14</c:f>
              <c:numCache>
                <c:formatCode>General</c:formatCode>
                <c:ptCount val="10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cat>
          <c:val>
            <c:numRef>
              <c:f>'Gordon Solar Array'!$Q$5:$Q$14</c:f>
              <c:numCache>
                <c:formatCode>0.000</c:formatCode>
                <c:ptCount val="10"/>
                <c:pt idx="0">
                  <c:v>0.77383000000000002</c:v>
                </c:pt>
                <c:pt idx="1">
                  <c:v>2.1289500000000001</c:v>
                </c:pt>
                <c:pt idx="2">
                  <c:v>4.62582</c:v>
                </c:pt>
                <c:pt idx="3">
                  <c:v>10.1142</c:v>
                </c:pt>
                <c:pt idx="4">
                  <c:v>6.3146199999999997</c:v>
                </c:pt>
                <c:pt idx="5">
                  <c:v>7.2936500000000004</c:v>
                </c:pt>
                <c:pt idx="6">
                  <c:v>7.4157099999999998</c:v>
                </c:pt>
                <c:pt idx="7">
                  <c:v>5.8637600000000001</c:v>
                </c:pt>
                <c:pt idx="8">
                  <c:v>4.5051600000000001</c:v>
                </c:pt>
                <c:pt idx="9">
                  <c:v>3.1383899999999998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A-4EDC-A52F-1E800D1206E3}"/>
            </c:ext>
          </c:extLst>
        </c:ser>
        <c:ser>
          <c:idx val="1"/>
          <c:order val="1"/>
          <c:tx>
            <c:v>Target Yield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'Gordon Solar Array'!$S$5:$S$14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1.753973</c:v>
                </c:pt>
                <c:pt idx="5">
                  <c:v>3.6060569999999998</c:v>
                </c:pt>
                <c:pt idx="6">
                  <c:v>5.7034799999999999</c:v>
                </c:pt>
                <c:pt idx="7">
                  <c:v>5.3232270000000002</c:v>
                </c:pt>
                <c:pt idx="8">
                  <c:v>4.1825400000000004</c:v>
                </c:pt>
                <c:pt idx="9">
                  <c:v>2.6615980000000001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A-4EDC-A52F-1E800D120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116496"/>
        <c:axId val="1242112752"/>
      </c:lineChart>
      <c:catAx>
        <c:axId val="12421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12752"/>
        <c:crosses val="autoZero"/>
        <c:auto val="0"/>
        <c:lblAlgn val="ctr"/>
        <c:lblOffset val="100"/>
        <c:noMultiLvlLbl val="0"/>
      </c:catAx>
      <c:valAx>
        <c:axId val="12421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Yield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'Gordon Solar Array'!$O$15:$O$26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</c:numCache>
            </c:numRef>
          </c:cat>
          <c:val>
            <c:numRef>
              <c:f>'Gordon Solar Array'!$Q$15:$Q$26</c:f>
              <c:numCache>
                <c:formatCode>0.000</c:formatCode>
                <c:ptCount val="12"/>
                <c:pt idx="0">
                  <c:v>2.3296800000000002</c:v>
                </c:pt>
                <c:pt idx="1">
                  <c:v>0.67769999999999997</c:v>
                </c:pt>
                <c:pt idx="2">
                  <c:v>1.1545799999999999</c:v>
                </c:pt>
                <c:pt idx="3">
                  <c:v>2.0009199999999998</c:v>
                </c:pt>
                <c:pt idx="4">
                  <c:v>2.4528099999999999</c:v>
                </c:pt>
                <c:pt idx="5">
                  <c:v>4.1357200000000001</c:v>
                </c:pt>
                <c:pt idx="6">
                  <c:v>4.90198</c:v>
                </c:pt>
                <c:pt idx="7">
                  <c:v>5.1549899999999997</c:v>
                </c:pt>
                <c:pt idx="8">
                  <c:v>5.4212400000000001</c:v>
                </c:pt>
                <c:pt idx="9">
                  <c:v>5.0375500000000004</c:v>
                </c:pt>
                <c:pt idx="10">
                  <c:v>4.4133899999999997</c:v>
                </c:pt>
                <c:pt idx="11">
                  <c:v>3.99709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E-4CB5-B9FF-E6B0F4D008FD}"/>
            </c:ext>
          </c:extLst>
        </c:ser>
        <c:ser>
          <c:idx val="1"/>
          <c:order val="1"/>
          <c:tx>
            <c:v>Target Yield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'Gordon Solar Array'!$O$15:$O$26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</c:numCache>
            </c:numRef>
          </c:cat>
          <c:val>
            <c:numRef>
              <c:f>'Gordon Solar Array'!$S$15:$S$26</c:f>
              <c:numCache>
                <c:formatCode>General</c:formatCode>
                <c:ptCount val="12"/>
                <c:pt idx="0">
                  <c:v>1.520904</c:v>
                </c:pt>
                <c:pt idx="1">
                  <c:v>1.5209220000000001</c:v>
                </c:pt>
                <c:pt idx="2">
                  <c:v>0.76046100000000005</c:v>
                </c:pt>
                <c:pt idx="3">
                  <c:v>1.52091</c:v>
                </c:pt>
                <c:pt idx="4">
                  <c:v>2.2813829999999999</c:v>
                </c:pt>
                <c:pt idx="5">
                  <c:v>3.0418500000000002</c:v>
                </c:pt>
                <c:pt idx="6">
                  <c:v>4.1825510000000001</c:v>
                </c:pt>
                <c:pt idx="7">
                  <c:v>5.3232270000000002</c:v>
                </c:pt>
                <c:pt idx="8">
                  <c:v>5.7034799999999999</c:v>
                </c:pt>
                <c:pt idx="9">
                  <c:v>5.3232270000000002</c:v>
                </c:pt>
                <c:pt idx="10">
                  <c:v>4.1825400000000004</c:v>
                </c:pt>
                <c:pt idx="11">
                  <c:v>2.6615980000000001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E-4CB5-B9FF-E6B0F4D00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043424"/>
        <c:axId val="1236043840"/>
      </c:lineChart>
      <c:catAx>
        <c:axId val="12360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43840"/>
        <c:crosses val="autoZero"/>
        <c:auto val="0"/>
        <c:lblAlgn val="ctr"/>
        <c:lblOffset val="100"/>
        <c:noMultiLvlLbl val="0"/>
      </c:catAx>
      <c:valAx>
        <c:axId val="1236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(MWh)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42849919801691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Yield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'Gordon Solar Array'!$O$27:$O$38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</c:numCache>
            </c:numRef>
          </c:cat>
          <c:val>
            <c:numRef>
              <c:f>'Gordon Solar Array'!$Q$27:$Q$38</c:f>
              <c:numCache>
                <c:formatCode>0.000</c:formatCode>
                <c:ptCount val="12"/>
                <c:pt idx="0">
                  <c:v>0.10363</c:v>
                </c:pt>
                <c:pt idx="1">
                  <c:v>0.32727000000000001</c:v>
                </c:pt>
                <c:pt idx="2">
                  <c:v>0.95509999999999995</c:v>
                </c:pt>
                <c:pt idx="3">
                  <c:v>2.3673700000000002</c:v>
                </c:pt>
                <c:pt idx="4">
                  <c:v>3.0247899999999999</c:v>
                </c:pt>
                <c:pt idx="5">
                  <c:v>3.4529800000000002</c:v>
                </c:pt>
                <c:pt idx="6">
                  <c:v>5.34117</c:v>
                </c:pt>
                <c:pt idx="7">
                  <c:v>5.8733599999999999</c:v>
                </c:pt>
                <c:pt idx="8">
                  <c:v>5.8236699999999999</c:v>
                </c:pt>
                <c:pt idx="9">
                  <c:v>5.2667700000000002</c:v>
                </c:pt>
                <c:pt idx="10">
                  <c:v>4.7616699999999996</c:v>
                </c:pt>
                <c:pt idx="11">
                  <c:v>3.2049799999999999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4-4A52-B02F-0053CA5C6CEC}"/>
            </c:ext>
          </c:extLst>
        </c:ser>
        <c:ser>
          <c:idx val="1"/>
          <c:order val="1"/>
          <c:tx>
            <c:v>Target Yield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'Gordon Solar Array'!$O$27:$O$38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</c:numCache>
            </c:numRef>
          </c:cat>
          <c:val>
            <c:numRef>
              <c:f>'Gordon Solar Array'!$S$27:$S$38</c:f>
              <c:numCache>
                <c:formatCode>General</c:formatCode>
                <c:ptCount val="12"/>
                <c:pt idx="0">
                  <c:v>1.520904</c:v>
                </c:pt>
                <c:pt idx="1">
                  <c:v>1.5209220000000001</c:v>
                </c:pt>
                <c:pt idx="2">
                  <c:v>0.76046100000000005</c:v>
                </c:pt>
                <c:pt idx="3">
                  <c:v>1.52091</c:v>
                </c:pt>
                <c:pt idx="4">
                  <c:v>2.2813829999999999</c:v>
                </c:pt>
                <c:pt idx="5">
                  <c:v>3.0418500000000002</c:v>
                </c:pt>
                <c:pt idx="6">
                  <c:v>4.1825510000000001</c:v>
                </c:pt>
                <c:pt idx="7">
                  <c:v>5.3232270000000002</c:v>
                </c:pt>
                <c:pt idx="8">
                  <c:v>5.7034799999999999</c:v>
                </c:pt>
                <c:pt idx="9">
                  <c:v>5.3232270000000002</c:v>
                </c:pt>
                <c:pt idx="10">
                  <c:v>4.1825400000000004</c:v>
                </c:pt>
                <c:pt idx="11">
                  <c:v>2.6615980000000001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A4-4A52-B02F-0053CA5C6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715008"/>
        <c:axId val="1287720000"/>
      </c:lineChart>
      <c:catAx>
        <c:axId val="12877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20000"/>
        <c:crosses val="autoZero"/>
        <c:auto val="0"/>
        <c:lblAlgn val="ctr"/>
        <c:lblOffset val="100"/>
        <c:noMultiLvlLbl val="0"/>
      </c:catAx>
      <c:valAx>
        <c:axId val="12877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Yield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'Gordon Solar Array'!$O$17:$O$28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'Gordon Solar Array'!$Q$17:$Q$28</c:f>
              <c:numCache>
                <c:formatCode>0.000</c:formatCode>
                <c:ptCount val="12"/>
                <c:pt idx="0">
                  <c:v>1.1545799999999999</c:v>
                </c:pt>
                <c:pt idx="1">
                  <c:v>2.0009199999999998</c:v>
                </c:pt>
                <c:pt idx="2">
                  <c:v>2.4528099999999999</c:v>
                </c:pt>
                <c:pt idx="3">
                  <c:v>4.1357200000000001</c:v>
                </c:pt>
                <c:pt idx="4">
                  <c:v>4.90198</c:v>
                </c:pt>
                <c:pt idx="5">
                  <c:v>5.1549899999999997</c:v>
                </c:pt>
                <c:pt idx="6">
                  <c:v>5.4212400000000001</c:v>
                </c:pt>
                <c:pt idx="7">
                  <c:v>5.0375500000000004</c:v>
                </c:pt>
                <c:pt idx="8">
                  <c:v>4.4133899999999997</c:v>
                </c:pt>
                <c:pt idx="9">
                  <c:v>3.99709</c:v>
                </c:pt>
                <c:pt idx="10">
                  <c:v>0.10363</c:v>
                </c:pt>
                <c:pt idx="11">
                  <c:v>0.32727000000000001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F-49BF-9FF1-24BB1E912AB8}"/>
            </c:ext>
          </c:extLst>
        </c:ser>
        <c:ser>
          <c:idx val="1"/>
          <c:order val="1"/>
          <c:tx>
            <c:v>Target Yield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'Gordon Solar Array'!$O$17:$O$28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'Gordon Solar Array'!$S$27:$S$38</c:f>
              <c:numCache>
                <c:formatCode>General</c:formatCode>
                <c:ptCount val="12"/>
                <c:pt idx="0">
                  <c:v>1.520904</c:v>
                </c:pt>
                <c:pt idx="1">
                  <c:v>1.5209220000000001</c:v>
                </c:pt>
                <c:pt idx="2">
                  <c:v>0.76046100000000005</c:v>
                </c:pt>
                <c:pt idx="3">
                  <c:v>1.52091</c:v>
                </c:pt>
                <c:pt idx="4">
                  <c:v>2.2813829999999999</c:v>
                </c:pt>
                <c:pt idx="5">
                  <c:v>3.0418500000000002</c:v>
                </c:pt>
                <c:pt idx="6">
                  <c:v>4.1825510000000001</c:v>
                </c:pt>
                <c:pt idx="7">
                  <c:v>5.3232270000000002</c:v>
                </c:pt>
                <c:pt idx="8">
                  <c:v>5.7034799999999999</c:v>
                </c:pt>
                <c:pt idx="9">
                  <c:v>5.3232270000000002</c:v>
                </c:pt>
                <c:pt idx="10">
                  <c:v>4.1825400000000004</c:v>
                </c:pt>
                <c:pt idx="11">
                  <c:v>2.6615980000000001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F-49BF-9FF1-24BB1E912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715008"/>
        <c:axId val="1287720000"/>
      </c:lineChart>
      <c:catAx>
        <c:axId val="12877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20000"/>
        <c:crosses val="autoZero"/>
        <c:auto val="0"/>
        <c:lblAlgn val="ctr"/>
        <c:lblOffset val="100"/>
        <c:noMultiLvlLbl val="0"/>
      </c:catAx>
      <c:valAx>
        <c:axId val="12877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Total Daily Yield (Wh)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'Arboretum Solar Array'!$C$3:$C$822</c:f>
              <c:numCache>
                <c:formatCode>m/d/yyyy</c:formatCode>
                <c:ptCount val="82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  <c:pt idx="182">
                  <c:v>44348</c:v>
                </c:pt>
                <c:pt idx="183">
                  <c:v>44349</c:v>
                </c:pt>
                <c:pt idx="184">
                  <c:v>44350</c:v>
                </c:pt>
                <c:pt idx="185">
                  <c:v>44351</c:v>
                </c:pt>
                <c:pt idx="186">
                  <c:v>44352</c:v>
                </c:pt>
                <c:pt idx="187">
                  <c:v>44353</c:v>
                </c:pt>
                <c:pt idx="188">
                  <c:v>44354</c:v>
                </c:pt>
                <c:pt idx="189">
                  <c:v>44355</c:v>
                </c:pt>
                <c:pt idx="190">
                  <c:v>44356</c:v>
                </c:pt>
                <c:pt idx="191">
                  <c:v>44357</c:v>
                </c:pt>
                <c:pt idx="192">
                  <c:v>44358</c:v>
                </c:pt>
                <c:pt idx="193">
                  <c:v>44359</c:v>
                </c:pt>
                <c:pt idx="194">
                  <c:v>44360</c:v>
                </c:pt>
                <c:pt idx="195">
                  <c:v>44361</c:v>
                </c:pt>
                <c:pt idx="196">
                  <c:v>44362</c:v>
                </c:pt>
                <c:pt idx="197">
                  <c:v>44363</c:v>
                </c:pt>
                <c:pt idx="198">
                  <c:v>44364</c:v>
                </c:pt>
                <c:pt idx="199">
                  <c:v>44365</c:v>
                </c:pt>
                <c:pt idx="200">
                  <c:v>44366</c:v>
                </c:pt>
                <c:pt idx="201">
                  <c:v>44367</c:v>
                </c:pt>
                <c:pt idx="202">
                  <c:v>44368</c:v>
                </c:pt>
                <c:pt idx="203">
                  <c:v>44369</c:v>
                </c:pt>
                <c:pt idx="204">
                  <c:v>44370</c:v>
                </c:pt>
                <c:pt idx="205">
                  <c:v>44371</c:v>
                </c:pt>
                <c:pt idx="206">
                  <c:v>44372</c:v>
                </c:pt>
                <c:pt idx="207">
                  <c:v>44373</c:v>
                </c:pt>
                <c:pt idx="208">
                  <c:v>44374</c:v>
                </c:pt>
                <c:pt idx="209">
                  <c:v>44375</c:v>
                </c:pt>
                <c:pt idx="210">
                  <c:v>44376</c:v>
                </c:pt>
                <c:pt idx="211">
                  <c:v>44377</c:v>
                </c:pt>
                <c:pt idx="212">
                  <c:v>44378</c:v>
                </c:pt>
                <c:pt idx="213">
                  <c:v>44379</c:v>
                </c:pt>
                <c:pt idx="214">
                  <c:v>44380</c:v>
                </c:pt>
                <c:pt idx="215">
                  <c:v>44381</c:v>
                </c:pt>
                <c:pt idx="216">
                  <c:v>44382</c:v>
                </c:pt>
                <c:pt idx="217">
                  <c:v>44383</c:v>
                </c:pt>
                <c:pt idx="218">
                  <c:v>44384</c:v>
                </c:pt>
                <c:pt idx="219">
                  <c:v>44385</c:v>
                </c:pt>
                <c:pt idx="220">
                  <c:v>44386</c:v>
                </c:pt>
                <c:pt idx="221">
                  <c:v>44387</c:v>
                </c:pt>
                <c:pt idx="222">
                  <c:v>44388</c:v>
                </c:pt>
                <c:pt idx="223">
                  <c:v>44389</c:v>
                </c:pt>
                <c:pt idx="224">
                  <c:v>44390</c:v>
                </c:pt>
                <c:pt idx="225">
                  <c:v>44391</c:v>
                </c:pt>
                <c:pt idx="226">
                  <c:v>44392</c:v>
                </c:pt>
                <c:pt idx="227">
                  <c:v>44393</c:v>
                </c:pt>
                <c:pt idx="228">
                  <c:v>44394</c:v>
                </c:pt>
                <c:pt idx="229">
                  <c:v>44395</c:v>
                </c:pt>
                <c:pt idx="230">
                  <c:v>44396</c:v>
                </c:pt>
                <c:pt idx="231">
                  <c:v>44397</c:v>
                </c:pt>
                <c:pt idx="232">
                  <c:v>44398</c:v>
                </c:pt>
                <c:pt idx="233">
                  <c:v>44399</c:v>
                </c:pt>
                <c:pt idx="234">
                  <c:v>44400</c:v>
                </c:pt>
                <c:pt idx="235">
                  <c:v>44401</c:v>
                </c:pt>
                <c:pt idx="236">
                  <c:v>44402</c:v>
                </c:pt>
                <c:pt idx="237">
                  <c:v>44403</c:v>
                </c:pt>
                <c:pt idx="238">
                  <c:v>44404</c:v>
                </c:pt>
                <c:pt idx="239">
                  <c:v>44405</c:v>
                </c:pt>
                <c:pt idx="240">
                  <c:v>44406</c:v>
                </c:pt>
                <c:pt idx="241">
                  <c:v>44407</c:v>
                </c:pt>
                <c:pt idx="242">
                  <c:v>44408</c:v>
                </c:pt>
                <c:pt idx="243">
                  <c:v>44409</c:v>
                </c:pt>
                <c:pt idx="244">
                  <c:v>44410</c:v>
                </c:pt>
                <c:pt idx="245">
                  <c:v>44411</c:v>
                </c:pt>
                <c:pt idx="246">
                  <c:v>44412</c:v>
                </c:pt>
                <c:pt idx="247">
                  <c:v>44413</c:v>
                </c:pt>
                <c:pt idx="248">
                  <c:v>44414</c:v>
                </c:pt>
                <c:pt idx="249">
                  <c:v>44415</c:v>
                </c:pt>
                <c:pt idx="250">
                  <c:v>44416</c:v>
                </c:pt>
                <c:pt idx="251">
                  <c:v>44417</c:v>
                </c:pt>
                <c:pt idx="252">
                  <c:v>44418</c:v>
                </c:pt>
                <c:pt idx="253">
                  <c:v>44419</c:v>
                </c:pt>
                <c:pt idx="254">
                  <c:v>44420</c:v>
                </c:pt>
                <c:pt idx="255">
                  <c:v>44421</c:v>
                </c:pt>
                <c:pt idx="256">
                  <c:v>44422</c:v>
                </c:pt>
                <c:pt idx="257">
                  <c:v>44423</c:v>
                </c:pt>
                <c:pt idx="258">
                  <c:v>44424</c:v>
                </c:pt>
                <c:pt idx="259">
                  <c:v>44425</c:v>
                </c:pt>
                <c:pt idx="260">
                  <c:v>44426</c:v>
                </c:pt>
                <c:pt idx="261">
                  <c:v>44427</c:v>
                </c:pt>
                <c:pt idx="262">
                  <c:v>44428</c:v>
                </c:pt>
                <c:pt idx="263">
                  <c:v>44429</c:v>
                </c:pt>
                <c:pt idx="264">
                  <c:v>44430</c:v>
                </c:pt>
                <c:pt idx="265">
                  <c:v>44431</c:v>
                </c:pt>
                <c:pt idx="266">
                  <c:v>44432</c:v>
                </c:pt>
                <c:pt idx="267">
                  <c:v>44433</c:v>
                </c:pt>
                <c:pt idx="268">
                  <c:v>44434</c:v>
                </c:pt>
                <c:pt idx="269">
                  <c:v>44435</c:v>
                </c:pt>
                <c:pt idx="270">
                  <c:v>44436</c:v>
                </c:pt>
                <c:pt idx="271">
                  <c:v>44437</c:v>
                </c:pt>
                <c:pt idx="272">
                  <c:v>44438</c:v>
                </c:pt>
                <c:pt idx="273">
                  <c:v>44439</c:v>
                </c:pt>
                <c:pt idx="274">
                  <c:v>44440</c:v>
                </c:pt>
                <c:pt idx="275">
                  <c:v>44441</c:v>
                </c:pt>
                <c:pt idx="276">
                  <c:v>44442</c:v>
                </c:pt>
                <c:pt idx="277">
                  <c:v>44443</c:v>
                </c:pt>
                <c:pt idx="278">
                  <c:v>44444</c:v>
                </c:pt>
                <c:pt idx="279">
                  <c:v>44445</c:v>
                </c:pt>
                <c:pt idx="280">
                  <c:v>44446</c:v>
                </c:pt>
                <c:pt idx="281">
                  <c:v>44447</c:v>
                </c:pt>
                <c:pt idx="282">
                  <c:v>44448</c:v>
                </c:pt>
                <c:pt idx="283">
                  <c:v>44449</c:v>
                </c:pt>
                <c:pt idx="284">
                  <c:v>44450</c:v>
                </c:pt>
                <c:pt idx="285">
                  <c:v>44451</c:v>
                </c:pt>
                <c:pt idx="286">
                  <c:v>44452</c:v>
                </c:pt>
                <c:pt idx="287">
                  <c:v>44453</c:v>
                </c:pt>
                <c:pt idx="288">
                  <c:v>44454</c:v>
                </c:pt>
                <c:pt idx="289">
                  <c:v>44455</c:v>
                </c:pt>
                <c:pt idx="290">
                  <c:v>44456</c:v>
                </c:pt>
                <c:pt idx="291">
                  <c:v>44457</c:v>
                </c:pt>
                <c:pt idx="292">
                  <c:v>44458</c:v>
                </c:pt>
                <c:pt idx="293">
                  <c:v>44459</c:v>
                </c:pt>
                <c:pt idx="294">
                  <c:v>44460</c:v>
                </c:pt>
                <c:pt idx="295">
                  <c:v>44461</c:v>
                </c:pt>
                <c:pt idx="296">
                  <c:v>44462</c:v>
                </c:pt>
                <c:pt idx="297">
                  <c:v>44463</c:v>
                </c:pt>
                <c:pt idx="298">
                  <c:v>44464</c:v>
                </c:pt>
                <c:pt idx="299">
                  <c:v>44465</c:v>
                </c:pt>
                <c:pt idx="300">
                  <c:v>44466</c:v>
                </c:pt>
                <c:pt idx="301">
                  <c:v>44467</c:v>
                </c:pt>
                <c:pt idx="302">
                  <c:v>44468</c:v>
                </c:pt>
                <c:pt idx="303">
                  <c:v>44469</c:v>
                </c:pt>
                <c:pt idx="304">
                  <c:v>44470</c:v>
                </c:pt>
                <c:pt idx="305">
                  <c:v>44471</c:v>
                </c:pt>
                <c:pt idx="306">
                  <c:v>44472</c:v>
                </c:pt>
                <c:pt idx="307">
                  <c:v>44473</c:v>
                </c:pt>
                <c:pt idx="308">
                  <c:v>44474</c:v>
                </c:pt>
                <c:pt idx="309">
                  <c:v>44475</c:v>
                </c:pt>
                <c:pt idx="310">
                  <c:v>44476</c:v>
                </c:pt>
                <c:pt idx="311">
                  <c:v>44477</c:v>
                </c:pt>
                <c:pt idx="312">
                  <c:v>44478</c:v>
                </c:pt>
                <c:pt idx="313">
                  <c:v>44479</c:v>
                </c:pt>
                <c:pt idx="314">
                  <c:v>44480</c:v>
                </c:pt>
                <c:pt idx="315">
                  <c:v>44481</c:v>
                </c:pt>
                <c:pt idx="316">
                  <c:v>44482</c:v>
                </c:pt>
                <c:pt idx="317">
                  <c:v>44483</c:v>
                </c:pt>
                <c:pt idx="318">
                  <c:v>44484</c:v>
                </c:pt>
                <c:pt idx="319">
                  <c:v>44485</c:v>
                </c:pt>
                <c:pt idx="320">
                  <c:v>44486</c:v>
                </c:pt>
                <c:pt idx="321">
                  <c:v>44487</c:v>
                </c:pt>
                <c:pt idx="322">
                  <c:v>44488</c:v>
                </c:pt>
                <c:pt idx="323">
                  <c:v>44489</c:v>
                </c:pt>
                <c:pt idx="324">
                  <c:v>44490</c:v>
                </c:pt>
                <c:pt idx="325">
                  <c:v>44491</c:v>
                </c:pt>
                <c:pt idx="326">
                  <c:v>44492</c:v>
                </c:pt>
                <c:pt idx="327">
                  <c:v>44493</c:v>
                </c:pt>
                <c:pt idx="328">
                  <c:v>44494</c:v>
                </c:pt>
                <c:pt idx="329">
                  <c:v>44495</c:v>
                </c:pt>
                <c:pt idx="330">
                  <c:v>44496</c:v>
                </c:pt>
                <c:pt idx="331">
                  <c:v>44497</c:v>
                </c:pt>
                <c:pt idx="332">
                  <c:v>44498</c:v>
                </c:pt>
                <c:pt idx="333">
                  <c:v>44499</c:v>
                </c:pt>
                <c:pt idx="334">
                  <c:v>44500</c:v>
                </c:pt>
                <c:pt idx="335">
                  <c:v>44501</c:v>
                </c:pt>
                <c:pt idx="336">
                  <c:v>44502</c:v>
                </c:pt>
                <c:pt idx="337">
                  <c:v>44503</c:v>
                </c:pt>
                <c:pt idx="338">
                  <c:v>44504</c:v>
                </c:pt>
                <c:pt idx="339">
                  <c:v>44505</c:v>
                </c:pt>
                <c:pt idx="340">
                  <c:v>44506</c:v>
                </c:pt>
                <c:pt idx="341">
                  <c:v>44507</c:v>
                </c:pt>
                <c:pt idx="342">
                  <c:v>44508</c:v>
                </c:pt>
                <c:pt idx="343">
                  <c:v>44509</c:v>
                </c:pt>
                <c:pt idx="344">
                  <c:v>44510</c:v>
                </c:pt>
                <c:pt idx="345">
                  <c:v>44511</c:v>
                </c:pt>
                <c:pt idx="346">
                  <c:v>44512</c:v>
                </c:pt>
                <c:pt idx="347">
                  <c:v>44513</c:v>
                </c:pt>
                <c:pt idx="348">
                  <c:v>44514</c:v>
                </c:pt>
                <c:pt idx="349">
                  <c:v>44515</c:v>
                </c:pt>
                <c:pt idx="350">
                  <c:v>44516</c:v>
                </c:pt>
                <c:pt idx="351">
                  <c:v>44517</c:v>
                </c:pt>
                <c:pt idx="352">
                  <c:v>44518</c:v>
                </c:pt>
                <c:pt idx="353">
                  <c:v>44519</c:v>
                </c:pt>
                <c:pt idx="354">
                  <c:v>44520</c:v>
                </c:pt>
                <c:pt idx="355">
                  <c:v>44521</c:v>
                </c:pt>
                <c:pt idx="356">
                  <c:v>44522</c:v>
                </c:pt>
                <c:pt idx="357">
                  <c:v>44523</c:v>
                </c:pt>
                <c:pt idx="358">
                  <c:v>44524</c:v>
                </c:pt>
                <c:pt idx="359">
                  <c:v>44525</c:v>
                </c:pt>
                <c:pt idx="360">
                  <c:v>44526</c:v>
                </c:pt>
                <c:pt idx="361">
                  <c:v>44527</c:v>
                </c:pt>
                <c:pt idx="362">
                  <c:v>44528</c:v>
                </c:pt>
                <c:pt idx="363">
                  <c:v>44529</c:v>
                </c:pt>
                <c:pt idx="364">
                  <c:v>44530</c:v>
                </c:pt>
                <c:pt idx="365">
                  <c:v>44531</c:v>
                </c:pt>
                <c:pt idx="366">
                  <c:v>44532</c:v>
                </c:pt>
                <c:pt idx="367">
                  <c:v>44533</c:v>
                </c:pt>
                <c:pt idx="368">
                  <c:v>44534</c:v>
                </c:pt>
                <c:pt idx="369">
                  <c:v>44535</c:v>
                </c:pt>
                <c:pt idx="370">
                  <c:v>44536</c:v>
                </c:pt>
                <c:pt idx="371">
                  <c:v>44537</c:v>
                </c:pt>
                <c:pt idx="372">
                  <c:v>44538</c:v>
                </c:pt>
                <c:pt idx="373">
                  <c:v>44539</c:v>
                </c:pt>
                <c:pt idx="374">
                  <c:v>44540</c:v>
                </c:pt>
                <c:pt idx="375">
                  <c:v>44541</c:v>
                </c:pt>
                <c:pt idx="376">
                  <c:v>44542</c:v>
                </c:pt>
                <c:pt idx="377">
                  <c:v>44543</c:v>
                </c:pt>
                <c:pt idx="378">
                  <c:v>44544</c:v>
                </c:pt>
                <c:pt idx="379">
                  <c:v>44545</c:v>
                </c:pt>
                <c:pt idx="380">
                  <c:v>44546</c:v>
                </c:pt>
                <c:pt idx="381">
                  <c:v>44547</c:v>
                </c:pt>
                <c:pt idx="382">
                  <c:v>44548</c:v>
                </c:pt>
                <c:pt idx="383">
                  <c:v>44549</c:v>
                </c:pt>
                <c:pt idx="384">
                  <c:v>44550</c:v>
                </c:pt>
                <c:pt idx="385">
                  <c:v>44551</c:v>
                </c:pt>
                <c:pt idx="386">
                  <c:v>44552</c:v>
                </c:pt>
                <c:pt idx="387">
                  <c:v>44553</c:v>
                </c:pt>
                <c:pt idx="388">
                  <c:v>44554</c:v>
                </c:pt>
                <c:pt idx="389">
                  <c:v>44555</c:v>
                </c:pt>
                <c:pt idx="390">
                  <c:v>44556</c:v>
                </c:pt>
                <c:pt idx="391">
                  <c:v>44557</c:v>
                </c:pt>
                <c:pt idx="392">
                  <c:v>44558</c:v>
                </c:pt>
                <c:pt idx="393">
                  <c:v>44559</c:v>
                </c:pt>
                <c:pt idx="394">
                  <c:v>44560</c:v>
                </c:pt>
                <c:pt idx="395">
                  <c:v>44561</c:v>
                </c:pt>
                <c:pt idx="396">
                  <c:v>44562</c:v>
                </c:pt>
                <c:pt idx="397">
                  <c:v>44563</c:v>
                </c:pt>
                <c:pt idx="398">
                  <c:v>44564</c:v>
                </c:pt>
                <c:pt idx="399">
                  <c:v>44565</c:v>
                </c:pt>
                <c:pt idx="400">
                  <c:v>44566</c:v>
                </c:pt>
                <c:pt idx="401">
                  <c:v>44567</c:v>
                </c:pt>
                <c:pt idx="402">
                  <c:v>44568</c:v>
                </c:pt>
                <c:pt idx="403">
                  <c:v>44569</c:v>
                </c:pt>
                <c:pt idx="404">
                  <c:v>44570</c:v>
                </c:pt>
                <c:pt idx="405">
                  <c:v>44571</c:v>
                </c:pt>
                <c:pt idx="406">
                  <c:v>44572</c:v>
                </c:pt>
                <c:pt idx="407">
                  <c:v>44573</c:v>
                </c:pt>
                <c:pt idx="408">
                  <c:v>44574</c:v>
                </c:pt>
                <c:pt idx="409">
                  <c:v>44575</c:v>
                </c:pt>
                <c:pt idx="410">
                  <c:v>44576</c:v>
                </c:pt>
                <c:pt idx="411">
                  <c:v>44577</c:v>
                </c:pt>
                <c:pt idx="412">
                  <c:v>44578</c:v>
                </c:pt>
                <c:pt idx="413">
                  <c:v>44579</c:v>
                </c:pt>
                <c:pt idx="414">
                  <c:v>44580</c:v>
                </c:pt>
                <c:pt idx="415">
                  <c:v>44581</c:v>
                </c:pt>
                <c:pt idx="416">
                  <c:v>44582</c:v>
                </c:pt>
                <c:pt idx="417">
                  <c:v>44583</c:v>
                </c:pt>
                <c:pt idx="418">
                  <c:v>44584</c:v>
                </c:pt>
                <c:pt idx="419">
                  <c:v>44585</c:v>
                </c:pt>
                <c:pt idx="420">
                  <c:v>44586</c:v>
                </c:pt>
                <c:pt idx="421">
                  <c:v>44587</c:v>
                </c:pt>
                <c:pt idx="422">
                  <c:v>44588</c:v>
                </c:pt>
                <c:pt idx="423">
                  <c:v>44589</c:v>
                </c:pt>
                <c:pt idx="424">
                  <c:v>44590</c:v>
                </c:pt>
                <c:pt idx="425">
                  <c:v>44591</c:v>
                </c:pt>
                <c:pt idx="426">
                  <c:v>44592</c:v>
                </c:pt>
                <c:pt idx="427">
                  <c:v>44593</c:v>
                </c:pt>
                <c:pt idx="428">
                  <c:v>44594</c:v>
                </c:pt>
                <c:pt idx="429">
                  <c:v>44595</c:v>
                </c:pt>
                <c:pt idx="430">
                  <c:v>44596</c:v>
                </c:pt>
                <c:pt idx="431">
                  <c:v>44597</c:v>
                </c:pt>
                <c:pt idx="432">
                  <c:v>44598</c:v>
                </c:pt>
                <c:pt idx="433">
                  <c:v>44599</c:v>
                </c:pt>
                <c:pt idx="434">
                  <c:v>44600</c:v>
                </c:pt>
                <c:pt idx="435">
                  <c:v>44601</c:v>
                </c:pt>
                <c:pt idx="436">
                  <c:v>44602</c:v>
                </c:pt>
                <c:pt idx="437">
                  <c:v>44603</c:v>
                </c:pt>
                <c:pt idx="438">
                  <c:v>44604</c:v>
                </c:pt>
                <c:pt idx="439">
                  <c:v>44605</c:v>
                </c:pt>
                <c:pt idx="440">
                  <c:v>44606</c:v>
                </c:pt>
                <c:pt idx="441">
                  <c:v>44607</c:v>
                </c:pt>
                <c:pt idx="442">
                  <c:v>44608</c:v>
                </c:pt>
                <c:pt idx="443">
                  <c:v>44609</c:v>
                </c:pt>
                <c:pt idx="444">
                  <c:v>44610</c:v>
                </c:pt>
                <c:pt idx="445">
                  <c:v>44611</c:v>
                </c:pt>
                <c:pt idx="446">
                  <c:v>44612</c:v>
                </c:pt>
                <c:pt idx="447">
                  <c:v>44613</c:v>
                </c:pt>
                <c:pt idx="448">
                  <c:v>44614</c:v>
                </c:pt>
                <c:pt idx="449">
                  <c:v>44615</c:v>
                </c:pt>
                <c:pt idx="450">
                  <c:v>44616</c:v>
                </c:pt>
                <c:pt idx="451">
                  <c:v>44617</c:v>
                </c:pt>
                <c:pt idx="452">
                  <c:v>44618</c:v>
                </c:pt>
                <c:pt idx="453">
                  <c:v>44619</c:v>
                </c:pt>
                <c:pt idx="454">
                  <c:v>44620</c:v>
                </c:pt>
                <c:pt idx="455">
                  <c:v>44621</c:v>
                </c:pt>
                <c:pt idx="456">
                  <c:v>44622</c:v>
                </c:pt>
                <c:pt idx="457">
                  <c:v>44623</c:v>
                </c:pt>
                <c:pt idx="458">
                  <c:v>44624</c:v>
                </c:pt>
                <c:pt idx="459">
                  <c:v>44625</c:v>
                </c:pt>
                <c:pt idx="460">
                  <c:v>44626</c:v>
                </c:pt>
                <c:pt idx="461">
                  <c:v>44627</c:v>
                </c:pt>
                <c:pt idx="462">
                  <c:v>44628</c:v>
                </c:pt>
                <c:pt idx="463">
                  <c:v>44629</c:v>
                </c:pt>
                <c:pt idx="464">
                  <c:v>44630</c:v>
                </c:pt>
                <c:pt idx="465">
                  <c:v>44631</c:v>
                </c:pt>
                <c:pt idx="466">
                  <c:v>44632</c:v>
                </c:pt>
                <c:pt idx="467">
                  <c:v>44633</c:v>
                </c:pt>
                <c:pt idx="468">
                  <c:v>44634</c:v>
                </c:pt>
                <c:pt idx="469">
                  <c:v>44635</c:v>
                </c:pt>
                <c:pt idx="470">
                  <c:v>44636</c:v>
                </c:pt>
                <c:pt idx="471">
                  <c:v>44637</c:v>
                </c:pt>
                <c:pt idx="472">
                  <c:v>44638</c:v>
                </c:pt>
                <c:pt idx="473">
                  <c:v>44639</c:v>
                </c:pt>
                <c:pt idx="474">
                  <c:v>44640</c:v>
                </c:pt>
                <c:pt idx="475">
                  <c:v>44641</c:v>
                </c:pt>
                <c:pt idx="476">
                  <c:v>44642</c:v>
                </c:pt>
                <c:pt idx="477">
                  <c:v>44643</c:v>
                </c:pt>
                <c:pt idx="478">
                  <c:v>44644</c:v>
                </c:pt>
                <c:pt idx="479">
                  <c:v>44645</c:v>
                </c:pt>
                <c:pt idx="480">
                  <c:v>44646</c:v>
                </c:pt>
                <c:pt idx="481">
                  <c:v>44647</c:v>
                </c:pt>
                <c:pt idx="482">
                  <c:v>44648</c:v>
                </c:pt>
                <c:pt idx="483">
                  <c:v>44649</c:v>
                </c:pt>
                <c:pt idx="484">
                  <c:v>44650</c:v>
                </c:pt>
                <c:pt idx="485">
                  <c:v>44651</c:v>
                </c:pt>
                <c:pt idx="486">
                  <c:v>44652</c:v>
                </c:pt>
                <c:pt idx="487">
                  <c:v>44653</c:v>
                </c:pt>
                <c:pt idx="488">
                  <c:v>44654</c:v>
                </c:pt>
                <c:pt idx="489">
                  <c:v>44655</c:v>
                </c:pt>
                <c:pt idx="490">
                  <c:v>44656</c:v>
                </c:pt>
                <c:pt idx="491">
                  <c:v>44657</c:v>
                </c:pt>
                <c:pt idx="492">
                  <c:v>44658</c:v>
                </c:pt>
                <c:pt idx="493">
                  <c:v>44659</c:v>
                </c:pt>
                <c:pt idx="494">
                  <c:v>44660</c:v>
                </c:pt>
                <c:pt idx="495">
                  <c:v>44661</c:v>
                </c:pt>
                <c:pt idx="496">
                  <c:v>44662</c:v>
                </c:pt>
                <c:pt idx="497">
                  <c:v>44663</c:v>
                </c:pt>
                <c:pt idx="498">
                  <c:v>44664</c:v>
                </c:pt>
                <c:pt idx="499">
                  <c:v>44665</c:v>
                </c:pt>
                <c:pt idx="500">
                  <c:v>44666</c:v>
                </c:pt>
                <c:pt idx="501">
                  <c:v>44667</c:v>
                </c:pt>
                <c:pt idx="502">
                  <c:v>44668</c:v>
                </c:pt>
                <c:pt idx="503">
                  <c:v>44669</c:v>
                </c:pt>
                <c:pt idx="504">
                  <c:v>44670</c:v>
                </c:pt>
                <c:pt idx="505">
                  <c:v>44671</c:v>
                </c:pt>
                <c:pt idx="506">
                  <c:v>44672</c:v>
                </c:pt>
                <c:pt idx="507">
                  <c:v>44673</c:v>
                </c:pt>
                <c:pt idx="508">
                  <c:v>44674</c:v>
                </c:pt>
                <c:pt idx="509">
                  <c:v>44675</c:v>
                </c:pt>
                <c:pt idx="510">
                  <c:v>44676</c:v>
                </c:pt>
                <c:pt idx="511">
                  <c:v>44677</c:v>
                </c:pt>
                <c:pt idx="512">
                  <c:v>44678</c:v>
                </c:pt>
                <c:pt idx="513">
                  <c:v>44679</c:v>
                </c:pt>
                <c:pt idx="514">
                  <c:v>44680</c:v>
                </c:pt>
                <c:pt idx="515">
                  <c:v>44681</c:v>
                </c:pt>
                <c:pt idx="516">
                  <c:v>44682</c:v>
                </c:pt>
                <c:pt idx="517">
                  <c:v>44683</c:v>
                </c:pt>
                <c:pt idx="518">
                  <c:v>44684</c:v>
                </c:pt>
                <c:pt idx="519">
                  <c:v>44685</c:v>
                </c:pt>
                <c:pt idx="520">
                  <c:v>44686</c:v>
                </c:pt>
                <c:pt idx="521">
                  <c:v>44687</c:v>
                </c:pt>
                <c:pt idx="522">
                  <c:v>44688</c:v>
                </c:pt>
                <c:pt idx="523">
                  <c:v>44689</c:v>
                </c:pt>
                <c:pt idx="524">
                  <c:v>44690</c:v>
                </c:pt>
                <c:pt idx="525">
                  <c:v>44691</c:v>
                </c:pt>
                <c:pt idx="526">
                  <c:v>44692</c:v>
                </c:pt>
                <c:pt idx="527">
                  <c:v>44693</c:v>
                </c:pt>
                <c:pt idx="528">
                  <c:v>44694</c:v>
                </c:pt>
                <c:pt idx="529">
                  <c:v>44695</c:v>
                </c:pt>
                <c:pt idx="530">
                  <c:v>44696</c:v>
                </c:pt>
                <c:pt idx="531">
                  <c:v>44697</c:v>
                </c:pt>
                <c:pt idx="532">
                  <c:v>44698</c:v>
                </c:pt>
                <c:pt idx="533">
                  <c:v>44699</c:v>
                </c:pt>
                <c:pt idx="534">
                  <c:v>44700</c:v>
                </c:pt>
                <c:pt idx="535">
                  <c:v>44701</c:v>
                </c:pt>
                <c:pt idx="536">
                  <c:v>44702</c:v>
                </c:pt>
                <c:pt idx="537">
                  <c:v>44703</c:v>
                </c:pt>
                <c:pt idx="538">
                  <c:v>44704</c:v>
                </c:pt>
                <c:pt idx="539">
                  <c:v>44705</c:v>
                </c:pt>
                <c:pt idx="540">
                  <c:v>44706</c:v>
                </c:pt>
                <c:pt idx="541">
                  <c:v>44707</c:v>
                </c:pt>
                <c:pt idx="542">
                  <c:v>44708</c:v>
                </c:pt>
                <c:pt idx="543">
                  <c:v>44709</c:v>
                </c:pt>
                <c:pt idx="544">
                  <c:v>44710</c:v>
                </c:pt>
                <c:pt idx="545">
                  <c:v>44711</c:v>
                </c:pt>
                <c:pt idx="546">
                  <c:v>44712</c:v>
                </c:pt>
                <c:pt idx="547">
                  <c:v>44713</c:v>
                </c:pt>
                <c:pt idx="548">
                  <c:v>44714</c:v>
                </c:pt>
                <c:pt idx="549">
                  <c:v>44715</c:v>
                </c:pt>
                <c:pt idx="550">
                  <c:v>44716</c:v>
                </c:pt>
                <c:pt idx="551">
                  <c:v>44717</c:v>
                </c:pt>
                <c:pt idx="552">
                  <c:v>44718</c:v>
                </c:pt>
                <c:pt idx="553">
                  <c:v>44719</c:v>
                </c:pt>
                <c:pt idx="554">
                  <c:v>44720</c:v>
                </c:pt>
                <c:pt idx="555">
                  <c:v>44721</c:v>
                </c:pt>
                <c:pt idx="556">
                  <c:v>44722</c:v>
                </c:pt>
                <c:pt idx="557">
                  <c:v>44723</c:v>
                </c:pt>
                <c:pt idx="558">
                  <c:v>44724</c:v>
                </c:pt>
                <c:pt idx="559">
                  <c:v>44725</c:v>
                </c:pt>
                <c:pt idx="560">
                  <c:v>44726</c:v>
                </c:pt>
                <c:pt idx="561">
                  <c:v>44727</c:v>
                </c:pt>
                <c:pt idx="562">
                  <c:v>44728</c:v>
                </c:pt>
                <c:pt idx="563">
                  <c:v>44729</c:v>
                </c:pt>
                <c:pt idx="564">
                  <c:v>44730</c:v>
                </c:pt>
                <c:pt idx="565">
                  <c:v>44731</c:v>
                </c:pt>
                <c:pt idx="566">
                  <c:v>44732</c:v>
                </c:pt>
                <c:pt idx="567">
                  <c:v>44733</c:v>
                </c:pt>
                <c:pt idx="568">
                  <c:v>44734</c:v>
                </c:pt>
                <c:pt idx="569">
                  <c:v>44735</c:v>
                </c:pt>
                <c:pt idx="570">
                  <c:v>44736</c:v>
                </c:pt>
                <c:pt idx="571">
                  <c:v>44737</c:v>
                </c:pt>
                <c:pt idx="572">
                  <c:v>44738</c:v>
                </c:pt>
                <c:pt idx="573">
                  <c:v>44739</c:v>
                </c:pt>
                <c:pt idx="574">
                  <c:v>44740</c:v>
                </c:pt>
                <c:pt idx="575">
                  <c:v>44741</c:v>
                </c:pt>
                <c:pt idx="576">
                  <c:v>44742</c:v>
                </c:pt>
                <c:pt idx="577">
                  <c:v>44743</c:v>
                </c:pt>
                <c:pt idx="578">
                  <c:v>44744</c:v>
                </c:pt>
                <c:pt idx="579">
                  <c:v>44745</c:v>
                </c:pt>
                <c:pt idx="580">
                  <c:v>44746</c:v>
                </c:pt>
                <c:pt idx="581">
                  <c:v>44747</c:v>
                </c:pt>
                <c:pt idx="582">
                  <c:v>44748</c:v>
                </c:pt>
                <c:pt idx="583">
                  <c:v>44749</c:v>
                </c:pt>
                <c:pt idx="584">
                  <c:v>44750</c:v>
                </c:pt>
                <c:pt idx="585">
                  <c:v>44751</c:v>
                </c:pt>
                <c:pt idx="586">
                  <c:v>44752</c:v>
                </c:pt>
                <c:pt idx="587">
                  <c:v>44753</c:v>
                </c:pt>
                <c:pt idx="588">
                  <c:v>44754</c:v>
                </c:pt>
                <c:pt idx="589">
                  <c:v>44755</c:v>
                </c:pt>
                <c:pt idx="590">
                  <c:v>44756</c:v>
                </c:pt>
                <c:pt idx="591">
                  <c:v>44757</c:v>
                </c:pt>
                <c:pt idx="592">
                  <c:v>44758</c:v>
                </c:pt>
                <c:pt idx="593">
                  <c:v>44759</c:v>
                </c:pt>
                <c:pt idx="594">
                  <c:v>44760</c:v>
                </c:pt>
                <c:pt idx="595">
                  <c:v>44761</c:v>
                </c:pt>
                <c:pt idx="596">
                  <c:v>44762</c:v>
                </c:pt>
                <c:pt idx="597">
                  <c:v>44763</c:v>
                </c:pt>
                <c:pt idx="598">
                  <c:v>44764</c:v>
                </c:pt>
                <c:pt idx="599">
                  <c:v>44765</c:v>
                </c:pt>
                <c:pt idx="600">
                  <c:v>44766</c:v>
                </c:pt>
                <c:pt idx="601">
                  <c:v>44767</c:v>
                </c:pt>
                <c:pt idx="602">
                  <c:v>44768</c:v>
                </c:pt>
                <c:pt idx="603">
                  <c:v>44769</c:v>
                </c:pt>
                <c:pt idx="604">
                  <c:v>44770</c:v>
                </c:pt>
                <c:pt idx="605">
                  <c:v>44771</c:v>
                </c:pt>
                <c:pt idx="606">
                  <c:v>44772</c:v>
                </c:pt>
                <c:pt idx="607">
                  <c:v>44773</c:v>
                </c:pt>
                <c:pt idx="608">
                  <c:v>44774</c:v>
                </c:pt>
                <c:pt idx="609">
                  <c:v>44775</c:v>
                </c:pt>
                <c:pt idx="610">
                  <c:v>44776</c:v>
                </c:pt>
                <c:pt idx="611">
                  <c:v>44777</c:v>
                </c:pt>
                <c:pt idx="612">
                  <c:v>44778</c:v>
                </c:pt>
                <c:pt idx="613">
                  <c:v>44779</c:v>
                </c:pt>
                <c:pt idx="614">
                  <c:v>44780</c:v>
                </c:pt>
                <c:pt idx="615">
                  <c:v>44781</c:v>
                </c:pt>
                <c:pt idx="616">
                  <c:v>44782</c:v>
                </c:pt>
                <c:pt idx="617">
                  <c:v>44783</c:v>
                </c:pt>
                <c:pt idx="618">
                  <c:v>44784</c:v>
                </c:pt>
                <c:pt idx="619">
                  <c:v>44785</c:v>
                </c:pt>
                <c:pt idx="620">
                  <c:v>44786</c:v>
                </c:pt>
                <c:pt idx="621">
                  <c:v>44787</c:v>
                </c:pt>
                <c:pt idx="622">
                  <c:v>44788</c:v>
                </c:pt>
                <c:pt idx="623">
                  <c:v>44789</c:v>
                </c:pt>
                <c:pt idx="624">
                  <c:v>44790</c:v>
                </c:pt>
                <c:pt idx="625">
                  <c:v>44791</c:v>
                </c:pt>
                <c:pt idx="626">
                  <c:v>44792</c:v>
                </c:pt>
                <c:pt idx="627">
                  <c:v>44793</c:v>
                </c:pt>
                <c:pt idx="628">
                  <c:v>44794</c:v>
                </c:pt>
                <c:pt idx="629">
                  <c:v>44795</c:v>
                </c:pt>
                <c:pt idx="630">
                  <c:v>44796</c:v>
                </c:pt>
                <c:pt idx="631">
                  <c:v>44797</c:v>
                </c:pt>
                <c:pt idx="632">
                  <c:v>44798</c:v>
                </c:pt>
                <c:pt idx="633">
                  <c:v>44799</c:v>
                </c:pt>
                <c:pt idx="634">
                  <c:v>44800</c:v>
                </c:pt>
                <c:pt idx="635">
                  <c:v>44801</c:v>
                </c:pt>
                <c:pt idx="636">
                  <c:v>44802</c:v>
                </c:pt>
                <c:pt idx="637">
                  <c:v>44803</c:v>
                </c:pt>
                <c:pt idx="638">
                  <c:v>44804</c:v>
                </c:pt>
                <c:pt idx="639">
                  <c:v>44805</c:v>
                </c:pt>
                <c:pt idx="640">
                  <c:v>44806</c:v>
                </c:pt>
                <c:pt idx="641">
                  <c:v>44807</c:v>
                </c:pt>
                <c:pt idx="642">
                  <c:v>44808</c:v>
                </c:pt>
                <c:pt idx="643">
                  <c:v>44809</c:v>
                </c:pt>
                <c:pt idx="644">
                  <c:v>44810</c:v>
                </c:pt>
                <c:pt idx="645">
                  <c:v>44811</c:v>
                </c:pt>
                <c:pt idx="646">
                  <c:v>44812</c:v>
                </c:pt>
                <c:pt idx="647">
                  <c:v>44813</c:v>
                </c:pt>
                <c:pt idx="648">
                  <c:v>44814</c:v>
                </c:pt>
                <c:pt idx="649">
                  <c:v>44815</c:v>
                </c:pt>
                <c:pt idx="650">
                  <c:v>44816</c:v>
                </c:pt>
                <c:pt idx="651">
                  <c:v>44817</c:v>
                </c:pt>
                <c:pt idx="652">
                  <c:v>44818</c:v>
                </c:pt>
                <c:pt idx="653">
                  <c:v>44819</c:v>
                </c:pt>
                <c:pt idx="654">
                  <c:v>44820</c:v>
                </c:pt>
                <c:pt idx="655">
                  <c:v>44821</c:v>
                </c:pt>
                <c:pt idx="656">
                  <c:v>44822</c:v>
                </c:pt>
                <c:pt idx="657">
                  <c:v>44823</c:v>
                </c:pt>
                <c:pt idx="658">
                  <c:v>44824</c:v>
                </c:pt>
                <c:pt idx="659">
                  <c:v>44825</c:v>
                </c:pt>
                <c:pt idx="660">
                  <c:v>44826</c:v>
                </c:pt>
                <c:pt idx="661">
                  <c:v>44827</c:v>
                </c:pt>
                <c:pt idx="662">
                  <c:v>44828</c:v>
                </c:pt>
                <c:pt idx="663">
                  <c:v>44829</c:v>
                </c:pt>
                <c:pt idx="664">
                  <c:v>44830</c:v>
                </c:pt>
                <c:pt idx="665">
                  <c:v>44831</c:v>
                </c:pt>
                <c:pt idx="666">
                  <c:v>44832</c:v>
                </c:pt>
                <c:pt idx="667">
                  <c:v>44833</c:v>
                </c:pt>
                <c:pt idx="668">
                  <c:v>44834</c:v>
                </c:pt>
                <c:pt idx="669">
                  <c:v>44835</c:v>
                </c:pt>
                <c:pt idx="670">
                  <c:v>44836</c:v>
                </c:pt>
                <c:pt idx="671">
                  <c:v>44837</c:v>
                </c:pt>
                <c:pt idx="672">
                  <c:v>44838</c:v>
                </c:pt>
                <c:pt idx="673">
                  <c:v>44839</c:v>
                </c:pt>
                <c:pt idx="674">
                  <c:v>44840</c:v>
                </c:pt>
                <c:pt idx="675">
                  <c:v>44841</c:v>
                </c:pt>
                <c:pt idx="676">
                  <c:v>44842</c:v>
                </c:pt>
                <c:pt idx="677">
                  <c:v>44843</c:v>
                </c:pt>
                <c:pt idx="678">
                  <c:v>44844</c:v>
                </c:pt>
                <c:pt idx="679">
                  <c:v>44845</c:v>
                </c:pt>
                <c:pt idx="680">
                  <c:v>44846</c:v>
                </c:pt>
                <c:pt idx="681">
                  <c:v>44847</c:v>
                </c:pt>
                <c:pt idx="682">
                  <c:v>44848</c:v>
                </c:pt>
                <c:pt idx="683">
                  <c:v>44849</c:v>
                </c:pt>
                <c:pt idx="684">
                  <c:v>44850</c:v>
                </c:pt>
                <c:pt idx="685">
                  <c:v>44851</c:v>
                </c:pt>
                <c:pt idx="686">
                  <c:v>44852</c:v>
                </c:pt>
                <c:pt idx="687">
                  <c:v>44853</c:v>
                </c:pt>
                <c:pt idx="688">
                  <c:v>44854</c:v>
                </c:pt>
                <c:pt idx="689">
                  <c:v>44855</c:v>
                </c:pt>
                <c:pt idx="690">
                  <c:v>44856</c:v>
                </c:pt>
                <c:pt idx="691">
                  <c:v>44857</c:v>
                </c:pt>
                <c:pt idx="692">
                  <c:v>44858</c:v>
                </c:pt>
                <c:pt idx="693">
                  <c:v>44859</c:v>
                </c:pt>
                <c:pt idx="694">
                  <c:v>44860</c:v>
                </c:pt>
                <c:pt idx="695">
                  <c:v>44861</c:v>
                </c:pt>
                <c:pt idx="696">
                  <c:v>44862</c:v>
                </c:pt>
                <c:pt idx="697">
                  <c:v>44863</c:v>
                </c:pt>
                <c:pt idx="698">
                  <c:v>44864</c:v>
                </c:pt>
                <c:pt idx="699">
                  <c:v>44865</c:v>
                </c:pt>
                <c:pt idx="700">
                  <c:v>44866</c:v>
                </c:pt>
                <c:pt idx="701">
                  <c:v>44867</c:v>
                </c:pt>
                <c:pt idx="702">
                  <c:v>44868</c:v>
                </c:pt>
                <c:pt idx="703">
                  <c:v>44869</c:v>
                </c:pt>
                <c:pt idx="704">
                  <c:v>44870</c:v>
                </c:pt>
                <c:pt idx="705">
                  <c:v>44871</c:v>
                </c:pt>
                <c:pt idx="706">
                  <c:v>44872</c:v>
                </c:pt>
                <c:pt idx="707">
                  <c:v>44873</c:v>
                </c:pt>
                <c:pt idx="708">
                  <c:v>44874</c:v>
                </c:pt>
                <c:pt idx="709">
                  <c:v>44875</c:v>
                </c:pt>
                <c:pt idx="710">
                  <c:v>44876</c:v>
                </c:pt>
                <c:pt idx="711">
                  <c:v>44877</c:v>
                </c:pt>
                <c:pt idx="712">
                  <c:v>44878</c:v>
                </c:pt>
                <c:pt idx="713">
                  <c:v>44879</c:v>
                </c:pt>
                <c:pt idx="714">
                  <c:v>44880</c:v>
                </c:pt>
                <c:pt idx="715">
                  <c:v>44881</c:v>
                </c:pt>
                <c:pt idx="716">
                  <c:v>44882</c:v>
                </c:pt>
                <c:pt idx="717">
                  <c:v>44883</c:v>
                </c:pt>
                <c:pt idx="718">
                  <c:v>44884</c:v>
                </c:pt>
                <c:pt idx="719">
                  <c:v>44885</c:v>
                </c:pt>
                <c:pt idx="720">
                  <c:v>44886</c:v>
                </c:pt>
                <c:pt idx="721">
                  <c:v>44887</c:v>
                </c:pt>
                <c:pt idx="722">
                  <c:v>44888</c:v>
                </c:pt>
                <c:pt idx="723">
                  <c:v>44889</c:v>
                </c:pt>
                <c:pt idx="724">
                  <c:v>44890</c:v>
                </c:pt>
                <c:pt idx="725">
                  <c:v>44891</c:v>
                </c:pt>
                <c:pt idx="726">
                  <c:v>44892</c:v>
                </c:pt>
                <c:pt idx="727">
                  <c:v>44893</c:v>
                </c:pt>
                <c:pt idx="728">
                  <c:v>44894</c:v>
                </c:pt>
                <c:pt idx="729">
                  <c:v>44895</c:v>
                </c:pt>
                <c:pt idx="730">
                  <c:v>44896</c:v>
                </c:pt>
                <c:pt idx="731">
                  <c:v>44897</c:v>
                </c:pt>
                <c:pt idx="732">
                  <c:v>44898</c:v>
                </c:pt>
                <c:pt idx="733">
                  <c:v>44899</c:v>
                </c:pt>
                <c:pt idx="734">
                  <c:v>44900</c:v>
                </c:pt>
                <c:pt idx="735">
                  <c:v>44901</c:v>
                </c:pt>
                <c:pt idx="736">
                  <c:v>44902</c:v>
                </c:pt>
                <c:pt idx="737">
                  <c:v>44903</c:v>
                </c:pt>
                <c:pt idx="738">
                  <c:v>44904</c:v>
                </c:pt>
                <c:pt idx="739">
                  <c:v>44905</c:v>
                </c:pt>
                <c:pt idx="740">
                  <c:v>44906</c:v>
                </c:pt>
                <c:pt idx="741">
                  <c:v>44907</c:v>
                </c:pt>
                <c:pt idx="742">
                  <c:v>44908</c:v>
                </c:pt>
                <c:pt idx="743">
                  <c:v>44909</c:v>
                </c:pt>
                <c:pt idx="744">
                  <c:v>44910</c:v>
                </c:pt>
                <c:pt idx="745">
                  <c:v>44911</c:v>
                </c:pt>
                <c:pt idx="746">
                  <c:v>44912</c:v>
                </c:pt>
                <c:pt idx="747">
                  <c:v>44913</c:v>
                </c:pt>
                <c:pt idx="748">
                  <c:v>44914</c:v>
                </c:pt>
                <c:pt idx="749">
                  <c:v>44915</c:v>
                </c:pt>
                <c:pt idx="750">
                  <c:v>44916</c:v>
                </c:pt>
                <c:pt idx="751">
                  <c:v>44917</c:v>
                </c:pt>
                <c:pt idx="752">
                  <c:v>44918</c:v>
                </c:pt>
                <c:pt idx="753">
                  <c:v>44919</c:v>
                </c:pt>
                <c:pt idx="754">
                  <c:v>44920</c:v>
                </c:pt>
                <c:pt idx="755">
                  <c:v>44921</c:v>
                </c:pt>
                <c:pt idx="756">
                  <c:v>44922</c:v>
                </c:pt>
                <c:pt idx="757">
                  <c:v>44923</c:v>
                </c:pt>
                <c:pt idx="758">
                  <c:v>44924</c:v>
                </c:pt>
                <c:pt idx="759">
                  <c:v>44925</c:v>
                </c:pt>
                <c:pt idx="760">
                  <c:v>44926</c:v>
                </c:pt>
                <c:pt idx="761">
                  <c:v>44927</c:v>
                </c:pt>
                <c:pt idx="762">
                  <c:v>44928</c:v>
                </c:pt>
                <c:pt idx="763">
                  <c:v>44929</c:v>
                </c:pt>
                <c:pt idx="764">
                  <c:v>44930</c:v>
                </c:pt>
                <c:pt idx="765">
                  <c:v>44931</c:v>
                </c:pt>
                <c:pt idx="766">
                  <c:v>44932</c:v>
                </c:pt>
                <c:pt idx="767">
                  <c:v>44933</c:v>
                </c:pt>
                <c:pt idx="768">
                  <c:v>44934</c:v>
                </c:pt>
                <c:pt idx="769">
                  <c:v>44935</c:v>
                </c:pt>
                <c:pt idx="770">
                  <c:v>44936</c:v>
                </c:pt>
                <c:pt idx="771">
                  <c:v>44937</c:v>
                </c:pt>
                <c:pt idx="772">
                  <c:v>44938</c:v>
                </c:pt>
                <c:pt idx="773">
                  <c:v>44939</c:v>
                </c:pt>
                <c:pt idx="774">
                  <c:v>44940</c:v>
                </c:pt>
                <c:pt idx="775">
                  <c:v>44941</c:v>
                </c:pt>
                <c:pt idx="776">
                  <c:v>44942</c:v>
                </c:pt>
                <c:pt idx="777">
                  <c:v>44943</c:v>
                </c:pt>
                <c:pt idx="778">
                  <c:v>44944</c:v>
                </c:pt>
                <c:pt idx="779">
                  <c:v>44945</c:v>
                </c:pt>
                <c:pt idx="780">
                  <c:v>44946</c:v>
                </c:pt>
                <c:pt idx="781">
                  <c:v>44947</c:v>
                </c:pt>
                <c:pt idx="782">
                  <c:v>44948</c:v>
                </c:pt>
                <c:pt idx="783">
                  <c:v>44949</c:v>
                </c:pt>
                <c:pt idx="784">
                  <c:v>44950</c:v>
                </c:pt>
                <c:pt idx="785">
                  <c:v>44951</c:v>
                </c:pt>
                <c:pt idx="786">
                  <c:v>44952</c:v>
                </c:pt>
                <c:pt idx="787">
                  <c:v>44953</c:v>
                </c:pt>
                <c:pt idx="788">
                  <c:v>44954</c:v>
                </c:pt>
                <c:pt idx="789">
                  <c:v>44955</c:v>
                </c:pt>
                <c:pt idx="790">
                  <c:v>44956</c:v>
                </c:pt>
                <c:pt idx="791">
                  <c:v>44957</c:v>
                </c:pt>
                <c:pt idx="792">
                  <c:v>44958</c:v>
                </c:pt>
                <c:pt idx="793">
                  <c:v>44959</c:v>
                </c:pt>
                <c:pt idx="794">
                  <c:v>44960</c:v>
                </c:pt>
                <c:pt idx="795">
                  <c:v>44961</c:v>
                </c:pt>
                <c:pt idx="796">
                  <c:v>44962</c:v>
                </c:pt>
                <c:pt idx="797">
                  <c:v>44963</c:v>
                </c:pt>
                <c:pt idx="798">
                  <c:v>44964</c:v>
                </c:pt>
                <c:pt idx="799">
                  <c:v>44965</c:v>
                </c:pt>
                <c:pt idx="800">
                  <c:v>44966</c:v>
                </c:pt>
                <c:pt idx="801">
                  <c:v>44967</c:v>
                </c:pt>
                <c:pt idx="802">
                  <c:v>44968</c:v>
                </c:pt>
                <c:pt idx="803">
                  <c:v>44969</c:v>
                </c:pt>
                <c:pt idx="804">
                  <c:v>44970</c:v>
                </c:pt>
                <c:pt idx="805">
                  <c:v>44971</c:v>
                </c:pt>
                <c:pt idx="806">
                  <c:v>44972</c:v>
                </c:pt>
                <c:pt idx="807">
                  <c:v>44973</c:v>
                </c:pt>
                <c:pt idx="808">
                  <c:v>44974</c:v>
                </c:pt>
                <c:pt idx="809">
                  <c:v>44975</c:v>
                </c:pt>
                <c:pt idx="810">
                  <c:v>44976</c:v>
                </c:pt>
                <c:pt idx="811">
                  <c:v>44977</c:v>
                </c:pt>
                <c:pt idx="812">
                  <c:v>44978</c:v>
                </c:pt>
                <c:pt idx="813">
                  <c:v>44979</c:v>
                </c:pt>
                <c:pt idx="814">
                  <c:v>44980</c:v>
                </c:pt>
                <c:pt idx="815">
                  <c:v>44981</c:v>
                </c:pt>
                <c:pt idx="816">
                  <c:v>44982</c:v>
                </c:pt>
                <c:pt idx="817">
                  <c:v>44983</c:v>
                </c:pt>
                <c:pt idx="818">
                  <c:v>44984</c:v>
                </c:pt>
                <c:pt idx="819">
                  <c:v>44985</c:v>
                </c:pt>
              </c:numCache>
            </c:numRef>
          </c:xVal>
          <c:yVal>
            <c:numRef>
              <c:f>'Arboretum Solar Array'!$D$3:$D$822</c:f>
              <c:numCache>
                <c:formatCode>General</c:formatCode>
                <c:ptCount val="820"/>
                <c:pt idx="0">
                  <c:v>132381</c:v>
                </c:pt>
                <c:pt idx="1">
                  <c:v>131053</c:v>
                </c:pt>
                <c:pt idx="2">
                  <c:v>62667</c:v>
                </c:pt>
                <c:pt idx="3">
                  <c:v>127089</c:v>
                </c:pt>
                <c:pt idx="4">
                  <c:v>86692</c:v>
                </c:pt>
                <c:pt idx="5">
                  <c:v>55797</c:v>
                </c:pt>
                <c:pt idx="6">
                  <c:v>8893</c:v>
                </c:pt>
                <c:pt idx="7">
                  <c:v>8674</c:v>
                </c:pt>
                <c:pt idx="8">
                  <c:v>125076</c:v>
                </c:pt>
                <c:pt idx="9">
                  <c:v>115446</c:v>
                </c:pt>
                <c:pt idx="10">
                  <c:v>2875</c:v>
                </c:pt>
                <c:pt idx="11">
                  <c:v>1376</c:v>
                </c:pt>
                <c:pt idx="12">
                  <c:v>2805</c:v>
                </c:pt>
                <c:pt idx="13">
                  <c:v>16784</c:v>
                </c:pt>
                <c:pt idx="14">
                  <c:v>11142</c:v>
                </c:pt>
                <c:pt idx="15">
                  <c:v>19210</c:v>
                </c:pt>
                <c:pt idx="16">
                  <c:v>10626</c:v>
                </c:pt>
                <c:pt idx="17">
                  <c:v>18790</c:v>
                </c:pt>
                <c:pt idx="18">
                  <c:v>3998</c:v>
                </c:pt>
                <c:pt idx="19">
                  <c:v>11796</c:v>
                </c:pt>
                <c:pt idx="20">
                  <c:v>30430</c:v>
                </c:pt>
                <c:pt idx="21">
                  <c:v>16109</c:v>
                </c:pt>
                <c:pt idx="22">
                  <c:v>36038</c:v>
                </c:pt>
                <c:pt idx="23">
                  <c:v>22933</c:v>
                </c:pt>
                <c:pt idx="24">
                  <c:v>125060</c:v>
                </c:pt>
                <c:pt idx="25">
                  <c:v>96460</c:v>
                </c:pt>
                <c:pt idx="26">
                  <c:v>14941</c:v>
                </c:pt>
                <c:pt idx="27">
                  <c:v>74440</c:v>
                </c:pt>
                <c:pt idx="28">
                  <c:v>17155</c:v>
                </c:pt>
                <c:pt idx="29">
                  <c:v>11610</c:v>
                </c:pt>
                <c:pt idx="30">
                  <c:v>14676</c:v>
                </c:pt>
                <c:pt idx="31">
                  <c:v>6006</c:v>
                </c:pt>
                <c:pt idx="32">
                  <c:v>10819</c:v>
                </c:pt>
                <c:pt idx="33">
                  <c:v>12560</c:v>
                </c:pt>
                <c:pt idx="34">
                  <c:v>9906</c:v>
                </c:pt>
                <c:pt idx="35">
                  <c:v>91839</c:v>
                </c:pt>
                <c:pt idx="36">
                  <c:v>16093</c:v>
                </c:pt>
                <c:pt idx="37">
                  <c:v>14864</c:v>
                </c:pt>
                <c:pt idx="38">
                  <c:v>10826</c:v>
                </c:pt>
                <c:pt idx="39">
                  <c:v>63708</c:v>
                </c:pt>
                <c:pt idx="40">
                  <c:v>8185</c:v>
                </c:pt>
                <c:pt idx="41">
                  <c:v>33612</c:v>
                </c:pt>
                <c:pt idx="42">
                  <c:v>110572</c:v>
                </c:pt>
                <c:pt idx="43">
                  <c:v>35317</c:v>
                </c:pt>
                <c:pt idx="44">
                  <c:v>22518</c:v>
                </c:pt>
                <c:pt idx="45">
                  <c:v>16379</c:v>
                </c:pt>
                <c:pt idx="46">
                  <c:v>11501</c:v>
                </c:pt>
                <c:pt idx="47">
                  <c:v>31936</c:v>
                </c:pt>
                <c:pt idx="48">
                  <c:v>14927</c:v>
                </c:pt>
                <c:pt idx="49">
                  <c:v>27383</c:v>
                </c:pt>
                <c:pt idx="50">
                  <c:v>92248</c:v>
                </c:pt>
                <c:pt idx="51">
                  <c:v>130986</c:v>
                </c:pt>
                <c:pt idx="52">
                  <c:v>142494</c:v>
                </c:pt>
                <c:pt idx="53">
                  <c:v>109361</c:v>
                </c:pt>
                <c:pt idx="54">
                  <c:v>3453</c:v>
                </c:pt>
                <c:pt idx="55">
                  <c:v>29716</c:v>
                </c:pt>
                <c:pt idx="56">
                  <c:v>2092</c:v>
                </c:pt>
                <c:pt idx="57">
                  <c:v>57944</c:v>
                </c:pt>
                <c:pt idx="58">
                  <c:v>40906</c:v>
                </c:pt>
                <c:pt idx="59">
                  <c:v>16666</c:v>
                </c:pt>
                <c:pt idx="60">
                  <c:v>11165</c:v>
                </c:pt>
                <c:pt idx="61">
                  <c:v>1356</c:v>
                </c:pt>
                <c:pt idx="62">
                  <c:v>54870</c:v>
                </c:pt>
                <c:pt idx="63">
                  <c:v>44952</c:v>
                </c:pt>
                <c:pt idx="64">
                  <c:v>61005</c:v>
                </c:pt>
                <c:pt idx="65">
                  <c:v>1901</c:v>
                </c:pt>
                <c:pt idx="66">
                  <c:v>14829</c:v>
                </c:pt>
                <c:pt idx="67">
                  <c:v>9458</c:v>
                </c:pt>
                <c:pt idx="68">
                  <c:v>32180</c:v>
                </c:pt>
                <c:pt idx="69">
                  <c:v>15273</c:v>
                </c:pt>
                <c:pt idx="70">
                  <c:v>56164</c:v>
                </c:pt>
                <c:pt idx="71">
                  <c:v>41181</c:v>
                </c:pt>
                <c:pt idx="72">
                  <c:v>31437</c:v>
                </c:pt>
                <c:pt idx="73">
                  <c:v>8738</c:v>
                </c:pt>
                <c:pt idx="74">
                  <c:v>3362</c:v>
                </c:pt>
                <c:pt idx="75">
                  <c:v>5217</c:v>
                </c:pt>
                <c:pt idx="76">
                  <c:v>16011</c:v>
                </c:pt>
                <c:pt idx="77">
                  <c:v>52764</c:v>
                </c:pt>
                <c:pt idx="78">
                  <c:v>72998</c:v>
                </c:pt>
                <c:pt idx="79">
                  <c:v>60238</c:v>
                </c:pt>
                <c:pt idx="80">
                  <c:v>53798</c:v>
                </c:pt>
                <c:pt idx="81">
                  <c:v>71542</c:v>
                </c:pt>
                <c:pt idx="82">
                  <c:v>16327</c:v>
                </c:pt>
                <c:pt idx="83">
                  <c:v>30982</c:v>
                </c:pt>
                <c:pt idx="84">
                  <c:v>70113</c:v>
                </c:pt>
                <c:pt idx="85">
                  <c:v>61077</c:v>
                </c:pt>
                <c:pt idx="86">
                  <c:v>151962</c:v>
                </c:pt>
                <c:pt idx="87">
                  <c:v>138120</c:v>
                </c:pt>
                <c:pt idx="88">
                  <c:v>144367</c:v>
                </c:pt>
                <c:pt idx="89">
                  <c:v>30412</c:v>
                </c:pt>
                <c:pt idx="90">
                  <c:v>139999</c:v>
                </c:pt>
                <c:pt idx="91">
                  <c:v>156105</c:v>
                </c:pt>
                <c:pt idx="92">
                  <c:v>152949</c:v>
                </c:pt>
                <c:pt idx="93">
                  <c:v>150128</c:v>
                </c:pt>
                <c:pt idx="94">
                  <c:v>141760</c:v>
                </c:pt>
                <c:pt idx="95">
                  <c:v>154035</c:v>
                </c:pt>
                <c:pt idx="96">
                  <c:v>127620</c:v>
                </c:pt>
                <c:pt idx="97">
                  <c:v>145417</c:v>
                </c:pt>
                <c:pt idx="98">
                  <c:v>130309</c:v>
                </c:pt>
                <c:pt idx="99">
                  <c:v>31445</c:v>
                </c:pt>
                <c:pt idx="100">
                  <c:v>111469</c:v>
                </c:pt>
                <c:pt idx="101">
                  <c:v>131840</c:v>
                </c:pt>
                <c:pt idx="102">
                  <c:v>138655</c:v>
                </c:pt>
                <c:pt idx="103">
                  <c:v>84318</c:v>
                </c:pt>
                <c:pt idx="104">
                  <c:v>10647</c:v>
                </c:pt>
                <c:pt idx="105">
                  <c:v>18982</c:v>
                </c:pt>
                <c:pt idx="106">
                  <c:v>14207</c:v>
                </c:pt>
                <c:pt idx="107">
                  <c:v>145012</c:v>
                </c:pt>
                <c:pt idx="108">
                  <c:v>154105</c:v>
                </c:pt>
                <c:pt idx="109">
                  <c:v>155495</c:v>
                </c:pt>
                <c:pt idx="110">
                  <c:v>130614</c:v>
                </c:pt>
                <c:pt idx="111">
                  <c:v>43671</c:v>
                </c:pt>
                <c:pt idx="112">
                  <c:v>22807</c:v>
                </c:pt>
                <c:pt idx="113">
                  <c:v>15339</c:v>
                </c:pt>
                <c:pt idx="114">
                  <c:v>25154</c:v>
                </c:pt>
                <c:pt idx="115">
                  <c:v>75552</c:v>
                </c:pt>
                <c:pt idx="116">
                  <c:v>10350</c:v>
                </c:pt>
                <c:pt idx="117">
                  <c:v>151943</c:v>
                </c:pt>
                <c:pt idx="118">
                  <c:v>150561</c:v>
                </c:pt>
                <c:pt idx="119">
                  <c:v>125008</c:v>
                </c:pt>
                <c:pt idx="120">
                  <c:v>96677</c:v>
                </c:pt>
                <c:pt idx="121">
                  <c:v>155148</c:v>
                </c:pt>
                <c:pt idx="122">
                  <c:v>152812</c:v>
                </c:pt>
                <c:pt idx="123">
                  <c:v>147720</c:v>
                </c:pt>
                <c:pt idx="124">
                  <c:v>145418</c:v>
                </c:pt>
                <c:pt idx="125">
                  <c:v>80063</c:v>
                </c:pt>
                <c:pt idx="126">
                  <c:v>106071</c:v>
                </c:pt>
                <c:pt idx="127">
                  <c:v>92694</c:v>
                </c:pt>
                <c:pt idx="128">
                  <c:v>58820</c:v>
                </c:pt>
                <c:pt idx="129">
                  <c:v>53771</c:v>
                </c:pt>
                <c:pt idx="130">
                  <c:v>20395</c:v>
                </c:pt>
                <c:pt idx="131">
                  <c:v>36016</c:v>
                </c:pt>
                <c:pt idx="132">
                  <c:v>107173</c:v>
                </c:pt>
                <c:pt idx="133">
                  <c:v>44886</c:v>
                </c:pt>
                <c:pt idx="134">
                  <c:v>56256</c:v>
                </c:pt>
                <c:pt idx="135">
                  <c:v>67134</c:v>
                </c:pt>
                <c:pt idx="136">
                  <c:v>140160</c:v>
                </c:pt>
                <c:pt idx="137">
                  <c:v>147186</c:v>
                </c:pt>
                <c:pt idx="138">
                  <c:v>99191</c:v>
                </c:pt>
                <c:pt idx="139">
                  <c:v>56194</c:v>
                </c:pt>
                <c:pt idx="140">
                  <c:v>51206</c:v>
                </c:pt>
                <c:pt idx="141">
                  <c:v>105750</c:v>
                </c:pt>
                <c:pt idx="142">
                  <c:v>149527</c:v>
                </c:pt>
                <c:pt idx="143">
                  <c:v>96002</c:v>
                </c:pt>
                <c:pt idx="144">
                  <c:v>77286</c:v>
                </c:pt>
                <c:pt idx="145">
                  <c:v>127876</c:v>
                </c:pt>
                <c:pt idx="146">
                  <c:v>98132</c:v>
                </c:pt>
                <c:pt idx="147">
                  <c:v>90411</c:v>
                </c:pt>
                <c:pt idx="148">
                  <c:v>86001</c:v>
                </c:pt>
                <c:pt idx="149">
                  <c:v>106741</c:v>
                </c:pt>
                <c:pt idx="150">
                  <c:v>148342</c:v>
                </c:pt>
                <c:pt idx="151">
                  <c:v>117943</c:v>
                </c:pt>
                <c:pt idx="152">
                  <c:v>137009</c:v>
                </c:pt>
                <c:pt idx="153">
                  <c:v>30879</c:v>
                </c:pt>
                <c:pt idx="154">
                  <c:v>75931</c:v>
                </c:pt>
                <c:pt idx="155">
                  <c:v>132698</c:v>
                </c:pt>
                <c:pt idx="156">
                  <c:v>104402</c:v>
                </c:pt>
                <c:pt idx="157">
                  <c:v>104201</c:v>
                </c:pt>
                <c:pt idx="158">
                  <c:v>110769</c:v>
                </c:pt>
                <c:pt idx="159">
                  <c:v>128550</c:v>
                </c:pt>
                <c:pt idx="160">
                  <c:v>109689</c:v>
                </c:pt>
                <c:pt idx="161">
                  <c:v>149626</c:v>
                </c:pt>
                <c:pt idx="162">
                  <c:v>143235</c:v>
                </c:pt>
                <c:pt idx="163">
                  <c:v>123397</c:v>
                </c:pt>
                <c:pt idx="164">
                  <c:v>126668</c:v>
                </c:pt>
                <c:pt idx="165">
                  <c:v>34953</c:v>
                </c:pt>
                <c:pt idx="166">
                  <c:v>100932</c:v>
                </c:pt>
                <c:pt idx="167">
                  <c:v>126715</c:v>
                </c:pt>
                <c:pt idx="168">
                  <c:v>62807</c:v>
                </c:pt>
                <c:pt idx="169">
                  <c:v>43566</c:v>
                </c:pt>
                <c:pt idx="170">
                  <c:v>73305</c:v>
                </c:pt>
                <c:pt idx="171">
                  <c:v>45149</c:v>
                </c:pt>
                <c:pt idx="172">
                  <c:v>78319</c:v>
                </c:pt>
                <c:pt idx="173">
                  <c:v>38200</c:v>
                </c:pt>
                <c:pt idx="174">
                  <c:v>53479</c:v>
                </c:pt>
                <c:pt idx="175">
                  <c:v>44664</c:v>
                </c:pt>
                <c:pt idx="176">
                  <c:v>65726</c:v>
                </c:pt>
                <c:pt idx="177">
                  <c:v>10572</c:v>
                </c:pt>
                <c:pt idx="178">
                  <c:v>12356</c:v>
                </c:pt>
                <c:pt idx="179">
                  <c:v>71915</c:v>
                </c:pt>
                <c:pt idx="180">
                  <c:v>59232</c:v>
                </c:pt>
                <c:pt idx="181">
                  <c:v>61742</c:v>
                </c:pt>
                <c:pt idx="182">
                  <c:v>64551</c:v>
                </c:pt>
                <c:pt idx="183">
                  <c:v>125139</c:v>
                </c:pt>
                <c:pt idx="184">
                  <c:v>132316</c:v>
                </c:pt>
                <c:pt idx="185">
                  <c:v>125185</c:v>
                </c:pt>
                <c:pt idx="186">
                  <c:v>131007</c:v>
                </c:pt>
                <c:pt idx="187">
                  <c:v>114973</c:v>
                </c:pt>
                <c:pt idx="188">
                  <c:v>72281</c:v>
                </c:pt>
                <c:pt idx="189">
                  <c:v>116510</c:v>
                </c:pt>
                <c:pt idx="190">
                  <c:v>121117</c:v>
                </c:pt>
                <c:pt idx="191">
                  <c:v>126791</c:v>
                </c:pt>
                <c:pt idx="192">
                  <c:v>88219</c:v>
                </c:pt>
                <c:pt idx="193">
                  <c:v>127659</c:v>
                </c:pt>
                <c:pt idx="194">
                  <c:v>130869</c:v>
                </c:pt>
                <c:pt idx="195">
                  <c:v>122746</c:v>
                </c:pt>
                <c:pt idx="196">
                  <c:v>129446</c:v>
                </c:pt>
                <c:pt idx="197">
                  <c:v>132516</c:v>
                </c:pt>
                <c:pt idx="198">
                  <c:v>117835</c:v>
                </c:pt>
                <c:pt idx="199">
                  <c:v>127100</c:v>
                </c:pt>
                <c:pt idx="200">
                  <c:v>131638</c:v>
                </c:pt>
                <c:pt idx="201">
                  <c:v>38182</c:v>
                </c:pt>
                <c:pt idx="202">
                  <c:v>113967</c:v>
                </c:pt>
                <c:pt idx="203">
                  <c:v>123941</c:v>
                </c:pt>
                <c:pt idx="204">
                  <c:v>79914</c:v>
                </c:pt>
                <c:pt idx="205">
                  <c:v>38666</c:v>
                </c:pt>
                <c:pt idx="206">
                  <c:v>65018</c:v>
                </c:pt>
                <c:pt idx="207">
                  <c:v>44899</c:v>
                </c:pt>
                <c:pt idx="208">
                  <c:v>75690</c:v>
                </c:pt>
                <c:pt idx="209">
                  <c:v>78815</c:v>
                </c:pt>
                <c:pt idx="210">
                  <c:v>48624</c:v>
                </c:pt>
                <c:pt idx="211">
                  <c:v>108892</c:v>
                </c:pt>
                <c:pt idx="212">
                  <c:v>131778</c:v>
                </c:pt>
                <c:pt idx="213">
                  <c:v>133722</c:v>
                </c:pt>
                <c:pt idx="214">
                  <c:v>126930</c:v>
                </c:pt>
                <c:pt idx="215">
                  <c:v>121295</c:v>
                </c:pt>
                <c:pt idx="216">
                  <c:v>121806</c:v>
                </c:pt>
                <c:pt idx="217">
                  <c:v>115801</c:v>
                </c:pt>
                <c:pt idx="218">
                  <c:v>32734</c:v>
                </c:pt>
                <c:pt idx="219">
                  <c:v>43065</c:v>
                </c:pt>
                <c:pt idx="220">
                  <c:v>105141</c:v>
                </c:pt>
                <c:pt idx="221">
                  <c:v>94896</c:v>
                </c:pt>
                <c:pt idx="222">
                  <c:v>118485</c:v>
                </c:pt>
                <c:pt idx="223">
                  <c:v>47205</c:v>
                </c:pt>
                <c:pt idx="224">
                  <c:v>87587</c:v>
                </c:pt>
                <c:pt idx="225">
                  <c:v>48931</c:v>
                </c:pt>
                <c:pt idx="226">
                  <c:v>83591</c:v>
                </c:pt>
                <c:pt idx="227">
                  <c:v>116519</c:v>
                </c:pt>
                <c:pt idx="228">
                  <c:v>116591</c:v>
                </c:pt>
                <c:pt idx="229">
                  <c:v>123143</c:v>
                </c:pt>
                <c:pt idx="230">
                  <c:v>124248</c:v>
                </c:pt>
                <c:pt idx="231">
                  <c:v>113982</c:v>
                </c:pt>
                <c:pt idx="232">
                  <c:v>62702</c:v>
                </c:pt>
                <c:pt idx="233">
                  <c:v>106622</c:v>
                </c:pt>
                <c:pt idx="234">
                  <c:v>108887</c:v>
                </c:pt>
                <c:pt idx="235">
                  <c:v>93073</c:v>
                </c:pt>
                <c:pt idx="236">
                  <c:v>131111</c:v>
                </c:pt>
                <c:pt idx="237">
                  <c:v>121738</c:v>
                </c:pt>
                <c:pt idx="238">
                  <c:v>87038</c:v>
                </c:pt>
                <c:pt idx="239">
                  <c:v>78576</c:v>
                </c:pt>
                <c:pt idx="240">
                  <c:v>50971</c:v>
                </c:pt>
                <c:pt idx="241">
                  <c:v>42553</c:v>
                </c:pt>
                <c:pt idx="242">
                  <c:v>59350</c:v>
                </c:pt>
                <c:pt idx="243">
                  <c:v>57882</c:v>
                </c:pt>
                <c:pt idx="244">
                  <c:v>53787</c:v>
                </c:pt>
                <c:pt idx="245">
                  <c:v>52427</c:v>
                </c:pt>
                <c:pt idx="246">
                  <c:v>53399</c:v>
                </c:pt>
                <c:pt idx="247">
                  <c:v>49418</c:v>
                </c:pt>
                <c:pt idx="248">
                  <c:v>51775</c:v>
                </c:pt>
                <c:pt idx="249">
                  <c:v>16458</c:v>
                </c:pt>
                <c:pt idx="250">
                  <c:v>46357</c:v>
                </c:pt>
                <c:pt idx="251">
                  <c:v>26646</c:v>
                </c:pt>
                <c:pt idx="252">
                  <c:v>49756</c:v>
                </c:pt>
                <c:pt idx="253">
                  <c:v>45085</c:v>
                </c:pt>
                <c:pt idx="254">
                  <c:v>122479</c:v>
                </c:pt>
                <c:pt idx="255">
                  <c:v>135164</c:v>
                </c:pt>
                <c:pt idx="256">
                  <c:v>137537</c:v>
                </c:pt>
                <c:pt idx="257">
                  <c:v>134582</c:v>
                </c:pt>
                <c:pt idx="258">
                  <c:v>132797</c:v>
                </c:pt>
                <c:pt idx="259">
                  <c:v>135972</c:v>
                </c:pt>
                <c:pt idx="260">
                  <c:v>115534</c:v>
                </c:pt>
                <c:pt idx="261">
                  <c:v>114316</c:v>
                </c:pt>
                <c:pt idx="262">
                  <c:v>124850</c:v>
                </c:pt>
                <c:pt idx="263">
                  <c:v>82337</c:v>
                </c:pt>
                <c:pt idx="264">
                  <c:v>138403</c:v>
                </c:pt>
                <c:pt idx="265">
                  <c:v>107020</c:v>
                </c:pt>
                <c:pt idx="266">
                  <c:v>70412</c:v>
                </c:pt>
                <c:pt idx="267">
                  <c:v>81578</c:v>
                </c:pt>
                <c:pt idx="268">
                  <c:v>104664</c:v>
                </c:pt>
                <c:pt idx="269">
                  <c:v>96615</c:v>
                </c:pt>
                <c:pt idx="270">
                  <c:v>115277</c:v>
                </c:pt>
                <c:pt idx="271">
                  <c:v>126620</c:v>
                </c:pt>
                <c:pt idx="272">
                  <c:v>134472</c:v>
                </c:pt>
                <c:pt idx="273">
                  <c:v>60758</c:v>
                </c:pt>
                <c:pt idx="274">
                  <c:v>135824</c:v>
                </c:pt>
                <c:pt idx="275">
                  <c:v>107396</c:v>
                </c:pt>
                <c:pt idx="276">
                  <c:v>21565</c:v>
                </c:pt>
                <c:pt idx="277">
                  <c:v>22518</c:v>
                </c:pt>
                <c:pt idx="278">
                  <c:v>129631</c:v>
                </c:pt>
                <c:pt idx="279">
                  <c:v>141975</c:v>
                </c:pt>
                <c:pt idx="280">
                  <c:v>66582</c:v>
                </c:pt>
                <c:pt idx="281">
                  <c:v>111353</c:v>
                </c:pt>
                <c:pt idx="282">
                  <c:v>105345</c:v>
                </c:pt>
                <c:pt idx="283">
                  <c:v>138098</c:v>
                </c:pt>
                <c:pt idx="284">
                  <c:v>103037</c:v>
                </c:pt>
                <c:pt idx="285">
                  <c:v>28775</c:v>
                </c:pt>
                <c:pt idx="286">
                  <c:v>25993</c:v>
                </c:pt>
                <c:pt idx="287">
                  <c:v>75316</c:v>
                </c:pt>
                <c:pt idx="288">
                  <c:v>141497</c:v>
                </c:pt>
                <c:pt idx="289">
                  <c:v>142013</c:v>
                </c:pt>
                <c:pt idx="290">
                  <c:v>114956</c:v>
                </c:pt>
                <c:pt idx="291">
                  <c:v>142114</c:v>
                </c:pt>
                <c:pt idx="292">
                  <c:v>125279</c:v>
                </c:pt>
                <c:pt idx="293">
                  <c:v>64002</c:v>
                </c:pt>
                <c:pt idx="294">
                  <c:v>97962</c:v>
                </c:pt>
                <c:pt idx="295">
                  <c:v>126707</c:v>
                </c:pt>
                <c:pt idx="296">
                  <c:v>146267</c:v>
                </c:pt>
                <c:pt idx="297">
                  <c:v>112243</c:v>
                </c:pt>
                <c:pt idx="298">
                  <c:v>119299</c:v>
                </c:pt>
                <c:pt idx="299">
                  <c:v>113917</c:v>
                </c:pt>
                <c:pt idx="300">
                  <c:v>134226</c:v>
                </c:pt>
                <c:pt idx="301">
                  <c:v>144021</c:v>
                </c:pt>
                <c:pt idx="302">
                  <c:v>134300</c:v>
                </c:pt>
                <c:pt idx="303">
                  <c:v>128336</c:v>
                </c:pt>
                <c:pt idx="304">
                  <c:v>115852</c:v>
                </c:pt>
                <c:pt idx="305">
                  <c:v>58065</c:v>
                </c:pt>
                <c:pt idx="306">
                  <c:v>36651</c:v>
                </c:pt>
                <c:pt idx="307">
                  <c:v>30839</c:v>
                </c:pt>
                <c:pt idx="308">
                  <c:v>30793</c:v>
                </c:pt>
                <c:pt idx="309">
                  <c:v>91673</c:v>
                </c:pt>
                <c:pt idx="310">
                  <c:v>11708</c:v>
                </c:pt>
                <c:pt idx="311">
                  <c:v>47274</c:v>
                </c:pt>
                <c:pt idx="312">
                  <c:v>124038</c:v>
                </c:pt>
                <c:pt idx="313">
                  <c:v>23504</c:v>
                </c:pt>
                <c:pt idx="314">
                  <c:v>11345</c:v>
                </c:pt>
                <c:pt idx="315">
                  <c:v>19785</c:v>
                </c:pt>
                <c:pt idx="316">
                  <c:v>25753</c:v>
                </c:pt>
                <c:pt idx="317">
                  <c:v>106163</c:v>
                </c:pt>
                <c:pt idx="318">
                  <c:v>48798</c:v>
                </c:pt>
                <c:pt idx="319">
                  <c:v>137818</c:v>
                </c:pt>
                <c:pt idx="320">
                  <c:v>140543</c:v>
                </c:pt>
                <c:pt idx="321">
                  <c:v>137150</c:v>
                </c:pt>
                <c:pt idx="322">
                  <c:v>124099</c:v>
                </c:pt>
                <c:pt idx="323">
                  <c:v>84605</c:v>
                </c:pt>
                <c:pt idx="324">
                  <c:v>17246</c:v>
                </c:pt>
                <c:pt idx="325">
                  <c:v>78062</c:v>
                </c:pt>
                <c:pt idx="326">
                  <c:v>138442</c:v>
                </c:pt>
                <c:pt idx="327">
                  <c:v>18150</c:v>
                </c:pt>
                <c:pt idx="328">
                  <c:v>56337</c:v>
                </c:pt>
                <c:pt idx="329">
                  <c:v>132875</c:v>
                </c:pt>
                <c:pt idx="330">
                  <c:v>107683</c:v>
                </c:pt>
                <c:pt idx="331">
                  <c:v>3760</c:v>
                </c:pt>
                <c:pt idx="332">
                  <c:v>8752</c:v>
                </c:pt>
                <c:pt idx="333">
                  <c:v>94229</c:v>
                </c:pt>
                <c:pt idx="334">
                  <c:v>94963</c:v>
                </c:pt>
                <c:pt idx="335">
                  <c:v>97780</c:v>
                </c:pt>
                <c:pt idx="336">
                  <c:v>124047</c:v>
                </c:pt>
                <c:pt idx="337">
                  <c:v>85625</c:v>
                </c:pt>
                <c:pt idx="338">
                  <c:v>101970</c:v>
                </c:pt>
                <c:pt idx="339">
                  <c:v>133317</c:v>
                </c:pt>
                <c:pt idx="340">
                  <c:v>128024</c:v>
                </c:pt>
                <c:pt idx="341">
                  <c:v>87034</c:v>
                </c:pt>
                <c:pt idx="342">
                  <c:v>123269</c:v>
                </c:pt>
                <c:pt idx="343">
                  <c:v>95086</c:v>
                </c:pt>
                <c:pt idx="344">
                  <c:v>49684</c:v>
                </c:pt>
                <c:pt idx="345">
                  <c:v>14715</c:v>
                </c:pt>
                <c:pt idx="346">
                  <c:v>29006</c:v>
                </c:pt>
                <c:pt idx="347">
                  <c:v>16533</c:v>
                </c:pt>
                <c:pt idx="348">
                  <c:v>15066</c:v>
                </c:pt>
                <c:pt idx="349">
                  <c:v>14512</c:v>
                </c:pt>
                <c:pt idx="350">
                  <c:v>57292</c:v>
                </c:pt>
                <c:pt idx="351">
                  <c:v>69657</c:v>
                </c:pt>
                <c:pt idx="352">
                  <c:v>16885</c:v>
                </c:pt>
                <c:pt idx="353">
                  <c:v>87863</c:v>
                </c:pt>
                <c:pt idx="354">
                  <c:v>44133</c:v>
                </c:pt>
                <c:pt idx="355">
                  <c:v>99722</c:v>
                </c:pt>
                <c:pt idx="356">
                  <c:v>113559</c:v>
                </c:pt>
                <c:pt idx="357">
                  <c:v>121530</c:v>
                </c:pt>
                <c:pt idx="358">
                  <c:v>39860</c:v>
                </c:pt>
                <c:pt idx="359">
                  <c:v>8246</c:v>
                </c:pt>
                <c:pt idx="360">
                  <c:v>24414</c:v>
                </c:pt>
                <c:pt idx="361">
                  <c:v>39480</c:v>
                </c:pt>
                <c:pt idx="362">
                  <c:v>128596</c:v>
                </c:pt>
                <c:pt idx="363">
                  <c:v>15800</c:v>
                </c:pt>
                <c:pt idx="364">
                  <c:v>123982</c:v>
                </c:pt>
                <c:pt idx="365">
                  <c:v>34610</c:v>
                </c:pt>
                <c:pt idx="366">
                  <c:v>118269</c:v>
                </c:pt>
                <c:pt idx="367">
                  <c:v>25539</c:v>
                </c:pt>
                <c:pt idx="368">
                  <c:v>21027</c:v>
                </c:pt>
                <c:pt idx="369">
                  <c:v>1646</c:v>
                </c:pt>
                <c:pt idx="370">
                  <c:v>104509</c:v>
                </c:pt>
                <c:pt idx="371">
                  <c:v>11432</c:v>
                </c:pt>
                <c:pt idx="372">
                  <c:v>76787</c:v>
                </c:pt>
                <c:pt idx="373">
                  <c:v>5382</c:v>
                </c:pt>
                <c:pt idx="374">
                  <c:v>12599</c:v>
                </c:pt>
                <c:pt idx="375">
                  <c:v>88830</c:v>
                </c:pt>
                <c:pt idx="376">
                  <c:v>114162</c:v>
                </c:pt>
                <c:pt idx="377">
                  <c:v>119722</c:v>
                </c:pt>
                <c:pt idx="378">
                  <c:v>34332</c:v>
                </c:pt>
                <c:pt idx="379">
                  <c:v>13217</c:v>
                </c:pt>
                <c:pt idx="380">
                  <c:v>58683</c:v>
                </c:pt>
                <c:pt idx="381">
                  <c:v>79593</c:v>
                </c:pt>
                <c:pt idx="382">
                  <c:v>52269</c:v>
                </c:pt>
                <c:pt idx="383">
                  <c:v>38760</c:v>
                </c:pt>
                <c:pt idx="384">
                  <c:v>98380</c:v>
                </c:pt>
                <c:pt idx="385">
                  <c:v>58201</c:v>
                </c:pt>
                <c:pt idx="386">
                  <c:v>49883</c:v>
                </c:pt>
                <c:pt idx="387">
                  <c:v>28073</c:v>
                </c:pt>
                <c:pt idx="388">
                  <c:v>5167</c:v>
                </c:pt>
                <c:pt idx="389">
                  <c:v>89605</c:v>
                </c:pt>
                <c:pt idx="390">
                  <c:v>77171</c:v>
                </c:pt>
                <c:pt idx="391">
                  <c:v>25533</c:v>
                </c:pt>
                <c:pt idx="392">
                  <c:v>2081</c:v>
                </c:pt>
                <c:pt idx="393">
                  <c:v>45917</c:v>
                </c:pt>
                <c:pt idx="394">
                  <c:v>7741</c:v>
                </c:pt>
                <c:pt idx="395">
                  <c:v>2792</c:v>
                </c:pt>
                <c:pt idx="396">
                  <c:v>1356</c:v>
                </c:pt>
                <c:pt idx="397">
                  <c:v>35778</c:v>
                </c:pt>
                <c:pt idx="398">
                  <c:v>57847</c:v>
                </c:pt>
                <c:pt idx="399">
                  <c:v>30174</c:v>
                </c:pt>
                <c:pt idx="400">
                  <c:v>20884</c:v>
                </c:pt>
                <c:pt idx="401">
                  <c:v>39967</c:v>
                </c:pt>
                <c:pt idx="402">
                  <c:v>62730</c:v>
                </c:pt>
                <c:pt idx="403">
                  <c:v>21268</c:v>
                </c:pt>
                <c:pt idx="404">
                  <c:v>69802</c:v>
                </c:pt>
                <c:pt idx="405">
                  <c:v>70827</c:v>
                </c:pt>
                <c:pt idx="406">
                  <c:v>66100</c:v>
                </c:pt>
                <c:pt idx="407">
                  <c:v>44266</c:v>
                </c:pt>
                <c:pt idx="408">
                  <c:v>70648</c:v>
                </c:pt>
                <c:pt idx="409">
                  <c:v>12614</c:v>
                </c:pt>
                <c:pt idx="410">
                  <c:v>99488</c:v>
                </c:pt>
                <c:pt idx="411">
                  <c:v>44783</c:v>
                </c:pt>
                <c:pt idx="412">
                  <c:v>71277</c:v>
                </c:pt>
                <c:pt idx="413">
                  <c:v>80681</c:v>
                </c:pt>
                <c:pt idx="414">
                  <c:v>133122</c:v>
                </c:pt>
                <c:pt idx="415">
                  <c:v>137612</c:v>
                </c:pt>
                <c:pt idx="416">
                  <c:v>138906</c:v>
                </c:pt>
                <c:pt idx="417">
                  <c:v>112870</c:v>
                </c:pt>
                <c:pt idx="418">
                  <c:v>114157</c:v>
                </c:pt>
                <c:pt idx="419">
                  <c:v>16849</c:v>
                </c:pt>
                <c:pt idx="420">
                  <c:v>81054</c:v>
                </c:pt>
                <c:pt idx="421">
                  <c:v>91245</c:v>
                </c:pt>
                <c:pt idx="422">
                  <c:v>45475</c:v>
                </c:pt>
                <c:pt idx="423">
                  <c:v>134409</c:v>
                </c:pt>
                <c:pt idx="424">
                  <c:v>62031</c:v>
                </c:pt>
                <c:pt idx="425">
                  <c:v>58317</c:v>
                </c:pt>
                <c:pt idx="426">
                  <c:v>102677</c:v>
                </c:pt>
                <c:pt idx="427">
                  <c:v>97957</c:v>
                </c:pt>
                <c:pt idx="428">
                  <c:v>41441</c:v>
                </c:pt>
                <c:pt idx="429">
                  <c:v>131056</c:v>
                </c:pt>
                <c:pt idx="430">
                  <c:v>51486</c:v>
                </c:pt>
                <c:pt idx="431">
                  <c:v>76614</c:v>
                </c:pt>
                <c:pt idx="432">
                  <c:v>93491</c:v>
                </c:pt>
                <c:pt idx="433">
                  <c:v>139705</c:v>
                </c:pt>
                <c:pt idx="434">
                  <c:v>96718</c:v>
                </c:pt>
                <c:pt idx="435">
                  <c:v>20815</c:v>
                </c:pt>
                <c:pt idx="436">
                  <c:v>65923</c:v>
                </c:pt>
                <c:pt idx="437">
                  <c:v>34649</c:v>
                </c:pt>
                <c:pt idx="438">
                  <c:v>133405</c:v>
                </c:pt>
                <c:pt idx="439">
                  <c:v>141520</c:v>
                </c:pt>
                <c:pt idx="440">
                  <c:v>95668</c:v>
                </c:pt>
                <c:pt idx="441">
                  <c:v>91905</c:v>
                </c:pt>
                <c:pt idx="442">
                  <c:v>7358</c:v>
                </c:pt>
                <c:pt idx="443">
                  <c:v>21326</c:v>
                </c:pt>
                <c:pt idx="444">
                  <c:v>111099</c:v>
                </c:pt>
                <c:pt idx="445">
                  <c:v>141284</c:v>
                </c:pt>
                <c:pt idx="446">
                  <c:v>141364</c:v>
                </c:pt>
                <c:pt idx="447">
                  <c:v>17024</c:v>
                </c:pt>
                <c:pt idx="448">
                  <c:v>9588</c:v>
                </c:pt>
                <c:pt idx="449">
                  <c:v>134926</c:v>
                </c:pt>
                <c:pt idx="450">
                  <c:v>26438</c:v>
                </c:pt>
                <c:pt idx="451">
                  <c:v>94526</c:v>
                </c:pt>
                <c:pt idx="452">
                  <c:v>151710</c:v>
                </c:pt>
                <c:pt idx="453">
                  <c:v>145202</c:v>
                </c:pt>
                <c:pt idx="454">
                  <c:v>125628</c:v>
                </c:pt>
                <c:pt idx="455">
                  <c:v>84972</c:v>
                </c:pt>
                <c:pt idx="456">
                  <c:v>46680</c:v>
                </c:pt>
                <c:pt idx="457">
                  <c:v>101302</c:v>
                </c:pt>
                <c:pt idx="458">
                  <c:v>81392</c:v>
                </c:pt>
                <c:pt idx="459">
                  <c:v>35504</c:v>
                </c:pt>
                <c:pt idx="460">
                  <c:v>44620</c:v>
                </c:pt>
                <c:pt idx="461">
                  <c:v>25514</c:v>
                </c:pt>
                <c:pt idx="462">
                  <c:v>130822</c:v>
                </c:pt>
                <c:pt idx="463">
                  <c:v>150256</c:v>
                </c:pt>
                <c:pt idx="464">
                  <c:v>94762</c:v>
                </c:pt>
                <c:pt idx="465">
                  <c:v>141662</c:v>
                </c:pt>
                <c:pt idx="466">
                  <c:v>156768</c:v>
                </c:pt>
                <c:pt idx="467">
                  <c:v>148848</c:v>
                </c:pt>
                <c:pt idx="468">
                  <c:v>103150</c:v>
                </c:pt>
                <c:pt idx="469">
                  <c:v>124872</c:v>
                </c:pt>
                <c:pt idx="470">
                  <c:v>139354</c:v>
                </c:pt>
                <c:pt idx="471">
                  <c:v>17382</c:v>
                </c:pt>
                <c:pt idx="472">
                  <c:v>13146</c:v>
                </c:pt>
                <c:pt idx="473">
                  <c:v>51368</c:v>
                </c:pt>
                <c:pt idx="474">
                  <c:v>145026</c:v>
                </c:pt>
                <c:pt idx="475">
                  <c:v>114744</c:v>
                </c:pt>
                <c:pt idx="476">
                  <c:v>5738</c:v>
                </c:pt>
                <c:pt idx="477">
                  <c:v>18212</c:v>
                </c:pt>
                <c:pt idx="478">
                  <c:v>25258</c:v>
                </c:pt>
                <c:pt idx="479">
                  <c:v>38432</c:v>
                </c:pt>
                <c:pt idx="480">
                  <c:v>60254</c:v>
                </c:pt>
                <c:pt idx="481">
                  <c:v>155846</c:v>
                </c:pt>
                <c:pt idx="482">
                  <c:v>148610</c:v>
                </c:pt>
                <c:pt idx="483">
                  <c:v>38946</c:v>
                </c:pt>
                <c:pt idx="484">
                  <c:v>12940</c:v>
                </c:pt>
                <c:pt idx="485">
                  <c:v>12166</c:v>
                </c:pt>
                <c:pt idx="486">
                  <c:v>139392</c:v>
                </c:pt>
                <c:pt idx="487">
                  <c:v>25062</c:v>
                </c:pt>
                <c:pt idx="488">
                  <c:v>114858</c:v>
                </c:pt>
                <c:pt idx="489">
                  <c:v>29236</c:v>
                </c:pt>
                <c:pt idx="490">
                  <c:v>75876</c:v>
                </c:pt>
                <c:pt idx="491">
                  <c:v>64564</c:v>
                </c:pt>
                <c:pt idx="492">
                  <c:v>49066</c:v>
                </c:pt>
                <c:pt idx="493">
                  <c:v>29786</c:v>
                </c:pt>
                <c:pt idx="494">
                  <c:v>150970</c:v>
                </c:pt>
                <c:pt idx="495">
                  <c:v>112898</c:v>
                </c:pt>
                <c:pt idx="496">
                  <c:v>125092</c:v>
                </c:pt>
                <c:pt idx="497">
                  <c:v>59504</c:v>
                </c:pt>
                <c:pt idx="498">
                  <c:v>24724</c:v>
                </c:pt>
                <c:pt idx="499">
                  <c:v>116422</c:v>
                </c:pt>
                <c:pt idx="500">
                  <c:v>82984</c:v>
                </c:pt>
                <c:pt idx="501">
                  <c:v>133264</c:v>
                </c:pt>
                <c:pt idx="502">
                  <c:v>141406</c:v>
                </c:pt>
                <c:pt idx="503">
                  <c:v>32600</c:v>
                </c:pt>
                <c:pt idx="504">
                  <c:v>145500</c:v>
                </c:pt>
                <c:pt idx="505">
                  <c:v>20116</c:v>
                </c:pt>
                <c:pt idx="506">
                  <c:v>147894</c:v>
                </c:pt>
                <c:pt idx="507">
                  <c:v>9846</c:v>
                </c:pt>
                <c:pt idx="508">
                  <c:v>127708</c:v>
                </c:pt>
                <c:pt idx="509">
                  <c:v>116830</c:v>
                </c:pt>
                <c:pt idx="510">
                  <c:v>52188</c:v>
                </c:pt>
                <c:pt idx="511">
                  <c:v>90018</c:v>
                </c:pt>
                <c:pt idx="512">
                  <c:v>74222</c:v>
                </c:pt>
                <c:pt idx="513">
                  <c:v>42986</c:v>
                </c:pt>
                <c:pt idx="514">
                  <c:v>69506</c:v>
                </c:pt>
                <c:pt idx="515">
                  <c:v>37388</c:v>
                </c:pt>
                <c:pt idx="516">
                  <c:v>23218</c:v>
                </c:pt>
                <c:pt idx="517">
                  <c:v>33148</c:v>
                </c:pt>
                <c:pt idx="518">
                  <c:v>28560</c:v>
                </c:pt>
                <c:pt idx="519">
                  <c:v>141922</c:v>
                </c:pt>
                <c:pt idx="520">
                  <c:v>104566</c:v>
                </c:pt>
                <c:pt idx="521">
                  <c:v>72198</c:v>
                </c:pt>
                <c:pt idx="522">
                  <c:v>142782</c:v>
                </c:pt>
                <c:pt idx="523">
                  <c:v>34344</c:v>
                </c:pt>
                <c:pt idx="524">
                  <c:v>126284</c:v>
                </c:pt>
                <c:pt idx="525">
                  <c:v>99088</c:v>
                </c:pt>
                <c:pt idx="526">
                  <c:v>94124</c:v>
                </c:pt>
                <c:pt idx="527">
                  <c:v>121574</c:v>
                </c:pt>
                <c:pt idx="528">
                  <c:v>126802</c:v>
                </c:pt>
                <c:pt idx="529">
                  <c:v>133272</c:v>
                </c:pt>
                <c:pt idx="530">
                  <c:v>100622</c:v>
                </c:pt>
                <c:pt idx="531">
                  <c:v>124318</c:v>
                </c:pt>
                <c:pt idx="532">
                  <c:v>85098</c:v>
                </c:pt>
                <c:pt idx="533">
                  <c:v>50722</c:v>
                </c:pt>
                <c:pt idx="534">
                  <c:v>73428</c:v>
                </c:pt>
                <c:pt idx="535">
                  <c:v>21448</c:v>
                </c:pt>
                <c:pt idx="536">
                  <c:v>89794</c:v>
                </c:pt>
                <c:pt idx="537">
                  <c:v>122892</c:v>
                </c:pt>
                <c:pt idx="538">
                  <c:v>92552</c:v>
                </c:pt>
                <c:pt idx="539">
                  <c:v>62478</c:v>
                </c:pt>
                <c:pt idx="540">
                  <c:v>17556</c:v>
                </c:pt>
                <c:pt idx="541">
                  <c:v>53094</c:v>
                </c:pt>
                <c:pt idx="542">
                  <c:v>70716</c:v>
                </c:pt>
                <c:pt idx="543">
                  <c:v>95782</c:v>
                </c:pt>
                <c:pt idx="544">
                  <c:v>82654</c:v>
                </c:pt>
                <c:pt idx="545">
                  <c:v>125390</c:v>
                </c:pt>
                <c:pt idx="546">
                  <c:v>69242</c:v>
                </c:pt>
                <c:pt idx="547">
                  <c:v>124922</c:v>
                </c:pt>
                <c:pt idx="548">
                  <c:v>130016</c:v>
                </c:pt>
                <c:pt idx="549">
                  <c:v>137462</c:v>
                </c:pt>
                <c:pt idx="550">
                  <c:v>36936</c:v>
                </c:pt>
                <c:pt idx="551">
                  <c:v>82414</c:v>
                </c:pt>
                <c:pt idx="552">
                  <c:v>43344</c:v>
                </c:pt>
                <c:pt idx="553">
                  <c:v>109828</c:v>
                </c:pt>
                <c:pt idx="554">
                  <c:v>21784</c:v>
                </c:pt>
                <c:pt idx="555">
                  <c:v>132144</c:v>
                </c:pt>
                <c:pt idx="556">
                  <c:v>92890</c:v>
                </c:pt>
                <c:pt idx="557">
                  <c:v>42558</c:v>
                </c:pt>
                <c:pt idx="558">
                  <c:v>67946</c:v>
                </c:pt>
                <c:pt idx="559">
                  <c:v>51094</c:v>
                </c:pt>
                <c:pt idx="560">
                  <c:v>127742</c:v>
                </c:pt>
                <c:pt idx="561">
                  <c:v>113450</c:v>
                </c:pt>
                <c:pt idx="562">
                  <c:v>132468</c:v>
                </c:pt>
                <c:pt idx="563">
                  <c:v>131060</c:v>
                </c:pt>
                <c:pt idx="564">
                  <c:v>133216</c:v>
                </c:pt>
                <c:pt idx="565">
                  <c:v>133644</c:v>
                </c:pt>
                <c:pt idx="566">
                  <c:v>128596</c:v>
                </c:pt>
                <c:pt idx="567">
                  <c:v>126108</c:v>
                </c:pt>
                <c:pt idx="568">
                  <c:v>127922</c:v>
                </c:pt>
                <c:pt idx="569">
                  <c:v>128118</c:v>
                </c:pt>
                <c:pt idx="570">
                  <c:v>129562</c:v>
                </c:pt>
                <c:pt idx="571">
                  <c:v>15946</c:v>
                </c:pt>
                <c:pt idx="572">
                  <c:v>130430</c:v>
                </c:pt>
                <c:pt idx="573">
                  <c:v>133350</c:v>
                </c:pt>
                <c:pt idx="574">
                  <c:v>125164</c:v>
                </c:pt>
                <c:pt idx="575">
                  <c:v>128672</c:v>
                </c:pt>
                <c:pt idx="576">
                  <c:v>118524</c:v>
                </c:pt>
                <c:pt idx="577">
                  <c:v>94932</c:v>
                </c:pt>
                <c:pt idx="578">
                  <c:v>106424</c:v>
                </c:pt>
                <c:pt idx="579">
                  <c:v>126930</c:v>
                </c:pt>
                <c:pt idx="580">
                  <c:v>45158</c:v>
                </c:pt>
                <c:pt idx="581">
                  <c:v>69370</c:v>
                </c:pt>
                <c:pt idx="582">
                  <c:v>93672</c:v>
                </c:pt>
                <c:pt idx="583">
                  <c:v>100082</c:v>
                </c:pt>
                <c:pt idx="584">
                  <c:v>73252</c:v>
                </c:pt>
                <c:pt idx="585">
                  <c:v>119000</c:v>
                </c:pt>
                <c:pt idx="586">
                  <c:v>116642</c:v>
                </c:pt>
                <c:pt idx="587">
                  <c:v>90932</c:v>
                </c:pt>
                <c:pt idx="588">
                  <c:v>129754</c:v>
                </c:pt>
                <c:pt idx="589">
                  <c:v>130964</c:v>
                </c:pt>
                <c:pt idx="590">
                  <c:v>132714</c:v>
                </c:pt>
                <c:pt idx="591">
                  <c:v>29242</c:v>
                </c:pt>
                <c:pt idx="592">
                  <c:v>105114</c:v>
                </c:pt>
                <c:pt idx="593">
                  <c:v>116906</c:v>
                </c:pt>
                <c:pt idx="594">
                  <c:v>121402</c:v>
                </c:pt>
                <c:pt idx="595">
                  <c:v>102390</c:v>
                </c:pt>
                <c:pt idx="596">
                  <c:v>110656</c:v>
                </c:pt>
                <c:pt idx="597">
                  <c:v>118516</c:v>
                </c:pt>
                <c:pt idx="598">
                  <c:v>128602</c:v>
                </c:pt>
                <c:pt idx="599">
                  <c:v>97592</c:v>
                </c:pt>
                <c:pt idx="600">
                  <c:v>99118</c:v>
                </c:pt>
                <c:pt idx="601">
                  <c:v>131282</c:v>
                </c:pt>
                <c:pt idx="602">
                  <c:v>109332</c:v>
                </c:pt>
                <c:pt idx="603">
                  <c:v>110078</c:v>
                </c:pt>
                <c:pt idx="604">
                  <c:v>122176</c:v>
                </c:pt>
                <c:pt idx="605">
                  <c:v>112266</c:v>
                </c:pt>
                <c:pt idx="606">
                  <c:v>108706</c:v>
                </c:pt>
                <c:pt idx="607">
                  <c:v>124660</c:v>
                </c:pt>
                <c:pt idx="608">
                  <c:v>95618</c:v>
                </c:pt>
                <c:pt idx="609">
                  <c:v>134528</c:v>
                </c:pt>
                <c:pt idx="610">
                  <c:v>47898</c:v>
                </c:pt>
                <c:pt idx="611">
                  <c:v>132980</c:v>
                </c:pt>
                <c:pt idx="612">
                  <c:v>133580</c:v>
                </c:pt>
                <c:pt idx="613">
                  <c:v>110270</c:v>
                </c:pt>
                <c:pt idx="614">
                  <c:v>40036</c:v>
                </c:pt>
                <c:pt idx="615">
                  <c:v>44054</c:v>
                </c:pt>
                <c:pt idx="616">
                  <c:v>138626</c:v>
                </c:pt>
                <c:pt idx="617">
                  <c:v>129976</c:v>
                </c:pt>
                <c:pt idx="618">
                  <c:v>122116</c:v>
                </c:pt>
                <c:pt idx="619">
                  <c:v>37854</c:v>
                </c:pt>
                <c:pt idx="620">
                  <c:v>50744</c:v>
                </c:pt>
                <c:pt idx="621">
                  <c:v>22418</c:v>
                </c:pt>
                <c:pt idx="622">
                  <c:v>110212</c:v>
                </c:pt>
                <c:pt idx="623">
                  <c:v>113294</c:v>
                </c:pt>
                <c:pt idx="624">
                  <c:v>134968</c:v>
                </c:pt>
                <c:pt idx="625">
                  <c:v>122732</c:v>
                </c:pt>
                <c:pt idx="626">
                  <c:v>61708</c:v>
                </c:pt>
                <c:pt idx="627">
                  <c:v>52404</c:v>
                </c:pt>
                <c:pt idx="628">
                  <c:v>80604</c:v>
                </c:pt>
                <c:pt idx="629">
                  <c:v>124356</c:v>
                </c:pt>
                <c:pt idx="630">
                  <c:v>111514</c:v>
                </c:pt>
                <c:pt idx="631">
                  <c:v>136642</c:v>
                </c:pt>
                <c:pt idx="632">
                  <c:v>75326</c:v>
                </c:pt>
                <c:pt idx="633">
                  <c:v>135118</c:v>
                </c:pt>
                <c:pt idx="634">
                  <c:v>82864</c:v>
                </c:pt>
                <c:pt idx="635">
                  <c:v>59150</c:v>
                </c:pt>
                <c:pt idx="636">
                  <c:v>75668</c:v>
                </c:pt>
                <c:pt idx="637">
                  <c:v>142490</c:v>
                </c:pt>
                <c:pt idx="638">
                  <c:v>138086</c:v>
                </c:pt>
                <c:pt idx="639">
                  <c:v>134470</c:v>
                </c:pt>
                <c:pt idx="640">
                  <c:v>96238</c:v>
                </c:pt>
                <c:pt idx="641">
                  <c:v>19464</c:v>
                </c:pt>
                <c:pt idx="642">
                  <c:v>25346</c:v>
                </c:pt>
                <c:pt idx="643">
                  <c:v>64328</c:v>
                </c:pt>
                <c:pt idx="644">
                  <c:v>127620</c:v>
                </c:pt>
                <c:pt idx="645">
                  <c:v>130288</c:v>
                </c:pt>
                <c:pt idx="646">
                  <c:v>123468</c:v>
                </c:pt>
                <c:pt idx="647">
                  <c:v>140602</c:v>
                </c:pt>
                <c:pt idx="648">
                  <c:v>80492</c:v>
                </c:pt>
                <c:pt idx="649">
                  <c:v>5102</c:v>
                </c:pt>
                <c:pt idx="650">
                  <c:v>17346</c:v>
                </c:pt>
                <c:pt idx="651">
                  <c:v>137994</c:v>
                </c:pt>
                <c:pt idx="652">
                  <c:v>126754</c:v>
                </c:pt>
                <c:pt idx="653">
                  <c:v>116334</c:v>
                </c:pt>
                <c:pt idx="654">
                  <c:v>134528</c:v>
                </c:pt>
                <c:pt idx="655">
                  <c:v>70816</c:v>
                </c:pt>
                <c:pt idx="656">
                  <c:v>85420</c:v>
                </c:pt>
                <c:pt idx="657">
                  <c:v>140778</c:v>
                </c:pt>
                <c:pt idx="658">
                  <c:v>90292</c:v>
                </c:pt>
                <c:pt idx="659">
                  <c:v>83274</c:v>
                </c:pt>
                <c:pt idx="660">
                  <c:v>135020</c:v>
                </c:pt>
                <c:pt idx="661">
                  <c:v>66718</c:v>
                </c:pt>
                <c:pt idx="662">
                  <c:v>19484</c:v>
                </c:pt>
                <c:pt idx="663">
                  <c:v>56902</c:v>
                </c:pt>
                <c:pt idx="664">
                  <c:v>95116</c:v>
                </c:pt>
                <c:pt idx="665">
                  <c:v>116308</c:v>
                </c:pt>
                <c:pt idx="666">
                  <c:v>148708</c:v>
                </c:pt>
                <c:pt idx="667">
                  <c:v>141438</c:v>
                </c:pt>
                <c:pt idx="668">
                  <c:v>142072</c:v>
                </c:pt>
                <c:pt idx="669">
                  <c:v>141568</c:v>
                </c:pt>
                <c:pt idx="670">
                  <c:v>118428</c:v>
                </c:pt>
                <c:pt idx="671">
                  <c:v>142884</c:v>
                </c:pt>
                <c:pt idx="672">
                  <c:v>136374</c:v>
                </c:pt>
                <c:pt idx="673">
                  <c:v>103536</c:v>
                </c:pt>
                <c:pt idx="674">
                  <c:v>59990</c:v>
                </c:pt>
                <c:pt idx="675">
                  <c:v>112822</c:v>
                </c:pt>
                <c:pt idx="676">
                  <c:v>147258</c:v>
                </c:pt>
                <c:pt idx="677">
                  <c:v>90850</c:v>
                </c:pt>
                <c:pt idx="678">
                  <c:v>139636</c:v>
                </c:pt>
                <c:pt idx="679">
                  <c:v>76218</c:v>
                </c:pt>
                <c:pt idx="680">
                  <c:v>62574</c:v>
                </c:pt>
                <c:pt idx="681">
                  <c:v>45448</c:v>
                </c:pt>
                <c:pt idx="682">
                  <c:v>45596</c:v>
                </c:pt>
                <c:pt idx="683">
                  <c:v>140508</c:v>
                </c:pt>
                <c:pt idx="684">
                  <c:v>18324</c:v>
                </c:pt>
                <c:pt idx="685">
                  <c:v>38468</c:v>
                </c:pt>
                <c:pt idx="686">
                  <c:v>144160</c:v>
                </c:pt>
                <c:pt idx="687">
                  <c:v>133532</c:v>
                </c:pt>
                <c:pt idx="688">
                  <c:v>120268</c:v>
                </c:pt>
                <c:pt idx="689">
                  <c:v>133272</c:v>
                </c:pt>
                <c:pt idx="690">
                  <c:v>134720</c:v>
                </c:pt>
                <c:pt idx="691">
                  <c:v>111596</c:v>
                </c:pt>
                <c:pt idx="692">
                  <c:v>48794</c:v>
                </c:pt>
                <c:pt idx="693">
                  <c:v>12846</c:v>
                </c:pt>
                <c:pt idx="694">
                  <c:v>136838</c:v>
                </c:pt>
                <c:pt idx="695">
                  <c:v>106386</c:v>
                </c:pt>
                <c:pt idx="696">
                  <c:v>135504</c:v>
                </c:pt>
                <c:pt idx="697">
                  <c:v>137234</c:v>
                </c:pt>
                <c:pt idx="698">
                  <c:v>71502</c:v>
                </c:pt>
                <c:pt idx="699">
                  <c:v>123890</c:v>
                </c:pt>
                <c:pt idx="700">
                  <c:v>134066</c:v>
                </c:pt>
                <c:pt idx="701">
                  <c:v>133092</c:v>
                </c:pt>
                <c:pt idx="702">
                  <c:v>104824</c:v>
                </c:pt>
                <c:pt idx="703">
                  <c:v>6426</c:v>
                </c:pt>
                <c:pt idx="704">
                  <c:v>8126</c:v>
                </c:pt>
                <c:pt idx="705">
                  <c:v>74976</c:v>
                </c:pt>
                <c:pt idx="706">
                  <c:v>125248</c:v>
                </c:pt>
                <c:pt idx="707">
                  <c:v>118600</c:v>
                </c:pt>
                <c:pt idx="708">
                  <c:v>52980</c:v>
                </c:pt>
                <c:pt idx="709">
                  <c:v>53218</c:v>
                </c:pt>
                <c:pt idx="710">
                  <c:v>64682</c:v>
                </c:pt>
                <c:pt idx="711">
                  <c:v>25504</c:v>
                </c:pt>
                <c:pt idx="712">
                  <c:v>70088</c:v>
                </c:pt>
                <c:pt idx="713">
                  <c:v>66556</c:v>
                </c:pt>
                <c:pt idx="714">
                  <c:v>1052</c:v>
                </c:pt>
                <c:pt idx="715">
                  <c:v>10990</c:v>
                </c:pt>
                <c:pt idx="716">
                  <c:v>9246</c:v>
                </c:pt>
                <c:pt idx="717">
                  <c:v>21706</c:v>
                </c:pt>
                <c:pt idx="718">
                  <c:v>32582</c:v>
                </c:pt>
                <c:pt idx="719">
                  <c:v>57312</c:v>
                </c:pt>
                <c:pt idx="720">
                  <c:v>97166</c:v>
                </c:pt>
                <c:pt idx="721">
                  <c:v>111730</c:v>
                </c:pt>
                <c:pt idx="722">
                  <c:v>122848</c:v>
                </c:pt>
                <c:pt idx="723">
                  <c:v>30558</c:v>
                </c:pt>
                <c:pt idx="724">
                  <c:v>129632</c:v>
                </c:pt>
                <c:pt idx="725">
                  <c:v>119526</c:v>
                </c:pt>
                <c:pt idx="726">
                  <c:v>22710</c:v>
                </c:pt>
                <c:pt idx="727">
                  <c:v>71708</c:v>
                </c:pt>
                <c:pt idx="728">
                  <c:v>1924</c:v>
                </c:pt>
                <c:pt idx="729">
                  <c:v>67984</c:v>
                </c:pt>
                <c:pt idx="730">
                  <c:v>115302</c:v>
                </c:pt>
                <c:pt idx="731">
                  <c:v>46288</c:v>
                </c:pt>
                <c:pt idx="732">
                  <c:v>130520</c:v>
                </c:pt>
                <c:pt idx="733">
                  <c:v>127608</c:v>
                </c:pt>
                <c:pt idx="734">
                  <c:v>12912</c:v>
                </c:pt>
                <c:pt idx="735">
                  <c:v>6096</c:v>
                </c:pt>
                <c:pt idx="736">
                  <c:v>7444</c:v>
                </c:pt>
                <c:pt idx="737">
                  <c:v>50764</c:v>
                </c:pt>
                <c:pt idx="738">
                  <c:v>946</c:v>
                </c:pt>
                <c:pt idx="739">
                  <c:v>3154</c:v>
                </c:pt>
                <c:pt idx="740">
                  <c:v>5530</c:v>
                </c:pt>
                <c:pt idx="741">
                  <c:v>7724</c:v>
                </c:pt>
                <c:pt idx="742">
                  <c:v>4952</c:v>
                </c:pt>
                <c:pt idx="743">
                  <c:v>2640</c:v>
                </c:pt>
                <c:pt idx="744">
                  <c:v>384</c:v>
                </c:pt>
                <c:pt idx="745">
                  <c:v>1232</c:v>
                </c:pt>
                <c:pt idx="746">
                  <c:v>1464</c:v>
                </c:pt>
                <c:pt idx="747">
                  <c:v>8542</c:v>
                </c:pt>
                <c:pt idx="748">
                  <c:v>14030</c:v>
                </c:pt>
                <c:pt idx="749">
                  <c:v>38800</c:v>
                </c:pt>
                <c:pt idx="750">
                  <c:v>17116</c:v>
                </c:pt>
                <c:pt idx="751">
                  <c:v>216</c:v>
                </c:pt>
                <c:pt idx="752">
                  <c:v>49780</c:v>
                </c:pt>
                <c:pt idx="753">
                  <c:v>66636</c:v>
                </c:pt>
                <c:pt idx="754">
                  <c:v>45788</c:v>
                </c:pt>
                <c:pt idx="755">
                  <c:v>46944</c:v>
                </c:pt>
                <c:pt idx="756">
                  <c:v>48892</c:v>
                </c:pt>
                <c:pt idx="757">
                  <c:v>41074</c:v>
                </c:pt>
                <c:pt idx="758">
                  <c:v>29896</c:v>
                </c:pt>
                <c:pt idx="759">
                  <c:v>50596</c:v>
                </c:pt>
                <c:pt idx="760">
                  <c:v>53906</c:v>
                </c:pt>
                <c:pt idx="761">
                  <c:v>57338</c:v>
                </c:pt>
                <c:pt idx="762">
                  <c:v>17318</c:v>
                </c:pt>
                <c:pt idx="763">
                  <c:v>4898</c:v>
                </c:pt>
                <c:pt idx="764">
                  <c:v>4448</c:v>
                </c:pt>
                <c:pt idx="765">
                  <c:v>9012</c:v>
                </c:pt>
                <c:pt idx="766">
                  <c:v>12670</c:v>
                </c:pt>
                <c:pt idx="767">
                  <c:v>88770</c:v>
                </c:pt>
                <c:pt idx="768">
                  <c:v>13842</c:v>
                </c:pt>
                <c:pt idx="769">
                  <c:v>104202</c:v>
                </c:pt>
                <c:pt idx="770">
                  <c:v>53626</c:v>
                </c:pt>
                <c:pt idx="771">
                  <c:v>54538</c:v>
                </c:pt>
                <c:pt idx="772">
                  <c:v>10002</c:v>
                </c:pt>
                <c:pt idx="773">
                  <c:v>13696</c:v>
                </c:pt>
                <c:pt idx="774">
                  <c:v>56078</c:v>
                </c:pt>
                <c:pt idx="775">
                  <c:v>91336</c:v>
                </c:pt>
                <c:pt idx="776">
                  <c:v>3002</c:v>
                </c:pt>
                <c:pt idx="777">
                  <c:v>6782</c:v>
                </c:pt>
                <c:pt idx="778">
                  <c:v>10630</c:v>
                </c:pt>
                <c:pt idx="779">
                  <c:v>6330</c:v>
                </c:pt>
                <c:pt idx="780">
                  <c:v>6248</c:v>
                </c:pt>
                <c:pt idx="781">
                  <c:v>8162</c:v>
                </c:pt>
                <c:pt idx="782">
                  <c:v>6254</c:v>
                </c:pt>
                <c:pt idx="783">
                  <c:v>56744</c:v>
                </c:pt>
                <c:pt idx="784">
                  <c:v>46966</c:v>
                </c:pt>
                <c:pt idx="785">
                  <c:v>8806</c:v>
                </c:pt>
                <c:pt idx="786">
                  <c:v>1862</c:v>
                </c:pt>
                <c:pt idx="787">
                  <c:v>3268</c:v>
                </c:pt>
                <c:pt idx="788">
                  <c:v>4460</c:v>
                </c:pt>
                <c:pt idx="789">
                  <c:v>1000</c:v>
                </c:pt>
                <c:pt idx="790">
                  <c:v>38424</c:v>
                </c:pt>
                <c:pt idx="791">
                  <c:v>65196</c:v>
                </c:pt>
                <c:pt idx="792">
                  <c:v>68722</c:v>
                </c:pt>
                <c:pt idx="793">
                  <c:v>71238</c:v>
                </c:pt>
                <c:pt idx="794">
                  <c:v>53210</c:v>
                </c:pt>
                <c:pt idx="795">
                  <c:v>61034</c:v>
                </c:pt>
                <c:pt idx="796">
                  <c:v>56736</c:v>
                </c:pt>
                <c:pt idx="797">
                  <c:v>70160</c:v>
                </c:pt>
                <c:pt idx="798">
                  <c:v>65340</c:v>
                </c:pt>
                <c:pt idx="799">
                  <c:v>115486</c:v>
                </c:pt>
                <c:pt idx="800">
                  <c:v>1832</c:v>
                </c:pt>
                <c:pt idx="801">
                  <c:v>84694</c:v>
                </c:pt>
                <c:pt idx="802">
                  <c:v>119394</c:v>
                </c:pt>
                <c:pt idx="803">
                  <c:v>133418</c:v>
                </c:pt>
                <c:pt idx="804">
                  <c:v>144448</c:v>
                </c:pt>
                <c:pt idx="805">
                  <c:v>24396</c:v>
                </c:pt>
                <c:pt idx="806">
                  <c:v>17940</c:v>
                </c:pt>
                <c:pt idx="807">
                  <c:v>1972</c:v>
                </c:pt>
                <c:pt idx="808">
                  <c:v>62506</c:v>
                </c:pt>
                <c:pt idx="809">
                  <c:v>92874</c:v>
                </c:pt>
                <c:pt idx="810">
                  <c:v>137692</c:v>
                </c:pt>
                <c:pt idx="811">
                  <c:v>99412</c:v>
                </c:pt>
                <c:pt idx="812">
                  <c:v>100820</c:v>
                </c:pt>
                <c:pt idx="813">
                  <c:v>4348</c:v>
                </c:pt>
                <c:pt idx="814">
                  <c:v>17528</c:v>
                </c:pt>
                <c:pt idx="815">
                  <c:v>99040</c:v>
                </c:pt>
                <c:pt idx="816">
                  <c:v>112690</c:v>
                </c:pt>
                <c:pt idx="817">
                  <c:v>147112</c:v>
                </c:pt>
                <c:pt idx="818">
                  <c:v>10292</c:v>
                </c:pt>
                <c:pt idx="819">
                  <c:v>106118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2-2443-B388-7353F5958CD1}"/>
            </c:ext>
          </c:extLst>
        </c:ser>
        <c:ser>
          <c:idx val="1"/>
          <c:order val="1"/>
          <c:tx>
            <c:v>Target Daily Yield (Wh)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'Arboretum Solar Array'!$C$3:$C$822</c:f>
              <c:numCache>
                <c:formatCode>m/d/yyyy</c:formatCode>
                <c:ptCount val="820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  <c:pt idx="135">
                  <c:v>44301</c:v>
                </c:pt>
                <c:pt idx="136">
                  <c:v>44302</c:v>
                </c:pt>
                <c:pt idx="137">
                  <c:v>44303</c:v>
                </c:pt>
                <c:pt idx="138">
                  <c:v>44304</c:v>
                </c:pt>
                <c:pt idx="139">
                  <c:v>44305</c:v>
                </c:pt>
                <c:pt idx="140">
                  <c:v>44306</c:v>
                </c:pt>
                <c:pt idx="141">
                  <c:v>44307</c:v>
                </c:pt>
                <c:pt idx="142">
                  <c:v>44308</c:v>
                </c:pt>
                <c:pt idx="143">
                  <c:v>44309</c:v>
                </c:pt>
                <c:pt idx="144">
                  <c:v>44310</c:v>
                </c:pt>
                <c:pt idx="145">
                  <c:v>44311</c:v>
                </c:pt>
                <c:pt idx="146">
                  <c:v>44312</c:v>
                </c:pt>
                <c:pt idx="147">
                  <c:v>44313</c:v>
                </c:pt>
                <c:pt idx="148">
                  <c:v>44314</c:v>
                </c:pt>
                <c:pt idx="149">
                  <c:v>44315</c:v>
                </c:pt>
                <c:pt idx="150">
                  <c:v>44316</c:v>
                </c:pt>
                <c:pt idx="151">
                  <c:v>44317</c:v>
                </c:pt>
                <c:pt idx="152">
                  <c:v>44318</c:v>
                </c:pt>
                <c:pt idx="153">
                  <c:v>44319</c:v>
                </c:pt>
                <c:pt idx="154">
                  <c:v>44320</c:v>
                </c:pt>
                <c:pt idx="155">
                  <c:v>44321</c:v>
                </c:pt>
                <c:pt idx="156">
                  <c:v>44322</c:v>
                </c:pt>
                <c:pt idx="157">
                  <c:v>44323</c:v>
                </c:pt>
                <c:pt idx="158">
                  <c:v>44324</c:v>
                </c:pt>
                <c:pt idx="159">
                  <c:v>44325</c:v>
                </c:pt>
                <c:pt idx="160">
                  <c:v>44326</c:v>
                </c:pt>
                <c:pt idx="161">
                  <c:v>44327</c:v>
                </c:pt>
                <c:pt idx="162">
                  <c:v>44328</c:v>
                </c:pt>
                <c:pt idx="163">
                  <c:v>44329</c:v>
                </c:pt>
                <c:pt idx="164">
                  <c:v>44330</c:v>
                </c:pt>
                <c:pt idx="165">
                  <c:v>44331</c:v>
                </c:pt>
                <c:pt idx="166">
                  <c:v>44332</c:v>
                </c:pt>
                <c:pt idx="167">
                  <c:v>44333</c:v>
                </c:pt>
                <c:pt idx="168">
                  <c:v>44334</c:v>
                </c:pt>
                <c:pt idx="169">
                  <c:v>44335</c:v>
                </c:pt>
                <c:pt idx="170">
                  <c:v>44336</c:v>
                </c:pt>
                <c:pt idx="171">
                  <c:v>44337</c:v>
                </c:pt>
                <c:pt idx="172">
                  <c:v>44338</c:v>
                </c:pt>
                <c:pt idx="173">
                  <c:v>44339</c:v>
                </c:pt>
                <c:pt idx="174">
                  <c:v>44340</c:v>
                </c:pt>
                <c:pt idx="175">
                  <c:v>44341</c:v>
                </c:pt>
                <c:pt idx="176">
                  <c:v>44342</c:v>
                </c:pt>
                <c:pt idx="177">
                  <c:v>44343</c:v>
                </c:pt>
                <c:pt idx="178">
                  <c:v>44344</c:v>
                </c:pt>
                <c:pt idx="179">
                  <c:v>44345</c:v>
                </c:pt>
                <c:pt idx="180">
                  <c:v>44346</c:v>
                </c:pt>
                <c:pt idx="181">
                  <c:v>44347</c:v>
                </c:pt>
                <c:pt idx="182">
                  <c:v>44348</c:v>
                </c:pt>
                <c:pt idx="183">
                  <c:v>44349</c:v>
                </c:pt>
                <c:pt idx="184">
                  <c:v>44350</c:v>
                </c:pt>
                <c:pt idx="185">
                  <c:v>44351</c:v>
                </c:pt>
                <c:pt idx="186">
                  <c:v>44352</c:v>
                </c:pt>
                <c:pt idx="187">
                  <c:v>44353</c:v>
                </c:pt>
                <c:pt idx="188">
                  <c:v>44354</c:v>
                </c:pt>
                <c:pt idx="189">
                  <c:v>44355</c:v>
                </c:pt>
                <c:pt idx="190">
                  <c:v>44356</c:v>
                </c:pt>
                <c:pt idx="191">
                  <c:v>44357</c:v>
                </c:pt>
                <c:pt idx="192">
                  <c:v>44358</c:v>
                </c:pt>
                <c:pt idx="193">
                  <c:v>44359</c:v>
                </c:pt>
                <c:pt idx="194">
                  <c:v>44360</c:v>
                </c:pt>
                <c:pt idx="195">
                  <c:v>44361</c:v>
                </c:pt>
                <c:pt idx="196">
                  <c:v>44362</c:v>
                </c:pt>
                <c:pt idx="197">
                  <c:v>44363</c:v>
                </c:pt>
                <c:pt idx="198">
                  <c:v>44364</c:v>
                </c:pt>
                <c:pt idx="199">
                  <c:v>44365</c:v>
                </c:pt>
                <c:pt idx="200">
                  <c:v>44366</c:v>
                </c:pt>
                <c:pt idx="201">
                  <c:v>44367</c:v>
                </c:pt>
                <c:pt idx="202">
                  <c:v>44368</c:v>
                </c:pt>
                <c:pt idx="203">
                  <c:v>44369</c:v>
                </c:pt>
                <c:pt idx="204">
                  <c:v>44370</c:v>
                </c:pt>
                <c:pt idx="205">
                  <c:v>44371</c:v>
                </c:pt>
                <c:pt idx="206">
                  <c:v>44372</c:v>
                </c:pt>
                <c:pt idx="207">
                  <c:v>44373</c:v>
                </c:pt>
                <c:pt idx="208">
                  <c:v>44374</c:v>
                </c:pt>
                <c:pt idx="209">
                  <c:v>44375</c:v>
                </c:pt>
                <c:pt idx="210">
                  <c:v>44376</c:v>
                </c:pt>
                <c:pt idx="211">
                  <c:v>44377</c:v>
                </c:pt>
                <c:pt idx="212">
                  <c:v>44378</c:v>
                </c:pt>
                <c:pt idx="213">
                  <c:v>44379</c:v>
                </c:pt>
                <c:pt idx="214">
                  <c:v>44380</c:v>
                </c:pt>
                <c:pt idx="215">
                  <c:v>44381</c:v>
                </c:pt>
                <c:pt idx="216">
                  <c:v>44382</c:v>
                </c:pt>
                <c:pt idx="217">
                  <c:v>44383</c:v>
                </c:pt>
                <c:pt idx="218">
                  <c:v>44384</c:v>
                </c:pt>
                <c:pt idx="219">
                  <c:v>44385</c:v>
                </c:pt>
                <c:pt idx="220">
                  <c:v>44386</c:v>
                </c:pt>
                <c:pt idx="221">
                  <c:v>44387</c:v>
                </c:pt>
                <c:pt idx="222">
                  <c:v>44388</c:v>
                </c:pt>
                <c:pt idx="223">
                  <c:v>44389</c:v>
                </c:pt>
                <c:pt idx="224">
                  <c:v>44390</c:v>
                </c:pt>
                <c:pt idx="225">
                  <c:v>44391</c:v>
                </c:pt>
                <c:pt idx="226">
                  <c:v>44392</c:v>
                </c:pt>
                <c:pt idx="227">
                  <c:v>44393</c:v>
                </c:pt>
                <c:pt idx="228">
                  <c:v>44394</c:v>
                </c:pt>
                <c:pt idx="229">
                  <c:v>44395</c:v>
                </c:pt>
                <c:pt idx="230">
                  <c:v>44396</c:v>
                </c:pt>
                <c:pt idx="231">
                  <c:v>44397</c:v>
                </c:pt>
                <c:pt idx="232">
                  <c:v>44398</c:v>
                </c:pt>
                <c:pt idx="233">
                  <c:v>44399</c:v>
                </c:pt>
                <c:pt idx="234">
                  <c:v>44400</c:v>
                </c:pt>
                <c:pt idx="235">
                  <c:v>44401</c:v>
                </c:pt>
                <c:pt idx="236">
                  <c:v>44402</c:v>
                </c:pt>
                <c:pt idx="237">
                  <c:v>44403</c:v>
                </c:pt>
                <c:pt idx="238">
                  <c:v>44404</c:v>
                </c:pt>
                <c:pt idx="239">
                  <c:v>44405</c:v>
                </c:pt>
                <c:pt idx="240">
                  <c:v>44406</c:v>
                </c:pt>
                <c:pt idx="241">
                  <c:v>44407</c:v>
                </c:pt>
                <c:pt idx="242">
                  <c:v>44408</c:v>
                </c:pt>
                <c:pt idx="243">
                  <c:v>44409</c:v>
                </c:pt>
                <c:pt idx="244">
                  <c:v>44410</c:v>
                </c:pt>
                <c:pt idx="245">
                  <c:v>44411</c:v>
                </c:pt>
                <c:pt idx="246">
                  <c:v>44412</c:v>
                </c:pt>
                <c:pt idx="247">
                  <c:v>44413</c:v>
                </c:pt>
                <c:pt idx="248">
                  <c:v>44414</c:v>
                </c:pt>
                <c:pt idx="249">
                  <c:v>44415</c:v>
                </c:pt>
                <c:pt idx="250">
                  <c:v>44416</c:v>
                </c:pt>
                <c:pt idx="251">
                  <c:v>44417</c:v>
                </c:pt>
                <c:pt idx="252">
                  <c:v>44418</c:v>
                </c:pt>
                <c:pt idx="253">
                  <c:v>44419</c:v>
                </c:pt>
                <c:pt idx="254">
                  <c:v>44420</c:v>
                </c:pt>
                <c:pt idx="255">
                  <c:v>44421</c:v>
                </c:pt>
                <c:pt idx="256">
                  <c:v>44422</c:v>
                </c:pt>
                <c:pt idx="257">
                  <c:v>44423</c:v>
                </c:pt>
                <c:pt idx="258">
                  <c:v>44424</c:v>
                </c:pt>
                <c:pt idx="259">
                  <c:v>44425</c:v>
                </c:pt>
                <c:pt idx="260">
                  <c:v>44426</c:v>
                </c:pt>
                <c:pt idx="261">
                  <c:v>44427</c:v>
                </c:pt>
                <c:pt idx="262">
                  <c:v>44428</c:v>
                </c:pt>
                <c:pt idx="263">
                  <c:v>44429</c:v>
                </c:pt>
                <c:pt idx="264">
                  <c:v>44430</c:v>
                </c:pt>
                <c:pt idx="265">
                  <c:v>44431</c:v>
                </c:pt>
                <c:pt idx="266">
                  <c:v>44432</c:v>
                </c:pt>
                <c:pt idx="267">
                  <c:v>44433</c:v>
                </c:pt>
                <c:pt idx="268">
                  <c:v>44434</c:v>
                </c:pt>
                <c:pt idx="269">
                  <c:v>44435</c:v>
                </c:pt>
                <c:pt idx="270">
                  <c:v>44436</c:v>
                </c:pt>
                <c:pt idx="271">
                  <c:v>44437</c:v>
                </c:pt>
                <c:pt idx="272">
                  <c:v>44438</c:v>
                </c:pt>
                <c:pt idx="273">
                  <c:v>44439</c:v>
                </c:pt>
                <c:pt idx="274">
                  <c:v>44440</c:v>
                </c:pt>
                <c:pt idx="275">
                  <c:v>44441</c:v>
                </c:pt>
                <c:pt idx="276">
                  <c:v>44442</c:v>
                </c:pt>
                <c:pt idx="277">
                  <c:v>44443</c:v>
                </c:pt>
                <c:pt idx="278">
                  <c:v>44444</c:v>
                </c:pt>
                <c:pt idx="279">
                  <c:v>44445</c:v>
                </c:pt>
                <c:pt idx="280">
                  <c:v>44446</c:v>
                </c:pt>
                <c:pt idx="281">
                  <c:v>44447</c:v>
                </c:pt>
                <c:pt idx="282">
                  <c:v>44448</c:v>
                </c:pt>
                <c:pt idx="283">
                  <c:v>44449</c:v>
                </c:pt>
                <c:pt idx="284">
                  <c:v>44450</c:v>
                </c:pt>
                <c:pt idx="285">
                  <c:v>44451</c:v>
                </c:pt>
                <c:pt idx="286">
                  <c:v>44452</c:v>
                </c:pt>
                <c:pt idx="287">
                  <c:v>44453</c:v>
                </c:pt>
                <c:pt idx="288">
                  <c:v>44454</c:v>
                </c:pt>
                <c:pt idx="289">
                  <c:v>44455</c:v>
                </c:pt>
                <c:pt idx="290">
                  <c:v>44456</c:v>
                </c:pt>
                <c:pt idx="291">
                  <c:v>44457</c:v>
                </c:pt>
                <c:pt idx="292">
                  <c:v>44458</c:v>
                </c:pt>
                <c:pt idx="293">
                  <c:v>44459</c:v>
                </c:pt>
                <c:pt idx="294">
                  <c:v>44460</c:v>
                </c:pt>
                <c:pt idx="295">
                  <c:v>44461</c:v>
                </c:pt>
                <c:pt idx="296">
                  <c:v>44462</c:v>
                </c:pt>
                <c:pt idx="297">
                  <c:v>44463</c:v>
                </c:pt>
                <c:pt idx="298">
                  <c:v>44464</c:v>
                </c:pt>
                <c:pt idx="299">
                  <c:v>44465</c:v>
                </c:pt>
                <c:pt idx="300">
                  <c:v>44466</c:v>
                </c:pt>
                <c:pt idx="301">
                  <c:v>44467</c:v>
                </c:pt>
                <c:pt idx="302">
                  <c:v>44468</c:v>
                </c:pt>
                <c:pt idx="303">
                  <c:v>44469</c:v>
                </c:pt>
                <c:pt idx="304">
                  <c:v>44470</c:v>
                </c:pt>
                <c:pt idx="305">
                  <c:v>44471</c:v>
                </c:pt>
                <c:pt idx="306">
                  <c:v>44472</c:v>
                </c:pt>
                <c:pt idx="307">
                  <c:v>44473</c:v>
                </c:pt>
                <c:pt idx="308">
                  <c:v>44474</c:v>
                </c:pt>
                <c:pt idx="309">
                  <c:v>44475</c:v>
                </c:pt>
                <c:pt idx="310">
                  <c:v>44476</c:v>
                </c:pt>
                <c:pt idx="311">
                  <c:v>44477</c:v>
                </c:pt>
                <c:pt idx="312">
                  <c:v>44478</c:v>
                </c:pt>
                <c:pt idx="313">
                  <c:v>44479</c:v>
                </c:pt>
                <c:pt idx="314">
                  <c:v>44480</c:v>
                </c:pt>
                <c:pt idx="315">
                  <c:v>44481</c:v>
                </c:pt>
                <c:pt idx="316">
                  <c:v>44482</c:v>
                </c:pt>
                <c:pt idx="317">
                  <c:v>44483</c:v>
                </c:pt>
                <c:pt idx="318">
                  <c:v>44484</c:v>
                </c:pt>
                <c:pt idx="319">
                  <c:v>44485</c:v>
                </c:pt>
                <c:pt idx="320">
                  <c:v>44486</c:v>
                </c:pt>
                <c:pt idx="321">
                  <c:v>44487</c:v>
                </c:pt>
                <c:pt idx="322">
                  <c:v>44488</c:v>
                </c:pt>
                <c:pt idx="323">
                  <c:v>44489</c:v>
                </c:pt>
                <c:pt idx="324">
                  <c:v>44490</c:v>
                </c:pt>
                <c:pt idx="325">
                  <c:v>44491</c:v>
                </c:pt>
                <c:pt idx="326">
                  <c:v>44492</c:v>
                </c:pt>
                <c:pt idx="327">
                  <c:v>44493</c:v>
                </c:pt>
                <c:pt idx="328">
                  <c:v>44494</c:v>
                </c:pt>
                <c:pt idx="329">
                  <c:v>44495</c:v>
                </c:pt>
                <c:pt idx="330">
                  <c:v>44496</c:v>
                </c:pt>
                <c:pt idx="331">
                  <c:v>44497</c:v>
                </c:pt>
                <c:pt idx="332">
                  <c:v>44498</c:v>
                </c:pt>
                <c:pt idx="333">
                  <c:v>44499</c:v>
                </c:pt>
                <c:pt idx="334">
                  <c:v>44500</c:v>
                </c:pt>
                <c:pt idx="335">
                  <c:v>44501</c:v>
                </c:pt>
                <c:pt idx="336">
                  <c:v>44502</c:v>
                </c:pt>
                <c:pt idx="337">
                  <c:v>44503</c:v>
                </c:pt>
                <c:pt idx="338">
                  <c:v>44504</c:v>
                </c:pt>
                <c:pt idx="339">
                  <c:v>44505</c:v>
                </c:pt>
                <c:pt idx="340">
                  <c:v>44506</c:v>
                </c:pt>
                <c:pt idx="341">
                  <c:v>44507</c:v>
                </c:pt>
                <c:pt idx="342">
                  <c:v>44508</c:v>
                </c:pt>
                <c:pt idx="343">
                  <c:v>44509</c:v>
                </c:pt>
                <c:pt idx="344">
                  <c:v>44510</c:v>
                </c:pt>
                <c:pt idx="345">
                  <c:v>44511</c:v>
                </c:pt>
                <c:pt idx="346">
                  <c:v>44512</c:v>
                </c:pt>
                <c:pt idx="347">
                  <c:v>44513</c:v>
                </c:pt>
                <c:pt idx="348">
                  <c:v>44514</c:v>
                </c:pt>
                <c:pt idx="349">
                  <c:v>44515</c:v>
                </c:pt>
                <c:pt idx="350">
                  <c:v>44516</c:v>
                </c:pt>
                <c:pt idx="351">
                  <c:v>44517</c:v>
                </c:pt>
                <c:pt idx="352">
                  <c:v>44518</c:v>
                </c:pt>
                <c:pt idx="353">
                  <c:v>44519</c:v>
                </c:pt>
                <c:pt idx="354">
                  <c:v>44520</c:v>
                </c:pt>
                <c:pt idx="355">
                  <c:v>44521</c:v>
                </c:pt>
                <c:pt idx="356">
                  <c:v>44522</c:v>
                </c:pt>
                <c:pt idx="357">
                  <c:v>44523</c:v>
                </c:pt>
                <c:pt idx="358">
                  <c:v>44524</c:v>
                </c:pt>
                <c:pt idx="359">
                  <c:v>44525</c:v>
                </c:pt>
                <c:pt idx="360">
                  <c:v>44526</c:v>
                </c:pt>
                <c:pt idx="361">
                  <c:v>44527</c:v>
                </c:pt>
                <c:pt idx="362">
                  <c:v>44528</c:v>
                </c:pt>
                <c:pt idx="363">
                  <c:v>44529</c:v>
                </c:pt>
                <c:pt idx="364">
                  <c:v>44530</c:v>
                </c:pt>
                <c:pt idx="365">
                  <c:v>44531</c:v>
                </c:pt>
                <c:pt idx="366">
                  <c:v>44532</c:v>
                </c:pt>
                <c:pt idx="367">
                  <c:v>44533</c:v>
                </c:pt>
                <c:pt idx="368">
                  <c:v>44534</c:v>
                </c:pt>
                <c:pt idx="369">
                  <c:v>44535</c:v>
                </c:pt>
                <c:pt idx="370">
                  <c:v>44536</c:v>
                </c:pt>
                <c:pt idx="371">
                  <c:v>44537</c:v>
                </c:pt>
                <c:pt idx="372">
                  <c:v>44538</c:v>
                </c:pt>
                <c:pt idx="373">
                  <c:v>44539</c:v>
                </c:pt>
                <c:pt idx="374">
                  <c:v>44540</c:v>
                </c:pt>
                <c:pt idx="375">
                  <c:v>44541</c:v>
                </c:pt>
                <c:pt idx="376">
                  <c:v>44542</c:v>
                </c:pt>
                <c:pt idx="377">
                  <c:v>44543</c:v>
                </c:pt>
                <c:pt idx="378">
                  <c:v>44544</c:v>
                </c:pt>
                <c:pt idx="379">
                  <c:v>44545</c:v>
                </c:pt>
                <c:pt idx="380">
                  <c:v>44546</c:v>
                </c:pt>
                <c:pt idx="381">
                  <c:v>44547</c:v>
                </c:pt>
                <c:pt idx="382">
                  <c:v>44548</c:v>
                </c:pt>
                <c:pt idx="383">
                  <c:v>44549</c:v>
                </c:pt>
                <c:pt idx="384">
                  <c:v>44550</c:v>
                </c:pt>
                <c:pt idx="385">
                  <c:v>44551</c:v>
                </c:pt>
                <c:pt idx="386">
                  <c:v>44552</c:v>
                </c:pt>
                <c:pt idx="387">
                  <c:v>44553</c:v>
                </c:pt>
                <c:pt idx="388">
                  <c:v>44554</c:v>
                </c:pt>
                <c:pt idx="389">
                  <c:v>44555</c:v>
                </c:pt>
                <c:pt idx="390">
                  <c:v>44556</c:v>
                </c:pt>
                <c:pt idx="391">
                  <c:v>44557</c:v>
                </c:pt>
                <c:pt idx="392">
                  <c:v>44558</c:v>
                </c:pt>
                <c:pt idx="393">
                  <c:v>44559</c:v>
                </c:pt>
                <c:pt idx="394">
                  <c:v>44560</c:v>
                </c:pt>
                <c:pt idx="395">
                  <c:v>44561</c:v>
                </c:pt>
                <c:pt idx="396">
                  <c:v>44562</c:v>
                </c:pt>
                <c:pt idx="397">
                  <c:v>44563</c:v>
                </c:pt>
                <c:pt idx="398">
                  <c:v>44564</c:v>
                </c:pt>
                <c:pt idx="399">
                  <c:v>44565</c:v>
                </c:pt>
                <c:pt idx="400">
                  <c:v>44566</c:v>
                </c:pt>
                <c:pt idx="401">
                  <c:v>44567</c:v>
                </c:pt>
                <c:pt idx="402">
                  <c:v>44568</c:v>
                </c:pt>
                <c:pt idx="403">
                  <c:v>44569</c:v>
                </c:pt>
                <c:pt idx="404">
                  <c:v>44570</c:v>
                </c:pt>
                <c:pt idx="405">
                  <c:v>44571</c:v>
                </c:pt>
                <c:pt idx="406">
                  <c:v>44572</c:v>
                </c:pt>
                <c:pt idx="407">
                  <c:v>44573</c:v>
                </c:pt>
                <c:pt idx="408">
                  <c:v>44574</c:v>
                </c:pt>
                <c:pt idx="409">
                  <c:v>44575</c:v>
                </c:pt>
                <c:pt idx="410">
                  <c:v>44576</c:v>
                </c:pt>
                <c:pt idx="411">
                  <c:v>44577</c:v>
                </c:pt>
                <c:pt idx="412">
                  <c:v>44578</c:v>
                </c:pt>
                <c:pt idx="413">
                  <c:v>44579</c:v>
                </c:pt>
                <c:pt idx="414">
                  <c:v>44580</c:v>
                </c:pt>
                <c:pt idx="415">
                  <c:v>44581</c:v>
                </c:pt>
                <c:pt idx="416">
                  <c:v>44582</c:v>
                </c:pt>
                <c:pt idx="417">
                  <c:v>44583</c:v>
                </c:pt>
                <c:pt idx="418">
                  <c:v>44584</c:v>
                </c:pt>
                <c:pt idx="419">
                  <c:v>44585</c:v>
                </c:pt>
                <c:pt idx="420">
                  <c:v>44586</c:v>
                </c:pt>
                <c:pt idx="421">
                  <c:v>44587</c:v>
                </c:pt>
                <c:pt idx="422">
                  <c:v>44588</c:v>
                </c:pt>
                <c:pt idx="423">
                  <c:v>44589</c:v>
                </c:pt>
                <c:pt idx="424">
                  <c:v>44590</c:v>
                </c:pt>
                <c:pt idx="425">
                  <c:v>44591</c:v>
                </c:pt>
                <c:pt idx="426">
                  <c:v>44592</c:v>
                </c:pt>
                <c:pt idx="427">
                  <c:v>44593</c:v>
                </c:pt>
                <c:pt idx="428">
                  <c:v>44594</c:v>
                </c:pt>
                <c:pt idx="429">
                  <c:v>44595</c:v>
                </c:pt>
                <c:pt idx="430">
                  <c:v>44596</c:v>
                </c:pt>
                <c:pt idx="431">
                  <c:v>44597</c:v>
                </c:pt>
                <c:pt idx="432">
                  <c:v>44598</c:v>
                </c:pt>
                <c:pt idx="433">
                  <c:v>44599</c:v>
                </c:pt>
                <c:pt idx="434">
                  <c:v>44600</c:v>
                </c:pt>
                <c:pt idx="435">
                  <c:v>44601</c:v>
                </c:pt>
                <c:pt idx="436">
                  <c:v>44602</c:v>
                </c:pt>
                <c:pt idx="437">
                  <c:v>44603</c:v>
                </c:pt>
                <c:pt idx="438">
                  <c:v>44604</c:v>
                </c:pt>
                <c:pt idx="439">
                  <c:v>44605</c:v>
                </c:pt>
                <c:pt idx="440">
                  <c:v>44606</c:v>
                </c:pt>
                <c:pt idx="441">
                  <c:v>44607</c:v>
                </c:pt>
                <c:pt idx="442">
                  <c:v>44608</c:v>
                </c:pt>
                <c:pt idx="443">
                  <c:v>44609</c:v>
                </c:pt>
                <c:pt idx="444">
                  <c:v>44610</c:v>
                </c:pt>
                <c:pt idx="445">
                  <c:v>44611</c:v>
                </c:pt>
                <c:pt idx="446">
                  <c:v>44612</c:v>
                </c:pt>
                <c:pt idx="447">
                  <c:v>44613</c:v>
                </c:pt>
                <c:pt idx="448">
                  <c:v>44614</c:v>
                </c:pt>
                <c:pt idx="449">
                  <c:v>44615</c:v>
                </c:pt>
                <c:pt idx="450">
                  <c:v>44616</c:v>
                </c:pt>
                <c:pt idx="451">
                  <c:v>44617</c:v>
                </c:pt>
                <c:pt idx="452">
                  <c:v>44618</c:v>
                </c:pt>
                <c:pt idx="453">
                  <c:v>44619</c:v>
                </c:pt>
                <c:pt idx="454">
                  <c:v>44620</c:v>
                </c:pt>
                <c:pt idx="455">
                  <c:v>44621</c:v>
                </c:pt>
                <c:pt idx="456">
                  <c:v>44622</c:v>
                </c:pt>
                <c:pt idx="457">
                  <c:v>44623</c:v>
                </c:pt>
                <c:pt idx="458">
                  <c:v>44624</c:v>
                </c:pt>
                <c:pt idx="459">
                  <c:v>44625</c:v>
                </c:pt>
                <c:pt idx="460">
                  <c:v>44626</c:v>
                </c:pt>
                <c:pt idx="461">
                  <c:v>44627</c:v>
                </c:pt>
                <c:pt idx="462">
                  <c:v>44628</c:v>
                </c:pt>
                <c:pt idx="463">
                  <c:v>44629</c:v>
                </c:pt>
                <c:pt idx="464">
                  <c:v>44630</c:v>
                </c:pt>
                <c:pt idx="465">
                  <c:v>44631</c:v>
                </c:pt>
                <c:pt idx="466">
                  <c:v>44632</c:v>
                </c:pt>
                <c:pt idx="467">
                  <c:v>44633</c:v>
                </c:pt>
                <c:pt idx="468">
                  <c:v>44634</c:v>
                </c:pt>
                <c:pt idx="469">
                  <c:v>44635</c:v>
                </c:pt>
                <c:pt idx="470">
                  <c:v>44636</c:v>
                </c:pt>
                <c:pt idx="471">
                  <c:v>44637</c:v>
                </c:pt>
                <c:pt idx="472">
                  <c:v>44638</c:v>
                </c:pt>
                <c:pt idx="473">
                  <c:v>44639</c:v>
                </c:pt>
                <c:pt idx="474">
                  <c:v>44640</c:v>
                </c:pt>
                <c:pt idx="475">
                  <c:v>44641</c:v>
                </c:pt>
                <c:pt idx="476">
                  <c:v>44642</c:v>
                </c:pt>
                <c:pt idx="477">
                  <c:v>44643</c:v>
                </c:pt>
                <c:pt idx="478">
                  <c:v>44644</c:v>
                </c:pt>
                <c:pt idx="479">
                  <c:v>44645</c:v>
                </c:pt>
                <c:pt idx="480">
                  <c:v>44646</c:v>
                </c:pt>
                <c:pt idx="481">
                  <c:v>44647</c:v>
                </c:pt>
                <c:pt idx="482">
                  <c:v>44648</c:v>
                </c:pt>
                <c:pt idx="483">
                  <c:v>44649</c:v>
                </c:pt>
                <c:pt idx="484">
                  <c:v>44650</c:v>
                </c:pt>
                <c:pt idx="485">
                  <c:v>44651</c:v>
                </c:pt>
                <c:pt idx="486">
                  <c:v>44652</c:v>
                </c:pt>
                <c:pt idx="487">
                  <c:v>44653</c:v>
                </c:pt>
                <c:pt idx="488">
                  <c:v>44654</c:v>
                </c:pt>
                <c:pt idx="489">
                  <c:v>44655</c:v>
                </c:pt>
                <c:pt idx="490">
                  <c:v>44656</c:v>
                </c:pt>
                <c:pt idx="491">
                  <c:v>44657</c:v>
                </c:pt>
                <c:pt idx="492">
                  <c:v>44658</c:v>
                </c:pt>
                <c:pt idx="493">
                  <c:v>44659</c:v>
                </c:pt>
                <c:pt idx="494">
                  <c:v>44660</c:v>
                </c:pt>
                <c:pt idx="495">
                  <c:v>44661</c:v>
                </c:pt>
                <c:pt idx="496">
                  <c:v>44662</c:v>
                </c:pt>
                <c:pt idx="497">
                  <c:v>44663</c:v>
                </c:pt>
                <c:pt idx="498">
                  <c:v>44664</c:v>
                </c:pt>
                <c:pt idx="499">
                  <c:v>44665</c:v>
                </c:pt>
                <c:pt idx="500">
                  <c:v>44666</c:v>
                </c:pt>
                <c:pt idx="501">
                  <c:v>44667</c:v>
                </c:pt>
                <c:pt idx="502">
                  <c:v>44668</c:v>
                </c:pt>
                <c:pt idx="503">
                  <c:v>44669</c:v>
                </c:pt>
                <c:pt idx="504">
                  <c:v>44670</c:v>
                </c:pt>
                <c:pt idx="505">
                  <c:v>44671</c:v>
                </c:pt>
                <c:pt idx="506">
                  <c:v>44672</c:v>
                </c:pt>
                <c:pt idx="507">
                  <c:v>44673</c:v>
                </c:pt>
                <c:pt idx="508">
                  <c:v>44674</c:v>
                </c:pt>
                <c:pt idx="509">
                  <c:v>44675</c:v>
                </c:pt>
                <c:pt idx="510">
                  <c:v>44676</c:v>
                </c:pt>
                <c:pt idx="511">
                  <c:v>44677</c:v>
                </c:pt>
                <c:pt idx="512">
                  <c:v>44678</c:v>
                </c:pt>
                <c:pt idx="513">
                  <c:v>44679</c:v>
                </c:pt>
                <c:pt idx="514">
                  <c:v>44680</c:v>
                </c:pt>
                <c:pt idx="515">
                  <c:v>44681</c:v>
                </c:pt>
                <c:pt idx="516">
                  <c:v>44682</c:v>
                </c:pt>
                <c:pt idx="517">
                  <c:v>44683</c:v>
                </c:pt>
                <c:pt idx="518">
                  <c:v>44684</c:v>
                </c:pt>
                <c:pt idx="519">
                  <c:v>44685</c:v>
                </c:pt>
                <c:pt idx="520">
                  <c:v>44686</c:v>
                </c:pt>
                <c:pt idx="521">
                  <c:v>44687</c:v>
                </c:pt>
                <c:pt idx="522">
                  <c:v>44688</c:v>
                </c:pt>
                <c:pt idx="523">
                  <c:v>44689</c:v>
                </c:pt>
                <c:pt idx="524">
                  <c:v>44690</c:v>
                </c:pt>
                <c:pt idx="525">
                  <c:v>44691</c:v>
                </c:pt>
                <c:pt idx="526">
                  <c:v>44692</c:v>
                </c:pt>
                <c:pt idx="527">
                  <c:v>44693</c:v>
                </c:pt>
                <c:pt idx="528">
                  <c:v>44694</c:v>
                </c:pt>
                <c:pt idx="529">
                  <c:v>44695</c:v>
                </c:pt>
                <c:pt idx="530">
                  <c:v>44696</c:v>
                </c:pt>
                <c:pt idx="531">
                  <c:v>44697</c:v>
                </c:pt>
                <c:pt idx="532">
                  <c:v>44698</c:v>
                </c:pt>
                <c:pt idx="533">
                  <c:v>44699</c:v>
                </c:pt>
                <c:pt idx="534">
                  <c:v>44700</c:v>
                </c:pt>
                <c:pt idx="535">
                  <c:v>44701</c:v>
                </c:pt>
                <c:pt idx="536">
                  <c:v>44702</c:v>
                </c:pt>
                <c:pt idx="537">
                  <c:v>44703</c:v>
                </c:pt>
                <c:pt idx="538">
                  <c:v>44704</c:v>
                </c:pt>
                <c:pt idx="539">
                  <c:v>44705</c:v>
                </c:pt>
                <c:pt idx="540">
                  <c:v>44706</c:v>
                </c:pt>
                <c:pt idx="541">
                  <c:v>44707</c:v>
                </c:pt>
                <c:pt idx="542">
                  <c:v>44708</c:v>
                </c:pt>
                <c:pt idx="543">
                  <c:v>44709</c:v>
                </c:pt>
                <c:pt idx="544">
                  <c:v>44710</c:v>
                </c:pt>
                <c:pt idx="545">
                  <c:v>44711</c:v>
                </c:pt>
                <c:pt idx="546">
                  <c:v>44712</c:v>
                </c:pt>
                <c:pt idx="547">
                  <c:v>44713</c:v>
                </c:pt>
                <c:pt idx="548">
                  <c:v>44714</c:v>
                </c:pt>
                <c:pt idx="549">
                  <c:v>44715</c:v>
                </c:pt>
                <c:pt idx="550">
                  <c:v>44716</c:v>
                </c:pt>
                <c:pt idx="551">
                  <c:v>44717</c:v>
                </c:pt>
                <c:pt idx="552">
                  <c:v>44718</c:v>
                </c:pt>
                <c:pt idx="553">
                  <c:v>44719</c:v>
                </c:pt>
                <c:pt idx="554">
                  <c:v>44720</c:v>
                </c:pt>
                <c:pt idx="555">
                  <c:v>44721</c:v>
                </c:pt>
                <c:pt idx="556">
                  <c:v>44722</c:v>
                </c:pt>
                <c:pt idx="557">
                  <c:v>44723</c:v>
                </c:pt>
                <c:pt idx="558">
                  <c:v>44724</c:v>
                </c:pt>
                <c:pt idx="559">
                  <c:v>44725</c:v>
                </c:pt>
                <c:pt idx="560">
                  <c:v>44726</c:v>
                </c:pt>
                <c:pt idx="561">
                  <c:v>44727</c:v>
                </c:pt>
                <c:pt idx="562">
                  <c:v>44728</c:v>
                </c:pt>
                <c:pt idx="563">
                  <c:v>44729</c:v>
                </c:pt>
                <c:pt idx="564">
                  <c:v>44730</c:v>
                </c:pt>
                <c:pt idx="565">
                  <c:v>44731</c:v>
                </c:pt>
                <c:pt idx="566">
                  <c:v>44732</c:v>
                </c:pt>
                <c:pt idx="567">
                  <c:v>44733</c:v>
                </c:pt>
                <c:pt idx="568">
                  <c:v>44734</c:v>
                </c:pt>
                <c:pt idx="569">
                  <c:v>44735</c:v>
                </c:pt>
                <c:pt idx="570">
                  <c:v>44736</c:v>
                </c:pt>
                <c:pt idx="571">
                  <c:v>44737</c:v>
                </c:pt>
                <c:pt idx="572">
                  <c:v>44738</c:v>
                </c:pt>
                <c:pt idx="573">
                  <c:v>44739</c:v>
                </c:pt>
                <c:pt idx="574">
                  <c:v>44740</c:v>
                </c:pt>
                <c:pt idx="575">
                  <c:v>44741</c:v>
                </c:pt>
                <c:pt idx="576">
                  <c:v>44742</c:v>
                </c:pt>
                <c:pt idx="577">
                  <c:v>44743</c:v>
                </c:pt>
                <c:pt idx="578">
                  <c:v>44744</c:v>
                </c:pt>
                <c:pt idx="579">
                  <c:v>44745</c:v>
                </c:pt>
                <c:pt idx="580">
                  <c:v>44746</c:v>
                </c:pt>
                <c:pt idx="581">
                  <c:v>44747</c:v>
                </c:pt>
                <c:pt idx="582">
                  <c:v>44748</c:v>
                </c:pt>
                <c:pt idx="583">
                  <c:v>44749</c:v>
                </c:pt>
                <c:pt idx="584">
                  <c:v>44750</c:v>
                </c:pt>
                <c:pt idx="585">
                  <c:v>44751</c:v>
                </c:pt>
                <c:pt idx="586">
                  <c:v>44752</c:v>
                </c:pt>
                <c:pt idx="587">
                  <c:v>44753</c:v>
                </c:pt>
                <c:pt idx="588">
                  <c:v>44754</c:v>
                </c:pt>
                <c:pt idx="589">
                  <c:v>44755</c:v>
                </c:pt>
                <c:pt idx="590">
                  <c:v>44756</c:v>
                </c:pt>
                <c:pt idx="591">
                  <c:v>44757</c:v>
                </c:pt>
                <c:pt idx="592">
                  <c:v>44758</c:v>
                </c:pt>
                <c:pt idx="593">
                  <c:v>44759</c:v>
                </c:pt>
                <c:pt idx="594">
                  <c:v>44760</c:v>
                </c:pt>
                <c:pt idx="595">
                  <c:v>44761</c:v>
                </c:pt>
                <c:pt idx="596">
                  <c:v>44762</c:v>
                </c:pt>
                <c:pt idx="597">
                  <c:v>44763</c:v>
                </c:pt>
                <c:pt idx="598">
                  <c:v>44764</c:v>
                </c:pt>
                <c:pt idx="599">
                  <c:v>44765</c:v>
                </c:pt>
                <c:pt idx="600">
                  <c:v>44766</c:v>
                </c:pt>
                <c:pt idx="601">
                  <c:v>44767</c:v>
                </c:pt>
                <c:pt idx="602">
                  <c:v>44768</c:v>
                </c:pt>
                <c:pt idx="603">
                  <c:v>44769</c:v>
                </c:pt>
                <c:pt idx="604">
                  <c:v>44770</c:v>
                </c:pt>
                <c:pt idx="605">
                  <c:v>44771</c:v>
                </c:pt>
                <c:pt idx="606">
                  <c:v>44772</c:v>
                </c:pt>
                <c:pt idx="607">
                  <c:v>44773</c:v>
                </c:pt>
                <c:pt idx="608">
                  <c:v>44774</c:v>
                </c:pt>
                <c:pt idx="609">
                  <c:v>44775</c:v>
                </c:pt>
                <c:pt idx="610">
                  <c:v>44776</c:v>
                </c:pt>
                <c:pt idx="611">
                  <c:v>44777</c:v>
                </c:pt>
                <c:pt idx="612">
                  <c:v>44778</c:v>
                </c:pt>
                <c:pt idx="613">
                  <c:v>44779</c:v>
                </c:pt>
                <c:pt idx="614">
                  <c:v>44780</c:v>
                </c:pt>
                <c:pt idx="615">
                  <c:v>44781</c:v>
                </c:pt>
                <c:pt idx="616">
                  <c:v>44782</c:v>
                </c:pt>
                <c:pt idx="617">
                  <c:v>44783</c:v>
                </c:pt>
                <c:pt idx="618">
                  <c:v>44784</c:v>
                </c:pt>
                <c:pt idx="619">
                  <c:v>44785</c:v>
                </c:pt>
                <c:pt idx="620">
                  <c:v>44786</c:v>
                </c:pt>
                <c:pt idx="621">
                  <c:v>44787</c:v>
                </c:pt>
                <c:pt idx="622">
                  <c:v>44788</c:v>
                </c:pt>
                <c:pt idx="623">
                  <c:v>44789</c:v>
                </c:pt>
                <c:pt idx="624">
                  <c:v>44790</c:v>
                </c:pt>
                <c:pt idx="625">
                  <c:v>44791</c:v>
                </c:pt>
                <c:pt idx="626">
                  <c:v>44792</c:v>
                </c:pt>
                <c:pt idx="627">
                  <c:v>44793</c:v>
                </c:pt>
                <c:pt idx="628">
                  <c:v>44794</c:v>
                </c:pt>
                <c:pt idx="629">
                  <c:v>44795</c:v>
                </c:pt>
                <c:pt idx="630">
                  <c:v>44796</c:v>
                </c:pt>
                <c:pt idx="631">
                  <c:v>44797</c:v>
                </c:pt>
                <c:pt idx="632">
                  <c:v>44798</c:v>
                </c:pt>
                <c:pt idx="633">
                  <c:v>44799</c:v>
                </c:pt>
                <c:pt idx="634">
                  <c:v>44800</c:v>
                </c:pt>
                <c:pt idx="635">
                  <c:v>44801</c:v>
                </c:pt>
                <c:pt idx="636">
                  <c:v>44802</c:v>
                </c:pt>
                <c:pt idx="637">
                  <c:v>44803</c:v>
                </c:pt>
                <c:pt idx="638">
                  <c:v>44804</c:v>
                </c:pt>
                <c:pt idx="639">
                  <c:v>44805</c:v>
                </c:pt>
                <c:pt idx="640">
                  <c:v>44806</c:v>
                </c:pt>
                <c:pt idx="641">
                  <c:v>44807</c:v>
                </c:pt>
                <c:pt idx="642">
                  <c:v>44808</c:v>
                </c:pt>
                <c:pt idx="643">
                  <c:v>44809</c:v>
                </c:pt>
                <c:pt idx="644">
                  <c:v>44810</c:v>
                </c:pt>
                <c:pt idx="645">
                  <c:v>44811</c:v>
                </c:pt>
                <c:pt idx="646">
                  <c:v>44812</c:v>
                </c:pt>
                <c:pt idx="647">
                  <c:v>44813</c:v>
                </c:pt>
                <c:pt idx="648">
                  <c:v>44814</c:v>
                </c:pt>
                <c:pt idx="649">
                  <c:v>44815</c:v>
                </c:pt>
                <c:pt idx="650">
                  <c:v>44816</c:v>
                </c:pt>
                <c:pt idx="651">
                  <c:v>44817</c:v>
                </c:pt>
                <c:pt idx="652">
                  <c:v>44818</c:v>
                </c:pt>
                <c:pt idx="653">
                  <c:v>44819</c:v>
                </c:pt>
                <c:pt idx="654">
                  <c:v>44820</c:v>
                </c:pt>
                <c:pt idx="655">
                  <c:v>44821</c:v>
                </c:pt>
                <c:pt idx="656">
                  <c:v>44822</c:v>
                </c:pt>
                <c:pt idx="657">
                  <c:v>44823</c:v>
                </c:pt>
                <c:pt idx="658">
                  <c:v>44824</c:v>
                </c:pt>
                <c:pt idx="659">
                  <c:v>44825</c:v>
                </c:pt>
                <c:pt idx="660">
                  <c:v>44826</c:v>
                </c:pt>
                <c:pt idx="661">
                  <c:v>44827</c:v>
                </c:pt>
                <c:pt idx="662">
                  <c:v>44828</c:v>
                </c:pt>
                <c:pt idx="663">
                  <c:v>44829</c:v>
                </c:pt>
                <c:pt idx="664">
                  <c:v>44830</c:v>
                </c:pt>
                <c:pt idx="665">
                  <c:v>44831</c:v>
                </c:pt>
                <c:pt idx="666">
                  <c:v>44832</c:v>
                </c:pt>
                <c:pt idx="667">
                  <c:v>44833</c:v>
                </c:pt>
                <c:pt idx="668">
                  <c:v>44834</c:v>
                </c:pt>
                <c:pt idx="669">
                  <c:v>44835</c:v>
                </c:pt>
                <c:pt idx="670">
                  <c:v>44836</c:v>
                </c:pt>
                <c:pt idx="671">
                  <c:v>44837</c:v>
                </c:pt>
                <c:pt idx="672">
                  <c:v>44838</c:v>
                </c:pt>
                <c:pt idx="673">
                  <c:v>44839</c:v>
                </c:pt>
                <c:pt idx="674">
                  <c:v>44840</c:v>
                </c:pt>
                <c:pt idx="675">
                  <c:v>44841</c:v>
                </c:pt>
                <c:pt idx="676">
                  <c:v>44842</c:v>
                </c:pt>
                <c:pt idx="677">
                  <c:v>44843</c:v>
                </c:pt>
                <c:pt idx="678">
                  <c:v>44844</c:v>
                </c:pt>
                <c:pt idx="679">
                  <c:v>44845</c:v>
                </c:pt>
                <c:pt idx="680">
                  <c:v>44846</c:v>
                </c:pt>
                <c:pt idx="681">
                  <c:v>44847</c:v>
                </c:pt>
                <c:pt idx="682">
                  <c:v>44848</c:v>
                </c:pt>
                <c:pt idx="683">
                  <c:v>44849</c:v>
                </c:pt>
                <c:pt idx="684">
                  <c:v>44850</c:v>
                </c:pt>
                <c:pt idx="685">
                  <c:v>44851</c:v>
                </c:pt>
                <c:pt idx="686">
                  <c:v>44852</c:v>
                </c:pt>
                <c:pt idx="687">
                  <c:v>44853</c:v>
                </c:pt>
                <c:pt idx="688">
                  <c:v>44854</c:v>
                </c:pt>
                <c:pt idx="689">
                  <c:v>44855</c:v>
                </c:pt>
                <c:pt idx="690">
                  <c:v>44856</c:v>
                </c:pt>
                <c:pt idx="691">
                  <c:v>44857</c:v>
                </c:pt>
                <c:pt idx="692">
                  <c:v>44858</c:v>
                </c:pt>
                <c:pt idx="693">
                  <c:v>44859</c:v>
                </c:pt>
                <c:pt idx="694">
                  <c:v>44860</c:v>
                </c:pt>
                <c:pt idx="695">
                  <c:v>44861</c:v>
                </c:pt>
                <c:pt idx="696">
                  <c:v>44862</c:v>
                </c:pt>
                <c:pt idx="697">
                  <c:v>44863</c:v>
                </c:pt>
                <c:pt idx="698">
                  <c:v>44864</c:v>
                </c:pt>
                <c:pt idx="699">
                  <c:v>44865</c:v>
                </c:pt>
                <c:pt idx="700">
                  <c:v>44866</c:v>
                </c:pt>
                <c:pt idx="701">
                  <c:v>44867</c:v>
                </c:pt>
                <c:pt idx="702">
                  <c:v>44868</c:v>
                </c:pt>
                <c:pt idx="703">
                  <c:v>44869</c:v>
                </c:pt>
                <c:pt idx="704">
                  <c:v>44870</c:v>
                </c:pt>
                <c:pt idx="705">
                  <c:v>44871</c:v>
                </c:pt>
                <c:pt idx="706">
                  <c:v>44872</c:v>
                </c:pt>
                <c:pt idx="707">
                  <c:v>44873</c:v>
                </c:pt>
                <c:pt idx="708">
                  <c:v>44874</c:v>
                </c:pt>
                <c:pt idx="709">
                  <c:v>44875</c:v>
                </c:pt>
                <c:pt idx="710">
                  <c:v>44876</c:v>
                </c:pt>
                <c:pt idx="711">
                  <c:v>44877</c:v>
                </c:pt>
                <c:pt idx="712">
                  <c:v>44878</c:v>
                </c:pt>
                <c:pt idx="713">
                  <c:v>44879</c:v>
                </c:pt>
                <c:pt idx="714">
                  <c:v>44880</c:v>
                </c:pt>
                <c:pt idx="715">
                  <c:v>44881</c:v>
                </c:pt>
                <c:pt idx="716">
                  <c:v>44882</c:v>
                </c:pt>
                <c:pt idx="717">
                  <c:v>44883</c:v>
                </c:pt>
                <c:pt idx="718">
                  <c:v>44884</c:v>
                </c:pt>
                <c:pt idx="719">
                  <c:v>44885</c:v>
                </c:pt>
                <c:pt idx="720">
                  <c:v>44886</c:v>
                </c:pt>
                <c:pt idx="721">
                  <c:v>44887</c:v>
                </c:pt>
                <c:pt idx="722">
                  <c:v>44888</c:v>
                </c:pt>
                <c:pt idx="723">
                  <c:v>44889</c:v>
                </c:pt>
                <c:pt idx="724">
                  <c:v>44890</c:v>
                </c:pt>
                <c:pt idx="725">
                  <c:v>44891</c:v>
                </c:pt>
                <c:pt idx="726">
                  <c:v>44892</c:v>
                </c:pt>
                <c:pt idx="727">
                  <c:v>44893</c:v>
                </c:pt>
                <c:pt idx="728">
                  <c:v>44894</c:v>
                </c:pt>
                <c:pt idx="729">
                  <c:v>44895</c:v>
                </c:pt>
                <c:pt idx="730">
                  <c:v>44896</c:v>
                </c:pt>
                <c:pt idx="731">
                  <c:v>44897</c:v>
                </c:pt>
                <c:pt idx="732">
                  <c:v>44898</c:v>
                </c:pt>
                <c:pt idx="733">
                  <c:v>44899</c:v>
                </c:pt>
                <c:pt idx="734">
                  <c:v>44900</c:v>
                </c:pt>
                <c:pt idx="735">
                  <c:v>44901</c:v>
                </c:pt>
                <c:pt idx="736">
                  <c:v>44902</c:v>
                </c:pt>
                <c:pt idx="737">
                  <c:v>44903</c:v>
                </c:pt>
                <c:pt idx="738">
                  <c:v>44904</c:v>
                </c:pt>
                <c:pt idx="739">
                  <c:v>44905</c:v>
                </c:pt>
                <c:pt idx="740">
                  <c:v>44906</c:v>
                </c:pt>
                <c:pt idx="741">
                  <c:v>44907</c:v>
                </c:pt>
                <c:pt idx="742">
                  <c:v>44908</c:v>
                </c:pt>
                <c:pt idx="743">
                  <c:v>44909</c:v>
                </c:pt>
                <c:pt idx="744">
                  <c:v>44910</c:v>
                </c:pt>
                <c:pt idx="745">
                  <c:v>44911</c:v>
                </c:pt>
                <c:pt idx="746">
                  <c:v>44912</c:v>
                </c:pt>
                <c:pt idx="747">
                  <c:v>44913</c:v>
                </c:pt>
                <c:pt idx="748">
                  <c:v>44914</c:v>
                </c:pt>
                <c:pt idx="749">
                  <c:v>44915</c:v>
                </c:pt>
                <c:pt idx="750">
                  <c:v>44916</c:v>
                </c:pt>
                <c:pt idx="751">
                  <c:v>44917</c:v>
                </c:pt>
                <c:pt idx="752">
                  <c:v>44918</c:v>
                </c:pt>
                <c:pt idx="753">
                  <c:v>44919</c:v>
                </c:pt>
                <c:pt idx="754">
                  <c:v>44920</c:v>
                </c:pt>
                <c:pt idx="755">
                  <c:v>44921</c:v>
                </c:pt>
                <c:pt idx="756">
                  <c:v>44922</c:v>
                </c:pt>
                <c:pt idx="757">
                  <c:v>44923</c:v>
                </c:pt>
                <c:pt idx="758">
                  <c:v>44924</c:v>
                </c:pt>
                <c:pt idx="759">
                  <c:v>44925</c:v>
                </c:pt>
                <c:pt idx="760">
                  <c:v>44926</c:v>
                </c:pt>
                <c:pt idx="761">
                  <c:v>44927</c:v>
                </c:pt>
                <c:pt idx="762">
                  <c:v>44928</c:v>
                </c:pt>
                <c:pt idx="763">
                  <c:v>44929</c:v>
                </c:pt>
                <c:pt idx="764">
                  <c:v>44930</c:v>
                </c:pt>
                <c:pt idx="765">
                  <c:v>44931</c:v>
                </c:pt>
                <c:pt idx="766">
                  <c:v>44932</c:v>
                </c:pt>
                <c:pt idx="767">
                  <c:v>44933</c:v>
                </c:pt>
                <c:pt idx="768">
                  <c:v>44934</c:v>
                </c:pt>
                <c:pt idx="769">
                  <c:v>44935</c:v>
                </c:pt>
                <c:pt idx="770">
                  <c:v>44936</c:v>
                </c:pt>
                <c:pt idx="771">
                  <c:v>44937</c:v>
                </c:pt>
                <c:pt idx="772">
                  <c:v>44938</c:v>
                </c:pt>
                <c:pt idx="773">
                  <c:v>44939</c:v>
                </c:pt>
                <c:pt idx="774">
                  <c:v>44940</c:v>
                </c:pt>
                <c:pt idx="775">
                  <c:v>44941</c:v>
                </c:pt>
                <c:pt idx="776">
                  <c:v>44942</c:v>
                </c:pt>
                <c:pt idx="777">
                  <c:v>44943</c:v>
                </c:pt>
                <c:pt idx="778">
                  <c:v>44944</c:v>
                </c:pt>
                <c:pt idx="779">
                  <c:v>44945</c:v>
                </c:pt>
                <c:pt idx="780">
                  <c:v>44946</c:v>
                </c:pt>
                <c:pt idx="781">
                  <c:v>44947</c:v>
                </c:pt>
                <c:pt idx="782">
                  <c:v>44948</c:v>
                </c:pt>
                <c:pt idx="783">
                  <c:v>44949</c:v>
                </c:pt>
                <c:pt idx="784">
                  <c:v>44950</c:v>
                </c:pt>
                <c:pt idx="785">
                  <c:v>44951</c:v>
                </c:pt>
                <c:pt idx="786">
                  <c:v>44952</c:v>
                </c:pt>
                <c:pt idx="787">
                  <c:v>44953</c:v>
                </c:pt>
                <c:pt idx="788">
                  <c:v>44954</c:v>
                </c:pt>
                <c:pt idx="789">
                  <c:v>44955</c:v>
                </c:pt>
                <c:pt idx="790">
                  <c:v>44956</c:v>
                </c:pt>
                <c:pt idx="791">
                  <c:v>44957</c:v>
                </c:pt>
                <c:pt idx="792">
                  <c:v>44958</c:v>
                </c:pt>
                <c:pt idx="793">
                  <c:v>44959</c:v>
                </c:pt>
                <c:pt idx="794">
                  <c:v>44960</c:v>
                </c:pt>
                <c:pt idx="795">
                  <c:v>44961</c:v>
                </c:pt>
                <c:pt idx="796">
                  <c:v>44962</c:v>
                </c:pt>
                <c:pt idx="797">
                  <c:v>44963</c:v>
                </c:pt>
                <c:pt idx="798">
                  <c:v>44964</c:v>
                </c:pt>
                <c:pt idx="799">
                  <c:v>44965</c:v>
                </c:pt>
                <c:pt idx="800">
                  <c:v>44966</c:v>
                </c:pt>
                <c:pt idx="801">
                  <c:v>44967</c:v>
                </c:pt>
                <c:pt idx="802">
                  <c:v>44968</c:v>
                </c:pt>
                <c:pt idx="803">
                  <c:v>44969</c:v>
                </c:pt>
                <c:pt idx="804">
                  <c:v>44970</c:v>
                </c:pt>
                <c:pt idx="805">
                  <c:v>44971</c:v>
                </c:pt>
                <c:pt idx="806">
                  <c:v>44972</c:v>
                </c:pt>
                <c:pt idx="807">
                  <c:v>44973</c:v>
                </c:pt>
                <c:pt idx="808">
                  <c:v>44974</c:v>
                </c:pt>
                <c:pt idx="809">
                  <c:v>44975</c:v>
                </c:pt>
                <c:pt idx="810">
                  <c:v>44976</c:v>
                </c:pt>
                <c:pt idx="811">
                  <c:v>44977</c:v>
                </c:pt>
                <c:pt idx="812">
                  <c:v>44978</c:v>
                </c:pt>
                <c:pt idx="813">
                  <c:v>44979</c:v>
                </c:pt>
                <c:pt idx="814">
                  <c:v>44980</c:v>
                </c:pt>
                <c:pt idx="815">
                  <c:v>44981</c:v>
                </c:pt>
                <c:pt idx="816">
                  <c:v>44982</c:v>
                </c:pt>
                <c:pt idx="817">
                  <c:v>44983</c:v>
                </c:pt>
                <c:pt idx="818">
                  <c:v>44984</c:v>
                </c:pt>
                <c:pt idx="819">
                  <c:v>44985</c:v>
                </c:pt>
              </c:numCache>
            </c:numRef>
          </c:xVal>
          <c:yVal>
            <c:numRef>
              <c:f>'Arboretum Solar Array'!$E$3:$E$822</c:f>
              <c:numCache>
                <c:formatCode>General</c:formatCode>
                <c:ptCount val="820"/>
                <c:pt idx="0">
                  <c:v>58040</c:v>
                </c:pt>
                <c:pt idx="1">
                  <c:v>58040</c:v>
                </c:pt>
                <c:pt idx="2">
                  <c:v>58040</c:v>
                </c:pt>
                <c:pt idx="3">
                  <c:v>58040</c:v>
                </c:pt>
                <c:pt idx="4">
                  <c:v>58040</c:v>
                </c:pt>
                <c:pt idx="5">
                  <c:v>58040</c:v>
                </c:pt>
                <c:pt idx="6">
                  <c:v>58040</c:v>
                </c:pt>
                <c:pt idx="7">
                  <c:v>58040</c:v>
                </c:pt>
                <c:pt idx="8">
                  <c:v>58040</c:v>
                </c:pt>
                <c:pt idx="9">
                  <c:v>58040</c:v>
                </c:pt>
                <c:pt idx="10">
                  <c:v>58040</c:v>
                </c:pt>
                <c:pt idx="11">
                  <c:v>58040</c:v>
                </c:pt>
                <c:pt idx="12">
                  <c:v>58040</c:v>
                </c:pt>
                <c:pt idx="13">
                  <c:v>58040</c:v>
                </c:pt>
                <c:pt idx="14">
                  <c:v>58040</c:v>
                </c:pt>
                <c:pt idx="15">
                  <c:v>58040</c:v>
                </c:pt>
                <c:pt idx="16">
                  <c:v>58040</c:v>
                </c:pt>
                <c:pt idx="17">
                  <c:v>58040</c:v>
                </c:pt>
                <c:pt idx="18">
                  <c:v>58040</c:v>
                </c:pt>
                <c:pt idx="19">
                  <c:v>58040</c:v>
                </c:pt>
                <c:pt idx="20">
                  <c:v>58040</c:v>
                </c:pt>
                <c:pt idx="21">
                  <c:v>58040</c:v>
                </c:pt>
                <c:pt idx="22">
                  <c:v>58040</c:v>
                </c:pt>
                <c:pt idx="23">
                  <c:v>58040</c:v>
                </c:pt>
                <c:pt idx="24">
                  <c:v>58040</c:v>
                </c:pt>
                <c:pt idx="25">
                  <c:v>58040</c:v>
                </c:pt>
                <c:pt idx="26">
                  <c:v>58040</c:v>
                </c:pt>
                <c:pt idx="27">
                  <c:v>58040</c:v>
                </c:pt>
                <c:pt idx="28">
                  <c:v>58040</c:v>
                </c:pt>
                <c:pt idx="29">
                  <c:v>58040</c:v>
                </c:pt>
                <c:pt idx="30">
                  <c:v>58040</c:v>
                </c:pt>
                <c:pt idx="31">
                  <c:v>58040</c:v>
                </c:pt>
                <c:pt idx="32">
                  <c:v>58040</c:v>
                </c:pt>
                <c:pt idx="33">
                  <c:v>58040</c:v>
                </c:pt>
                <c:pt idx="34">
                  <c:v>58040</c:v>
                </c:pt>
                <c:pt idx="35">
                  <c:v>58040</c:v>
                </c:pt>
                <c:pt idx="36">
                  <c:v>58040</c:v>
                </c:pt>
                <c:pt idx="37">
                  <c:v>58040</c:v>
                </c:pt>
                <c:pt idx="38">
                  <c:v>58040</c:v>
                </c:pt>
                <c:pt idx="39">
                  <c:v>58040</c:v>
                </c:pt>
                <c:pt idx="40">
                  <c:v>58040</c:v>
                </c:pt>
                <c:pt idx="41">
                  <c:v>58040</c:v>
                </c:pt>
                <c:pt idx="42">
                  <c:v>58040</c:v>
                </c:pt>
                <c:pt idx="43">
                  <c:v>58040</c:v>
                </c:pt>
                <c:pt idx="44">
                  <c:v>58040</c:v>
                </c:pt>
                <c:pt idx="45">
                  <c:v>58040</c:v>
                </c:pt>
                <c:pt idx="46">
                  <c:v>58040</c:v>
                </c:pt>
                <c:pt idx="47">
                  <c:v>58040</c:v>
                </c:pt>
                <c:pt idx="48">
                  <c:v>58040</c:v>
                </c:pt>
                <c:pt idx="49">
                  <c:v>58040</c:v>
                </c:pt>
                <c:pt idx="50">
                  <c:v>58040</c:v>
                </c:pt>
                <c:pt idx="51">
                  <c:v>58040</c:v>
                </c:pt>
                <c:pt idx="52">
                  <c:v>58040</c:v>
                </c:pt>
                <c:pt idx="53">
                  <c:v>58040</c:v>
                </c:pt>
                <c:pt idx="54">
                  <c:v>58040</c:v>
                </c:pt>
                <c:pt idx="55">
                  <c:v>58040</c:v>
                </c:pt>
                <c:pt idx="56">
                  <c:v>58040</c:v>
                </c:pt>
                <c:pt idx="57">
                  <c:v>58040</c:v>
                </c:pt>
                <c:pt idx="58">
                  <c:v>58040</c:v>
                </c:pt>
                <c:pt idx="59">
                  <c:v>58040</c:v>
                </c:pt>
                <c:pt idx="60">
                  <c:v>58040</c:v>
                </c:pt>
                <c:pt idx="61">
                  <c:v>58040</c:v>
                </c:pt>
                <c:pt idx="62">
                  <c:v>74969</c:v>
                </c:pt>
                <c:pt idx="63">
                  <c:v>74969</c:v>
                </c:pt>
                <c:pt idx="64">
                  <c:v>74969</c:v>
                </c:pt>
                <c:pt idx="65">
                  <c:v>74969</c:v>
                </c:pt>
                <c:pt idx="66">
                  <c:v>74969</c:v>
                </c:pt>
                <c:pt idx="67">
                  <c:v>74969</c:v>
                </c:pt>
                <c:pt idx="68">
                  <c:v>74969</c:v>
                </c:pt>
                <c:pt idx="69">
                  <c:v>74969</c:v>
                </c:pt>
                <c:pt idx="70">
                  <c:v>74969</c:v>
                </c:pt>
                <c:pt idx="71">
                  <c:v>74969</c:v>
                </c:pt>
                <c:pt idx="72">
                  <c:v>74969</c:v>
                </c:pt>
                <c:pt idx="73">
                  <c:v>74969</c:v>
                </c:pt>
                <c:pt idx="74">
                  <c:v>74969</c:v>
                </c:pt>
                <c:pt idx="75">
                  <c:v>74969</c:v>
                </c:pt>
                <c:pt idx="76">
                  <c:v>74969</c:v>
                </c:pt>
                <c:pt idx="77">
                  <c:v>74969</c:v>
                </c:pt>
                <c:pt idx="78">
                  <c:v>74969</c:v>
                </c:pt>
                <c:pt idx="79">
                  <c:v>74969</c:v>
                </c:pt>
                <c:pt idx="80">
                  <c:v>74969</c:v>
                </c:pt>
                <c:pt idx="81">
                  <c:v>74969</c:v>
                </c:pt>
                <c:pt idx="82">
                  <c:v>74969</c:v>
                </c:pt>
                <c:pt idx="83">
                  <c:v>74969</c:v>
                </c:pt>
                <c:pt idx="84">
                  <c:v>74969</c:v>
                </c:pt>
                <c:pt idx="85">
                  <c:v>74969</c:v>
                </c:pt>
                <c:pt idx="86">
                  <c:v>74969</c:v>
                </c:pt>
                <c:pt idx="87">
                  <c:v>74969</c:v>
                </c:pt>
                <c:pt idx="88">
                  <c:v>74969</c:v>
                </c:pt>
                <c:pt idx="89">
                  <c:v>74969</c:v>
                </c:pt>
                <c:pt idx="90">
                  <c:v>77387</c:v>
                </c:pt>
                <c:pt idx="91">
                  <c:v>77387</c:v>
                </c:pt>
                <c:pt idx="92">
                  <c:v>77387</c:v>
                </c:pt>
                <c:pt idx="93">
                  <c:v>77387</c:v>
                </c:pt>
                <c:pt idx="94">
                  <c:v>77387</c:v>
                </c:pt>
                <c:pt idx="95">
                  <c:v>77387</c:v>
                </c:pt>
                <c:pt idx="96">
                  <c:v>77387</c:v>
                </c:pt>
                <c:pt idx="97">
                  <c:v>77387</c:v>
                </c:pt>
                <c:pt idx="98">
                  <c:v>77387</c:v>
                </c:pt>
                <c:pt idx="99">
                  <c:v>77387</c:v>
                </c:pt>
                <c:pt idx="100">
                  <c:v>77387</c:v>
                </c:pt>
                <c:pt idx="101">
                  <c:v>77387</c:v>
                </c:pt>
                <c:pt idx="102">
                  <c:v>77387</c:v>
                </c:pt>
                <c:pt idx="103">
                  <c:v>77387</c:v>
                </c:pt>
                <c:pt idx="104">
                  <c:v>77387</c:v>
                </c:pt>
                <c:pt idx="105">
                  <c:v>77387</c:v>
                </c:pt>
                <c:pt idx="106">
                  <c:v>77387</c:v>
                </c:pt>
                <c:pt idx="107">
                  <c:v>77387</c:v>
                </c:pt>
                <c:pt idx="108">
                  <c:v>77387</c:v>
                </c:pt>
                <c:pt idx="109">
                  <c:v>77387</c:v>
                </c:pt>
                <c:pt idx="110">
                  <c:v>77387</c:v>
                </c:pt>
                <c:pt idx="111">
                  <c:v>77387</c:v>
                </c:pt>
                <c:pt idx="112">
                  <c:v>77387</c:v>
                </c:pt>
                <c:pt idx="113">
                  <c:v>77387</c:v>
                </c:pt>
                <c:pt idx="114">
                  <c:v>77387</c:v>
                </c:pt>
                <c:pt idx="115">
                  <c:v>77387</c:v>
                </c:pt>
                <c:pt idx="116">
                  <c:v>77387</c:v>
                </c:pt>
                <c:pt idx="117">
                  <c:v>77387</c:v>
                </c:pt>
                <c:pt idx="118">
                  <c:v>77387</c:v>
                </c:pt>
                <c:pt idx="119">
                  <c:v>77387</c:v>
                </c:pt>
                <c:pt idx="120">
                  <c:v>77387</c:v>
                </c:pt>
                <c:pt idx="121">
                  <c:v>89963</c:v>
                </c:pt>
                <c:pt idx="122">
                  <c:v>89963</c:v>
                </c:pt>
                <c:pt idx="123">
                  <c:v>89963</c:v>
                </c:pt>
                <c:pt idx="124">
                  <c:v>89963</c:v>
                </c:pt>
                <c:pt idx="125">
                  <c:v>89963</c:v>
                </c:pt>
                <c:pt idx="126">
                  <c:v>89963</c:v>
                </c:pt>
                <c:pt idx="127">
                  <c:v>89963</c:v>
                </c:pt>
                <c:pt idx="128">
                  <c:v>89963</c:v>
                </c:pt>
                <c:pt idx="129">
                  <c:v>89963</c:v>
                </c:pt>
                <c:pt idx="130">
                  <c:v>89963</c:v>
                </c:pt>
                <c:pt idx="131">
                  <c:v>89963</c:v>
                </c:pt>
                <c:pt idx="132">
                  <c:v>89963</c:v>
                </c:pt>
                <c:pt idx="133">
                  <c:v>89963</c:v>
                </c:pt>
                <c:pt idx="134">
                  <c:v>89963</c:v>
                </c:pt>
                <c:pt idx="135">
                  <c:v>89963</c:v>
                </c:pt>
                <c:pt idx="136">
                  <c:v>89963</c:v>
                </c:pt>
                <c:pt idx="137">
                  <c:v>89963</c:v>
                </c:pt>
                <c:pt idx="138">
                  <c:v>89963</c:v>
                </c:pt>
                <c:pt idx="139">
                  <c:v>89963</c:v>
                </c:pt>
                <c:pt idx="140">
                  <c:v>89963</c:v>
                </c:pt>
                <c:pt idx="141">
                  <c:v>89963</c:v>
                </c:pt>
                <c:pt idx="142">
                  <c:v>89963</c:v>
                </c:pt>
                <c:pt idx="143">
                  <c:v>89963</c:v>
                </c:pt>
                <c:pt idx="144">
                  <c:v>89963</c:v>
                </c:pt>
                <c:pt idx="145">
                  <c:v>89963</c:v>
                </c:pt>
                <c:pt idx="146">
                  <c:v>89963</c:v>
                </c:pt>
                <c:pt idx="147">
                  <c:v>89963</c:v>
                </c:pt>
                <c:pt idx="148">
                  <c:v>89963</c:v>
                </c:pt>
                <c:pt idx="149">
                  <c:v>89963</c:v>
                </c:pt>
                <c:pt idx="150">
                  <c:v>89963</c:v>
                </c:pt>
                <c:pt idx="151">
                  <c:v>96734</c:v>
                </c:pt>
                <c:pt idx="152">
                  <c:v>96734</c:v>
                </c:pt>
                <c:pt idx="153">
                  <c:v>96734</c:v>
                </c:pt>
                <c:pt idx="154">
                  <c:v>96734</c:v>
                </c:pt>
                <c:pt idx="155">
                  <c:v>96734</c:v>
                </c:pt>
                <c:pt idx="156">
                  <c:v>96734</c:v>
                </c:pt>
                <c:pt idx="157">
                  <c:v>96734</c:v>
                </c:pt>
                <c:pt idx="158">
                  <c:v>96734</c:v>
                </c:pt>
                <c:pt idx="159">
                  <c:v>96734</c:v>
                </c:pt>
                <c:pt idx="160">
                  <c:v>96734</c:v>
                </c:pt>
                <c:pt idx="161">
                  <c:v>96734</c:v>
                </c:pt>
                <c:pt idx="162">
                  <c:v>96734</c:v>
                </c:pt>
                <c:pt idx="163">
                  <c:v>96734</c:v>
                </c:pt>
                <c:pt idx="164">
                  <c:v>96734</c:v>
                </c:pt>
                <c:pt idx="165">
                  <c:v>96734</c:v>
                </c:pt>
                <c:pt idx="166">
                  <c:v>96734</c:v>
                </c:pt>
                <c:pt idx="167">
                  <c:v>96734</c:v>
                </c:pt>
                <c:pt idx="168">
                  <c:v>96734</c:v>
                </c:pt>
                <c:pt idx="169">
                  <c:v>96734</c:v>
                </c:pt>
                <c:pt idx="170">
                  <c:v>96734</c:v>
                </c:pt>
                <c:pt idx="171">
                  <c:v>96734</c:v>
                </c:pt>
                <c:pt idx="172">
                  <c:v>96734</c:v>
                </c:pt>
                <c:pt idx="173">
                  <c:v>96734</c:v>
                </c:pt>
                <c:pt idx="174">
                  <c:v>96734</c:v>
                </c:pt>
                <c:pt idx="175">
                  <c:v>96734</c:v>
                </c:pt>
                <c:pt idx="176">
                  <c:v>96734</c:v>
                </c:pt>
                <c:pt idx="177">
                  <c:v>96734</c:v>
                </c:pt>
                <c:pt idx="178">
                  <c:v>96743</c:v>
                </c:pt>
                <c:pt idx="179">
                  <c:v>96734</c:v>
                </c:pt>
                <c:pt idx="180">
                  <c:v>96734</c:v>
                </c:pt>
                <c:pt idx="181">
                  <c:v>96734</c:v>
                </c:pt>
                <c:pt idx="182">
                  <c:v>99959</c:v>
                </c:pt>
                <c:pt idx="183">
                  <c:v>99959</c:v>
                </c:pt>
                <c:pt idx="184">
                  <c:v>99959</c:v>
                </c:pt>
                <c:pt idx="185">
                  <c:v>99959</c:v>
                </c:pt>
                <c:pt idx="186">
                  <c:v>99959</c:v>
                </c:pt>
                <c:pt idx="187">
                  <c:v>99959</c:v>
                </c:pt>
                <c:pt idx="188">
                  <c:v>99959</c:v>
                </c:pt>
                <c:pt idx="189">
                  <c:v>99959</c:v>
                </c:pt>
                <c:pt idx="190">
                  <c:v>99959</c:v>
                </c:pt>
                <c:pt idx="191">
                  <c:v>99959</c:v>
                </c:pt>
                <c:pt idx="192">
                  <c:v>99959</c:v>
                </c:pt>
                <c:pt idx="193">
                  <c:v>99959</c:v>
                </c:pt>
                <c:pt idx="194">
                  <c:v>99959</c:v>
                </c:pt>
                <c:pt idx="195">
                  <c:v>99959</c:v>
                </c:pt>
                <c:pt idx="196">
                  <c:v>99959</c:v>
                </c:pt>
                <c:pt idx="197">
                  <c:v>99959</c:v>
                </c:pt>
                <c:pt idx="198">
                  <c:v>99959</c:v>
                </c:pt>
                <c:pt idx="199">
                  <c:v>99959</c:v>
                </c:pt>
                <c:pt idx="200">
                  <c:v>99959</c:v>
                </c:pt>
                <c:pt idx="201">
                  <c:v>99959</c:v>
                </c:pt>
                <c:pt idx="202">
                  <c:v>99959</c:v>
                </c:pt>
                <c:pt idx="203">
                  <c:v>99959</c:v>
                </c:pt>
                <c:pt idx="204">
                  <c:v>99959</c:v>
                </c:pt>
                <c:pt idx="205">
                  <c:v>99959</c:v>
                </c:pt>
                <c:pt idx="206">
                  <c:v>99959</c:v>
                </c:pt>
                <c:pt idx="207">
                  <c:v>99959</c:v>
                </c:pt>
                <c:pt idx="208">
                  <c:v>99959</c:v>
                </c:pt>
                <c:pt idx="209">
                  <c:v>99959</c:v>
                </c:pt>
                <c:pt idx="210">
                  <c:v>99959</c:v>
                </c:pt>
                <c:pt idx="211">
                  <c:v>99959</c:v>
                </c:pt>
                <c:pt idx="212">
                  <c:v>96734</c:v>
                </c:pt>
                <c:pt idx="213">
                  <c:v>96734</c:v>
                </c:pt>
                <c:pt idx="214">
                  <c:v>96734</c:v>
                </c:pt>
                <c:pt idx="215">
                  <c:v>96734</c:v>
                </c:pt>
                <c:pt idx="216">
                  <c:v>96734</c:v>
                </c:pt>
                <c:pt idx="217">
                  <c:v>96734</c:v>
                </c:pt>
                <c:pt idx="218">
                  <c:v>96734</c:v>
                </c:pt>
                <c:pt idx="219">
                  <c:v>96734</c:v>
                </c:pt>
                <c:pt idx="220">
                  <c:v>96734</c:v>
                </c:pt>
                <c:pt idx="221">
                  <c:v>96734</c:v>
                </c:pt>
                <c:pt idx="222">
                  <c:v>96734</c:v>
                </c:pt>
                <c:pt idx="223">
                  <c:v>96734</c:v>
                </c:pt>
                <c:pt idx="224">
                  <c:v>96734</c:v>
                </c:pt>
                <c:pt idx="225">
                  <c:v>96734</c:v>
                </c:pt>
                <c:pt idx="226">
                  <c:v>96734</c:v>
                </c:pt>
                <c:pt idx="227">
                  <c:v>96734</c:v>
                </c:pt>
                <c:pt idx="228">
                  <c:v>96734</c:v>
                </c:pt>
                <c:pt idx="229">
                  <c:v>96734</c:v>
                </c:pt>
                <c:pt idx="230">
                  <c:v>96734</c:v>
                </c:pt>
                <c:pt idx="231">
                  <c:v>96734</c:v>
                </c:pt>
                <c:pt idx="232">
                  <c:v>96734</c:v>
                </c:pt>
                <c:pt idx="233">
                  <c:v>96734</c:v>
                </c:pt>
                <c:pt idx="234">
                  <c:v>96734</c:v>
                </c:pt>
                <c:pt idx="235">
                  <c:v>96734</c:v>
                </c:pt>
                <c:pt idx="236">
                  <c:v>96734</c:v>
                </c:pt>
                <c:pt idx="237">
                  <c:v>96734</c:v>
                </c:pt>
                <c:pt idx="238">
                  <c:v>96734</c:v>
                </c:pt>
                <c:pt idx="239">
                  <c:v>96734</c:v>
                </c:pt>
                <c:pt idx="240">
                  <c:v>96734</c:v>
                </c:pt>
                <c:pt idx="241">
                  <c:v>96734</c:v>
                </c:pt>
                <c:pt idx="242">
                  <c:v>96734</c:v>
                </c:pt>
                <c:pt idx="243">
                  <c:v>96734</c:v>
                </c:pt>
                <c:pt idx="244">
                  <c:v>96734</c:v>
                </c:pt>
                <c:pt idx="245">
                  <c:v>96734</c:v>
                </c:pt>
                <c:pt idx="246">
                  <c:v>96734</c:v>
                </c:pt>
                <c:pt idx="247">
                  <c:v>96734</c:v>
                </c:pt>
                <c:pt idx="248">
                  <c:v>96734</c:v>
                </c:pt>
                <c:pt idx="249">
                  <c:v>96734</c:v>
                </c:pt>
                <c:pt idx="250">
                  <c:v>96734</c:v>
                </c:pt>
                <c:pt idx="251">
                  <c:v>96734</c:v>
                </c:pt>
                <c:pt idx="252">
                  <c:v>96734</c:v>
                </c:pt>
                <c:pt idx="253">
                  <c:v>96734</c:v>
                </c:pt>
                <c:pt idx="254">
                  <c:v>96734</c:v>
                </c:pt>
                <c:pt idx="255">
                  <c:v>96734</c:v>
                </c:pt>
                <c:pt idx="256">
                  <c:v>96734</c:v>
                </c:pt>
                <c:pt idx="257">
                  <c:v>96734</c:v>
                </c:pt>
                <c:pt idx="258">
                  <c:v>96734</c:v>
                </c:pt>
                <c:pt idx="259">
                  <c:v>96734</c:v>
                </c:pt>
                <c:pt idx="260">
                  <c:v>96734</c:v>
                </c:pt>
                <c:pt idx="261">
                  <c:v>96734</c:v>
                </c:pt>
                <c:pt idx="262">
                  <c:v>96734</c:v>
                </c:pt>
                <c:pt idx="263">
                  <c:v>96734</c:v>
                </c:pt>
                <c:pt idx="264">
                  <c:v>96734</c:v>
                </c:pt>
                <c:pt idx="265">
                  <c:v>96734</c:v>
                </c:pt>
                <c:pt idx="266">
                  <c:v>96734</c:v>
                </c:pt>
                <c:pt idx="267">
                  <c:v>96734</c:v>
                </c:pt>
                <c:pt idx="268">
                  <c:v>96734</c:v>
                </c:pt>
                <c:pt idx="269">
                  <c:v>96734</c:v>
                </c:pt>
                <c:pt idx="270">
                  <c:v>96734</c:v>
                </c:pt>
                <c:pt idx="271">
                  <c:v>96734</c:v>
                </c:pt>
                <c:pt idx="272">
                  <c:v>96734</c:v>
                </c:pt>
                <c:pt idx="273">
                  <c:v>96734</c:v>
                </c:pt>
                <c:pt idx="274">
                  <c:v>89963</c:v>
                </c:pt>
                <c:pt idx="275">
                  <c:v>89963</c:v>
                </c:pt>
                <c:pt idx="276">
                  <c:v>89963</c:v>
                </c:pt>
                <c:pt idx="277">
                  <c:v>89963</c:v>
                </c:pt>
                <c:pt idx="278">
                  <c:v>89963</c:v>
                </c:pt>
                <c:pt idx="279">
                  <c:v>89963</c:v>
                </c:pt>
                <c:pt idx="280">
                  <c:v>89963</c:v>
                </c:pt>
                <c:pt idx="281">
                  <c:v>89963</c:v>
                </c:pt>
                <c:pt idx="282">
                  <c:v>89963</c:v>
                </c:pt>
                <c:pt idx="283">
                  <c:v>89963</c:v>
                </c:pt>
                <c:pt idx="284">
                  <c:v>89963</c:v>
                </c:pt>
                <c:pt idx="285">
                  <c:v>89963</c:v>
                </c:pt>
                <c:pt idx="286">
                  <c:v>89963</c:v>
                </c:pt>
                <c:pt idx="287">
                  <c:v>89963</c:v>
                </c:pt>
                <c:pt idx="288">
                  <c:v>89963</c:v>
                </c:pt>
                <c:pt idx="289">
                  <c:v>89963</c:v>
                </c:pt>
                <c:pt idx="290">
                  <c:v>89963</c:v>
                </c:pt>
                <c:pt idx="291">
                  <c:v>89963</c:v>
                </c:pt>
                <c:pt idx="292">
                  <c:v>89963</c:v>
                </c:pt>
                <c:pt idx="293">
                  <c:v>89963</c:v>
                </c:pt>
                <c:pt idx="294">
                  <c:v>89963</c:v>
                </c:pt>
                <c:pt idx="295">
                  <c:v>89963</c:v>
                </c:pt>
                <c:pt idx="296">
                  <c:v>89963</c:v>
                </c:pt>
                <c:pt idx="297">
                  <c:v>89963</c:v>
                </c:pt>
                <c:pt idx="298">
                  <c:v>89963</c:v>
                </c:pt>
                <c:pt idx="299">
                  <c:v>89963</c:v>
                </c:pt>
                <c:pt idx="300">
                  <c:v>89963</c:v>
                </c:pt>
                <c:pt idx="301">
                  <c:v>89963</c:v>
                </c:pt>
                <c:pt idx="302">
                  <c:v>89963</c:v>
                </c:pt>
                <c:pt idx="303">
                  <c:v>89963</c:v>
                </c:pt>
                <c:pt idx="304">
                  <c:v>77387</c:v>
                </c:pt>
                <c:pt idx="305">
                  <c:v>77387</c:v>
                </c:pt>
                <c:pt idx="306">
                  <c:v>77387</c:v>
                </c:pt>
                <c:pt idx="307">
                  <c:v>77387</c:v>
                </c:pt>
                <c:pt idx="308">
                  <c:v>77387</c:v>
                </c:pt>
                <c:pt idx="309">
                  <c:v>77387</c:v>
                </c:pt>
                <c:pt idx="310">
                  <c:v>77387</c:v>
                </c:pt>
                <c:pt idx="311">
                  <c:v>77387</c:v>
                </c:pt>
                <c:pt idx="312">
                  <c:v>77387</c:v>
                </c:pt>
                <c:pt idx="313">
                  <c:v>77387</c:v>
                </c:pt>
                <c:pt idx="314">
                  <c:v>77387</c:v>
                </c:pt>
                <c:pt idx="315">
                  <c:v>77387</c:v>
                </c:pt>
                <c:pt idx="316">
                  <c:v>77387</c:v>
                </c:pt>
                <c:pt idx="317">
                  <c:v>77387</c:v>
                </c:pt>
                <c:pt idx="318">
                  <c:v>77387</c:v>
                </c:pt>
                <c:pt idx="319">
                  <c:v>77387</c:v>
                </c:pt>
                <c:pt idx="320">
                  <c:v>77387</c:v>
                </c:pt>
                <c:pt idx="321">
                  <c:v>77387</c:v>
                </c:pt>
                <c:pt idx="322">
                  <c:v>77387</c:v>
                </c:pt>
                <c:pt idx="323">
                  <c:v>77387</c:v>
                </c:pt>
                <c:pt idx="324">
                  <c:v>77387</c:v>
                </c:pt>
                <c:pt idx="325">
                  <c:v>77387</c:v>
                </c:pt>
                <c:pt idx="326">
                  <c:v>77387</c:v>
                </c:pt>
                <c:pt idx="327">
                  <c:v>77387</c:v>
                </c:pt>
                <c:pt idx="328">
                  <c:v>77387</c:v>
                </c:pt>
                <c:pt idx="329">
                  <c:v>77387</c:v>
                </c:pt>
                <c:pt idx="330">
                  <c:v>77387</c:v>
                </c:pt>
                <c:pt idx="331">
                  <c:v>77387</c:v>
                </c:pt>
                <c:pt idx="332">
                  <c:v>77387</c:v>
                </c:pt>
                <c:pt idx="333">
                  <c:v>77387</c:v>
                </c:pt>
                <c:pt idx="334">
                  <c:v>77387</c:v>
                </c:pt>
                <c:pt idx="335">
                  <c:v>69971</c:v>
                </c:pt>
                <c:pt idx="336">
                  <c:v>69971</c:v>
                </c:pt>
                <c:pt idx="337">
                  <c:v>69971</c:v>
                </c:pt>
                <c:pt idx="338">
                  <c:v>69971</c:v>
                </c:pt>
                <c:pt idx="339">
                  <c:v>69971</c:v>
                </c:pt>
                <c:pt idx="340">
                  <c:v>69971</c:v>
                </c:pt>
                <c:pt idx="341">
                  <c:v>69971</c:v>
                </c:pt>
                <c:pt idx="342">
                  <c:v>69971</c:v>
                </c:pt>
                <c:pt idx="343">
                  <c:v>69971</c:v>
                </c:pt>
                <c:pt idx="344">
                  <c:v>69971</c:v>
                </c:pt>
                <c:pt idx="345">
                  <c:v>69971</c:v>
                </c:pt>
                <c:pt idx="346">
                  <c:v>69971</c:v>
                </c:pt>
                <c:pt idx="347">
                  <c:v>69971</c:v>
                </c:pt>
                <c:pt idx="348">
                  <c:v>69971</c:v>
                </c:pt>
                <c:pt idx="349">
                  <c:v>69971</c:v>
                </c:pt>
                <c:pt idx="350">
                  <c:v>69971</c:v>
                </c:pt>
                <c:pt idx="351">
                  <c:v>69971</c:v>
                </c:pt>
                <c:pt idx="352">
                  <c:v>69971</c:v>
                </c:pt>
                <c:pt idx="353">
                  <c:v>69971</c:v>
                </c:pt>
                <c:pt idx="354">
                  <c:v>69971</c:v>
                </c:pt>
                <c:pt idx="355">
                  <c:v>69971</c:v>
                </c:pt>
                <c:pt idx="356">
                  <c:v>69971</c:v>
                </c:pt>
                <c:pt idx="357">
                  <c:v>69971</c:v>
                </c:pt>
                <c:pt idx="358">
                  <c:v>69971</c:v>
                </c:pt>
                <c:pt idx="359">
                  <c:v>69971</c:v>
                </c:pt>
                <c:pt idx="360">
                  <c:v>69971</c:v>
                </c:pt>
                <c:pt idx="361">
                  <c:v>69971</c:v>
                </c:pt>
                <c:pt idx="362">
                  <c:v>69971</c:v>
                </c:pt>
                <c:pt idx="363">
                  <c:v>69971</c:v>
                </c:pt>
                <c:pt idx="364">
                  <c:v>69971</c:v>
                </c:pt>
                <c:pt idx="365">
                  <c:v>58040</c:v>
                </c:pt>
                <c:pt idx="366">
                  <c:v>58040</c:v>
                </c:pt>
                <c:pt idx="367">
                  <c:v>58040</c:v>
                </c:pt>
                <c:pt idx="368">
                  <c:v>58040</c:v>
                </c:pt>
                <c:pt idx="369">
                  <c:v>58040</c:v>
                </c:pt>
                <c:pt idx="370">
                  <c:v>58040</c:v>
                </c:pt>
                <c:pt idx="371">
                  <c:v>58040</c:v>
                </c:pt>
                <c:pt idx="372">
                  <c:v>58040</c:v>
                </c:pt>
                <c:pt idx="373">
                  <c:v>58040</c:v>
                </c:pt>
                <c:pt idx="374">
                  <c:v>58040</c:v>
                </c:pt>
                <c:pt idx="375">
                  <c:v>58040</c:v>
                </c:pt>
                <c:pt idx="376">
                  <c:v>58040</c:v>
                </c:pt>
                <c:pt idx="377">
                  <c:v>58040</c:v>
                </c:pt>
                <c:pt idx="378">
                  <c:v>58040</c:v>
                </c:pt>
                <c:pt idx="379">
                  <c:v>58040</c:v>
                </c:pt>
                <c:pt idx="380">
                  <c:v>58040</c:v>
                </c:pt>
                <c:pt idx="381">
                  <c:v>58040</c:v>
                </c:pt>
                <c:pt idx="382">
                  <c:v>58040</c:v>
                </c:pt>
                <c:pt idx="383">
                  <c:v>58040</c:v>
                </c:pt>
                <c:pt idx="384">
                  <c:v>58040</c:v>
                </c:pt>
                <c:pt idx="385">
                  <c:v>58040</c:v>
                </c:pt>
                <c:pt idx="386">
                  <c:v>58040</c:v>
                </c:pt>
                <c:pt idx="387">
                  <c:v>58040</c:v>
                </c:pt>
                <c:pt idx="388">
                  <c:v>58040</c:v>
                </c:pt>
                <c:pt idx="389">
                  <c:v>58040</c:v>
                </c:pt>
                <c:pt idx="390">
                  <c:v>58040</c:v>
                </c:pt>
                <c:pt idx="391">
                  <c:v>58040</c:v>
                </c:pt>
                <c:pt idx="392">
                  <c:v>58040</c:v>
                </c:pt>
                <c:pt idx="393">
                  <c:v>58040</c:v>
                </c:pt>
                <c:pt idx="394">
                  <c:v>58040</c:v>
                </c:pt>
                <c:pt idx="395">
                  <c:v>58040</c:v>
                </c:pt>
                <c:pt idx="396">
                  <c:v>58040</c:v>
                </c:pt>
                <c:pt idx="397">
                  <c:v>58040</c:v>
                </c:pt>
                <c:pt idx="398">
                  <c:v>58040</c:v>
                </c:pt>
                <c:pt idx="399">
                  <c:v>58040</c:v>
                </c:pt>
                <c:pt idx="400">
                  <c:v>58040</c:v>
                </c:pt>
                <c:pt idx="401">
                  <c:v>58040</c:v>
                </c:pt>
                <c:pt idx="402">
                  <c:v>58040</c:v>
                </c:pt>
                <c:pt idx="403">
                  <c:v>58040</c:v>
                </c:pt>
                <c:pt idx="404">
                  <c:v>58040</c:v>
                </c:pt>
                <c:pt idx="405">
                  <c:v>58040</c:v>
                </c:pt>
                <c:pt idx="406">
                  <c:v>58040</c:v>
                </c:pt>
                <c:pt idx="407">
                  <c:v>58040</c:v>
                </c:pt>
                <c:pt idx="408">
                  <c:v>58040</c:v>
                </c:pt>
                <c:pt idx="409">
                  <c:v>58040</c:v>
                </c:pt>
                <c:pt idx="410">
                  <c:v>58040</c:v>
                </c:pt>
                <c:pt idx="411">
                  <c:v>58040</c:v>
                </c:pt>
                <c:pt idx="412">
                  <c:v>58040</c:v>
                </c:pt>
                <c:pt idx="413">
                  <c:v>58040</c:v>
                </c:pt>
                <c:pt idx="414">
                  <c:v>58040</c:v>
                </c:pt>
                <c:pt idx="415">
                  <c:v>58040</c:v>
                </c:pt>
                <c:pt idx="416">
                  <c:v>58040</c:v>
                </c:pt>
                <c:pt idx="417">
                  <c:v>58040</c:v>
                </c:pt>
                <c:pt idx="418">
                  <c:v>58040</c:v>
                </c:pt>
                <c:pt idx="419">
                  <c:v>58040</c:v>
                </c:pt>
                <c:pt idx="420">
                  <c:v>58040</c:v>
                </c:pt>
                <c:pt idx="421">
                  <c:v>58040</c:v>
                </c:pt>
                <c:pt idx="422">
                  <c:v>58040</c:v>
                </c:pt>
                <c:pt idx="423">
                  <c:v>58040</c:v>
                </c:pt>
                <c:pt idx="424">
                  <c:v>58040</c:v>
                </c:pt>
                <c:pt idx="425">
                  <c:v>58040</c:v>
                </c:pt>
                <c:pt idx="426">
                  <c:v>58040</c:v>
                </c:pt>
                <c:pt idx="427">
                  <c:v>74969</c:v>
                </c:pt>
                <c:pt idx="428">
                  <c:v>74969</c:v>
                </c:pt>
                <c:pt idx="429">
                  <c:v>74969</c:v>
                </c:pt>
                <c:pt idx="430">
                  <c:v>74969</c:v>
                </c:pt>
                <c:pt idx="431">
                  <c:v>74969</c:v>
                </c:pt>
                <c:pt idx="432">
                  <c:v>74969</c:v>
                </c:pt>
                <c:pt idx="433">
                  <c:v>74969</c:v>
                </c:pt>
                <c:pt idx="434">
                  <c:v>74969</c:v>
                </c:pt>
                <c:pt idx="435">
                  <c:v>74969</c:v>
                </c:pt>
                <c:pt idx="436">
                  <c:v>74969</c:v>
                </c:pt>
                <c:pt idx="437">
                  <c:v>74969</c:v>
                </c:pt>
                <c:pt idx="438">
                  <c:v>74969</c:v>
                </c:pt>
                <c:pt idx="439">
                  <c:v>74969</c:v>
                </c:pt>
                <c:pt idx="440">
                  <c:v>74969</c:v>
                </c:pt>
                <c:pt idx="441">
                  <c:v>74969</c:v>
                </c:pt>
                <c:pt idx="442">
                  <c:v>74969</c:v>
                </c:pt>
                <c:pt idx="443">
                  <c:v>74969</c:v>
                </c:pt>
                <c:pt idx="444">
                  <c:v>74969</c:v>
                </c:pt>
                <c:pt idx="445">
                  <c:v>74969</c:v>
                </c:pt>
                <c:pt idx="446">
                  <c:v>74969</c:v>
                </c:pt>
                <c:pt idx="447">
                  <c:v>74969</c:v>
                </c:pt>
                <c:pt idx="448">
                  <c:v>74969</c:v>
                </c:pt>
                <c:pt idx="449">
                  <c:v>74969</c:v>
                </c:pt>
                <c:pt idx="450">
                  <c:v>74969</c:v>
                </c:pt>
                <c:pt idx="451">
                  <c:v>74969</c:v>
                </c:pt>
                <c:pt idx="452">
                  <c:v>74969</c:v>
                </c:pt>
                <c:pt idx="453">
                  <c:v>74969</c:v>
                </c:pt>
                <c:pt idx="454">
                  <c:v>74969</c:v>
                </c:pt>
                <c:pt idx="455">
                  <c:v>77387</c:v>
                </c:pt>
                <c:pt idx="456">
                  <c:v>77387</c:v>
                </c:pt>
                <c:pt idx="457">
                  <c:v>77387</c:v>
                </c:pt>
                <c:pt idx="458">
                  <c:v>77387</c:v>
                </c:pt>
                <c:pt idx="459">
                  <c:v>77387</c:v>
                </c:pt>
                <c:pt idx="460">
                  <c:v>77387</c:v>
                </c:pt>
                <c:pt idx="461">
                  <c:v>77387</c:v>
                </c:pt>
                <c:pt idx="462">
                  <c:v>77387</c:v>
                </c:pt>
                <c:pt idx="463">
                  <c:v>77387</c:v>
                </c:pt>
                <c:pt idx="464">
                  <c:v>77387</c:v>
                </c:pt>
                <c:pt idx="465">
                  <c:v>77387</c:v>
                </c:pt>
                <c:pt idx="466">
                  <c:v>77387</c:v>
                </c:pt>
                <c:pt idx="467">
                  <c:v>77387</c:v>
                </c:pt>
                <c:pt idx="468">
                  <c:v>77387</c:v>
                </c:pt>
                <c:pt idx="469">
                  <c:v>77387</c:v>
                </c:pt>
                <c:pt idx="470">
                  <c:v>77387</c:v>
                </c:pt>
                <c:pt idx="471">
                  <c:v>77387</c:v>
                </c:pt>
                <c:pt idx="472">
                  <c:v>77387</c:v>
                </c:pt>
                <c:pt idx="473">
                  <c:v>77387</c:v>
                </c:pt>
                <c:pt idx="474">
                  <c:v>77387</c:v>
                </c:pt>
                <c:pt idx="475">
                  <c:v>77387</c:v>
                </c:pt>
                <c:pt idx="476">
                  <c:v>77387</c:v>
                </c:pt>
                <c:pt idx="477">
                  <c:v>77387</c:v>
                </c:pt>
                <c:pt idx="478">
                  <c:v>77387</c:v>
                </c:pt>
                <c:pt idx="479">
                  <c:v>77387</c:v>
                </c:pt>
                <c:pt idx="480">
                  <c:v>77387</c:v>
                </c:pt>
                <c:pt idx="481">
                  <c:v>77387</c:v>
                </c:pt>
                <c:pt idx="482">
                  <c:v>77387</c:v>
                </c:pt>
                <c:pt idx="483">
                  <c:v>77387</c:v>
                </c:pt>
                <c:pt idx="484">
                  <c:v>77387</c:v>
                </c:pt>
                <c:pt idx="485">
                  <c:v>77387</c:v>
                </c:pt>
                <c:pt idx="486">
                  <c:v>89963</c:v>
                </c:pt>
                <c:pt idx="487">
                  <c:v>89963</c:v>
                </c:pt>
                <c:pt idx="488">
                  <c:v>89963</c:v>
                </c:pt>
                <c:pt idx="489">
                  <c:v>89963</c:v>
                </c:pt>
                <c:pt idx="490">
                  <c:v>89963</c:v>
                </c:pt>
                <c:pt idx="491">
                  <c:v>89963</c:v>
                </c:pt>
                <c:pt idx="492">
                  <c:v>89963</c:v>
                </c:pt>
                <c:pt idx="493">
                  <c:v>89963</c:v>
                </c:pt>
                <c:pt idx="494">
                  <c:v>89963</c:v>
                </c:pt>
                <c:pt idx="495">
                  <c:v>89963</c:v>
                </c:pt>
                <c:pt idx="496">
                  <c:v>89963</c:v>
                </c:pt>
                <c:pt idx="497">
                  <c:v>89963</c:v>
                </c:pt>
                <c:pt idx="498">
                  <c:v>89963</c:v>
                </c:pt>
                <c:pt idx="499">
                  <c:v>89963</c:v>
                </c:pt>
                <c:pt idx="500">
                  <c:v>89963</c:v>
                </c:pt>
                <c:pt idx="501">
                  <c:v>89963</c:v>
                </c:pt>
                <c:pt idx="502">
                  <c:v>89963</c:v>
                </c:pt>
                <c:pt idx="503">
                  <c:v>89963</c:v>
                </c:pt>
                <c:pt idx="504">
                  <c:v>89963</c:v>
                </c:pt>
                <c:pt idx="505">
                  <c:v>89963</c:v>
                </c:pt>
                <c:pt idx="506">
                  <c:v>89963</c:v>
                </c:pt>
                <c:pt idx="507">
                  <c:v>89963</c:v>
                </c:pt>
                <c:pt idx="508">
                  <c:v>89963</c:v>
                </c:pt>
                <c:pt idx="509">
                  <c:v>89963</c:v>
                </c:pt>
                <c:pt idx="510">
                  <c:v>89963</c:v>
                </c:pt>
                <c:pt idx="511">
                  <c:v>89963</c:v>
                </c:pt>
                <c:pt idx="512">
                  <c:v>89963</c:v>
                </c:pt>
                <c:pt idx="513">
                  <c:v>89963</c:v>
                </c:pt>
                <c:pt idx="514">
                  <c:v>89963</c:v>
                </c:pt>
                <c:pt idx="515">
                  <c:v>89963</c:v>
                </c:pt>
                <c:pt idx="516">
                  <c:v>96734</c:v>
                </c:pt>
                <c:pt idx="517">
                  <c:v>96734</c:v>
                </c:pt>
                <c:pt idx="518">
                  <c:v>96734</c:v>
                </c:pt>
                <c:pt idx="519">
                  <c:v>96734</c:v>
                </c:pt>
                <c:pt idx="520">
                  <c:v>96734</c:v>
                </c:pt>
                <c:pt idx="521">
                  <c:v>96734</c:v>
                </c:pt>
                <c:pt idx="522">
                  <c:v>96734</c:v>
                </c:pt>
                <c:pt idx="523">
                  <c:v>96734</c:v>
                </c:pt>
                <c:pt idx="524">
                  <c:v>96734</c:v>
                </c:pt>
                <c:pt idx="525">
                  <c:v>96734</c:v>
                </c:pt>
                <c:pt idx="526">
                  <c:v>96734</c:v>
                </c:pt>
                <c:pt idx="527">
                  <c:v>96734</c:v>
                </c:pt>
                <c:pt idx="528">
                  <c:v>96734</c:v>
                </c:pt>
                <c:pt idx="529">
                  <c:v>96734</c:v>
                </c:pt>
                <c:pt idx="530">
                  <c:v>96734</c:v>
                </c:pt>
                <c:pt idx="531">
                  <c:v>96734</c:v>
                </c:pt>
                <c:pt idx="532">
                  <c:v>96734</c:v>
                </c:pt>
                <c:pt idx="533">
                  <c:v>96734</c:v>
                </c:pt>
                <c:pt idx="534">
                  <c:v>96734</c:v>
                </c:pt>
                <c:pt idx="535">
                  <c:v>96734</c:v>
                </c:pt>
                <c:pt idx="536">
                  <c:v>96734</c:v>
                </c:pt>
                <c:pt idx="537">
                  <c:v>96734</c:v>
                </c:pt>
                <c:pt idx="538">
                  <c:v>96734</c:v>
                </c:pt>
                <c:pt idx="539">
                  <c:v>96734</c:v>
                </c:pt>
                <c:pt idx="540">
                  <c:v>96734</c:v>
                </c:pt>
                <c:pt idx="541">
                  <c:v>96734</c:v>
                </c:pt>
                <c:pt idx="542">
                  <c:v>96734</c:v>
                </c:pt>
                <c:pt idx="543">
                  <c:v>96734</c:v>
                </c:pt>
                <c:pt idx="544">
                  <c:v>96734</c:v>
                </c:pt>
                <c:pt idx="545">
                  <c:v>96734</c:v>
                </c:pt>
                <c:pt idx="546">
                  <c:v>96734</c:v>
                </c:pt>
                <c:pt idx="547">
                  <c:v>99959</c:v>
                </c:pt>
                <c:pt idx="548">
                  <c:v>99959</c:v>
                </c:pt>
                <c:pt idx="549">
                  <c:v>99959</c:v>
                </c:pt>
                <c:pt idx="550">
                  <c:v>99959</c:v>
                </c:pt>
                <c:pt idx="551">
                  <c:v>99959</c:v>
                </c:pt>
                <c:pt idx="552">
                  <c:v>99959</c:v>
                </c:pt>
                <c:pt idx="553">
                  <c:v>99959</c:v>
                </c:pt>
                <c:pt idx="554">
                  <c:v>99959</c:v>
                </c:pt>
                <c:pt idx="555">
                  <c:v>99959</c:v>
                </c:pt>
                <c:pt idx="556">
                  <c:v>99959</c:v>
                </c:pt>
                <c:pt idx="557">
                  <c:v>99959</c:v>
                </c:pt>
                <c:pt idx="558">
                  <c:v>99959</c:v>
                </c:pt>
                <c:pt idx="559">
                  <c:v>99959</c:v>
                </c:pt>
                <c:pt idx="560">
                  <c:v>99959</c:v>
                </c:pt>
                <c:pt idx="561">
                  <c:v>99959</c:v>
                </c:pt>
                <c:pt idx="562">
                  <c:v>99959</c:v>
                </c:pt>
                <c:pt idx="563">
                  <c:v>99959</c:v>
                </c:pt>
                <c:pt idx="564">
                  <c:v>99959</c:v>
                </c:pt>
                <c:pt idx="565">
                  <c:v>99959</c:v>
                </c:pt>
                <c:pt idx="566">
                  <c:v>99959</c:v>
                </c:pt>
                <c:pt idx="567">
                  <c:v>99959</c:v>
                </c:pt>
                <c:pt idx="568">
                  <c:v>99959</c:v>
                </c:pt>
                <c:pt idx="569">
                  <c:v>99959</c:v>
                </c:pt>
                <c:pt idx="570">
                  <c:v>99959</c:v>
                </c:pt>
                <c:pt idx="571">
                  <c:v>99959</c:v>
                </c:pt>
                <c:pt idx="572">
                  <c:v>99959</c:v>
                </c:pt>
                <c:pt idx="573">
                  <c:v>99959</c:v>
                </c:pt>
                <c:pt idx="574">
                  <c:v>99959</c:v>
                </c:pt>
                <c:pt idx="575">
                  <c:v>99959</c:v>
                </c:pt>
                <c:pt idx="576">
                  <c:v>99959</c:v>
                </c:pt>
                <c:pt idx="577">
                  <c:v>96734</c:v>
                </c:pt>
                <c:pt idx="578">
                  <c:v>96734</c:v>
                </c:pt>
                <c:pt idx="579">
                  <c:v>96734</c:v>
                </c:pt>
                <c:pt idx="580">
                  <c:v>96734</c:v>
                </c:pt>
                <c:pt idx="581">
                  <c:v>96734</c:v>
                </c:pt>
                <c:pt idx="582">
                  <c:v>96734</c:v>
                </c:pt>
                <c:pt idx="583">
                  <c:v>96734</c:v>
                </c:pt>
                <c:pt idx="584">
                  <c:v>96734</c:v>
                </c:pt>
                <c:pt idx="585">
                  <c:v>96734</c:v>
                </c:pt>
                <c:pt idx="586">
                  <c:v>96734</c:v>
                </c:pt>
                <c:pt idx="587">
                  <c:v>96734</c:v>
                </c:pt>
                <c:pt idx="588">
                  <c:v>96734</c:v>
                </c:pt>
                <c:pt idx="589">
                  <c:v>96734</c:v>
                </c:pt>
                <c:pt idx="590">
                  <c:v>96734</c:v>
                </c:pt>
                <c:pt idx="591">
                  <c:v>96734</c:v>
                </c:pt>
                <c:pt idx="592">
                  <c:v>96734</c:v>
                </c:pt>
                <c:pt idx="593">
                  <c:v>96734</c:v>
                </c:pt>
                <c:pt idx="594">
                  <c:v>96734</c:v>
                </c:pt>
                <c:pt idx="595">
                  <c:v>96734</c:v>
                </c:pt>
                <c:pt idx="596">
                  <c:v>96734</c:v>
                </c:pt>
                <c:pt idx="597">
                  <c:v>96734</c:v>
                </c:pt>
                <c:pt idx="598">
                  <c:v>96734</c:v>
                </c:pt>
                <c:pt idx="599">
                  <c:v>96734</c:v>
                </c:pt>
                <c:pt idx="600">
                  <c:v>96734</c:v>
                </c:pt>
                <c:pt idx="601">
                  <c:v>96734</c:v>
                </c:pt>
                <c:pt idx="602">
                  <c:v>96734</c:v>
                </c:pt>
                <c:pt idx="603">
                  <c:v>96734</c:v>
                </c:pt>
                <c:pt idx="604">
                  <c:v>96734</c:v>
                </c:pt>
                <c:pt idx="605">
                  <c:v>96734</c:v>
                </c:pt>
                <c:pt idx="606">
                  <c:v>96734</c:v>
                </c:pt>
                <c:pt idx="607">
                  <c:v>96734</c:v>
                </c:pt>
                <c:pt idx="608">
                  <c:v>96734</c:v>
                </c:pt>
                <c:pt idx="609">
                  <c:v>96734</c:v>
                </c:pt>
                <c:pt idx="610">
                  <c:v>96734</c:v>
                </c:pt>
                <c:pt idx="611">
                  <c:v>96734</c:v>
                </c:pt>
                <c:pt idx="612">
                  <c:v>96734</c:v>
                </c:pt>
                <c:pt idx="613">
                  <c:v>96734</c:v>
                </c:pt>
                <c:pt idx="614">
                  <c:v>96734</c:v>
                </c:pt>
                <c:pt idx="615">
                  <c:v>96734</c:v>
                </c:pt>
                <c:pt idx="616">
                  <c:v>96734</c:v>
                </c:pt>
                <c:pt idx="617">
                  <c:v>96734</c:v>
                </c:pt>
                <c:pt idx="618">
                  <c:v>96734</c:v>
                </c:pt>
                <c:pt idx="619">
                  <c:v>96734</c:v>
                </c:pt>
                <c:pt idx="620">
                  <c:v>96734</c:v>
                </c:pt>
                <c:pt idx="621">
                  <c:v>96734</c:v>
                </c:pt>
                <c:pt idx="622">
                  <c:v>96734</c:v>
                </c:pt>
                <c:pt idx="623">
                  <c:v>96734</c:v>
                </c:pt>
                <c:pt idx="624">
                  <c:v>96734</c:v>
                </c:pt>
                <c:pt idx="625">
                  <c:v>96734</c:v>
                </c:pt>
                <c:pt idx="626">
                  <c:v>96734</c:v>
                </c:pt>
                <c:pt idx="627">
                  <c:v>96734</c:v>
                </c:pt>
                <c:pt idx="628">
                  <c:v>96734</c:v>
                </c:pt>
                <c:pt idx="629">
                  <c:v>96734</c:v>
                </c:pt>
                <c:pt idx="630">
                  <c:v>96734</c:v>
                </c:pt>
                <c:pt idx="631">
                  <c:v>96734</c:v>
                </c:pt>
                <c:pt idx="632">
                  <c:v>96734</c:v>
                </c:pt>
                <c:pt idx="633">
                  <c:v>96734</c:v>
                </c:pt>
                <c:pt idx="634">
                  <c:v>96734</c:v>
                </c:pt>
                <c:pt idx="635">
                  <c:v>96734</c:v>
                </c:pt>
                <c:pt idx="636">
                  <c:v>96734</c:v>
                </c:pt>
                <c:pt idx="637">
                  <c:v>96734</c:v>
                </c:pt>
                <c:pt idx="638">
                  <c:v>96734</c:v>
                </c:pt>
                <c:pt idx="639">
                  <c:v>89963</c:v>
                </c:pt>
                <c:pt idx="640">
                  <c:v>89963</c:v>
                </c:pt>
                <c:pt idx="641">
                  <c:v>89963</c:v>
                </c:pt>
                <c:pt idx="642">
                  <c:v>89963</c:v>
                </c:pt>
                <c:pt idx="643">
                  <c:v>89963</c:v>
                </c:pt>
                <c:pt idx="644">
                  <c:v>89963</c:v>
                </c:pt>
                <c:pt idx="645">
                  <c:v>89963</c:v>
                </c:pt>
                <c:pt idx="646">
                  <c:v>89963</c:v>
                </c:pt>
                <c:pt idx="647">
                  <c:v>89963</c:v>
                </c:pt>
                <c:pt idx="648">
                  <c:v>89963</c:v>
                </c:pt>
                <c:pt idx="649">
                  <c:v>89963</c:v>
                </c:pt>
                <c:pt idx="650">
                  <c:v>89963</c:v>
                </c:pt>
                <c:pt idx="651">
                  <c:v>89963</c:v>
                </c:pt>
                <c:pt idx="652">
                  <c:v>89963</c:v>
                </c:pt>
                <c:pt idx="653">
                  <c:v>89963</c:v>
                </c:pt>
                <c:pt idx="654">
                  <c:v>89963</c:v>
                </c:pt>
                <c:pt idx="655">
                  <c:v>89963</c:v>
                </c:pt>
                <c:pt idx="656">
                  <c:v>89963</c:v>
                </c:pt>
                <c:pt idx="657">
                  <c:v>89963</c:v>
                </c:pt>
                <c:pt idx="658">
                  <c:v>89963</c:v>
                </c:pt>
                <c:pt idx="659">
                  <c:v>89963</c:v>
                </c:pt>
                <c:pt idx="660">
                  <c:v>89963</c:v>
                </c:pt>
                <c:pt idx="661">
                  <c:v>89963</c:v>
                </c:pt>
                <c:pt idx="662">
                  <c:v>89963</c:v>
                </c:pt>
                <c:pt idx="663">
                  <c:v>89963</c:v>
                </c:pt>
                <c:pt idx="664">
                  <c:v>89963</c:v>
                </c:pt>
                <c:pt idx="665">
                  <c:v>89963</c:v>
                </c:pt>
                <c:pt idx="666">
                  <c:v>89963</c:v>
                </c:pt>
                <c:pt idx="667">
                  <c:v>89963</c:v>
                </c:pt>
                <c:pt idx="668">
                  <c:v>89963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2-2443-B388-7353F595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408672"/>
        <c:axId val="1570409072"/>
      </c:scatterChart>
      <c:valAx>
        <c:axId val="157040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09072"/>
        <c:crosses val="autoZero"/>
        <c:crossBetween val="midCat"/>
      </c:valAx>
      <c:valAx>
        <c:axId val="15704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40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Yield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'Arboretum Solar Array'!#REF!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'Arboretum Solar Array'!#REF!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41A-4F33-99CF-0549AB57ADAA}"/>
            </c:ext>
          </c:extLst>
        </c:ser>
        <c:ser>
          <c:idx val="1"/>
          <c:order val="1"/>
          <c:tx>
            <c:v>Target Yield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'Arboretum Solar Array'!#REF!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'Arboretum Solar Array'!#REF!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341A-4F33-99CF-0549AB57A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204768"/>
        <c:axId val="1442205600"/>
      </c:lineChart>
      <c:catAx>
        <c:axId val="14422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05600"/>
        <c:crosses val="autoZero"/>
        <c:auto val="0"/>
        <c:lblAlgn val="ctr"/>
        <c:lblOffset val="100"/>
        <c:noMultiLvlLbl val="0"/>
      </c:catAx>
      <c:valAx>
        <c:axId val="14422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731782</xdr:colOff>
      <xdr:row>8</xdr:row>
      <xdr:rowOff>127876</xdr:rowOff>
    </xdr:from>
    <xdr:to>
      <xdr:col>36</xdr:col>
      <xdr:colOff>731783</xdr:colOff>
      <xdr:row>23</xdr:row>
      <xdr:rowOff>13575</xdr:rowOff>
    </xdr:to>
    <xdr:graphicFrame macro="">
      <xdr:nvGraphicFramePr>
        <xdr:cNvPr id="12" name="Chart 15" descr="Chart type: Clustered Column, Line. 'Yearly Yield in Wh', 'Yearly Target Yield in Wh', 'Difference Target / Target %' by 'Year'&#10;&#10;Description automatically generated">
          <a:extLst>
            <a:ext uri="{FF2B5EF4-FFF2-40B4-BE49-F238E27FC236}">
              <a16:creationId xmlns:a16="http://schemas.microsoft.com/office/drawing/2014/main" id="{124DFA98-FDA0-451B-9293-EABCE0B613DB}"/>
            </a:ext>
            <a:ext uri="{147F2762-F138-4A5C-976F-8EAC2B608ADB}">
              <a16:predDERef xmlns:a16="http://schemas.microsoft.com/office/drawing/2014/main" pred="{0208B558-95C0-4A35-959D-9C9A81869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537368</xdr:colOff>
      <xdr:row>51</xdr:row>
      <xdr:rowOff>47625</xdr:rowOff>
    </xdr:from>
    <xdr:to>
      <xdr:col>20</xdr:col>
      <xdr:colOff>931068</xdr:colOff>
      <xdr:row>71</xdr:row>
      <xdr:rowOff>66675</xdr:rowOff>
    </xdr:to>
    <xdr:graphicFrame macro="">
      <xdr:nvGraphicFramePr>
        <xdr:cNvPr id="7" name="Chart 59">
          <a:extLst>
            <a:ext uri="{FF2B5EF4-FFF2-40B4-BE49-F238E27FC236}">
              <a16:creationId xmlns:a16="http://schemas.microsoft.com/office/drawing/2014/main" id="{42BDB520-17BD-A943-8E57-AAD150CB733C}"/>
            </a:ext>
            <a:ext uri="{147F2762-F138-4A5C-976F-8EAC2B608ADB}">
              <a16:predDERef xmlns:a16="http://schemas.microsoft.com/office/drawing/2014/main" pred="{124DFA98-FDA0-451B-9293-EABCE0B61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104775</xdr:colOff>
      <xdr:row>7</xdr:row>
      <xdr:rowOff>147637</xdr:rowOff>
    </xdr:from>
    <xdr:to>
      <xdr:col>24</xdr:col>
      <xdr:colOff>1228725</xdr:colOff>
      <xdr:row>22</xdr:row>
      <xdr:rowOff>33337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B76F6A3-E229-4F95-9E14-D9DF794AE506}"/>
            </a:ext>
            <a:ext uri="{147F2762-F138-4A5C-976F-8EAC2B608ADB}">
              <a16:predDERef xmlns:a16="http://schemas.microsoft.com/office/drawing/2014/main" pred="{42BDB520-17BD-A943-8E57-AAD150CB7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104775</xdr:colOff>
      <xdr:row>23</xdr:row>
      <xdr:rowOff>4762</xdr:rowOff>
    </xdr:from>
    <xdr:to>
      <xdr:col>24</xdr:col>
      <xdr:colOff>1228725</xdr:colOff>
      <xdr:row>37</xdr:row>
      <xdr:rowOff>80962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3A9A7A9B-CB5C-43DB-9FB7-E3091B3711A8}"/>
            </a:ext>
            <a:ext uri="{147F2762-F138-4A5C-976F-8EAC2B608ADB}">
              <a16:predDERef xmlns:a16="http://schemas.microsoft.com/office/drawing/2014/main" pred="{8B76F6A3-E229-4F95-9E14-D9DF794AE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76200</xdr:colOff>
      <xdr:row>38</xdr:row>
      <xdr:rowOff>23812</xdr:rowOff>
    </xdr:from>
    <xdr:to>
      <xdr:col>24</xdr:col>
      <xdr:colOff>571500</xdr:colOff>
      <xdr:row>52</xdr:row>
      <xdr:rowOff>100012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12AB134A-5052-4B06-B6BD-93C9B81EDDF3}"/>
            </a:ext>
            <a:ext uri="{147F2762-F138-4A5C-976F-8EAC2B608ADB}">
              <a16:predDERef xmlns:a16="http://schemas.microsoft.com/office/drawing/2014/main" pred="{3A9A7A9B-CB5C-43DB-9FB7-E3091B371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80962</xdr:colOff>
      <xdr:row>52</xdr:row>
      <xdr:rowOff>176212</xdr:rowOff>
    </xdr:from>
    <xdr:to>
      <xdr:col>24</xdr:col>
      <xdr:colOff>576262</xdr:colOff>
      <xdr:row>67</xdr:row>
      <xdr:rowOff>71437</xdr:rowOff>
    </xdr:to>
    <xdr:graphicFrame macro="">
      <xdr:nvGraphicFramePr>
        <xdr:cNvPr id="11" name="Chart 7">
          <a:extLst>
            <a:ext uri="{FF2B5EF4-FFF2-40B4-BE49-F238E27FC236}">
              <a16:creationId xmlns:a16="http://schemas.microsoft.com/office/drawing/2014/main" id="{1020E320-83D7-4364-BFDA-8A6BD16AA21C}"/>
            </a:ext>
            <a:ext uri="{147F2762-F138-4A5C-976F-8EAC2B608ADB}">
              <a16:predDERef xmlns:a16="http://schemas.microsoft.com/office/drawing/2014/main" pred="{12AB134A-5052-4B06-B6BD-93C9B81ED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1143000</xdr:colOff>
      <xdr:row>68</xdr:row>
      <xdr:rowOff>104775</xdr:rowOff>
    </xdr:from>
    <xdr:to>
      <xdr:col>24</xdr:col>
      <xdr:colOff>400050</xdr:colOff>
      <xdr:row>83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798D45-886A-4C1C-9858-5B08282D9C15}"/>
            </a:ext>
            <a:ext uri="{147F2762-F138-4A5C-976F-8EAC2B608ADB}">
              <a16:predDERef xmlns:a16="http://schemas.microsoft.com/office/drawing/2014/main" pred="{1020E320-83D7-4364-BFDA-8A6BD16AA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354012</xdr:colOff>
      <xdr:row>28</xdr:row>
      <xdr:rowOff>132895</xdr:rowOff>
    </xdr:from>
    <xdr:to>
      <xdr:col>18</xdr:col>
      <xdr:colOff>1591581</xdr:colOff>
      <xdr:row>52</xdr:row>
      <xdr:rowOff>13607</xdr:rowOff>
    </xdr:to>
    <xdr:graphicFrame macro="">
      <xdr:nvGraphicFramePr>
        <xdr:cNvPr id="8" name="Chart 13">
          <a:extLst>
            <a:ext uri="{FF2B5EF4-FFF2-40B4-BE49-F238E27FC236}">
              <a16:creationId xmlns:a16="http://schemas.microsoft.com/office/drawing/2014/main" id="{18EC02DB-8CC2-2941-BE50-6C96430E3019}"/>
            </a:ext>
            <a:ext uri="{147F2762-F138-4A5C-976F-8EAC2B608ADB}">
              <a16:predDERef xmlns:a16="http://schemas.microsoft.com/office/drawing/2014/main" pred="{3D34D1D4-5022-466C-AF42-E8AC5EB6B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901493</xdr:colOff>
      <xdr:row>29</xdr:row>
      <xdr:rowOff>5317</xdr:rowOff>
    </xdr:from>
    <xdr:to>
      <xdr:col>24</xdr:col>
      <xdr:colOff>252836</xdr:colOff>
      <xdr:row>47</xdr:row>
      <xdr:rowOff>45334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C3BB084-123E-46CB-A562-AC17AC4B4054}"/>
            </a:ext>
            <a:ext uri="{147F2762-F138-4A5C-976F-8EAC2B608ADB}">
              <a16:predDERef xmlns:a16="http://schemas.microsoft.com/office/drawing/2014/main" pred="{18EC02DB-8CC2-2941-BE50-6C96430E3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351744</xdr:colOff>
      <xdr:row>53</xdr:row>
      <xdr:rowOff>87766</xdr:rowOff>
    </xdr:from>
    <xdr:to>
      <xdr:col>18</xdr:col>
      <xdr:colOff>1760764</xdr:colOff>
      <xdr:row>84</xdr:row>
      <xdr:rowOff>95250</xdr:rowOff>
    </xdr:to>
    <xdr:graphicFrame macro="">
      <xdr:nvGraphicFramePr>
        <xdr:cNvPr id="3" name="Chart 2" descr="Chart type: Area. 'Field1'&#10;&#10;Description automatically generated">
          <a:extLst>
            <a:ext uri="{FF2B5EF4-FFF2-40B4-BE49-F238E27FC236}">
              <a16:creationId xmlns:a16="http://schemas.microsoft.com/office/drawing/2014/main" id="{46A97F3C-0C49-9E3E-3F67-0441E9212123}"/>
            </a:ext>
            <a:ext uri="{147F2762-F138-4A5C-976F-8EAC2B608ADB}">
              <a16:predDERef xmlns:a16="http://schemas.microsoft.com/office/drawing/2014/main" pred="{FC3BB084-123E-46CB-A562-AC17AC4B4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540543</xdr:colOff>
      <xdr:row>0</xdr:row>
      <xdr:rowOff>-1588</xdr:rowOff>
    </xdr:from>
    <xdr:to>
      <xdr:col>19</xdr:col>
      <xdr:colOff>327024</xdr:colOff>
      <xdr:row>26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3CB02-01E0-1949-8152-186DBF75B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138110</xdr:colOff>
      <xdr:row>27</xdr:row>
      <xdr:rowOff>793</xdr:rowOff>
    </xdr:from>
    <xdr:to>
      <xdr:col>19</xdr:col>
      <xdr:colOff>419494</xdr:colOff>
      <xdr:row>55</xdr:row>
      <xdr:rowOff>157560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95D68-A49E-2554-FC90-92BD854ABE3D}"/>
            </a:ext>
            <a:ext uri="{147F2762-F138-4A5C-976F-8EAC2B608ADB}">
              <a16:predDERef xmlns:a16="http://schemas.microsoft.com/office/drawing/2014/main" pred="{5CC3CB02-01E0-1949-8152-186DBF75B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380644</xdr:colOff>
      <xdr:row>2</xdr:row>
      <xdr:rowOff>64831</xdr:rowOff>
    </xdr:from>
    <xdr:to>
      <xdr:col>41</xdr:col>
      <xdr:colOff>558903</xdr:colOff>
      <xdr:row>28</xdr:row>
      <xdr:rowOff>6760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A3065-CB31-4DAC-42EC-B9C2D359A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481377</xdr:colOff>
      <xdr:row>29</xdr:row>
      <xdr:rowOff>31873</xdr:rowOff>
    </xdr:from>
    <xdr:to>
      <xdr:col>41</xdr:col>
      <xdr:colOff>295560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0AE39E-FFCA-4B6C-B836-24E592960CB8}"/>
            </a:ext>
            <a:ext uri="{147F2762-F138-4A5C-976F-8EAC2B608ADB}">
              <a16:predDERef xmlns:a16="http://schemas.microsoft.com/office/drawing/2014/main" pred="{D42A3065-CB31-4DAC-42EC-B9C2D359A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517477</xdr:colOff>
      <xdr:row>8</xdr:row>
      <xdr:rowOff>146714</xdr:rowOff>
    </xdr:from>
    <xdr:to>
      <xdr:col>22</xdr:col>
      <xdr:colOff>176283</xdr:colOff>
      <xdr:row>23</xdr:row>
      <xdr:rowOff>160362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2D33DF6D-B0EC-9172-429B-CBF12737D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3ADFC845-E0C4-45DC-827D-0AEE624614A4}">
    <nsvFilter filterId="{7EC2E7DF-684F-BA42-A6B4-9078E1D324AE}" ref="A2:K1482" tableId="2">
      <sortRules>
        <sortRule colId="2" id="{FF6234A4-2858-4D4D-8327-950214643389}">
          <sortCondition descending="1" ref="C2:C1482"/>
        </sortRule>
      </sortRules>
    </nsvFilter>
    <nsvFilter filterId="{792BA0C2-3A8B-6A4A-A727-34777A302EC1}" ref="N2:T50" tableId="3">
      <sortRules>
        <sortRule colId="0" id="{7FD5079F-34C2-47EF-BF94-C38580B4B41C}">
          <sortCondition descending="1" ref="N2:N50"/>
        </sortRule>
        <sortRule colId="1" id="{224D7D1D-DC8C-9546-B8A5-3F15FBD2BA69}">
          <sortCondition descending="1" ref="O2:O50"/>
        </sortRule>
      </sortRules>
    </nsvFilter>
    <nsvFilter filterId="{A38227E0-35D3-4731-ABFB-AC52104F0205}" ref="AF2:AI7" tableId="7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AMEYA BAXI" id="{2FA5250B-7DA3-4251-9BB7-ED41FC030286}" userId="S::abaxi@wisc.edu::584d0703-2cad-4ae2-85cb-b03c73784d4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C2E7DF-684F-BA42-A6B4-9078E1D324AE}" name="Table2" displayName="Table2" ref="A2:K1483" totalsRowCount="1" headerRowDxfId="63" dataDxfId="62">
  <autoFilter ref="A2:K1482" xr:uid="{7EC2E7DF-684F-BA42-A6B4-9078E1D324AE}"/>
  <sortState xmlns:xlrd2="http://schemas.microsoft.com/office/spreadsheetml/2017/richdata2" ref="A3:K1482">
    <sortCondition descending="1" ref="C2:C1482"/>
  </sortState>
  <tableColumns count="11">
    <tableColumn id="19" xr3:uid="{B6DDB4D1-BA4E-45F5-94FB-031684C02DBF}" name="Year" dataDxfId="60" totalsRowDxfId="61">
      <calculatedColumnFormula>YEAR(C3)</calculatedColumnFormula>
    </tableColumn>
    <tableColumn id="10" xr3:uid="{D8B7636D-66D7-4F22-B1A5-78EE1256ED1C}" name="Month" dataDxfId="58" totalsRowDxfId="59">
      <calculatedColumnFormula>MONTH(Table2[[#This Row],[Date]])</calculatedColumnFormula>
    </tableColumn>
    <tableColumn id="1" xr3:uid="{FF6234A4-2858-4D4D-8327-950214643389}" name="Date" dataDxfId="56" totalsRowDxfId="57"/>
    <tableColumn id="2" xr3:uid="{B027BF77-6A91-0F4F-92C0-5450C93E8FFB}" name="Total Yield in Wh" dataDxfId="54" totalsRowDxfId="55"/>
    <tableColumn id="3" xr3:uid="{11103D82-AD91-894C-9EC6-BCC8EC21A5AF}" name="Target Yield Wh" dataDxfId="52" totalsRowDxfId="53"/>
    <tableColumn id="4" xr3:uid="{794DD5DD-0512-ED4B-A1FF-D8CAD77A5441}" name="Specific Yield kWh/kWp" dataDxfId="50" totalsRowDxfId="51"/>
    <tableColumn id="5" xr3:uid="{2426C27F-7F77-E14C-B4AB-163880D52017}" name="Yield In $" dataDxfId="48" totalsRowDxfId="49"/>
    <tableColumn id="6" xr3:uid="{4D10A6E0-53B7-DA40-838B-AB609B20754D}" name="Target in $" dataDxfId="46" totalsRowDxfId="47"/>
    <tableColumn id="7" xr3:uid="{89D2AC3E-B691-7647-AC51-256A212A230B}" name="Difference Target / Actual %" dataDxfId="44" totalsRowDxfId="45">
      <calculatedColumnFormula>(Table2[[#This Row],[Total Yield in Wh]]-Table2[[#This Row],[Target Yield Wh]])/Table2[[#This Row],[Target Yield Wh]] * 100</calculatedColumnFormula>
    </tableColumn>
    <tableColumn id="8" xr3:uid="{1A6D3246-151E-482C-974B-2660BAE2D498}" name="Total Yield - Target Yield" dataDxfId="42" totalsRowDxfId="43">
      <calculatedColumnFormula>SUM(Table2[[#This Row],[Total Yield in Wh]]-Table2[[#This Row],[Target Yield Wh]])</calculatedColumnFormula>
    </tableColumn>
    <tableColumn id="12" xr3:uid="{63A7B0FD-DA03-45F8-86CB-85DC86A1DF0D}" name="Cost Estimate ($)" dataDxfId="40" totalsRowDxfId="41">
      <calculatedColumnFormula>Table2[[#This Row],[Total Yield in Wh]]*0.001*0.1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2BA0C2-3A8B-6A4A-A727-34777A302EC1}" name="Table3" displayName="Table3" ref="N2:T50" totalsRowShown="0">
  <autoFilter ref="N2:T50" xr:uid="{792BA0C2-3A8B-6A4A-A727-34777A302EC1}"/>
  <sortState xmlns:xlrd2="http://schemas.microsoft.com/office/spreadsheetml/2017/richdata2" ref="N3:T50">
    <sortCondition descending="1" ref="N2:N50"/>
    <sortCondition descending="1" ref="O2:O50"/>
  </sortState>
  <tableColumns count="7">
    <tableColumn id="7" xr3:uid="{7FD5079F-34C2-47EF-BF94-C38580B4B41C}" name="Year" dataDxfId="39"/>
    <tableColumn id="1" xr3:uid="{224D7D1D-DC8C-9546-B8A5-3F15FBD2BA69}" name="Month" dataDxfId="38"/>
    <tableColumn id="2" xr3:uid="{1F7C07E7-C9A1-3446-BD22-382A4E092D11}" name="Monthly Yield in Wh"/>
    <tableColumn id="6" xr3:uid="{D4BD7BF3-1F0C-6A42-921E-6010E7CF1DFC}" name="Monthly Yield MWh" dataDxfId="37">
      <calculatedColumnFormula>Table3[[#This Row],[Monthly Yield in Wh]]/(10^6)</calculatedColumnFormula>
    </tableColumn>
    <tableColumn id="3" xr3:uid="{9614492E-8D00-A742-921D-A783F8194011}" name="Monthly Target Yield in Wh">
      <calculatedColumnFormula>SUMIFS(Table2[Target Yield Wh], Table2[Month],Table3[[#This Row],[Month]],Table2[Year],Table3[[#This Row],[Year]])</calculatedColumnFormula>
    </tableColumn>
    <tableColumn id="4" xr3:uid="{4818F306-871A-624C-A458-4165DD645817}" name="Monthly Target Yield MWh" dataDxfId="36">
      <calculatedColumnFormula>Table3[[#This Row],[Monthly Target Yield in Wh]]/(10^6)</calculatedColumnFormula>
    </tableColumn>
    <tableColumn id="5" xr3:uid="{74038589-EFA9-4EB0-8CB1-1B136981B6DC}" name="Difference Target / Actual %">
      <calculatedColumnFormula>((P3-R3)/R3)*100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8227E0-35D3-4731-ABFB-AC52104F0205}" name="Table7" displayName="Table7" ref="AF2:AI7" totalsRowShown="0">
  <autoFilter ref="AF2:AI7" xr:uid="{A38227E0-35D3-4731-ABFB-AC52104F0205}"/>
  <tableColumns count="4">
    <tableColumn id="1" xr3:uid="{5283512B-A0BF-45AF-978C-E1AF84CE4C08}" name="Column1"/>
    <tableColumn id="2" xr3:uid="{82E1B86D-BA8F-429C-9F73-24154A8E10EB}" name="Column2" dataDxfId="35"/>
    <tableColumn id="3" xr3:uid="{1D00FE0B-651D-4402-9501-BC6512B58749}" name="Column3"/>
    <tableColumn id="4" xr3:uid="{81F5B160-702B-4D85-A2AE-F982890B8498}" name="Column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D0D6DC-AFE6-CF4E-ADC9-DA402859A82F}" name="Table1" displayName="Table1" ref="A2:M823" totalsRowCount="1" headerRowDxfId="34" dataDxfId="33">
  <autoFilter ref="A2:M822" xr:uid="{CAD0D6DC-AFE6-CF4E-ADC9-DA402859A82F}">
    <filterColumn colId="2">
      <filters>
        <dateGroupItem year="2020" dateTimeGrouping="year"/>
      </filters>
    </filterColumn>
  </autoFilter>
  <sortState xmlns:xlrd2="http://schemas.microsoft.com/office/spreadsheetml/2017/richdata2" ref="A3:M822">
    <sortCondition ref="C2:C822"/>
  </sortState>
  <tableColumns count="13">
    <tableColumn id="16" xr3:uid="{E5AED272-93BF-47D7-8F02-0DB6B5668785}" name="Year" dataDxfId="31" totalsRowDxfId="32"/>
    <tableColumn id="15" xr3:uid="{EE47DE49-D68B-4FD4-82C8-40BEEDCE9BC7}" name="Month" dataDxfId="29" totalsRowDxfId="30"/>
    <tableColumn id="1" xr3:uid="{C467C205-11EB-B94E-BB69-4D69C960C72A}" name="Date" dataDxfId="27" totalsRowDxfId="28"/>
    <tableColumn id="2" xr3:uid="{266472A7-D118-8645-8217-4D02EFFACC56}" name="Total Yield in Wh" dataDxfId="25" totalsRowDxfId="26"/>
    <tableColumn id="3" xr3:uid="{7B074327-73E1-594F-82F5-781ED86C35FE}" name="Target Yield Wh" dataDxfId="23" totalsRowDxfId="24"/>
    <tableColumn id="4" xr3:uid="{4AF0B289-57CE-474D-99EE-87BF46E0AB06}" name="Specific Yield kWh/kWp" dataDxfId="21" totalsRowDxfId="22"/>
    <tableColumn id="5" xr3:uid="{9D402934-04C5-A54C-B3E8-BBFEC6547A12}" name="Yield In $" dataDxfId="19" totalsRowDxfId="20"/>
    <tableColumn id="8" xr3:uid="{05BF5206-9798-4B14-A76E-E4DD77615B4D}" name="Cost Estimate ($)" dataDxfId="17" totalsRowDxfId="18">
      <calculatedColumnFormula>Table1[[#This Row],[Total Yield in Wh]]*0.001*0.1</calculatedColumnFormula>
    </tableColumn>
    <tableColumn id="6" xr3:uid="{3712BA03-D374-AA45-8961-5A4C2EEF268A}" name="Target in $" dataDxfId="15" totalsRowDxfId="16"/>
    <tableColumn id="7" xr3:uid="{958BA86A-1759-2D47-BC27-35BB0486A427}" name="Difference Target / Actual %" dataDxfId="13" totalsRowDxfId="14"/>
    <tableColumn id="9" xr3:uid="{0DDCB448-D92A-4615-B048-9674CD0AD9E1}" name="Total Yield - Target Yield" dataDxfId="11" totalsRowDxfId="12">
      <calculatedColumnFormula>SUM(Table1[[#This Row],[Total Yield in Wh]]-Table1[[#This Row],[Target Yield Wh]])</calculatedColumnFormula>
    </tableColumn>
    <tableColumn id="10" xr3:uid="{45924D46-F577-4CB9-9BD3-8FA58E13CDF9}" name="Cost Estimate ($)2" dataDxfId="9" totalsRowDxfId="10">
      <calculatedColumnFormula>Table1[[#This Row],[Total Yield in Wh]]*0.001*0.1</calculatedColumnFormula>
    </tableColumn>
    <tableColumn id="11" xr3:uid="{5708014A-36F6-443A-BDFF-36868C34BA87}" name="Total Return ($)" dataDxfId="8">
      <calculatedColumnFormula>M3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7AF527-C200-43E1-8D03-E09D028375DD}" name="Table6" displayName="Table6" ref="V2:Y5" totalsRowShown="0">
  <autoFilter ref="V2:Y5" xr:uid="{927AF527-C200-43E1-8D03-E09D028375DD}"/>
  <tableColumns count="4">
    <tableColumn id="1" xr3:uid="{7E6811F1-60FB-4BA0-A041-9675348004DF}" name="Year"/>
    <tableColumn id="2" xr3:uid="{FE7A0F51-377B-4090-BAE5-9B42E44B87DC}" name="Annual Yield in Wh" dataDxfId="7">
      <calculatedColumnFormula>SUMIF(Table1[Year],V3, Table1[Total Yield in Wh])</calculatedColumnFormula>
    </tableColumn>
    <tableColumn id="3" xr3:uid="{CCC381ED-269C-4343-82FB-42D1B99AB305}" name="Annual Target Yield in Wh" dataDxfId="6">
      <calculatedColumnFormula>SUMIF(Table1[Year],V3, Table1[Target Yield Wh])</calculatedColumnFormula>
    </tableColumn>
    <tableColumn id="4" xr3:uid="{6E5E810D-98EC-4DE5-98F3-6BC8706154C3}" name="Difference Target / Actual %" dataDxfId="5">
      <calculatedColumnFormula>((Table6[[#This Row],[Annual Yield in Wh]]-Table6[[#This Row],[Annual Target Yield in Wh]])/Table6[[#This Row],[Annual Target Yield in Wh]]*100)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6EC74F-90CA-451C-8024-04F9A2EA0040}" name="Table35" displayName="Table35" ref="N2:T27" totalsRowShown="0">
  <autoFilter ref="N2:T27" xr:uid="{E26EC74F-90CA-451C-8024-04F9A2EA0040}"/>
  <sortState xmlns:xlrd2="http://schemas.microsoft.com/office/spreadsheetml/2017/richdata2" ref="N3:T27">
    <sortCondition descending="1" ref="N2:N27"/>
    <sortCondition descending="1" ref="O2:O27"/>
  </sortState>
  <tableColumns count="7">
    <tableColumn id="7" xr3:uid="{193ED834-5D95-47A3-A144-574462C9AF1F}" name="Year" dataDxfId="4"/>
    <tableColumn id="1" xr3:uid="{12D0C32B-6F76-454B-992D-5366AE6F673A}" name="Month" dataDxfId="3"/>
    <tableColumn id="2" xr3:uid="{3E024E54-877D-4722-A6A6-711845EF8049}" name="Monthly Yield in Wh" dataDxfId="2">
      <calculatedColumnFormula>SUMIFS(Table1[Total Yield in Wh], Table1[Month],Table35[[#This Row],[Month]],Table1[Year],Table35[[#This Row],[Year]])</calculatedColumnFormula>
    </tableColumn>
    <tableColumn id="6" xr3:uid="{09B36D3D-6B5D-4AD2-8E9B-FDC42E04ECEB}" name="Monthly Yield MWh" dataDxfId="1">
      <calculatedColumnFormula>Table35[[#This Row],[Monthly Yield in Wh]]/(10^6)</calculatedColumnFormula>
    </tableColumn>
    <tableColumn id="3" xr3:uid="{3688C444-E98F-4A0F-856F-813DB61C2C8F}" name="Monthly Target Yield in Wh">
      <calculatedColumnFormula>SUMIFS(Table2[Target Yield Wh], Table2[Month],Table35[[#This Row],[Month]],Table2[Year],Table35[[#This Row],[Year]])</calculatedColumnFormula>
    </tableColumn>
    <tableColumn id="4" xr3:uid="{10247EB3-84A9-4B1A-9065-BD37546FC9B0}" name="Monthly Target Yield MWh" dataDxfId="0">
      <calculatedColumnFormula>Table35[[#This Row],[Monthly Target Yield in Wh]]/(10^6)</calculatedColumnFormula>
    </tableColumn>
    <tableColumn id="5" xr3:uid="{40E9CAA4-2A42-4B88-A7B5-2CF8279A92F6}" name="Difference Target / Actual %">
      <calculatedColumnFormula>((P3-R3)/R3)*100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2-28T01:59:02.73" personId="{2FA5250B-7DA3-4251-9BB7-ED41FC030286}" id="{43BE5131-4C07-4AD3-ACC4-B4B0B3E68B98}">
    <text>from NOAA Dane County Regional Airport weather station</text>
  </threadedComment>
  <threadedComment ref="A1" dT="2023-02-28T21:17:57.40" personId="{2FA5250B-7DA3-4251-9BB7-ED41FC030286}" id="{6EE7D0A2-C26C-45DA-8B25-E24DAD949AAF}" parentId="{43BE5131-4C07-4AD3-ACC4-B4B0B3E68B98}">
    <text>https://www.ncei.noaa.gov/cdo-web/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microsoft.com/office/2019/04/relationships/namedSheetView" Target="../namedSheetViews/namedSheetView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7841-8AA7-6B46-BC84-F9DAC39DBB9E}">
  <dimension ref="A2:AI1484"/>
  <sheetViews>
    <sheetView topLeftCell="J25" zoomScale="80" zoomScaleNormal="80" workbookViewId="0">
      <selection activeCell="E10" sqref="E10"/>
    </sheetView>
  </sheetViews>
  <sheetFormatPr defaultColWidth="11.28515625" defaultRowHeight="15"/>
  <cols>
    <col min="3" max="3" width="17.28515625" customWidth="1"/>
    <col min="4" max="4" width="16.28515625" customWidth="1"/>
    <col min="5" max="5" width="22.7109375" customWidth="1"/>
    <col min="7" max="7" width="12.28515625" customWidth="1"/>
    <col min="8" max="8" width="26.7109375" customWidth="1"/>
    <col min="9" max="9" width="29.7109375" customWidth="1"/>
    <col min="10" max="10" width="25" customWidth="1"/>
    <col min="11" max="11" width="29.7109375" customWidth="1"/>
    <col min="13" max="13" width="14.7109375" bestFit="1" customWidth="1"/>
    <col min="14" max="15" width="19.28515625" customWidth="1"/>
    <col min="16" max="16" width="24.28515625" customWidth="1"/>
    <col min="17" max="17" width="27.7109375" bestFit="1" customWidth="1"/>
    <col min="18" max="18" width="28.28515625" customWidth="1"/>
    <col min="19" max="19" width="15.7109375" customWidth="1"/>
    <col min="21" max="21" width="17.28515625" customWidth="1"/>
    <col min="22" max="22" width="22.7109375" customWidth="1"/>
    <col min="23" max="23" width="25.140625" customWidth="1"/>
    <col min="24" max="24" width="26.7109375" customWidth="1"/>
    <col min="25" max="25" width="6.140625" customWidth="1"/>
    <col min="26" max="26" width="0" hidden="1" customWidth="1"/>
    <col min="27" max="27" width="10.28515625" bestFit="1" customWidth="1"/>
  </cols>
  <sheetData>
    <row r="2" spans="1:3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/>
      <c r="M2" s="6"/>
      <c r="N2" s="3" t="s">
        <v>0</v>
      </c>
      <c r="O2" t="s">
        <v>1</v>
      </c>
      <c r="P2" t="s">
        <v>11</v>
      </c>
      <c r="Q2" t="s">
        <v>12</v>
      </c>
      <c r="R2" t="s">
        <v>13</v>
      </c>
      <c r="S2" t="s">
        <v>14</v>
      </c>
      <c r="T2" t="s">
        <v>8</v>
      </c>
      <c r="V2" s="11" t="s">
        <v>0</v>
      </c>
      <c r="W2" s="11" t="s">
        <v>15</v>
      </c>
      <c r="X2" s="11" t="s">
        <v>16</v>
      </c>
      <c r="Y2" s="11" t="s">
        <v>8</v>
      </c>
      <c r="AB2" s="23" t="s">
        <v>17</v>
      </c>
      <c r="AF2" t="s">
        <v>18</v>
      </c>
      <c r="AG2" t="s">
        <v>19</v>
      </c>
      <c r="AH2" t="s">
        <v>20</v>
      </c>
      <c r="AI2" t="s">
        <v>21</v>
      </c>
    </row>
    <row r="3" spans="1:35">
      <c r="A3" s="35">
        <f t="shared" ref="A3:A66" si="0">YEAR(C3)</f>
        <v>2023</v>
      </c>
      <c r="B3" s="35">
        <f>MONTH(Table2[[#This Row],[Date]])</f>
        <v>2</v>
      </c>
      <c r="C3" s="24">
        <v>44985</v>
      </c>
      <c r="D3">
        <v>162970</v>
      </c>
      <c r="E3">
        <v>0</v>
      </c>
      <c r="F3">
        <v>3.49</v>
      </c>
      <c r="G3">
        <v>5.35</v>
      </c>
      <c r="H3">
        <v>0</v>
      </c>
      <c r="I3">
        <v>-100</v>
      </c>
      <c r="J3" s="35">
        <f>SUM(Table2[[#This Row],[Total Yield in Wh]]-Table2[[#This Row],[Target Yield Wh]])</f>
        <v>162970</v>
      </c>
      <c r="K3" s="36">
        <f>Table2[[#This Row],[Total Yield in Wh]]*0.001*0.1</f>
        <v>16.297000000000001</v>
      </c>
      <c r="L3" s="8"/>
      <c r="M3" s="8"/>
      <c r="N3" s="5">
        <v>2023</v>
      </c>
      <c r="O3">
        <v>2</v>
      </c>
      <c r="P3">
        <f>SUMIFS(Table2[Total Yield in Wh], Table2[Month],Table3[[#This Row],[Month]],Table2[Year],Table3[[#This Row],[Year]])</f>
        <v>1530520</v>
      </c>
      <c r="Q3" s="7">
        <f>Table3[[#This Row],[Monthly Yield in Wh]]/(10^6)</f>
        <v>1.5305200000000001</v>
      </c>
      <c r="R3">
        <f>SUMIFS(Table2[Target Yield Wh], Table2[Month],Table3[[#This Row],[Month]],Table2[Year],Table3[[#This Row],[Year]])</f>
        <v>0</v>
      </c>
      <c r="S3">
        <f>Table3[[#This Row],[Monthly Target Yield in Wh]]/(10^6)</f>
        <v>0</v>
      </c>
      <c r="T3" t="e">
        <f t="shared" ref="T3:T50" si="1">((P3-R3)/R3)*100</f>
        <v>#DIV/0!</v>
      </c>
      <c r="V3" s="15">
        <v>2022</v>
      </c>
      <c r="W3" s="14">
        <f>SUMIF(Table2[Year],V3, Table2[Total Yield in Wh])</f>
        <v>55181470</v>
      </c>
      <c r="X3" s="15">
        <f>SUMIF(Table2[Year],V3, Table2[Target Yield Wh])</f>
        <v>26272701</v>
      </c>
      <c r="Y3" s="12">
        <f>((W3-X3)/X3)*100</f>
        <v>110.03348685009584</v>
      </c>
    </row>
    <row r="4" spans="1:35">
      <c r="A4" s="35">
        <f t="shared" si="0"/>
        <v>2023</v>
      </c>
      <c r="B4" s="35">
        <f>MONTH(Table2[[#This Row],[Date]])</f>
        <v>2</v>
      </c>
      <c r="C4" s="24">
        <v>44984</v>
      </c>
      <c r="D4">
        <v>23420</v>
      </c>
      <c r="E4">
        <v>0</v>
      </c>
      <c r="F4">
        <v>0.5</v>
      </c>
      <c r="G4">
        <v>0.77</v>
      </c>
      <c r="H4">
        <v>0</v>
      </c>
      <c r="I4">
        <v>-100</v>
      </c>
      <c r="J4" s="35">
        <f>SUM(Table2[[#This Row],[Total Yield in Wh]]-Table2[[#This Row],[Target Yield Wh]])</f>
        <v>23420</v>
      </c>
      <c r="K4" s="36">
        <f>Table2[[#This Row],[Total Yield in Wh]]*0.001*0.1</f>
        <v>2.3420000000000001</v>
      </c>
      <c r="L4" s="8"/>
      <c r="M4" s="8"/>
      <c r="N4" s="5">
        <v>2023</v>
      </c>
      <c r="O4">
        <v>1</v>
      </c>
      <c r="P4">
        <f>SUMIFS(Table2[Total Yield in Wh], Table2[Month],Table3[[#This Row],[Month]],Table2[Year],Table3[[#This Row],[Year]])</f>
        <v>899320</v>
      </c>
      <c r="Q4" s="7">
        <f>Table3[[#This Row],[Monthly Yield in Wh]]/(10^6)</f>
        <v>0.89932000000000001</v>
      </c>
      <c r="R4">
        <f>SUMIFS(Table2[Target Yield Wh], Table2[Month],Table3[[#This Row],[Month]],Table2[Year],Table3[[#This Row],[Year]])</f>
        <v>0</v>
      </c>
      <c r="S4">
        <f>Table3[[#This Row],[Monthly Target Yield in Wh]]/(10^6)</f>
        <v>0</v>
      </c>
      <c r="T4" t="e">
        <f t="shared" si="1"/>
        <v>#DIV/0!</v>
      </c>
      <c r="V4" s="12">
        <v>2021</v>
      </c>
      <c r="W4" s="13">
        <f>SUMIF(Table2[Year],V4, Table2[Total Yield in Wh])</f>
        <v>39101170</v>
      </c>
      <c r="X4" s="12">
        <f>SUMIF(Table2[Year],V4, Table2[Target Yield Wh])</f>
        <v>38023053</v>
      </c>
      <c r="Y4" s="12">
        <f>((W4-X4)/X4)*100</f>
        <v>2.8354298640879785</v>
      </c>
      <c r="AB4" t="s">
        <v>22</v>
      </c>
    </row>
    <row r="5" spans="1:35">
      <c r="A5" s="35">
        <f t="shared" si="0"/>
        <v>2023</v>
      </c>
      <c r="B5" s="35">
        <f>MONTH(Table2[[#This Row],[Date]])</f>
        <v>2</v>
      </c>
      <c r="C5" s="24">
        <v>44983</v>
      </c>
      <c r="D5">
        <v>122390</v>
      </c>
      <c r="E5">
        <v>0</v>
      </c>
      <c r="F5">
        <v>2.62</v>
      </c>
      <c r="G5">
        <v>4.01</v>
      </c>
      <c r="H5">
        <v>0</v>
      </c>
      <c r="I5">
        <v>-100</v>
      </c>
      <c r="J5" s="35">
        <f>SUM(Table2[[#This Row],[Total Yield in Wh]]-Table2[[#This Row],[Target Yield Wh]])</f>
        <v>122390</v>
      </c>
      <c r="K5" s="36">
        <f>Table2[[#This Row],[Total Yield in Wh]]*0.001*0.1</f>
        <v>12.239000000000001</v>
      </c>
      <c r="L5" s="8"/>
      <c r="M5" s="8"/>
      <c r="N5" s="8">
        <v>2022</v>
      </c>
      <c r="O5">
        <v>12</v>
      </c>
      <c r="P5">
        <f>SUMIFS(Table2[Total Yield in Wh], Table2[Month],Table3[[#This Row],[Month]],Table2[Year],Table3[[#This Row],[Year]])</f>
        <v>773830</v>
      </c>
      <c r="Q5" s="7">
        <f>Table3[[#This Row],[Monthly Yield in Wh]]/(10^6)</f>
        <v>0.77383000000000002</v>
      </c>
      <c r="R5">
        <f>SUMIFS(Table2[Target Yield Wh], Table2[Month],Table3[[#This Row],[Month]],Table2[Year],Table3[[#This Row],[Year]])</f>
        <v>0</v>
      </c>
      <c r="S5">
        <f>Table3[[#This Row],[Monthly Target Yield in Wh]]/(10^6)</f>
        <v>0</v>
      </c>
      <c r="T5" t="e">
        <f t="shared" si="1"/>
        <v>#DIV/0!</v>
      </c>
      <c r="V5" s="14">
        <v>2020</v>
      </c>
      <c r="W5" s="14">
        <f>SUMIF(Table2[Year],V5, Table2[Total Yield in Wh])</f>
        <v>42106830</v>
      </c>
      <c r="X5" s="14">
        <f>SUMIF(Table2[Year],V5, Table2[Target Yield Wh])</f>
        <v>38023054</v>
      </c>
      <c r="Y5" s="12">
        <f>((W5-X5)/X5)*100</f>
        <v>10.74026299938979</v>
      </c>
      <c r="AB5" s="24">
        <v>44659</v>
      </c>
      <c r="AC5">
        <v>350000</v>
      </c>
    </row>
    <row r="6" spans="1:35">
      <c r="A6" s="35">
        <f t="shared" si="0"/>
        <v>2023</v>
      </c>
      <c r="B6" s="35">
        <f>MONTH(Table2[[#This Row],[Date]])</f>
        <v>2</v>
      </c>
      <c r="C6" s="24">
        <v>44982</v>
      </c>
      <c r="D6">
        <v>29740</v>
      </c>
      <c r="E6">
        <v>0</v>
      </c>
      <c r="F6">
        <v>0.64</v>
      </c>
      <c r="G6">
        <v>0.98</v>
      </c>
      <c r="H6">
        <v>0</v>
      </c>
      <c r="I6">
        <v>-100</v>
      </c>
      <c r="J6" s="35">
        <f>SUM(Table2[[#This Row],[Total Yield in Wh]]-Table2[[#This Row],[Target Yield Wh]])</f>
        <v>29740</v>
      </c>
      <c r="K6" s="36">
        <f>Table2[[#This Row],[Total Yield in Wh]]*0.001*0.1</f>
        <v>2.9740000000000002</v>
      </c>
      <c r="L6" s="8"/>
      <c r="M6" s="8"/>
      <c r="N6" s="8">
        <v>2022</v>
      </c>
      <c r="O6">
        <v>11</v>
      </c>
      <c r="P6">
        <f>SUMIFS(Table2[Total Yield in Wh], Table2[Month],Table3[[#This Row],[Month]],Table2[Year],Table3[[#This Row],[Year]])</f>
        <v>2128950</v>
      </c>
      <c r="Q6" s="7">
        <f>Table3[[#This Row],[Monthly Yield in Wh]]/(10^6)</f>
        <v>2.1289500000000001</v>
      </c>
      <c r="R6">
        <f>SUMIFS(Table2[Target Yield Wh], Table2[Month],Table3[[#This Row],[Month]],Table2[Year],Table3[[#This Row],[Year]])</f>
        <v>0</v>
      </c>
      <c r="S6">
        <f>Table3[[#This Row],[Monthly Target Yield in Wh]]/(10^6)</f>
        <v>0</v>
      </c>
      <c r="T6" t="e">
        <f t="shared" si="1"/>
        <v>#DIV/0!</v>
      </c>
      <c r="V6" s="12">
        <v>2019</v>
      </c>
      <c r="W6" s="13">
        <f>SUMIF(Table2[Year],V6, Table2[Total Yield in Wh])</f>
        <v>35798170</v>
      </c>
      <c r="X6" s="12">
        <f>SUMIF(Table2[Year],V6, Table2[Target Yield Wh])</f>
        <v>34036789</v>
      </c>
      <c r="Y6" s="12">
        <f>((W6-X6)/X6)*100</f>
        <v>5.1749329233142412</v>
      </c>
      <c r="AB6" s="24">
        <v>44659</v>
      </c>
      <c r="AC6">
        <v>0</v>
      </c>
    </row>
    <row r="7" spans="1:35">
      <c r="A7" s="35">
        <f t="shared" si="0"/>
        <v>2023</v>
      </c>
      <c r="B7" s="35">
        <f>MONTH(Table2[[#This Row],[Date]])</f>
        <v>2</v>
      </c>
      <c r="C7" s="24">
        <v>44981</v>
      </c>
      <c r="D7">
        <v>27710</v>
      </c>
      <c r="E7">
        <v>0</v>
      </c>
      <c r="F7">
        <v>0.59</v>
      </c>
      <c r="G7">
        <v>0.91</v>
      </c>
      <c r="H7">
        <v>0</v>
      </c>
      <c r="I7">
        <v>-100</v>
      </c>
      <c r="J7" s="35">
        <f>SUM(Table2[[#This Row],[Total Yield in Wh]]-Table2[[#This Row],[Target Yield Wh]])</f>
        <v>27710</v>
      </c>
      <c r="K7" s="36">
        <f>Table2[[#This Row],[Total Yield in Wh]]*0.001*0.1</f>
        <v>2.7710000000000004</v>
      </c>
      <c r="L7" s="8"/>
      <c r="M7" s="8"/>
      <c r="N7" s="8">
        <v>2022</v>
      </c>
      <c r="O7">
        <v>10</v>
      </c>
      <c r="P7">
        <f>SUMIFS(Table2[Total Yield in Wh], Table2[Month],Table3[[#This Row],[Month]],Table2[Year],Table3[[#This Row],[Year]])</f>
        <v>4625820</v>
      </c>
      <c r="Q7" s="7">
        <f>Table3[[#This Row],[Monthly Yield in Wh]]/(10^6)</f>
        <v>4.62582</v>
      </c>
      <c r="R7">
        <f>SUMIFS(Table2[Target Yield Wh], Table2[Month],Table3[[#This Row],[Month]],Table2[Year],Table3[[#This Row],[Year]])</f>
        <v>0</v>
      </c>
      <c r="S7">
        <f>Table3[[#This Row],[Monthly Target Yield in Wh]]/(10^6)</f>
        <v>0</v>
      </c>
      <c r="T7" t="e">
        <f t="shared" si="1"/>
        <v>#DIV/0!</v>
      </c>
    </row>
    <row r="8" spans="1:35">
      <c r="A8" s="35">
        <f t="shared" si="0"/>
        <v>2023</v>
      </c>
      <c r="B8" s="35">
        <f>MONTH(Table2[[#This Row],[Date]])</f>
        <v>2</v>
      </c>
      <c r="C8" s="24">
        <v>44980</v>
      </c>
      <c r="D8">
        <v>4230</v>
      </c>
      <c r="E8">
        <v>0</v>
      </c>
      <c r="F8">
        <v>0.09</v>
      </c>
      <c r="G8">
        <v>0.14000000000000001</v>
      </c>
      <c r="H8">
        <v>0</v>
      </c>
      <c r="I8">
        <v>-100</v>
      </c>
      <c r="J8" s="35">
        <f>SUM(Table2[[#This Row],[Total Yield in Wh]]-Table2[[#This Row],[Target Yield Wh]])</f>
        <v>4230</v>
      </c>
      <c r="K8" s="36">
        <f>Table2[[#This Row],[Total Yield in Wh]]*0.001*0.1</f>
        <v>0.42300000000000004</v>
      </c>
      <c r="L8" s="8"/>
      <c r="M8" s="8"/>
      <c r="N8" s="8">
        <v>2022</v>
      </c>
      <c r="O8">
        <v>9</v>
      </c>
      <c r="P8">
        <f>SUMIFS(Table2[Total Yield in Wh], Table2[Month],Table3[[#This Row],[Month]],Table2[Year],Table3[[#This Row],[Year]])</f>
        <v>10114200</v>
      </c>
      <c r="Q8" s="7">
        <f>Table3[[#This Row],[Monthly Yield in Wh]]/(10^6)</f>
        <v>10.1142</v>
      </c>
      <c r="R8">
        <f>SUMIFS(Table2[Target Yield Wh], Table2[Month],Table3[[#This Row],[Month]],Table2[Year],Table3[[#This Row],[Year]])</f>
        <v>0</v>
      </c>
      <c r="S8">
        <f>Table3[[#This Row],[Monthly Target Yield in Wh]]/(10^6)</f>
        <v>0</v>
      </c>
      <c r="T8" t="e">
        <f t="shared" si="1"/>
        <v>#DIV/0!</v>
      </c>
    </row>
    <row r="9" spans="1:35">
      <c r="A9" s="35">
        <f t="shared" si="0"/>
        <v>2023</v>
      </c>
      <c r="B9" s="35">
        <f>MONTH(Table2[[#This Row],[Date]])</f>
        <v>2</v>
      </c>
      <c r="C9" s="24">
        <v>44979</v>
      </c>
      <c r="D9">
        <v>1980</v>
      </c>
      <c r="E9">
        <v>0</v>
      </c>
      <c r="F9">
        <v>0.04</v>
      </c>
      <c r="G9">
        <v>0.06</v>
      </c>
      <c r="H9">
        <v>0</v>
      </c>
      <c r="I9">
        <v>-100</v>
      </c>
      <c r="J9" s="35">
        <f>SUM(Table2[[#This Row],[Total Yield in Wh]]-Table2[[#This Row],[Target Yield Wh]])</f>
        <v>1980</v>
      </c>
      <c r="K9" s="36">
        <f>Table2[[#This Row],[Total Yield in Wh]]*0.001*0.1</f>
        <v>0.19800000000000001</v>
      </c>
      <c r="L9" s="8"/>
      <c r="M9" s="8"/>
      <c r="N9" s="8">
        <v>2022</v>
      </c>
      <c r="O9">
        <v>8</v>
      </c>
      <c r="P9">
        <f>SUMIFS(Table2[Total Yield in Wh], Table2[Month],Table3[[#This Row],[Month]],Table2[Year],Table3[[#This Row],[Year]])</f>
        <v>6314620</v>
      </c>
      <c r="Q9" s="7">
        <f>Table3[[#This Row],[Monthly Yield in Wh]]/(10^6)</f>
        <v>6.3146199999999997</v>
      </c>
      <c r="R9">
        <f>SUMIFS(Table2[Target Yield Wh], Table2[Month],Table3[[#This Row],[Month]],Table2[Year],Table3[[#This Row],[Year]])</f>
        <v>1753973</v>
      </c>
      <c r="S9">
        <f>Table3[[#This Row],[Monthly Target Yield in Wh]]/(10^6)</f>
        <v>1.753973</v>
      </c>
      <c r="T9">
        <f t="shared" si="1"/>
        <v>260.01808465694739</v>
      </c>
    </row>
    <row r="10" spans="1:35">
      <c r="A10" s="35">
        <f t="shared" si="0"/>
        <v>2023</v>
      </c>
      <c r="B10" s="35">
        <f>MONTH(Table2[[#This Row],[Date]])</f>
        <v>2</v>
      </c>
      <c r="C10" s="24">
        <v>44978</v>
      </c>
      <c r="D10">
        <v>159160</v>
      </c>
      <c r="E10">
        <v>0</v>
      </c>
      <c r="F10">
        <v>3.41</v>
      </c>
      <c r="G10">
        <v>5.22</v>
      </c>
      <c r="H10">
        <v>0</v>
      </c>
      <c r="I10">
        <v>-100</v>
      </c>
      <c r="J10" s="35">
        <f>SUM(Table2[[#This Row],[Total Yield in Wh]]-Table2[[#This Row],[Target Yield Wh]])</f>
        <v>159160</v>
      </c>
      <c r="K10" s="36">
        <f>Table2[[#This Row],[Total Yield in Wh]]*0.001*0.1</f>
        <v>15.916</v>
      </c>
      <c r="L10" s="8"/>
      <c r="M10" s="8"/>
      <c r="N10" s="8">
        <v>2022</v>
      </c>
      <c r="O10">
        <v>7</v>
      </c>
      <c r="P10">
        <f>SUMIFS(Table2[Total Yield in Wh], Table2[Month],Table3[[#This Row],[Month]],Table2[Year],Table3[[#This Row],[Year]])</f>
        <v>7293650</v>
      </c>
      <c r="Q10" s="7">
        <f>Table3[[#This Row],[Monthly Yield in Wh]]/(10^6)</f>
        <v>7.2936500000000004</v>
      </c>
      <c r="R10">
        <f>SUMIFS(Table2[Target Yield Wh], Table2[Month],Table3[[#This Row],[Month]],Table2[Year],Table3[[#This Row],[Year]])</f>
        <v>3606057</v>
      </c>
      <c r="S10">
        <f>Table3[[#This Row],[Monthly Target Yield in Wh]]/(10^6)</f>
        <v>3.6060569999999998</v>
      </c>
      <c r="T10">
        <f t="shared" si="1"/>
        <v>102.26108461402579</v>
      </c>
    </row>
    <row r="11" spans="1:35">
      <c r="A11" s="35">
        <f t="shared" si="0"/>
        <v>2023</v>
      </c>
      <c r="B11" s="35">
        <f>MONTH(Table2[[#This Row],[Date]])</f>
        <v>2</v>
      </c>
      <c r="C11" s="24">
        <v>44977</v>
      </c>
      <c r="D11">
        <v>151830</v>
      </c>
      <c r="E11">
        <v>0</v>
      </c>
      <c r="F11">
        <v>3.26</v>
      </c>
      <c r="G11">
        <v>4.9800000000000004</v>
      </c>
      <c r="H11">
        <v>0</v>
      </c>
      <c r="I11">
        <v>-100</v>
      </c>
      <c r="J11" s="35">
        <f>SUM(Table2[[#This Row],[Total Yield in Wh]]-Table2[[#This Row],[Target Yield Wh]])</f>
        <v>151830</v>
      </c>
      <c r="K11" s="36">
        <f>Table2[[#This Row],[Total Yield in Wh]]*0.001*0.1</f>
        <v>15.183000000000002</v>
      </c>
      <c r="L11" s="8"/>
      <c r="M11" s="8"/>
      <c r="N11" s="8">
        <v>2022</v>
      </c>
      <c r="O11">
        <v>6</v>
      </c>
      <c r="P11">
        <f>SUMIFS(Table2[Total Yield in Wh], Table2[Month],Table3[[#This Row],[Month]],Table2[Year],Table3[[#This Row],[Year]])</f>
        <v>7415710</v>
      </c>
      <c r="Q11" s="7">
        <f>Table3[[#This Row],[Monthly Yield in Wh]]/(10^6)</f>
        <v>7.4157099999999998</v>
      </c>
      <c r="R11">
        <f>SUMIFS(Table2[Target Yield Wh], Table2[Month],Table3[[#This Row],[Month]],Table2[Year],Table3[[#This Row],[Year]])</f>
        <v>5703480</v>
      </c>
      <c r="S11">
        <f>Table3[[#This Row],[Monthly Target Yield in Wh]]/(10^6)</f>
        <v>5.7034799999999999</v>
      </c>
      <c r="T11">
        <f t="shared" si="1"/>
        <v>30.020794322063022</v>
      </c>
    </row>
    <row r="12" spans="1:35">
      <c r="A12" s="35">
        <f t="shared" si="0"/>
        <v>2023</v>
      </c>
      <c r="B12" s="35">
        <f>MONTH(Table2[[#This Row],[Date]])</f>
        <v>2</v>
      </c>
      <c r="C12" s="24">
        <v>44976</v>
      </c>
      <c r="D12">
        <v>192220</v>
      </c>
      <c r="E12">
        <v>0</v>
      </c>
      <c r="F12">
        <v>4.12</v>
      </c>
      <c r="G12">
        <v>6.3</v>
      </c>
      <c r="H12">
        <v>0</v>
      </c>
      <c r="I12">
        <v>-100</v>
      </c>
      <c r="J12" s="35">
        <f>SUM(Table2[[#This Row],[Total Yield in Wh]]-Table2[[#This Row],[Target Yield Wh]])</f>
        <v>192220</v>
      </c>
      <c r="K12" s="36">
        <f>Table2[[#This Row],[Total Yield in Wh]]*0.001*0.1</f>
        <v>19.222000000000001</v>
      </c>
      <c r="L12" s="8"/>
      <c r="M12" s="8"/>
      <c r="N12" s="8">
        <v>2022</v>
      </c>
      <c r="O12">
        <v>5</v>
      </c>
      <c r="P12">
        <f>SUMIFS(Table2[Total Yield in Wh], Table2[Month],Table3[[#This Row],[Month]],Table2[Year],Table3[[#This Row],[Year]])</f>
        <v>5863760</v>
      </c>
      <c r="Q12" s="7">
        <f>Table3[[#This Row],[Monthly Yield in Wh]]/(10^6)</f>
        <v>5.8637600000000001</v>
      </c>
      <c r="R12">
        <f>SUMIFS(Table2[Target Yield Wh], Table2[Month],Table3[[#This Row],[Month]],Table2[Year],Table3[[#This Row],[Year]])</f>
        <v>5323227</v>
      </c>
      <c r="S12">
        <f>Table3[[#This Row],[Monthly Target Yield in Wh]]/(10^6)</f>
        <v>5.3232270000000002</v>
      </c>
      <c r="T12">
        <f t="shared" si="1"/>
        <v>10.154235391427042</v>
      </c>
    </row>
    <row r="13" spans="1:35">
      <c r="A13" s="35">
        <f t="shared" si="0"/>
        <v>2023</v>
      </c>
      <c r="B13" s="35">
        <f>MONTH(Table2[[#This Row],[Date]])</f>
        <v>2</v>
      </c>
      <c r="C13" s="24">
        <v>44975</v>
      </c>
      <c r="D13">
        <v>36510</v>
      </c>
      <c r="E13">
        <v>0</v>
      </c>
      <c r="F13">
        <v>0.78</v>
      </c>
      <c r="G13">
        <v>1.2</v>
      </c>
      <c r="H13">
        <v>0</v>
      </c>
      <c r="I13">
        <v>-100</v>
      </c>
      <c r="J13" s="35">
        <f>SUM(Table2[[#This Row],[Total Yield in Wh]]-Table2[[#This Row],[Target Yield Wh]])</f>
        <v>36510</v>
      </c>
      <c r="K13" s="36">
        <f>Table2[[#This Row],[Total Yield in Wh]]*0.001*0.1</f>
        <v>3.6509999999999998</v>
      </c>
      <c r="L13" s="8"/>
      <c r="M13" s="8"/>
      <c r="N13" s="8">
        <v>2022</v>
      </c>
      <c r="O13">
        <v>4</v>
      </c>
      <c r="P13">
        <f>SUMIFS(Table2[Total Yield in Wh], Table2[Month],Table3[[#This Row],[Month]],Table2[Year],Table3[[#This Row],[Year]])</f>
        <v>4505160</v>
      </c>
      <c r="Q13" s="7">
        <f>Table3[[#This Row],[Monthly Yield in Wh]]/(10^6)</f>
        <v>4.5051600000000001</v>
      </c>
      <c r="R13">
        <f>SUMIFS(Table2[Target Yield Wh], Table2[Month],Table3[[#This Row],[Month]],Table2[Year],Table3[[#This Row],[Year]])</f>
        <v>4182540</v>
      </c>
      <c r="S13">
        <f>Table3[[#This Row],[Monthly Target Yield in Wh]]/(10^6)</f>
        <v>4.1825400000000004</v>
      </c>
      <c r="T13">
        <f t="shared" si="1"/>
        <v>7.7134946707024916</v>
      </c>
    </row>
    <row r="14" spans="1:35">
      <c r="A14" s="35">
        <f t="shared" si="0"/>
        <v>2023</v>
      </c>
      <c r="B14" s="35">
        <f>MONTH(Table2[[#This Row],[Date]])</f>
        <v>2</v>
      </c>
      <c r="C14" s="24">
        <v>44974</v>
      </c>
      <c r="D14">
        <v>4510</v>
      </c>
      <c r="E14">
        <v>0</v>
      </c>
      <c r="F14">
        <v>0.1</v>
      </c>
      <c r="G14">
        <v>0.15</v>
      </c>
      <c r="H14">
        <v>0</v>
      </c>
      <c r="I14">
        <v>-100</v>
      </c>
      <c r="J14" s="35">
        <f>SUM(Table2[[#This Row],[Total Yield in Wh]]-Table2[[#This Row],[Target Yield Wh]])</f>
        <v>4510</v>
      </c>
      <c r="K14" s="36">
        <f>Table2[[#This Row],[Total Yield in Wh]]*0.001*0.1</f>
        <v>0.45100000000000001</v>
      </c>
      <c r="L14" s="8"/>
      <c r="M14" s="8"/>
      <c r="N14" s="8">
        <v>2022</v>
      </c>
      <c r="O14">
        <v>3</v>
      </c>
      <c r="P14">
        <f>SUMIFS(Table2[Total Yield in Wh], Table2[Month],Table3[[#This Row],[Month]],Table2[Year],Table3[[#This Row],[Year]])</f>
        <v>3138390</v>
      </c>
      <c r="Q14" s="7">
        <f>Table3[[#This Row],[Monthly Yield in Wh]]/(10^6)</f>
        <v>3.1383899999999998</v>
      </c>
      <c r="R14">
        <f>SUMIFS(Table2[Target Yield Wh], Table2[Month],Table3[[#This Row],[Month]],Table2[Year],Table3[[#This Row],[Year]])</f>
        <v>2661598</v>
      </c>
      <c r="S14">
        <f>Table3[[#This Row],[Monthly Target Yield in Wh]]/(10^6)</f>
        <v>2.6615980000000001</v>
      </c>
      <c r="T14">
        <f t="shared" si="1"/>
        <v>17.913749559475171</v>
      </c>
    </row>
    <row r="15" spans="1:35">
      <c r="A15" s="35">
        <f t="shared" si="0"/>
        <v>2023</v>
      </c>
      <c r="B15" s="35">
        <f>MONTH(Table2[[#This Row],[Date]])</f>
        <v>2</v>
      </c>
      <c r="C15" s="24">
        <v>44973</v>
      </c>
      <c r="D15">
        <v>3600</v>
      </c>
      <c r="E15">
        <v>0</v>
      </c>
      <c r="F15">
        <v>0.08</v>
      </c>
      <c r="G15">
        <v>0.12</v>
      </c>
      <c r="H15">
        <v>0</v>
      </c>
      <c r="I15">
        <v>-100</v>
      </c>
      <c r="J15" s="35">
        <f>SUM(Table2[[#This Row],[Total Yield in Wh]]-Table2[[#This Row],[Target Yield Wh]])</f>
        <v>3600</v>
      </c>
      <c r="K15" s="36">
        <f>Table2[[#This Row],[Total Yield in Wh]]*0.001*0.1</f>
        <v>0.36000000000000004</v>
      </c>
      <c r="L15" s="8"/>
      <c r="M15" s="8"/>
      <c r="N15" s="8">
        <v>2022</v>
      </c>
      <c r="O15">
        <v>2</v>
      </c>
      <c r="P15">
        <f>SUMIFS(Table2[Total Yield in Wh], Table2[Month],Table3[[#This Row],[Month]],Table2[Year],Table3[[#This Row],[Year]])</f>
        <v>2329680</v>
      </c>
      <c r="Q15" s="7">
        <f>Table3[[#This Row],[Monthly Yield in Wh]]/(10^6)</f>
        <v>2.3296800000000002</v>
      </c>
      <c r="R15">
        <f>SUMIFS(Table2[Target Yield Wh], Table2[Month],Table3[[#This Row],[Month]],Table2[Year],Table3[[#This Row],[Year]])</f>
        <v>1520904</v>
      </c>
      <c r="S15">
        <f>Table3[[#This Row],[Monthly Target Yield in Wh]]/(10^6)</f>
        <v>1.520904</v>
      </c>
      <c r="T15">
        <f t="shared" si="1"/>
        <v>53.177320856543211</v>
      </c>
    </row>
    <row r="16" spans="1:35">
      <c r="A16" s="35">
        <f t="shared" si="0"/>
        <v>2023</v>
      </c>
      <c r="B16" s="35">
        <f>MONTH(Table2[[#This Row],[Date]])</f>
        <v>2</v>
      </c>
      <c r="C16" s="24">
        <v>44972</v>
      </c>
      <c r="D16">
        <v>40570</v>
      </c>
      <c r="E16">
        <v>0</v>
      </c>
      <c r="F16">
        <v>0.87</v>
      </c>
      <c r="G16">
        <v>1.33</v>
      </c>
      <c r="H16">
        <v>0</v>
      </c>
      <c r="I16">
        <v>-100</v>
      </c>
      <c r="J16" s="35">
        <f>SUM(Table2[[#This Row],[Total Yield in Wh]]-Table2[[#This Row],[Target Yield Wh]])</f>
        <v>40570</v>
      </c>
      <c r="K16" s="36">
        <f>Table2[[#This Row],[Total Yield in Wh]]*0.001*0.1</f>
        <v>4.0570000000000004</v>
      </c>
      <c r="L16" s="8"/>
      <c r="M16" s="8"/>
      <c r="N16" s="8">
        <v>2022</v>
      </c>
      <c r="O16">
        <v>1</v>
      </c>
      <c r="P16">
        <f>SUMIFS(Table2[Total Yield in Wh], Table2[Month],Table3[[#This Row],[Month]],Table2[Year],Table3[[#This Row],[Year]])</f>
        <v>677700</v>
      </c>
      <c r="Q16" s="7">
        <f>Table3[[#This Row],[Monthly Yield in Wh]]/(10^6)</f>
        <v>0.67769999999999997</v>
      </c>
      <c r="R16">
        <f>SUMIFS(Table2[Target Yield Wh], Table2[Month],Table3[[#This Row],[Month]],Table2[Year],Table3[[#This Row],[Year]])</f>
        <v>1520922</v>
      </c>
      <c r="S16">
        <f>Table3[[#This Row],[Monthly Target Yield in Wh]]/(10^6)</f>
        <v>1.5209220000000001</v>
      </c>
      <c r="T16">
        <f t="shared" si="1"/>
        <v>-55.441501931065496</v>
      </c>
    </row>
    <row r="17" spans="1:27">
      <c r="A17" s="35">
        <f t="shared" si="0"/>
        <v>2023</v>
      </c>
      <c r="B17" s="35">
        <f>MONTH(Table2[[#This Row],[Date]])</f>
        <v>2</v>
      </c>
      <c r="C17" s="24">
        <v>44971</v>
      </c>
      <c r="D17">
        <v>48820</v>
      </c>
      <c r="E17">
        <v>0</v>
      </c>
      <c r="F17">
        <v>1.05</v>
      </c>
      <c r="G17">
        <v>1.6</v>
      </c>
      <c r="H17">
        <v>0</v>
      </c>
      <c r="I17">
        <v>-100</v>
      </c>
      <c r="J17" s="35">
        <f>SUM(Table2[[#This Row],[Total Yield in Wh]]-Table2[[#This Row],[Target Yield Wh]])</f>
        <v>48820</v>
      </c>
      <c r="K17" s="36">
        <f>Table2[[#This Row],[Total Yield in Wh]]*0.001*0.1</f>
        <v>4.8820000000000006</v>
      </c>
      <c r="L17" s="8"/>
      <c r="M17" s="8"/>
      <c r="N17" s="8">
        <v>2021</v>
      </c>
      <c r="O17">
        <v>12</v>
      </c>
      <c r="P17">
        <f>SUMIFS(Table2[Total Yield in Wh], Table2[Month],Table3[[#This Row],[Month]],Table2[Year],Table3[[#This Row],[Year]])</f>
        <v>1154580</v>
      </c>
      <c r="Q17" s="7">
        <f>Table3[[#This Row],[Monthly Yield in Wh]]/(10^6)</f>
        <v>1.1545799999999999</v>
      </c>
      <c r="R17">
        <f>SUMIFS(Table2[Target Yield Wh], Table2[Month],Table3[[#This Row],[Month]],Table2[Year],Table3[[#This Row],[Year]])</f>
        <v>760461</v>
      </c>
      <c r="S17">
        <f>Table3[[#This Row],[Monthly Target Yield in Wh]]/(10^6)</f>
        <v>0.76046100000000005</v>
      </c>
      <c r="T17">
        <f t="shared" si="1"/>
        <v>51.826326399381429</v>
      </c>
    </row>
    <row r="18" spans="1:27">
      <c r="A18" s="35">
        <f t="shared" si="0"/>
        <v>2023</v>
      </c>
      <c r="B18" s="35">
        <f>MONTH(Table2[[#This Row],[Date]])</f>
        <v>2</v>
      </c>
      <c r="C18" s="24">
        <v>44970</v>
      </c>
      <c r="D18">
        <v>189840</v>
      </c>
      <c r="E18">
        <v>0</v>
      </c>
      <c r="F18">
        <v>4.07</v>
      </c>
      <c r="G18">
        <v>6.23</v>
      </c>
      <c r="H18">
        <v>0</v>
      </c>
      <c r="I18">
        <v>-100</v>
      </c>
      <c r="J18" s="35">
        <f>SUM(Table2[[#This Row],[Total Yield in Wh]]-Table2[[#This Row],[Target Yield Wh]])</f>
        <v>189840</v>
      </c>
      <c r="K18" s="36">
        <f>Table2[[#This Row],[Total Yield in Wh]]*0.001*0.1</f>
        <v>18.984000000000002</v>
      </c>
      <c r="L18" s="8"/>
      <c r="M18" s="8"/>
      <c r="N18" s="8">
        <v>2021</v>
      </c>
      <c r="O18">
        <v>11</v>
      </c>
      <c r="P18">
        <f>SUMIFS(Table2[Total Yield in Wh], Table2[Month],Table3[[#This Row],[Month]],Table2[Year],Table3[[#This Row],[Year]])</f>
        <v>2000920</v>
      </c>
      <c r="Q18" s="7">
        <f>Table3[[#This Row],[Monthly Yield in Wh]]/(10^6)</f>
        <v>2.0009199999999998</v>
      </c>
      <c r="R18">
        <f>SUMIFS(Table2[Target Yield Wh], Table2[Month],Table3[[#This Row],[Month]],Table2[Year],Table3[[#This Row],[Year]])</f>
        <v>1520910</v>
      </c>
      <c r="S18">
        <f>Table3[[#This Row],[Monthly Target Yield in Wh]]/(10^6)</f>
        <v>1.52091</v>
      </c>
      <c r="T18">
        <f t="shared" si="1"/>
        <v>31.560710364189859</v>
      </c>
    </row>
    <row r="19" spans="1:27">
      <c r="A19" s="35">
        <f t="shared" si="0"/>
        <v>2023</v>
      </c>
      <c r="B19" s="35">
        <f>MONTH(Table2[[#This Row],[Date]])</f>
        <v>2</v>
      </c>
      <c r="C19" s="24">
        <v>44969</v>
      </c>
      <c r="D19">
        <v>78860</v>
      </c>
      <c r="E19">
        <v>0</v>
      </c>
      <c r="F19">
        <v>1.69</v>
      </c>
      <c r="G19">
        <v>2.59</v>
      </c>
      <c r="H19">
        <v>0</v>
      </c>
      <c r="I19">
        <v>-100</v>
      </c>
      <c r="J19" s="35">
        <f>SUM(Table2[[#This Row],[Total Yield in Wh]]-Table2[[#This Row],[Target Yield Wh]])</f>
        <v>78860</v>
      </c>
      <c r="K19" s="36">
        <f>Table2[[#This Row],[Total Yield in Wh]]*0.001*0.1</f>
        <v>7.8860000000000001</v>
      </c>
      <c r="L19" s="8"/>
      <c r="M19" s="8"/>
      <c r="N19" s="8">
        <v>2021</v>
      </c>
      <c r="O19">
        <v>10</v>
      </c>
      <c r="P19">
        <f>SUMIFS(Table2[Total Yield in Wh], Table2[Month],Table3[[#This Row],[Month]],Table2[Year],Table3[[#This Row],[Year]])</f>
        <v>2452810</v>
      </c>
      <c r="Q19" s="7">
        <f>Table3[[#This Row],[Monthly Yield in Wh]]/(10^6)</f>
        <v>2.4528099999999999</v>
      </c>
      <c r="R19">
        <f>SUMIFS(Table2[Target Yield Wh], Table2[Month],Table3[[#This Row],[Month]],Table2[Year],Table3[[#This Row],[Year]])</f>
        <v>2281383</v>
      </c>
      <c r="S19">
        <f>Table3[[#This Row],[Monthly Target Yield in Wh]]/(10^6)</f>
        <v>2.2813829999999999</v>
      </c>
      <c r="T19">
        <f t="shared" si="1"/>
        <v>7.5141701327659582</v>
      </c>
    </row>
    <row r="20" spans="1:27">
      <c r="A20" s="35">
        <f t="shared" si="0"/>
        <v>2023</v>
      </c>
      <c r="B20" s="35">
        <f>MONTH(Table2[[#This Row],[Date]])</f>
        <v>2</v>
      </c>
      <c r="C20" s="24">
        <v>44968</v>
      </c>
      <c r="D20">
        <v>7670</v>
      </c>
      <c r="E20">
        <v>0</v>
      </c>
      <c r="F20">
        <v>0.16</v>
      </c>
      <c r="G20">
        <v>0.25</v>
      </c>
      <c r="H20">
        <v>0</v>
      </c>
      <c r="I20">
        <v>-100</v>
      </c>
      <c r="J20" s="35">
        <f>SUM(Table2[[#This Row],[Total Yield in Wh]]-Table2[[#This Row],[Target Yield Wh]])</f>
        <v>7670</v>
      </c>
      <c r="K20" s="36">
        <f>Table2[[#This Row],[Total Yield in Wh]]*0.001*0.1</f>
        <v>0.76700000000000002</v>
      </c>
      <c r="L20" s="8"/>
      <c r="M20" s="8"/>
      <c r="N20" s="8">
        <v>2021</v>
      </c>
      <c r="O20">
        <v>9</v>
      </c>
      <c r="P20">
        <f>SUMIFS(Table2[Total Yield in Wh], Table2[Month],Table3[[#This Row],[Month]],Table2[Year],Table3[[#This Row],[Year]])</f>
        <v>4135720</v>
      </c>
      <c r="Q20" s="7">
        <f>Table3[[#This Row],[Monthly Yield in Wh]]/(10^6)</f>
        <v>4.1357200000000001</v>
      </c>
      <c r="R20">
        <f>SUMIFS(Table2[Target Yield Wh], Table2[Month],Table3[[#This Row],[Month]],Table2[Year],Table3[[#This Row],[Year]])</f>
        <v>3041850</v>
      </c>
      <c r="S20">
        <f>Table3[[#This Row],[Monthly Target Yield in Wh]]/(10^6)</f>
        <v>3.0418500000000002</v>
      </c>
      <c r="T20">
        <f t="shared" si="1"/>
        <v>35.960681821917582</v>
      </c>
    </row>
    <row r="21" spans="1:27">
      <c r="A21" s="35">
        <f t="shared" si="0"/>
        <v>2023</v>
      </c>
      <c r="B21" s="35">
        <f>MONTH(Table2[[#This Row],[Date]])</f>
        <v>2</v>
      </c>
      <c r="C21" s="24">
        <v>44967</v>
      </c>
      <c r="D21">
        <v>5750</v>
      </c>
      <c r="E21">
        <v>0</v>
      </c>
      <c r="F21">
        <v>0.12</v>
      </c>
      <c r="G21">
        <v>0.19</v>
      </c>
      <c r="H21">
        <v>0</v>
      </c>
      <c r="I21">
        <v>-100</v>
      </c>
      <c r="J21" s="35">
        <f>SUM(Table2[[#This Row],[Total Yield in Wh]]-Table2[[#This Row],[Target Yield Wh]])</f>
        <v>5750</v>
      </c>
      <c r="K21" s="36">
        <f>Table2[[#This Row],[Total Yield in Wh]]*0.001*0.1</f>
        <v>0.57500000000000007</v>
      </c>
      <c r="L21" s="8"/>
      <c r="M21" s="8"/>
      <c r="N21" s="8">
        <v>2021</v>
      </c>
      <c r="O21">
        <v>8</v>
      </c>
      <c r="P21">
        <f>SUMIFS(Table2[Total Yield in Wh], Table2[Month],Table3[[#This Row],[Month]],Table2[Year],Table3[[#This Row],[Year]])</f>
        <v>4901980</v>
      </c>
      <c r="Q21" s="7">
        <f>Table3[[#This Row],[Monthly Yield in Wh]]/(10^6)</f>
        <v>4.90198</v>
      </c>
      <c r="R21">
        <f>SUMIFS(Table2[Target Yield Wh], Table2[Month],Table3[[#This Row],[Month]],Table2[Year],Table3[[#This Row],[Year]])</f>
        <v>4182551</v>
      </c>
      <c r="S21">
        <f>Table3[[#This Row],[Monthly Target Yield in Wh]]/(10^6)</f>
        <v>4.1825510000000001</v>
      </c>
      <c r="T21">
        <f t="shared" si="1"/>
        <v>17.20072271682999</v>
      </c>
    </row>
    <row r="22" spans="1:27">
      <c r="A22" s="35">
        <f t="shared" si="0"/>
        <v>2023</v>
      </c>
      <c r="B22" s="35">
        <f>MONTH(Table2[[#This Row],[Date]])</f>
        <v>2</v>
      </c>
      <c r="C22" s="24">
        <v>44966</v>
      </c>
      <c r="D22">
        <v>0</v>
      </c>
      <c r="E22">
        <v>0</v>
      </c>
      <c r="F22">
        <v>0</v>
      </c>
      <c r="G22">
        <v>0</v>
      </c>
      <c r="H22">
        <v>0</v>
      </c>
      <c r="I22">
        <v>-100</v>
      </c>
      <c r="J22" s="35">
        <f>SUM(Table2[[#This Row],[Total Yield in Wh]]-Table2[[#This Row],[Target Yield Wh]])</f>
        <v>0</v>
      </c>
      <c r="K22" s="36">
        <f>Table2[[#This Row],[Total Yield in Wh]]*0.001*0.1</f>
        <v>0</v>
      </c>
      <c r="L22" s="8"/>
      <c r="M22" s="8"/>
      <c r="N22" s="8">
        <v>2021</v>
      </c>
      <c r="O22">
        <v>7</v>
      </c>
      <c r="P22">
        <f>SUMIFS(Table2[Total Yield in Wh], Table2[Month],Table3[[#This Row],[Month]],Table2[Year],Table3[[#This Row],[Year]])</f>
        <v>5154990</v>
      </c>
      <c r="Q22" s="7">
        <f>Table3[[#This Row],[Monthly Yield in Wh]]/(10^6)</f>
        <v>5.1549899999999997</v>
      </c>
      <c r="R22">
        <f>SUMIFS(Table2[Target Yield Wh], Table2[Month],Table3[[#This Row],[Month]],Table2[Year],Table3[[#This Row],[Year]])</f>
        <v>5323227</v>
      </c>
      <c r="S22">
        <f>Table3[[#This Row],[Monthly Target Yield in Wh]]/(10^6)</f>
        <v>5.3232270000000002</v>
      </c>
      <c r="T22">
        <f t="shared" si="1"/>
        <v>-3.1604325721972781</v>
      </c>
    </row>
    <row r="23" spans="1:27">
      <c r="A23" s="35">
        <f t="shared" si="0"/>
        <v>2023</v>
      </c>
      <c r="B23" s="35">
        <f>MONTH(Table2[[#This Row],[Date]])</f>
        <v>2</v>
      </c>
      <c r="C23" s="24">
        <v>44965</v>
      </c>
      <c r="D23">
        <v>145420</v>
      </c>
      <c r="E23">
        <v>0</v>
      </c>
      <c r="F23">
        <v>3.12</v>
      </c>
      <c r="G23">
        <v>4.7699999999999996</v>
      </c>
      <c r="H23">
        <v>0</v>
      </c>
      <c r="I23">
        <v>-100</v>
      </c>
      <c r="J23" s="35">
        <f>SUM(Table2[[#This Row],[Total Yield in Wh]]-Table2[[#This Row],[Target Yield Wh]])</f>
        <v>145420</v>
      </c>
      <c r="K23" s="36">
        <f>Table2[[#This Row],[Total Yield in Wh]]*0.001*0.1</f>
        <v>14.542000000000002</v>
      </c>
      <c r="L23" s="8"/>
      <c r="M23" s="8"/>
      <c r="N23" s="8">
        <v>2021</v>
      </c>
      <c r="O23">
        <v>6</v>
      </c>
      <c r="P23">
        <f>SUMIFS(Table2[Total Yield in Wh], Table2[Month],Table3[[#This Row],[Month]],Table2[Year],Table3[[#This Row],[Year]])</f>
        <v>5421240</v>
      </c>
      <c r="Q23" s="7">
        <f>Table3[[#This Row],[Monthly Yield in Wh]]/(10^6)</f>
        <v>5.4212400000000001</v>
      </c>
      <c r="R23">
        <f>SUMIFS(Table2[Target Yield Wh], Table2[Month],Table3[[#This Row],[Month]],Table2[Year],Table3[[#This Row],[Year]])</f>
        <v>5703480</v>
      </c>
      <c r="S23">
        <f>Table3[[#This Row],[Monthly Target Yield in Wh]]/(10^6)</f>
        <v>5.7034799999999999</v>
      </c>
      <c r="T23">
        <f t="shared" si="1"/>
        <v>-4.948557722653538</v>
      </c>
    </row>
    <row r="24" spans="1:27">
      <c r="A24" s="35">
        <f t="shared" si="0"/>
        <v>2023</v>
      </c>
      <c r="B24" s="35">
        <f>MONTH(Table2[[#This Row],[Date]])</f>
        <v>2</v>
      </c>
      <c r="C24" s="24">
        <v>44964</v>
      </c>
      <c r="D24">
        <v>80550</v>
      </c>
      <c r="E24">
        <v>0</v>
      </c>
      <c r="F24">
        <v>1.73</v>
      </c>
      <c r="G24">
        <v>2.64</v>
      </c>
      <c r="H24">
        <v>0</v>
      </c>
      <c r="I24">
        <v>-100</v>
      </c>
      <c r="J24" s="35">
        <f>SUM(Table2[[#This Row],[Total Yield in Wh]]-Table2[[#This Row],[Target Yield Wh]])</f>
        <v>80550</v>
      </c>
      <c r="K24" s="36">
        <f>Table2[[#This Row],[Total Yield in Wh]]*0.001*0.1</f>
        <v>8.0549999999999997</v>
      </c>
      <c r="L24" s="8"/>
      <c r="M24" s="8"/>
      <c r="N24" s="8">
        <v>2021</v>
      </c>
      <c r="O24">
        <v>5</v>
      </c>
      <c r="P24">
        <f>SUMIFS(Table2[Total Yield in Wh], Table2[Month],Table3[[#This Row],[Month]],Table2[Year],Table3[[#This Row],[Year]])</f>
        <v>5037550</v>
      </c>
      <c r="Q24" s="7">
        <f>Table3[[#This Row],[Monthly Yield in Wh]]/(10^6)</f>
        <v>5.0375500000000004</v>
      </c>
      <c r="R24">
        <f>SUMIFS(Table2[Target Yield Wh], Table2[Month],Table3[[#This Row],[Month]],Table2[Year],Table3[[#This Row],[Year]])</f>
        <v>5323227</v>
      </c>
      <c r="S24">
        <f>Table3[[#This Row],[Monthly Target Yield in Wh]]/(10^6)</f>
        <v>5.3232270000000002</v>
      </c>
      <c r="T24">
        <f t="shared" si="1"/>
        <v>-5.3666131464992946</v>
      </c>
    </row>
    <row r="25" spans="1:27">
      <c r="A25" s="35">
        <f t="shared" si="0"/>
        <v>2023</v>
      </c>
      <c r="B25" s="35">
        <f>MONTH(Table2[[#This Row],[Date]])</f>
        <v>2</v>
      </c>
      <c r="C25" s="24">
        <v>44963</v>
      </c>
      <c r="D25">
        <v>4660</v>
      </c>
      <c r="E25">
        <v>0</v>
      </c>
      <c r="F25">
        <v>0.1</v>
      </c>
      <c r="G25">
        <v>0.15</v>
      </c>
      <c r="H25">
        <v>0</v>
      </c>
      <c r="I25">
        <v>-100</v>
      </c>
      <c r="J25" s="35">
        <f>SUM(Table2[[#This Row],[Total Yield in Wh]]-Table2[[#This Row],[Target Yield Wh]])</f>
        <v>4660</v>
      </c>
      <c r="K25" s="36">
        <f>Table2[[#This Row],[Total Yield in Wh]]*0.001*0.1</f>
        <v>0.46600000000000003</v>
      </c>
      <c r="L25" s="8"/>
      <c r="M25" s="8"/>
      <c r="N25" s="8">
        <v>2021</v>
      </c>
      <c r="O25">
        <v>4</v>
      </c>
      <c r="P25">
        <f>SUMIFS(Table2[Total Yield in Wh], Table2[Month],Table3[[#This Row],[Month]],Table2[Year],Table3[[#This Row],[Year]])</f>
        <v>4413390</v>
      </c>
      <c r="Q25" s="7">
        <f>Table3[[#This Row],[Monthly Yield in Wh]]/(10^6)</f>
        <v>4.4133899999999997</v>
      </c>
      <c r="R25">
        <f>SUMIFS(Table2[Target Yield Wh], Table2[Month],Table3[[#This Row],[Month]],Table2[Year],Table3[[#This Row],[Year]])</f>
        <v>4182540</v>
      </c>
      <c r="S25">
        <f>Table3[[#This Row],[Monthly Target Yield in Wh]]/(10^6)</f>
        <v>4.1825400000000004</v>
      </c>
      <c r="T25">
        <f t="shared" si="1"/>
        <v>5.5193733951139734</v>
      </c>
    </row>
    <row r="26" spans="1:27">
      <c r="A26" s="35">
        <f t="shared" si="0"/>
        <v>2023</v>
      </c>
      <c r="B26" s="35">
        <f>MONTH(Table2[[#This Row],[Date]])</f>
        <v>2</v>
      </c>
      <c r="C26" s="24">
        <v>44962</v>
      </c>
      <c r="D26">
        <v>2530</v>
      </c>
      <c r="E26">
        <v>0</v>
      </c>
      <c r="F26">
        <v>0.05</v>
      </c>
      <c r="G26">
        <v>0.08</v>
      </c>
      <c r="H26">
        <v>0</v>
      </c>
      <c r="I26">
        <v>-100</v>
      </c>
      <c r="J26" s="35">
        <f>SUM(Table2[[#This Row],[Total Yield in Wh]]-Table2[[#This Row],[Target Yield Wh]])</f>
        <v>2530</v>
      </c>
      <c r="K26" s="36">
        <f>Table2[[#This Row],[Total Yield in Wh]]*0.001*0.1</f>
        <v>0.25300000000000006</v>
      </c>
      <c r="L26" s="8"/>
      <c r="M26" s="8"/>
      <c r="N26" s="8">
        <v>2021</v>
      </c>
      <c r="O26">
        <v>3</v>
      </c>
      <c r="P26">
        <f>SUMIFS(Table2[Total Yield in Wh], Table2[Month],Table3[[#This Row],[Month]],Table2[Year],Table3[[#This Row],[Year]])</f>
        <v>3997090</v>
      </c>
      <c r="Q26" s="7">
        <f>Table3[[#This Row],[Monthly Yield in Wh]]/(10^6)</f>
        <v>3.99709</v>
      </c>
      <c r="R26">
        <f>SUMIFS(Table2[Target Yield Wh], Table2[Month],Table3[[#This Row],[Month]],Table2[Year],Table3[[#This Row],[Year]])</f>
        <v>2661598</v>
      </c>
      <c r="S26">
        <f>Table3[[#This Row],[Monthly Target Yield in Wh]]/(10^6)</f>
        <v>2.6615980000000001</v>
      </c>
      <c r="T26">
        <f t="shared" si="1"/>
        <v>50.176322645267987</v>
      </c>
    </row>
    <row r="27" spans="1:27">
      <c r="A27" s="35">
        <f t="shared" si="0"/>
        <v>2023</v>
      </c>
      <c r="B27" s="35">
        <f>MONTH(Table2[[#This Row],[Date]])</f>
        <v>2</v>
      </c>
      <c r="C27" s="24">
        <v>44961</v>
      </c>
      <c r="D27">
        <v>1950</v>
      </c>
      <c r="E27">
        <v>0</v>
      </c>
      <c r="F27">
        <v>0.04</v>
      </c>
      <c r="G27">
        <v>0.06</v>
      </c>
      <c r="H27">
        <v>0</v>
      </c>
      <c r="I27">
        <v>-100</v>
      </c>
      <c r="J27" s="35">
        <f>SUM(Table2[[#This Row],[Total Yield in Wh]]-Table2[[#This Row],[Target Yield Wh]])</f>
        <v>1950</v>
      </c>
      <c r="K27" s="36">
        <f>Table2[[#This Row],[Total Yield in Wh]]*0.001*0.1</f>
        <v>0.19500000000000001</v>
      </c>
      <c r="L27" s="8"/>
      <c r="M27" s="8"/>
      <c r="N27" s="8">
        <v>2021</v>
      </c>
      <c r="O27">
        <v>2</v>
      </c>
      <c r="P27">
        <f>SUMIFS(Table2[Total Yield in Wh], Table2[Month],Table3[[#This Row],[Month]],Table2[Year],Table3[[#This Row],[Year]])</f>
        <v>103630</v>
      </c>
      <c r="Q27" s="7">
        <f>Table3[[#This Row],[Monthly Yield in Wh]]/(10^6)</f>
        <v>0.10363</v>
      </c>
      <c r="R27">
        <f>SUMIFS(Table2[Target Yield Wh], Table2[Month],Table3[[#This Row],[Month]],Table2[Year],Table3[[#This Row],[Year]])</f>
        <v>1520904</v>
      </c>
      <c r="S27">
        <f>Table3[[#This Row],[Monthly Target Yield in Wh]]/(10^6)</f>
        <v>1.520904</v>
      </c>
      <c r="T27">
        <f t="shared" si="1"/>
        <v>-93.186289206945332</v>
      </c>
      <c r="AA27" s="1"/>
    </row>
    <row r="28" spans="1:27">
      <c r="A28" s="35">
        <f t="shared" si="0"/>
        <v>2023</v>
      </c>
      <c r="B28" s="35">
        <f>MONTH(Table2[[#This Row],[Date]])</f>
        <v>2</v>
      </c>
      <c r="C28" s="24">
        <v>44960</v>
      </c>
      <c r="D28">
        <v>1360</v>
      </c>
      <c r="E28">
        <v>0</v>
      </c>
      <c r="F28">
        <v>0.03</v>
      </c>
      <c r="G28">
        <v>0.04</v>
      </c>
      <c r="H28">
        <v>0</v>
      </c>
      <c r="I28">
        <v>-100</v>
      </c>
      <c r="J28" s="35">
        <f>SUM(Table2[[#This Row],[Total Yield in Wh]]-Table2[[#This Row],[Target Yield Wh]])</f>
        <v>1360</v>
      </c>
      <c r="K28" s="36">
        <f>Table2[[#This Row],[Total Yield in Wh]]*0.001*0.1</f>
        <v>0.13600000000000001</v>
      </c>
      <c r="L28" s="8"/>
      <c r="M28" s="8"/>
      <c r="N28" s="8">
        <v>2021</v>
      </c>
      <c r="O28">
        <v>1</v>
      </c>
      <c r="P28">
        <f>SUMIFS(Table2[Total Yield in Wh], Table2[Month],Table3[[#This Row],[Month]],Table2[Year],Table3[[#This Row],[Year]])</f>
        <v>327270</v>
      </c>
      <c r="Q28" s="7">
        <f>Table3[[#This Row],[Monthly Yield in Wh]]/(10^6)</f>
        <v>0.32727000000000001</v>
      </c>
      <c r="R28">
        <f>SUMIFS(Table2[Target Yield Wh], Table2[Month],Table3[[#This Row],[Month]],Table2[Year],Table3[[#This Row],[Year]])</f>
        <v>1520922</v>
      </c>
      <c r="S28">
        <f>Table3[[#This Row],[Monthly Target Yield in Wh]]/(10^6)</f>
        <v>1.5209220000000001</v>
      </c>
      <c r="T28">
        <f t="shared" si="1"/>
        <v>-78.482131233554384</v>
      </c>
    </row>
    <row r="29" spans="1:27">
      <c r="A29" s="35">
        <f t="shared" si="0"/>
        <v>2023</v>
      </c>
      <c r="B29" s="35">
        <f>MONTH(Table2[[#This Row],[Date]])</f>
        <v>2</v>
      </c>
      <c r="C29" s="24">
        <v>44959</v>
      </c>
      <c r="D29">
        <v>1370</v>
      </c>
      <c r="E29">
        <v>0</v>
      </c>
      <c r="F29">
        <v>0.03</v>
      </c>
      <c r="G29">
        <v>0.04</v>
      </c>
      <c r="H29">
        <v>0</v>
      </c>
      <c r="I29">
        <v>-100</v>
      </c>
      <c r="J29" s="35">
        <f>SUM(Table2[[#This Row],[Total Yield in Wh]]-Table2[[#This Row],[Target Yield Wh]])</f>
        <v>1370</v>
      </c>
      <c r="K29" s="36">
        <f>Table2[[#This Row],[Total Yield in Wh]]*0.001*0.1</f>
        <v>0.13700000000000001</v>
      </c>
      <c r="L29" s="8"/>
      <c r="M29" s="8"/>
      <c r="N29" s="8">
        <v>2020</v>
      </c>
      <c r="O29">
        <v>12</v>
      </c>
      <c r="P29">
        <f>SUMIFS(Table2[Total Yield in Wh], Table2[Month],Table3[[#This Row],[Month]],Table2[Year],Table3[[#This Row],[Year]])</f>
        <v>955100</v>
      </c>
      <c r="Q29" s="7">
        <f>Table3[[#This Row],[Monthly Yield in Wh]]/(10^6)</f>
        <v>0.95509999999999995</v>
      </c>
      <c r="R29">
        <f>SUMIFS(Table2[Target Yield Wh], Table2[Month],Table3[[#This Row],[Month]],Table2[Year],Table3[[#This Row],[Year]])</f>
        <v>760461</v>
      </c>
      <c r="S29">
        <f>Table3[[#This Row],[Monthly Target Yield in Wh]]/(10^6)</f>
        <v>0.76046100000000005</v>
      </c>
      <c r="T29">
        <f t="shared" si="1"/>
        <v>25.594869427886508</v>
      </c>
    </row>
    <row r="30" spans="1:27">
      <c r="A30" s="35">
        <f t="shared" si="0"/>
        <v>2023</v>
      </c>
      <c r="B30" s="35">
        <f>MONTH(Table2[[#This Row],[Date]])</f>
        <v>2</v>
      </c>
      <c r="C30" s="24">
        <v>44958</v>
      </c>
      <c r="D30">
        <v>900</v>
      </c>
      <c r="E30">
        <v>0</v>
      </c>
      <c r="F30">
        <v>0.02</v>
      </c>
      <c r="G30">
        <v>0.03</v>
      </c>
      <c r="H30">
        <v>0</v>
      </c>
      <c r="I30">
        <v>-100</v>
      </c>
      <c r="J30" s="35">
        <f>SUM(Table2[[#This Row],[Total Yield in Wh]]-Table2[[#This Row],[Target Yield Wh]])</f>
        <v>900</v>
      </c>
      <c r="K30" s="36">
        <f>Table2[[#This Row],[Total Yield in Wh]]*0.001*0.1</f>
        <v>9.0000000000000011E-2</v>
      </c>
      <c r="L30" s="8"/>
      <c r="M30" s="8"/>
      <c r="N30" s="8">
        <v>2020</v>
      </c>
      <c r="O30">
        <v>11</v>
      </c>
      <c r="P30">
        <f>SUMIFS(Table2[Total Yield in Wh], Table2[Month],Table3[[#This Row],[Month]],Table2[Year],Table3[[#This Row],[Year]])</f>
        <v>2367370</v>
      </c>
      <c r="Q30" s="7">
        <f>Table3[[#This Row],[Monthly Yield in Wh]]/(10^6)</f>
        <v>2.3673700000000002</v>
      </c>
      <c r="R30">
        <f>SUMIFS(Table2[Target Yield Wh], Table2[Month],Table3[[#This Row],[Month]],Table2[Year],Table3[[#This Row],[Year]])</f>
        <v>1520910</v>
      </c>
      <c r="S30">
        <f>Table3[[#This Row],[Monthly Target Yield in Wh]]/(10^6)</f>
        <v>1.52091</v>
      </c>
      <c r="T30">
        <f t="shared" si="1"/>
        <v>55.654838221854021</v>
      </c>
    </row>
    <row r="31" spans="1:27">
      <c r="A31" s="35">
        <f t="shared" si="0"/>
        <v>2023</v>
      </c>
      <c r="B31" s="35">
        <f>MONTH(Table2[[#This Row],[Date]])</f>
        <v>1</v>
      </c>
      <c r="C31" s="24">
        <v>44957</v>
      </c>
      <c r="D31">
        <v>520</v>
      </c>
      <c r="E31">
        <v>0</v>
      </c>
      <c r="F31">
        <v>0.01</v>
      </c>
      <c r="G31">
        <v>0.02</v>
      </c>
      <c r="H31">
        <v>0</v>
      </c>
      <c r="I31">
        <v>-100</v>
      </c>
      <c r="J31" s="35">
        <f>SUM(Table2[[#This Row],[Total Yield in Wh]]-Table2[[#This Row],[Target Yield Wh]])</f>
        <v>520</v>
      </c>
      <c r="K31" s="36">
        <f>Table2[[#This Row],[Total Yield in Wh]]*0.001*0.1</f>
        <v>5.2000000000000005E-2</v>
      </c>
      <c r="L31" s="8"/>
      <c r="M31" s="8"/>
      <c r="N31" s="8">
        <v>2020</v>
      </c>
      <c r="O31">
        <v>10</v>
      </c>
      <c r="P31">
        <f>SUMIFS(Table2[Total Yield in Wh], Table2[Month],Table3[[#This Row],[Month]],Table2[Year],Table3[[#This Row],[Year]])</f>
        <v>3024790</v>
      </c>
      <c r="Q31" s="7">
        <f>Table3[[#This Row],[Monthly Yield in Wh]]/(10^6)</f>
        <v>3.0247899999999999</v>
      </c>
      <c r="R31">
        <f>SUMIFS(Table2[Target Yield Wh], Table2[Month],Table3[[#This Row],[Month]],Table2[Year],Table3[[#This Row],[Year]])</f>
        <v>2281383</v>
      </c>
      <c r="S31">
        <f>Table3[[#This Row],[Monthly Target Yield in Wh]]/(10^6)</f>
        <v>2.2813829999999999</v>
      </c>
      <c r="T31">
        <f t="shared" si="1"/>
        <v>32.585804312559532</v>
      </c>
    </row>
    <row r="32" spans="1:27">
      <c r="A32" s="35">
        <f t="shared" si="0"/>
        <v>2023</v>
      </c>
      <c r="B32" s="35">
        <f>MONTH(Table2[[#This Row],[Date]])</f>
        <v>1</v>
      </c>
      <c r="C32" s="24">
        <v>44956</v>
      </c>
      <c r="D32">
        <v>190</v>
      </c>
      <c r="E32">
        <v>0</v>
      </c>
      <c r="F32">
        <v>0</v>
      </c>
      <c r="G32">
        <v>0.01</v>
      </c>
      <c r="H32">
        <v>0</v>
      </c>
      <c r="I32">
        <v>-100</v>
      </c>
      <c r="J32" s="35">
        <f>SUM(Table2[[#This Row],[Total Yield in Wh]]-Table2[[#This Row],[Target Yield Wh]])</f>
        <v>190</v>
      </c>
      <c r="K32" s="36">
        <f>Table2[[#This Row],[Total Yield in Wh]]*0.001*0.1</f>
        <v>1.9000000000000003E-2</v>
      </c>
      <c r="L32" s="8"/>
      <c r="M32" s="8"/>
      <c r="N32" s="8">
        <v>2020</v>
      </c>
      <c r="O32">
        <v>9</v>
      </c>
      <c r="P32">
        <f>SUMIFS(Table2[Total Yield in Wh], Table2[Month],Table3[[#This Row],[Month]],Table2[Year],Table3[[#This Row],[Year]])</f>
        <v>3452980</v>
      </c>
      <c r="Q32" s="7">
        <f>Table3[[#This Row],[Monthly Yield in Wh]]/(10^6)</f>
        <v>3.4529800000000002</v>
      </c>
      <c r="R32">
        <f>SUMIFS(Table2[Target Yield Wh], Table2[Month],Table3[[#This Row],[Month]],Table2[Year],Table3[[#This Row],[Year]])</f>
        <v>3041850</v>
      </c>
      <c r="S32">
        <f>Table3[[#This Row],[Monthly Target Yield in Wh]]/(10^6)</f>
        <v>3.0418500000000002</v>
      </c>
      <c r="T32">
        <f t="shared" si="1"/>
        <v>13.515788089485017</v>
      </c>
    </row>
    <row r="33" spans="1:20">
      <c r="A33" s="35">
        <f t="shared" si="0"/>
        <v>2023</v>
      </c>
      <c r="B33" s="35">
        <f>MONTH(Table2[[#This Row],[Date]])</f>
        <v>1</v>
      </c>
      <c r="C33" s="24">
        <v>44955</v>
      </c>
      <c r="D33">
        <v>0</v>
      </c>
      <c r="E33">
        <v>0</v>
      </c>
      <c r="F33">
        <v>0</v>
      </c>
      <c r="G33">
        <v>0</v>
      </c>
      <c r="H33">
        <v>0</v>
      </c>
      <c r="I33">
        <v>-100</v>
      </c>
      <c r="J33" s="35">
        <f>SUM(Table2[[#This Row],[Total Yield in Wh]]-Table2[[#This Row],[Target Yield Wh]])</f>
        <v>0</v>
      </c>
      <c r="K33" s="36">
        <f>Table2[[#This Row],[Total Yield in Wh]]*0.001*0.1</f>
        <v>0</v>
      </c>
      <c r="L33" s="8"/>
      <c r="M33" s="8"/>
      <c r="N33" s="8">
        <v>2020</v>
      </c>
      <c r="O33">
        <v>8</v>
      </c>
      <c r="P33">
        <f>SUMIFS(Table2[Total Yield in Wh], Table2[Month],Table3[[#This Row],[Month]],Table2[Year],Table3[[#This Row],[Year]])</f>
        <v>5341170</v>
      </c>
      <c r="Q33" s="7">
        <f>Table3[[#This Row],[Monthly Yield in Wh]]/(10^6)</f>
        <v>5.34117</v>
      </c>
      <c r="R33">
        <f>SUMIFS(Table2[Target Yield Wh], Table2[Month],Table3[[#This Row],[Month]],Table2[Year],Table3[[#This Row],[Year]])</f>
        <v>4182551</v>
      </c>
      <c r="S33">
        <f>Table3[[#This Row],[Monthly Target Yield in Wh]]/(10^6)</f>
        <v>4.1825510000000001</v>
      </c>
      <c r="T33">
        <f t="shared" si="1"/>
        <v>27.701252178395436</v>
      </c>
    </row>
    <row r="34" spans="1:20">
      <c r="A34" s="35">
        <f t="shared" si="0"/>
        <v>2023</v>
      </c>
      <c r="B34" s="35">
        <f>MONTH(Table2[[#This Row],[Date]])</f>
        <v>1</v>
      </c>
      <c r="C34" s="24">
        <v>44954</v>
      </c>
      <c r="D34">
        <v>2020</v>
      </c>
      <c r="E34">
        <v>0</v>
      </c>
      <c r="F34">
        <v>0.04</v>
      </c>
      <c r="G34">
        <v>7.0000000000000007E-2</v>
      </c>
      <c r="H34">
        <v>0</v>
      </c>
      <c r="I34">
        <v>-100</v>
      </c>
      <c r="J34" s="35">
        <f>SUM(Table2[[#This Row],[Total Yield in Wh]]-Table2[[#This Row],[Target Yield Wh]])</f>
        <v>2020</v>
      </c>
      <c r="K34" s="36">
        <f>Table2[[#This Row],[Total Yield in Wh]]*0.001*0.1</f>
        <v>0.20200000000000001</v>
      </c>
      <c r="L34" s="8"/>
      <c r="M34" s="8"/>
      <c r="N34" s="8">
        <v>2020</v>
      </c>
      <c r="O34">
        <v>7</v>
      </c>
      <c r="P34">
        <f>SUMIFS(Table2[Total Yield in Wh], Table2[Month],Table3[[#This Row],[Month]],Table2[Year],Table3[[#This Row],[Year]])</f>
        <v>5873360</v>
      </c>
      <c r="Q34" s="7">
        <f>Table3[[#This Row],[Monthly Yield in Wh]]/(10^6)</f>
        <v>5.8733599999999999</v>
      </c>
      <c r="R34">
        <f>SUMIFS(Table2[Target Yield Wh], Table2[Month],Table3[[#This Row],[Month]],Table2[Year],Table3[[#This Row],[Year]])</f>
        <v>5323227</v>
      </c>
      <c r="S34">
        <f>Table3[[#This Row],[Monthly Target Yield in Wh]]/(10^6)</f>
        <v>5.3232270000000002</v>
      </c>
      <c r="T34">
        <f t="shared" si="1"/>
        <v>10.334577127746009</v>
      </c>
    </row>
    <row r="35" spans="1:20">
      <c r="A35" s="35">
        <f t="shared" si="0"/>
        <v>2023</v>
      </c>
      <c r="B35" s="35">
        <f>MONTH(Table2[[#This Row],[Date]])</f>
        <v>1</v>
      </c>
      <c r="C35" s="24">
        <v>44953</v>
      </c>
      <c r="D35">
        <v>680</v>
      </c>
      <c r="E35">
        <v>0</v>
      </c>
      <c r="F35">
        <v>0.01</v>
      </c>
      <c r="G35">
        <v>0.02</v>
      </c>
      <c r="H35">
        <v>0</v>
      </c>
      <c r="I35">
        <v>-100</v>
      </c>
      <c r="J35" s="35">
        <f>SUM(Table2[[#This Row],[Total Yield in Wh]]-Table2[[#This Row],[Target Yield Wh]])</f>
        <v>680</v>
      </c>
      <c r="K35" s="36">
        <f>Table2[[#This Row],[Total Yield in Wh]]*0.001*0.1</f>
        <v>6.8000000000000005E-2</v>
      </c>
      <c r="L35" s="8"/>
      <c r="M35" s="8"/>
      <c r="N35" s="8">
        <v>2020</v>
      </c>
      <c r="O35">
        <v>6</v>
      </c>
      <c r="P35">
        <f>SUMIFS(Table2[Total Yield in Wh], Table2[Month],Table3[[#This Row],[Month]],Table2[Year],Table3[[#This Row],[Year]])</f>
        <v>5823670</v>
      </c>
      <c r="Q35" s="7">
        <f>Table3[[#This Row],[Monthly Yield in Wh]]/(10^6)</f>
        <v>5.8236699999999999</v>
      </c>
      <c r="R35">
        <f>SUMIFS(Table2[Target Yield Wh], Table2[Month],Table3[[#This Row],[Month]],Table2[Year],Table3[[#This Row],[Year]])</f>
        <v>5703480</v>
      </c>
      <c r="S35">
        <f>Table3[[#This Row],[Monthly Target Yield in Wh]]/(10^6)</f>
        <v>5.7034799999999999</v>
      </c>
      <c r="T35">
        <f t="shared" si="1"/>
        <v>2.1073099230645149</v>
      </c>
    </row>
    <row r="36" spans="1:20">
      <c r="A36" s="35">
        <f t="shared" si="0"/>
        <v>2023</v>
      </c>
      <c r="B36" s="35">
        <f>MONTH(Table2[[#This Row],[Date]])</f>
        <v>1</v>
      </c>
      <c r="C36" s="24">
        <v>44952</v>
      </c>
      <c r="D36">
        <v>1410</v>
      </c>
      <c r="E36">
        <v>0</v>
      </c>
      <c r="F36">
        <v>0.03</v>
      </c>
      <c r="G36">
        <v>0.05</v>
      </c>
      <c r="H36">
        <v>0</v>
      </c>
      <c r="I36">
        <v>-100</v>
      </c>
      <c r="J36" s="35">
        <f>SUM(Table2[[#This Row],[Total Yield in Wh]]-Table2[[#This Row],[Target Yield Wh]])</f>
        <v>1410</v>
      </c>
      <c r="K36" s="36">
        <f>Table2[[#This Row],[Total Yield in Wh]]*0.001*0.1</f>
        <v>0.14099999999999999</v>
      </c>
      <c r="L36" s="8"/>
      <c r="M36" s="8"/>
      <c r="N36" s="8">
        <v>2020</v>
      </c>
      <c r="O36">
        <v>5</v>
      </c>
      <c r="P36">
        <f>SUMIFS(Table2[Total Yield in Wh], Table2[Month],Table3[[#This Row],[Month]],Table2[Year],Table3[[#This Row],[Year]])</f>
        <v>5266770</v>
      </c>
      <c r="Q36" s="7">
        <f>Table3[[#This Row],[Monthly Yield in Wh]]/(10^6)</f>
        <v>5.2667700000000002</v>
      </c>
      <c r="R36">
        <f>SUMIFS(Table2[Target Yield Wh], Table2[Month],Table3[[#This Row],[Month]],Table2[Year],Table3[[#This Row],[Year]])</f>
        <v>5323227</v>
      </c>
      <c r="S36">
        <f>Table3[[#This Row],[Monthly Target Yield in Wh]]/(10^6)</f>
        <v>5.3232270000000002</v>
      </c>
      <c r="T36">
        <f t="shared" si="1"/>
        <v>-1.0605784799333187</v>
      </c>
    </row>
    <row r="37" spans="1:20">
      <c r="A37" s="35">
        <f t="shared" si="0"/>
        <v>2023</v>
      </c>
      <c r="B37" s="35">
        <f>MONTH(Table2[[#This Row],[Date]])</f>
        <v>1</v>
      </c>
      <c r="C37" s="24">
        <v>44951</v>
      </c>
      <c r="D37">
        <v>3620</v>
      </c>
      <c r="E37">
        <v>0</v>
      </c>
      <c r="F37">
        <v>0.08</v>
      </c>
      <c r="G37">
        <v>0.12</v>
      </c>
      <c r="H37">
        <v>0</v>
      </c>
      <c r="I37">
        <v>-100</v>
      </c>
      <c r="J37" s="35">
        <f>SUM(Table2[[#This Row],[Total Yield in Wh]]-Table2[[#This Row],[Target Yield Wh]])</f>
        <v>3620</v>
      </c>
      <c r="K37" s="36">
        <f>Table2[[#This Row],[Total Yield in Wh]]*0.001*0.1</f>
        <v>0.36200000000000004</v>
      </c>
      <c r="L37" s="8"/>
      <c r="M37" s="8"/>
      <c r="N37" s="8">
        <v>2020</v>
      </c>
      <c r="O37">
        <v>4</v>
      </c>
      <c r="P37">
        <f>SUMIFS(Table2[Total Yield in Wh], Table2[Month],Table3[[#This Row],[Month]],Table2[Year],Table3[[#This Row],[Year]])</f>
        <v>4761670</v>
      </c>
      <c r="Q37" s="7">
        <f>Table3[[#This Row],[Monthly Yield in Wh]]/(10^6)</f>
        <v>4.7616699999999996</v>
      </c>
      <c r="R37">
        <f>SUMIFS(Table2[Target Yield Wh], Table2[Month],Table3[[#This Row],[Month]],Table2[Year],Table3[[#This Row],[Year]])</f>
        <v>4182540</v>
      </c>
      <c r="S37">
        <f>Table3[[#This Row],[Monthly Target Yield in Wh]]/(10^6)</f>
        <v>4.1825400000000004</v>
      </c>
      <c r="T37">
        <f t="shared" si="1"/>
        <v>13.846370865550597</v>
      </c>
    </row>
    <row r="38" spans="1:20">
      <c r="A38" s="35">
        <f t="shared" si="0"/>
        <v>2023</v>
      </c>
      <c r="B38" s="35">
        <f>MONTH(Table2[[#This Row],[Date]])</f>
        <v>1</v>
      </c>
      <c r="C38" s="24">
        <v>44950</v>
      </c>
      <c r="D38">
        <v>35390</v>
      </c>
      <c r="E38">
        <v>0</v>
      </c>
      <c r="F38">
        <v>0.76</v>
      </c>
      <c r="G38">
        <v>1.1599999999999999</v>
      </c>
      <c r="H38">
        <v>0</v>
      </c>
      <c r="I38">
        <v>-100</v>
      </c>
      <c r="J38" s="35">
        <f>SUM(Table2[[#This Row],[Total Yield in Wh]]-Table2[[#This Row],[Target Yield Wh]])</f>
        <v>35390</v>
      </c>
      <c r="K38" s="36">
        <f>Table2[[#This Row],[Total Yield in Wh]]*0.001*0.1</f>
        <v>3.5390000000000001</v>
      </c>
      <c r="L38" s="8"/>
      <c r="M38" s="8"/>
      <c r="N38" s="8">
        <v>2020</v>
      </c>
      <c r="O38">
        <v>3</v>
      </c>
      <c r="P38">
        <f>SUMIFS(Table2[Total Yield in Wh], Table2[Month],Table3[[#This Row],[Month]],Table2[Year],Table3[[#This Row],[Year]])</f>
        <v>3204980</v>
      </c>
      <c r="Q38" s="7">
        <f>Table3[[#This Row],[Monthly Yield in Wh]]/(10^6)</f>
        <v>3.2049799999999999</v>
      </c>
      <c r="R38">
        <f>SUMIFS(Table2[Target Yield Wh], Table2[Month],Table3[[#This Row],[Month]],Table2[Year],Table3[[#This Row],[Year]])</f>
        <v>2661598</v>
      </c>
      <c r="S38">
        <f>Table3[[#This Row],[Monthly Target Yield in Wh]]/(10^6)</f>
        <v>2.6615980000000001</v>
      </c>
      <c r="T38">
        <f t="shared" si="1"/>
        <v>20.415630008739111</v>
      </c>
    </row>
    <row r="39" spans="1:20">
      <c r="A39" s="35">
        <f t="shared" si="0"/>
        <v>2023</v>
      </c>
      <c r="B39" s="35">
        <f>MONTH(Table2[[#This Row],[Date]])</f>
        <v>1</v>
      </c>
      <c r="C39" s="24">
        <v>44949</v>
      </c>
      <c r="D39">
        <v>10190</v>
      </c>
      <c r="E39">
        <v>0</v>
      </c>
      <c r="F39">
        <v>0.22</v>
      </c>
      <c r="G39">
        <v>0.33</v>
      </c>
      <c r="H39">
        <v>0</v>
      </c>
      <c r="I39">
        <v>-100</v>
      </c>
      <c r="J39" s="35">
        <f>SUM(Table2[[#This Row],[Total Yield in Wh]]-Table2[[#This Row],[Target Yield Wh]])</f>
        <v>10190</v>
      </c>
      <c r="K39" s="36">
        <f>Table2[[#This Row],[Total Yield in Wh]]*0.001*0.1</f>
        <v>1.0189999999999999</v>
      </c>
      <c r="L39" s="8"/>
      <c r="M39" s="8"/>
      <c r="N39" s="8">
        <v>2020</v>
      </c>
      <c r="O39">
        <v>2</v>
      </c>
      <c r="P39">
        <f>SUMIFS(Table2[Total Yield in Wh], Table2[Month],Table3[[#This Row],[Month]],Table2[Year],Table3[[#This Row],[Year]])</f>
        <v>1465000</v>
      </c>
      <c r="Q39" s="7">
        <f>Table3[[#This Row],[Monthly Yield in Wh]]/(10^6)</f>
        <v>1.4650000000000001</v>
      </c>
      <c r="R39">
        <f>SUMIFS(Table2[Target Yield Wh], Table2[Month],Table3[[#This Row],[Month]],Table2[Year],Table3[[#This Row],[Year]])</f>
        <v>1520905</v>
      </c>
      <c r="S39">
        <f>Table3[[#This Row],[Monthly Target Yield in Wh]]/(10^6)</f>
        <v>1.520905</v>
      </c>
      <c r="T39">
        <f t="shared" si="1"/>
        <v>-3.6757719910185052</v>
      </c>
    </row>
    <row r="40" spans="1:20">
      <c r="A40" s="35">
        <f t="shared" si="0"/>
        <v>2023</v>
      </c>
      <c r="B40" s="35">
        <f>MONTH(Table2[[#This Row],[Date]])</f>
        <v>1</v>
      </c>
      <c r="C40" s="24">
        <v>44948</v>
      </c>
      <c r="D40">
        <v>2210</v>
      </c>
      <c r="E40">
        <v>0</v>
      </c>
      <c r="F40">
        <v>0.05</v>
      </c>
      <c r="G40">
        <v>7.0000000000000007E-2</v>
      </c>
      <c r="H40">
        <v>0</v>
      </c>
      <c r="I40">
        <v>-100</v>
      </c>
      <c r="J40" s="35">
        <f>SUM(Table2[[#This Row],[Total Yield in Wh]]-Table2[[#This Row],[Target Yield Wh]])</f>
        <v>2210</v>
      </c>
      <c r="K40" s="36">
        <f>Table2[[#This Row],[Total Yield in Wh]]*0.001*0.1</f>
        <v>0.221</v>
      </c>
      <c r="L40" s="8"/>
      <c r="M40" s="8"/>
      <c r="N40" s="8">
        <v>2020</v>
      </c>
      <c r="O40">
        <v>1</v>
      </c>
      <c r="P40">
        <f>SUMIFS(Table2[Total Yield in Wh], Table2[Month],Table3[[#This Row],[Month]],Table2[Year],Table3[[#This Row],[Year]])</f>
        <v>569970</v>
      </c>
      <c r="Q40" s="7">
        <f>Table3[[#This Row],[Monthly Yield in Wh]]/(10^6)</f>
        <v>0.56996999999999998</v>
      </c>
      <c r="R40">
        <f>SUMIFS(Table2[Target Yield Wh], Table2[Month],Table3[[#This Row],[Month]],Table2[Year],Table3[[#This Row],[Year]])</f>
        <v>1520922</v>
      </c>
      <c r="S40">
        <f>Table3[[#This Row],[Monthly Target Yield in Wh]]/(10^6)</f>
        <v>1.5209220000000001</v>
      </c>
      <c r="T40">
        <f t="shared" si="1"/>
        <v>-62.524705408955882</v>
      </c>
    </row>
    <row r="41" spans="1:20">
      <c r="A41" s="35">
        <f t="shared" si="0"/>
        <v>2023</v>
      </c>
      <c r="B41" s="35">
        <f>MONTH(Table2[[#This Row],[Date]])</f>
        <v>1</v>
      </c>
      <c r="C41" s="24">
        <v>44947</v>
      </c>
      <c r="D41">
        <v>4480</v>
      </c>
      <c r="E41">
        <v>0</v>
      </c>
      <c r="F41">
        <v>0.1</v>
      </c>
      <c r="G41">
        <v>0.15</v>
      </c>
      <c r="H41">
        <v>0</v>
      </c>
      <c r="I41">
        <v>-100</v>
      </c>
      <c r="J41" s="35">
        <f>SUM(Table2[[#This Row],[Total Yield in Wh]]-Table2[[#This Row],[Target Yield Wh]])</f>
        <v>4480</v>
      </c>
      <c r="K41" s="36">
        <f>Table2[[#This Row],[Total Yield in Wh]]*0.001*0.1</f>
        <v>0.44800000000000006</v>
      </c>
      <c r="L41" s="8"/>
      <c r="M41" s="8"/>
      <c r="N41" s="8">
        <v>2019</v>
      </c>
      <c r="O41">
        <v>12</v>
      </c>
      <c r="P41">
        <f>SUMIFS(Table2[Total Yield in Wh], Table2[Month],Table3[[#This Row],[Month]],Table2[Year],Table3[[#This Row],[Year]])</f>
        <v>1688360</v>
      </c>
      <c r="Q41" s="7">
        <f>Table3[[#This Row],[Monthly Yield in Wh]]/(10^6)</f>
        <v>1.6883600000000001</v>
      </c>
      <c r="R41">
        <f>SUMIFS(Table2[Target Yield Wh], Table2[Month],Table3[[#This Row],[Month]],Table2[Year],Table3[[#This Row],[Year]])</f>
        <v>760461</v>
      </c>
      <c r="S41">
        <f>Table3[[#This Row],[Monthly Target Yield in Wh]]/(10^6)</f>
        <v>0.76046100000000005</v>
      </c>
      <c r="T41">
        <f t="shared" si="1"/>
        <v>122.01796015837762</v>
      </c>
    </row>
    <row r="42" spans="1:20">
      <c r="A42" s="35">
        <f t="shared" si="0"/>
        <v>2023</v>
      </c>
      <c r="B42" s="35">
        <f>MONTH(Table2[[#This Row],[Date]])</f>
        <v>1</v>
      </c>
      <c r="C42" s="24">
        <v>44946</v>
      </c>
      <c r="D42">
        <v>4170</v>
      </c>
      <c r="E42">
        <v>0</v>
      </c>
      <c r="F42">
        <v>0.09</v>
      </c>
      <c r="G42">
        <v>0.14000000000000001</v>
      </c>
      <c r="H42">
        <v>0</v>
      </c>
      <c r="I42">
        <v>-100</v>
      </c>
      <c r="J42" s="35">
        <f>SUM(Table2[[#This Row],[Total Yield in Wh]]-Table2[[#This Row],[Target Yield Wh]])</f>
        <v>4170</v>
      </c>
      <c r="K42" s="36">
        <f>Table2[[#This Row],[Total Yield in Wh]]*0.001*0.1</f>
        <v>0.41700000000000004</v>
      </c>
      <c r="L42" s="8"/>
      <c r="M42" s="8"/>
      <c r="N42" s="8">
        <v>2019</v>
      </c>
      <c r="O42">
        <v>11</v>
      </c>
      <c r="P42">
        <f>SUMIFS(Table2[Total Yield in Wh], Table2[Month],Table3[[#This Row],[Month]],Table2[Year],Table3[[#This Row],[Year]])</f>
        <v>1106540</v>
      </c>
      <c r="Q42" s="7">
        <f>Table3[[#This Row],[Monthly Yield in Wh]]/(10^6)</f>
        <v>1.1065400000000001</v>
      </c>
      <c r="R42">
        <f>SUMIFS(Table2[Target Yield Wh], Table2[Month],Table3[[#This Row],[Month]],Table2[Year],Table3[[#This Row],[Year]])</f>
        <v>1520910</v>
      </c>
      <c r="S42">
        <f>Table3[[#This Row],[Monthly Target Yield in Wh]]/(10^6)</f>
        <v>1.52091</v>
      </c>
      <c r="T42">
        <f t="shared" si="1"/>
        <v>-27.2448731351625</v>
      </c>
    </row>
    <row r="43" spans="1:20">
      <c r="A43" s="35">
        <f t="shared" si="0"/>
        <v>2023</v>
      </c>
      <c r="B43" s="35">
        <f>MONTH(Table2[[#This Row],[Date]])</f>
        <v>1</v>
      </c>
      <c r="C43" s="24">
        <v>44945</v>
      </c>
      <c r="D43">
        <v>2670</v>
      </c>
      <c r="E43">
        <v>0</v>
      </c>
      <c r="F43">
        <v>0.06</v>
      </c>
      <c r="G43">
        <v>0.09</v>
      </c>
      <c r="H43">
        <v>0</v>
      </c>
      <c r="I43">
        <v>-100</v>
      </c>
      <c r="J43" s="35">
        <f>SUM(Table2[[#This Row],[Total Yield in Wh]]-Table2[[#This Row],[Target Yield Wh]])</f>
        <v>2670</v>
      </c>
      <c r="K43" s="36">
        <f>Table2[[#This Row],[Total Yield in Wh]]*0.001*0.1</f>
        <v>0.26700000000000002</v>
      </c>
      <c r="L43" s="8"/>
      <c r="M43" s="8"/>
      <c r="N43" s="8">
        <v>2019</v>
      </c>
      <c r="O43">
        <v>10</v>
      </c>
      <c r="P43">
        <f>SUMIFS(Table2[Total Yield in Wh], Table2[Month],Table3[[#This Row],[Month]],Table2[Year],Table3[[#This Row],[Year]])</f>
        <v>2445810</v>
      </c>
      <c r="Q43" s="7">
        <f>Table3[[#This Row],[Monthly Yield in Wh]]/(10^6)</f>
        <v>2.4458099999999998</v>
      </c>
      <c r="R43">
        <f>SUMIFS(Table2[Target Yield Wh], Table2[Month],Table3[[#This Row],[Month]],Table2[Year],Table3[[#This Row],[Year]])</f>
        <v>2281383</v>
      </c>
      <c r="S43">
        <f>Table3[[#This Row],[Monthly Target Yield in Wh]]/(10^6)</f>
        <v>2.2813829999999999</v>
      </c>
      <c r="T43">
        <f t="shared" si="1"/>
        <v>7.2073387063899403</v>
      </c>
    </row>
    <row r="44" spans="1:20">
      <c r="A44" s="35">
        <f t="shared" si="0"/>
        <v>2023</v>
      </c>
      <c r="B44" s="35">
        <f>MONTH(Table2[[#This Row],[Date]])</f>
        <v>1</v>
      </c>
      <c r="C44" s="24">
        <v>44944</v>
      </c>
      <c r="D44">
        <v>23100</v>
      </c>
      <c r="E44">
        <v>0</v>
      </c>
      <c r="F44">
        <v>0.5</v>
      </c>
      <c r="G44">
        <v>0.76</v>
      </c>
      <c r="H44">
        <v>0</v>
      </c>
      <c r="I44">
        <v>-100</v>
      </c>
      <c r="J44" s="35">
        <f>SUM(Table2[[#This Row],[Total Yield in Wh]]-Table2[[#This Row],[Target Yield Wh]])</f>
        <v>23100</v>
      </c>
      <c r="K44" s="36">
        <f>Table2[[#This Row],[Total Yield in Wh]]*0.001*0.1</f>
        <v>2.31</v>
      </c>
      <c r="L44" s="8"/>
      <c r="M44" s="8"/>
      <c r="N44" s="8">
        <v>2019</v>
      </c>
      <c r="O44">
        <v>9</v>
      </c>
      <c r="P44">
        <f>SUMIFS(Table2[Total Yield in Wh], Table2[Month],Table3[[#This Row],[Month]],Table2[Year],Table3[[#This Row],[Year]])</f>
        <v>3227960</v>
      </c>
      <c r="Q44" s="7">
        <f>Table3[[#This Row],[Monthly Yield in Wh]]/(10^6)</f>
        <v>3.2279599999999999</v>
      </c>
      <c r="R44">
        <f>SUMIFS(Table2[Target Yield Wh], Table2[Month],Table3[[#This Row],[Month]],Table2[Year],Table3[[#This Row],[Year]])</f>
        <v>3041850</v>
      </c>
      <c r="S44">
        <f>Table3[[#This Row],[Monthly Target Yield in Wh]]/(10^6)</f>
        <v>3.0418500000000002</v>
      </c>
      <c r="T44">
        <f t="shared" si="1"/>
        <v>6.118316156286471</v>
      </c>
    </row>
    <row r="45" spans="1:20">
      <c r="A45" s="35">
        <f t="shared" si="0"/>
        <v>2023</v>
      </c>
      <c r="B45" s="35">
        <f>MONTH(Table2[[#This Row],[Date]])</f>
        <v>1</v>
      </c>
      <c r="C45" s="24">
        <v>44943</v>
      </c>
      <c r="D45">
        <v>15870</v>
      </c>
      <c r="E45">
        <v>0</v>
      </c>
      <c r="F45">
        <v>0.34</v>
      </c>
      <c r="G45">
        <v>0.52</v>
      </c>
      <c r="H45">
        <v>0</v>
      </c>
      <c r="I45">
        <v>-100</v>
      </c>
      <c r="J45" s="35">
        <f>SUM(Table2[[#This Row],[Total Yield in Wh]]-Table2[[#This Row],[Target Yield Wh]])</f>
        <v>15870</v>
      </c>
      <c r="K45" s="36">
        <f>Table2[[#This Row],[Total Yield in Wh]]*0.001*0.1</f>
        <v>1.5870000000000002</v>
      </c>
      <c r="L45" s="8"/>
      <c r="M45" s="8"/>
      <c r="N45" s="8">
        <v>2019</v>
      </c>
      <c r="O45">
        <v>8</v>
      </c>
      <c r="P45">
        <f>SUMIFS(Table2[Total Yield in Wh], Table2[Month],Table3[[#This Row],[Month]],Table2[Year],Table3[[#This Row],[Year]])</f>
        <v>5187930</v>
      </c>
      <c r="Q45" s="7">
        <f>Table3[[#This Row],[Monthly Yield in Wh]]/(10^6)</f>
        <v>5.1879299999999997</v>
      </c>
      <c r="R45">
        <f>SUMIFS(Table2[Target Yield Wh], Table2[Month],Table3[[#This Row],[Month]],Table2[Year],Table3[[#This Row],[Year]])</f>
        <v>4182551</v>
      </c>
      <c r="S45">
        <f>Table3[[#This Row],[Monthly Target Yield in Wh]]/(10^6)</f>
        <v>4.1825510000000001</v>
      </c>
      <c r="T45">
        <f t="shared" si="1"/>
        <v>24.037459435641072</v>
      </c>
    </row>
    <row r="46" spans="1:20">
      <c r="A46" s="35">
        <f t="shared" si="0"/>
        <v>2023</v>
      </c>
      <c r="B46" s="35">
        <f>MONTH(Table2[[#This Row],[Date]])</f>
        <v>1</v>
      </c>
      <c r="C46" s="24">
        <v>44942</v>
      </c>
      <c r="D46">
        <v>7990</v>
      </c>
      <c r="E46">
        <v>0</v>
      </c>
      <c r="F46">
        <v>0.17</v>
      </c>
      <c r="G46">
        <v>0.26</v>
      </c>
      <c r="H46">
        <v>0</v>
      </c>
      <c r="I46">
        <v>-100</v>
      </c>
      <c r="J46" s="35">
        <f>SUM(Table2[[#This Row],[Total Yield in Wh]]-Table2[[#This Row],[Target Yield Wh]])</f>
        <v>7990</v>
      </c>
      <c r="K46" s="36">
        <f>Table2[[#This Row],[Total Yield in Wh]]*0.001*0.1</f>
        <v>0.79900000000000004</v>
      </c>
      <c r="L46" s="8"/>
      <c r="M46" s="8"/>
      <c r="N46" s="8">
        <v>2019</v>
      </c>
      <c r="O46">
        <v>7</v>
      </c>
      <c r="P46">
        <f>SUMIFS(Table2[Total Yield in Wh], Table2[Month],Table3[[#This Row],[Month]],Table2[Year],Table3[[#This Row],[Year]])</f>
        <v>5980680</v>
      </c>
      <c r="Q46" s="7">
        <f>Table3[[#This Row],[Monthly Yield in Wh]]/(10^6)</f>
        <v>5.9806800000000004</v>
      </c>
      <c r="R46">
        <f>SUMIFS(Table2[Target Yield Wh], Table2[Month],Table3[[#This Row],[Month]],Table2[Year],Table3[[#This Row],[Year]])</f>
        <v>5323227</v>
      </c>
      <c r="S46">
        <f>Table3[[#This Row],[Monthly Target Yield in Wh]]/(10^6)</f>
        <v>5.3232270000000002</v>
      </c>
      <c r="T46">
        <f t="shared" si="1"/>
        <v>12.350647455011782</v>
      </c>
    </row>
    <row r="47" spans="1:20">
      <c r="A47" s="35">
        <f t="shared" si="0"/>
        <v>2023</v>
      </c>
      <c r="B47" s="35">
        <f>MONTH(Table2[[#This Row],[Date]])</f>
        <v>1</v>
      </c>
      <c r="C47" s="24">
        <v>44941</v>
      </c>
      <c r="D47">
        <v>105520</v>
      </c>
      <c r="E47">
        <v>0</v>
      </c>
      <c r="F47">
        <v>2.2599999999999998</v>
      </c>
      <c r="G47">
        <v>3.46</v>
      </c>
      <c r="H47">
        <v>0</v>
      </c>
      <c r="I47">
        <v>-100</v>
      </c>
      <c r="J47" s="35">
        <f>SUM(Table2[[#This Row],[Total Yield in Wh]]-Table2[[#This Row],[Target Yield Wh]])</f>
        <v>105520</v>
      </c>
      <c r="K47" s="36">
        <f>Table2[[#This Row],[Total Yield in Wh]]*0.001*0.1</f>
        <v>10.552</v>
      </c>
      <c r="L47" s="8"/>
      <c r="M47" s="8"/>
      <c r="N47" s="8">
        <v>2019</v>
      </c>
      <c r="O47">
        <v>6</v>
      </c>
      <c r="P47">
        <f>SUMIFS(Table2[Total Yield in Wh], Table2[Month],Table3[[#This Row],[Month]],Table2[Year],Table3[[#This Row],[Year]])</f>
        <v>4991230</v>
      </c>
      <c r="Q47" s="7">
        <f>Table3[[#This Row],[Monthly Yield in Wh]]/(10^6)</f>
        <v>4.9912299999999998</v>
      </c>
      <c r="R47">
        <f>SUMIFS(Table2[Target Yield Wh], Table2[Month],Table3[[#This Row],[Month]],Table2[Year],Table3[[#This Row],[Year]])</f>
        <v>5703480</v>
      </c>
      <c r="S47">
        <f>Table3[[#This Row],[Monthly Target Yield in Wh]]/(10^6)</f>
        <v>5.7034799999999999</v>
      </c>
      <c r="T47">
        <f t="shared" si="1"/>
        <v>-12.487989788690413</v>
      </c>
    </row>
    <row r="48" spans="1:20">
      <c r="A48" s="35">
        <f t="shared" si="0"/>
        <v>2023</v>
      </c>
      <c r="B48" s="35">
        <f>MONTH(Table2[[#This Row],[Date]])</f>
        <v>1</v>
      </c>
      <c r="C48" s="24">
        <v>44940</v>
      </c>
      <c r="D48">
        <v>80760</v>
      </c>
      <c r="E48">
        <v>0</v>
      </c>
      <c r="F48">
        <v>1.73</v>
      </c>
      <c r="G48">
        <v>2.65</v>
      </c>
      <c r="H48">
        <v>0</v>
      </c>
      <c r="I48">
        <v>-100</v>
      </c>
      <c r="J48" s="35">
        <f>SUM(Table2[[#This Row],[Total Yield in Wh]]-Table2[[#This Row],[Target Yield Wh]])</f>
        <v>80760</v>
      </c>
      <c r="K48" s="36">
        <f>Table2[[#This Row],[Total Yield in Wh]]*0.001*0.1</f>
        <v>8.0760000000000005</v>
      </c>
      <c r="L48" s="8"/>
      <c r="M48" s="8"/>
      <c r="N48" s="8">
        <v>2019</v>
      </c>
      <c r="O48">
        <v>5</v>
      </c>
      <c r="P48">
        <f>SUMIFS(Table2[Total Yield in Wh], Table2[Month],Table3[[#This Row],[Month]],Table2[Year],Table3[[#This Row],[Year]])</f>
        <v>4377320</v>
      </c>
      <c r="Q48" s="7">
        <f>Table3[[#This Row],[Monthly Yield in Wh]]/(10^6)</f>
        <v>4.3773200000000001</v>
      </c>
      <c r="R48">
        <f>SUMIFS(Table2[Target Yield Wh], Table2[Month],Table3[[#This Row],[Month]],Table2[Year],Table3[[#This Row],[Year]])</f>
        <v>5323227</v>
      </c>
      <c r="S48">
        <f>Table3[[#This Row],[Monthly Target Yield in Wh]]/(10^6)</f>
        <v>5.3232270000000002</v>
      </c>
      <c r="T48">
        <f t="shared" si="1"/>
        <v>-17.769428205860844</v>
      </c>
    </row>
    <row r="49" spans="1:20">
      <c r="A49" s="35">
        <f t="shared" si="0"/>
        <v>2023</v>
      </c>
      <c r="B49" s="35">
        <f>MONTH(Table2[[#This Row],[Date]])</f>
        <v>1</v>
      </c>
      <c r="C49" s="24">
        <v>44939</v>
      </c>
      <c r="D49">
        <v>28820</v>
      </c>
      <c r="E49">
        <v>0</v>
      </c>
      <c r="F49">
        <v>0.62</v>
      </c>
      <c r="G49">
        <v>0.95</v>
      </c>
      <c r="H49">
        <v>0</v>
      </c>
      <c r="I49">
        <v>-100</v>
      </c>
      <c r="J49" s="35">
        <f>SUM(Table2[[#This Row],[Total Yield in Wh]]-Table2[[#This Row],[Target Yield Wh]])</f>
        <v>28820</v>
      </c>
      <c r="K49" s="36">
        <f>Table2[[#This Row],[Total Yield in Wh]]*0.001*0.1</f>
        <v>2.8820000000000001</v>
      </c>
      <c r="L49" s="8"/>
      <c r="M49" s="8"/>
      <c r="N49" s="8">
        <v>2019</v>
      </c>
      <c r="O49">
        <v>4</v>
      </c>
      <c r="P49">
        <f>SUMIFS(Table2[Total Yield in Wh], Table2[Month],Table3[[#This Row],[Month]],Table2[Year],Table3[[#This Row],[Year]])</f>
        <v>3901650</v>
      </c>
      <c r="Q49" s="7">
        <f>Table3[[#This Row],[Monthly Yield in Wh]]/(10^6)</f>
        <v>3.9016500000000001</v>
      </c>
      <c r="R49">
        <f>SUMIFS(Table2[Target Yield Wh], Table2[Month],Table3[[#This Row],[Month]],Table2[Year],Table3[[#This Row],[Year]])</f>
        <v>4182540</v>
      </c>
      <c r="S49">
        <f>Table3[[#This Row],[Monthly Target Yield in Wh]]/(10^6)</f>
        <v>4.1825400000000004</v>
      </c>
      <c r="T49">
        <f t="shared" si="1"/>
        <v>-6.7157755813453068</v>
      </c>
    </row>
    <row r="50" spans="1:20">
      <c r="A50" s="35">
        <f t="shared" si="0"/>
        <v>2023</v>
      </c>
      <c r="B50" s="35">
        <f>MONTH(Table2[[#This Row],[Date]])</f>
        <v>1</v>
      </c>
      <c r="C50" s="24">
        <v>44938</v>
      </c>
      <c r="D50">
        <v>20500</v>
      </c>
      <c r="E50">
        <v>0</v>
      </c>
      <c r="F50">
        <v>0.44</v>
      </c>
      <c r="G50">
        <v>0.67</v>
      </c>
      <c r="H50">
        <v>0</v>
      </c>
      <c r="I50">
        <v>-100</v>
      </c>
      <c r="J50" s="35">
        <f>SUM(Table2[[#This Row],[Total Yield in Wh]]-Table2[[#This Row],[Target Yield Wh]])</f>
        <v>20500</v>
      </c>
      <c r="K50" s="36">
        <f>Table2[[#This Row],[Total Yield in Wh]]*0.001*0.1</f>
        <v>2.0500000000000003</v>
      </c>
      <c r="L50" s="8"/>
      <c r="M50" s="8"/>
      <c r="N50" s="8">
        <v>2019</v>
      </c>
      <c r="O50">
        <v>3</v>
      </c>
      <c r="P50">
        <f>SUMIFS(Table2[Total Yield in Wh], Table2[Month],Table3[[#This Row],[Month]],Table2[Year],Table3[[#This Row],[Year]])</f>
        <v>2890690</v>
      </c>
      <c r="Q50" s="7">
        <f>Table3[[#This Row],[Monthly Yield in Wh]]/(10^6)</f>
        <v>2.8906900000000002</v>
      </c>
      <c r="R50">
        <f>SUMIFS(Table2[Target Yield Wh], Table2[Month],Table3[[#This Row],[Month]],Table2[Year],Table3[[#This Row],[Year]])</f>
        <v>1717160</v>
      </c>
      <c r="S50">
        <f>Table3[[#This Row],[Monthly Target Yield in Wh]]/(10^6)</f>
        <v>1.71716</v>
      </c>
      <c r="T50">
        <f t="shared" si="1"/>
        <v>68.341331034964711</v>
      </c>
    </row>
    <row r="51" spans="1:20">
      <c r="A51" s="35">
        <f t="shared" si="0"/>
        <v>2023</v>
      </c>
      <c r="B51" s="35">
        <f>MONTH(Table2[[#This Row],[Date]])</f>
        <v>1</v>
      </c>
      <c r="C51" s="24">
        <v>44937</v>
      </c>
      <c r="D51">
        <v>78400</v>
      </c>
      <c r="E51">
        <v>0</v>
      </c>
      <c r="F51">
        <v>1.68</v>
      </c>
      <c r="G51">
        <v>2.57</v>
      </c>
      <c r="H51">
        <v>0</v>
      </c>
      <c r="I51">
        <v>-100</v>
      </c>
      <c r="J51" s="35">
        <f>SUM(Table2[[#This Row],[Total Yield in Wh]]-Table2[[#This Row],[Target Yield Wh]])</f>
        <v>78400</v>
      </c>
      <c r="K51" s="36">
        <f>Table2[[#This Row],[Total Yield in Wh]]*0.001*0.1</f>
        <v>7.8400000000000007</v>
      </c>
      <c r="L51" s="8"/>
      <c r="M51" s="8"/>
    </row>
    <row r="52" spans="1:20">
      <c r="A52" s="35">
        <f t="shared" si="0"/>
        <v>2023</v>
      </c>
      <c r="B52" s="35">
        <f>MONTH(Table2[[#This Row],[Date]])</f>
        <v>1</v>
      </c>
      <c r="C52" s="24">
        <v>44936</v>
      </c>
      <c r="D52">
        <v>55690</v>
      </c>
      <c r="E52">
        <v>0</v>
      </c>
      <c r="F52">
        <v>1.19</v>
      </c>
      <c r="G52">
        <v>1.83</v>
      </c>
      <c r="H52">
        <v>0</v>
      </c>
      <c r="I52">
        <v>-100</v>
      </c>
      <c r="J52" s="35">
        <f>SUM(Table2[[#This Row],[Total Yield in Wh]]-Table2[[#This Row],[Target Yield Wh]])</f>
        <v>55690</v>
      </c>
      <c r="K52" s="36">
        <f>Table2[[#This Row],[Total Yield in Wh]]*0.001*0.1</f>
        <v>5.569</v>
      </c>
      <c r="L52" s="8"/>
      <c r="M52" s="8"/>
    </row>
    <row r="53" spans="1:20">
      <c r="A53" s="35">
        <f t="shared" si="0"/>
        <v>2023</v>
      </c>
      <c r="B53" s="35">
        <f>MONTH(Table2[[#This Row],[Date]])</f>
        <v>1</v>
      </c>
      <c r="C53" s="24">
        <v>44935</v>
      </c>
      <c r="D53">
        <v>110740</v>
      </c>
      <c r="E53">
        <v>0</v>
      </c>
      <c r="F53">
        <v>2.37</v>
      </c>
      <c r="G53">
        <v>3.63</v>
      </c>
      <c r="H53">
        <v>0</v>
      </c>
      <c r="I53">
        <v>-100</v>
      </c>
      <c r="J53" s="35">
        <f>SUM(Table2[[#This Row],[Total Yield in Wh]]-Table2[[#This Row],[Target Yield Wh]])</f>
        <v>110740</v>
      </c>
      <c r="K53" s="36">
        <f>Table2[[#This Row],[Total Yield in Wh]]*0.001*0.1</f>
        <v>11.074000000000002</v>
      </c>
      <c r="L53" s="8"/>
      <c r="M53" s="8"/>
    </row>
    <row r="54" spans="1:20">
      <c r="A54" s="35">
        <f t="shared" si="0"/>
        <v>2023</v>
      </c>
      <c r="B54" s="35">
        <f>MONTH(Table2[[#This Row],[Date]])</f>
        <v>1</v>
      </c>
      <c r="C54" s="24">
        <v>44934</v>
      </c>
      <c r="D54">
        <v>34170</v>
      </c>
      <c r="E54">
        <v>0</v>
      </c>
      <c r="F54">
        <v>0.73</v>
      </c>
      <c r="G54">
        <v>1.1200000000000001</v>
      </c>
      <c r="H54">
        <v>0</v>
      </c>
      <c r="I54">
        <v>-100</v>
      </c>
      <c r="J54" s="35">
        <f>SUM(Table2[[#This Row],[Total Yield in Wh]]-Table2[[#This Row],[Target Yield Wh]])</f>
        <v>34170</v>
      </c>
      <c r="K54" s="36">
        <f>Table2[[#This Row],[Total Yield in Wh]]*0.001*0.1</f>
        <v>3.4170000000000003</v>
      </c>
      <c r="L54" s="8"/>
      <c r="M54" s="8"/>
    </row>
    <row r="55" spans="1:20">
      <c r="A55" s="35">
        <f t="shared" si="0"/>
        <v>2023</v>
      </c>
      <c r="B55" s="35">
        <f>MONTH(Table2[[#This Row],[Date]])</f>
        <v>1</v>
      </c>
      <c r="C55" s="24">
        <v>44933</v>
      </c>
      <c r="D55">
        <v>90460</v>
      </c>
      <c r="E55">
        <v>0</v>
      </c>
      <c r="F55">
        <v>1.94</v>
      </c>
      <c r="G55">
        <v>2.97</v>
      </c>
      <c r="H55">
        <v>0</v>
      </c>
      <c r="I55">
        <v>-100</v>
      </c>
      <c r="J55" s="35">
        <f>SUM(Table2[[#This Row],[Total Yield in Wh]]-Table2[[#This Row],[Target Yield Wh]])</f>
        <v>90460</v>
      </c>
      <c r="K55" s="36">
        <f>Table2[[#This Row],[Total Yield in Wh]]*0.001*0.1</f>
        <v>9.0460000000000012</v>
      </c>
      <c r="L55" s="8"/>
      <c r="M55" s="8"/>
    </row>
    <row r="56" spans="1:20">
      <c r="A56" s="35">
        <f t="shared" si="0"/>
        <v>2023</v>
      </c>
      <c r="B56" s="35">
        <f>MONTH(Table2[[#This Row],[Date]])</f>
        <v>1</v>
      </c>
      <c r="C56" s="24">
        <v>44932</v>
      </c>
      <c r="D56">
        <v>30380</v>
      </c>
      <c r="E56">
        <v>0</v>
      </c>
      <c r="F56">
        <v>0.65</v>
      </c>
      <c r="G56">
        <v>1</v>
      </c>
      <c r="H56">
        <v>0</v>
      </c>
      <c r="I56">
        <v>-100</v>
      </c>
      <c r="J56" s="35">
        <f>SUM(Table2[[#This Row],[Total Yield in Wh]]-Table2[[#This Row],[Target Yield Wh]])</f>
        <v>30380</v>
      </c>
      <c r="K56" s="36">
        <f>Table2[[#This Row],[Total Yield in Wh]]*0.001*0.1</f>
        <v>3.0380000000000003</v>
      </c>
      <c r="L56" s="8"/>
      <c r="M56" s="8"/>
    </row>
    <row r="57" spans="1:20">
      <c r="A57" s="35">
        <f t="shared" si="0"/>
        <v>2023</v>
      </c>
      <c r="B57" s="35">
        <f>MONTH(Table2[[#This Row],[Date]])</f>
        <v>1</v>
      </c>
      <c r="C57" s="24">
        <v>44931</v>
      </c>
      <c r="D57">
        <v>17020</v>
      </c>
      <c r="E57">
        <v>0</v>
      </c>
      <c r="F57">
        <v>0.36</v>
      </c>
      <c r="G57">
        <v>0.56000000000000005</v>
      </c>
      <c r="H57">
        <v>0</v>
      </c>
      <c r="I57">
        <v>-100</v>
      </c>
      <c r="J57" s="35">
        <f>SUM(Table2[[#This Row],[Total Yield in Wh]]-Table2[[#This Row],[Target Yield Wh]])</f>
        <v>17020</v>
      </c>
      <c r="K57" s="36">
        <f>Table2[[#This Row],[Total Yield in Wh]]*0.001*0.1</f>
        <v>1.702</v>
      </c>
      <c r="L57" s="8"/>
      <c r="M57" s="8"/>
    </row>
    <row r="58" spans="1:20">
      <c r="A58" s="35">
        <f t="shared" si="0"/>
        <v>2023</v>
      </c>
      <c r="B58" s="35">
        <f>MONTH(Table2[[#This Row],[Date]])</f>
        <v>1</v>
      </c>
      <c r="C58" s="24">
        <v>44930</v>
      </c>
      <c r="D58">
        <v>10700</v>
      </c>
      <c r="E58">
        <v>0</v>
      </c>
      <c r="F58">
        <v>0.23</v>
      </c>
      <c r="G58">
        <v>0.35</v>
      </c>
      <c r="H58">
        <v>0</v>
      </c>
      <c r="I58">
        <v>-100</v>
      </c>
      <c r="J58" s="35">
        <f>SUM(Table2[[#This Row],[Total Yield in Wh]]-Table2[[#This Row],[Target Yield Wh]])</f>
        <v>10700</v>
      </c>
      <c r="K58" s="36">
        <f>Table2[[#This Row],[Total Yield in Wh]]*0.001*0.1</f>
        <v>1.07</v>
      </c>
      <c r="L58" s="8"/>
      <c r="M58" s="8"/>
    </row>
    <row r="59" spans="1:20">
      <c r="A59" s="35">
        <f t="shared" si="0"/>
        <v>2023</v>
      </c>
      <c r="B59" s="35">
        <f>MONTH(Table2[[#This Row],[Date]])</f>
        <v>1</v>
      </c>
      <c r="C59" s="24">
        <v>44929</v>
      </c>
      <c r="D59">
        <v>11750</v>
      </c>
      <c r="E59">
        <v>0</v>
      </c>
      <c r="F59">
        <v>0.25</v>
      </c>
      <c r="G59">
        <v>0.39</v>
      </c>
      <c r="H59">
        <v>0</v>
      </c>
      <c r="I59">
        <v>-100</v>
      </c>
      <c r="J59" s="35">
        <f>SUM(Table2[[#This Row],[Total Yield in Wh]]-Table2[[#This Row],[Target Yield Wh]])</f>
        <v>11750</v>
      </c>
      <c r="K59" s="36">
        <f>Table2[[#This Row],[Total Yield in Wh]]*0.001*0.1</f>
        <v>1.175</v>
      </c>
      <c r="L59" s="8"/>
      <c r="M59" s="8"/>
    </row>
    <row r="60" spans="1:20">
      <c r="A60" s="35">
        <f t="shared" si="0"/>
        <v>2023</v>
      </c>
      <c r="B60" s="35">
        <f>MONTH(Table2[[#This Row],[Date]])</f>
        <v>1</v>
      </c>
      <c r="C60" s="24">
        <v>44928</v>
      </c>
      <c r="D60">
        <v>36590</v>
      </c>
      <c r="E60">
        <v>0</v>
      </c>
      <c r="F60">
        <v>0.78</v>
      </c>
      <c r="G60">
        <v>1.2</v>
      </c>
      <c r="H60">
        <v>0</v>
      </c>
      <c r="I60">
        <v>-100</v>
      </c>
      <c r="J60" s="35">
        <f>SUM(Table2[[#This Row],[Total Yield in Wh]]-Table2[[#This Row],[Target Yield Wh]])</f>
        <v>36590</v>
      </c>
      <c r="K60" s="36">
        <f>Table2[[#This Row],[Total Yield in Wh]]*0.001*0.1</f>
        <v>3.6590000000000007</v>
      </c>
      <c r="L60" s="8"/>
      <c r="M60" s="8"/>
    </row>
    <row r="61" spans="1:20">
      <c r="A61" s="35">
        <f t="shared" si="0"/>
        <v>2023</v>
      </c>
      <c r="B61" s="35">
        <f>MONTH(Table2[[#This Row],[Date]])</f>
        <v>1</v>
      </c>
      <c r="C61" s="24">
        <v>44927</v>
      </c>
      <c r="D61">
        <v>73310</v>
      </c>
      <c r="E61">
        <v>0</v>
      </c>
      <c r="F61">
        <v>1.57</v>
      </c>
      <c r="G61">
        <v>2.4</v>
      </c>
      <c r="H61">
        <v>0</v>
      </c>
      <c r="I61">
        <v>-100</v>
      </c>
      <c r="J61" s="35">
        <f>SUM(Table2[[#This Row],[Total Yield in Wh]]-Table2[[#This Row],[Target Yield Wh]])</f>
        <v>73310</v>
      </c>
      <c r="K61" s="36">
        <f>Table2[[#This Row],[Total Yield in Wh]]*0.001*0.1</f>
        <v>7.3310000000000004</v>
      </c>
      <c r="L61" s="8"/>
      <c r="M61" s="8"/>
    </row>
    <row r="62" spans="1:20">
      <c r="A62" s="35">
        <f t="shared" si="0"/>
        <v>2022</v>
      </c>
      <c r="B62" s="35">
        <f>MONTH(Table2[[#This Row],[Date]])</f>
        <v>12</v>
      </c>
      <c r="C62" s="24">
        <v>44926</v>
      </c>
      <c r="D62">
        <v>69310</v>
      </c>
      <c r="E62">
        <v>0</v>
      </c>
      <c r="F62">
        <v>1.49</v>
      </c>
      <c r="G62">
        <v>2.27</v>
      </c>
      <c r="H62">
        <v>0</v>
      </c>
      <c r="I62">
        <v>-100</v>
      </c>
      <c r="J62" s="35">
        <f>SUM(Table2[[#This Row],[Total Yield in Wh]]-Table2[[#This Row],[Target Yield Wh]])</f>
        <v>69310</v>
      </c>
      <c r="K62" s="36">
        <f>Table2[[#This Row],[Total Yield in Wh]]*0.001*0.1</f>
        <v>6.9310000000000009</v>
      </c>
      <c r="L62" s="8"/>
      <c r="M62" s="8"/>
    </row>
    <row r="63" spans="1:20">
      <c r="A63" s="35">
        <f t="shared" si="0"/>
        <v>2022</v>
      </c>
      <c r="B63" s="35">
        <f>MONTH(Table2[[#This Row],[Date]])</f>
        <v>12</v>
      </c>
      <c r="C63" s="24">
        <v>44925</v>
      </c>
      <c r="D63">
        <v>72480</v>
      </c>
      <c r="E63">
        <v>0</v>
      </c>
      <c r="F63">
        <v>1.55</v>
      </c>
      <c r="G63">
        <v>2.38</v>
      </c>
      <c r="H63">
        <v>0</v>
      </c>
      <c r="I63">
        <v>-100</v>
      </c>
      <c r="J63" s="35">
        <f>SUM(Table2[[#This Row],[Total Yield in Wh]]-Table2[[#This Row],[Target Yield Wh]])</f>
        <v>72480</v>
      </c>
      <c r="K63" s="36">
        <f>Table2[[#This Row],[Total Yield in Wh]]*0.001*0.1</f>
        <v>7.2480000000000011</v>
      </c>
      <c r="L63" s="8"/>
      <c r="M63" s="8"/>
    </row>
    <row r="64" spans="1:20">
      <c r="A64" s="35">
        <f t="shared" si="0"/>
        <v>2022</v>
      </c>
      <c r="B64" s="35">
        <f>MONTH(Table2[[#This Row],[Date]])</f>
        <v>12</v>
      </c>
      <c r="C64" s="24">
        <v>44924</v>
      </c>
      <c r="D64">
        <v>25530</v>
      </c>
      <c r="E64">
        <v>0</v>
      </c>
      <c r="F64">
        <v>0.55000000000000004</v>
      </c>
      <c r="G64">
        <v>0.84</v>
      </c>
      <c r="H64">
        <v>0</v>
      </c>
      <c r="I64">
        <v>-100</v>
      </c>
      <c r="J64" s="35">
        <f>SUM(Table2[[#This Row],[Total Yield in Wh]]-Table2[[#This Row],[Target Yield Wh]])</f>
        <v>25530</v>
      </c>
      <c r="K64" s="36">
        <f>Table2[[#This Row],[Total Yield in Wh]]*0.001*0.1</f>
        <v>2.5530000000000004</v>
      </c>
      <c r="L64" s="8"/>
      <c r="M64" s="8"/>
    </row>
    <row r="65" spans="1:13">
      <c r="A65" s="35">
        <f t="shared" si="0"/>
        <v>2022</v>
      </c>
      <c r="B65" s="35">
        <f>MONTH(Table2[[#This Row],[Date]])</f>
        <v>12</v>
      </c>
      <c r="C65" s="24">
        <v>44923</v>
      </c>
      <c r="D65">
        <v>2230</v>
      </c>
      <c r="E65">
        <v>0</v>
      </c>
      <c r="F65">
        <v>0.05</v>
      </c>
      <c r="G65">
        <v>7.0000000000000007E-2</v>
      </c>
      <c r="H65">
        <v>0</v>
      </c>
      <c r="I65">
        <v>-100</v>
      </c>
      <c r="J65" s="35">
        <f>SUM(Table2[[#This Row],[Total Yield in Wh]]-Table2[[#This Row],[Target Yield Wh]])</f>
        <v>2230</v>
      </c>
      <c r="K65" s="36">
        <f>Table2[[#This Row],[Total Yield in Wh]]*0.001*0.1</f>
        <v>0.223</v>
      </c>
      <c r="L65" s="8"/>
      <c r="M65" s="8"/>
    </row>
    <row r="66" spans="1:13">
      <c r="A66" s="35">
        <f t="shared" si="0"/>
        <v>2022</v>
      </c>
      <c r="B66" s="35">
        <f>MONTH(Table2[[#This Row],[Date]])</f>
        <v>12</v>
      </c>
      <c r="C66" s="24">
        <v>44922</v>
      </c>
      <c r="D66">
        <v>1870</v>
      </c>
      <c r="E66">
        <v>0</v>
      </c>
      <c r="F66">
        <v>0.04</v>
      </c>
      <c r="G66">
        <v>0.06</v>
      </c>
      <c r="H66">
        <v>0</v>
      </c>
      <c r="I66">
        <v>-100</v>
      </c>
      <c r="J66" s="35">
        <f>SUM(Table2[[#This Row],[Total Yield in Wh]]-Table2[[#This Row],[Target Yield Wh]])</f>
        <v>1870</v>
      </c>
      <c r="K66" s="36">
        <f>Table2[[#This Row],[Total Yield in Wh]]*0.001*0.1</f>
        <v>0.18700000000000003</v>
      </c>
      <c r="L66" s="8"/>
      <c r="M66" s="8"/>
    </row>
    <row r="67" spans="1:13">
      <c r="A67" s="35">
        <f t="shared" ref="A67:A130" si="2">YEAR(C67)</f>
        <v>2022</v>
      </c>
      <c r="B67" s="35">
        <f>MONTH(Table2[[#This Row],[Date]])</f>
        <v>12</v>
      </c>
      <c r="C67" s="24">
        <v>44921</v>
      </c>
      <c r="D67">
        <v>1780</v>
      </c>
      <c r="E67">
        <v>0</v>
      </c>
      <c r="F67">
        <v>0.04</v>
      </c>
      <c r="G67">
        <v>0.06</v>
      </c>
      <c r="H67">
        <v>0</v>
      </c>
      <c r="I67">
        <v>-100</v>
      </c>
      <c r="J67" s="35">
        <f>SUM(Table2[[#This Row],[Total Yield in Wh]]-Table2[[#This Row],[Target Yield Wh]])</f>
        <v>1780</v>
      </c>
      <c r="K67" s="36">
        <f>Table2[[#This Row],[Total Yield in Wh]]*0.001*0.1</f>
        <v>0.17800000000000002</v>
      </c>
      <c r="L67" s="8"/>
      <c r="M67" s="8"/>
    </row>
    <row r="68" spans="1:13">
      <c r="A68" s="35">
        <f t="shared" si="2"/>
        <v>2022</v>
      </c>
      <c r="B68" s="35">
        <f>MONTH(Table2[[#This Row],[Date]])</f>
        <v>12</v>
      </c>
      <c r="C68" s="24">
        <v>44920</v>
      </c>
      <c r="D68">
        <v>1900</v>
      </c>
      <c r="E68">
        <v>0</v>
      </c>
      <c r="F68">
        <v>0.04</v>
      </c>
      <c r="G68">
        <v>0.06</v>
      </c>
      <c r="H68">
        <v>0</v>
      </c>
      <c r="I68">
        <v>-100</v>
      </c>
      <c r="J68" s="35">
        <f>SUM(Table2[[#This Row],[Total Yield in Wh]]-Table2[[#This Row],[Target Yield Wh]])</f>
        <v>1900</v>
      </c>
      <c r="K68" s="36">
        <f>Table2[[#This Row],[Total Yield in Wh]]*0.001*0.1</f>
        <v>0.19000000000000003</v>
      </c>
      <c r="L68" s="8"/>
      <c r="M68" s="8"/>
    </row>
    <row r="69" spans="1:13">
      <c r="A69" s="35">
        <f t="shared" si="2"/>
        <v>2022</v>
      </c>
      <c r="B69" s="35">
        <f>MONTH(Table2[[#This Row],[Date]])</f>
        <v>12</v>
      </c>
      <c r="C69" s="24">
        <v>44919</v>
      </c>
      <c r="D69">
        <v>2860</v>
      </c>
      <c r="E69">
        <v>0</v>
      </c>
      <c r="F69">
        <v>0.06</v>
      </c>
      <c r="G69">
        <v>0.09</v>
      </c>
      <c r="H69">
        <v>0</v>
      </c>
      <c r="I69">
        <v>-100</v>
      </c>
      <c r="J69" s="35">
        <f>SUM(Table2[[#This Row],[Total Yield in Wh]]-Table2[[#This Row],[Target Yield Wh]])</f>
        <v>2860</v>
      </c>
      <c r="K69" s="36">
        <f>Table2[[#This Row],[Total Yield in Wh]]*0.001*0.1</f>
        <v>0.28599999999999998</v>
      </c>
      <c r="L69" s="8"/>
      <c r="M69" s="8"/>
    </row>
    <row r="70" spans="1:13">
      <c r="A70" s="35">
        <f t="shared" si="2"/>
        <v>2022</v>
      </c>
      <c r="B70" s="35">
        <f>MONTH(Table2[[#This Row],[Date]])</f>
        <v>12</v>
      </c>
      <c r="C70" s="24">
        <v>44918</v>
      </c>
      <c r="D70">
        <v>1730</v>
      </c>
      <c r="E70">
        <v>0</v>
      </c>
      <c r="F70">
        <v>0.04</v>
      </c>
      <c r="G70">
        <v>0.06</v>
      </c>
      <c r="H70">
        <v>0</v>
      </c>
      <c r="I70">
        <v>-100</v>
      </c>
      <c r="J70" s="35">
        <f>SUM(Table2[[#This Row],[Total Yield in Wh]]-Table2[[#This Row],[Target Yield Wh]])</f>
        <v>1730</v>
      </c>
      <c r="K70" s="36">
        <f>Table2[[#This Row],[Total Yield in Wh]]*0.001*0.1</f>
        <v>0.17300000000000001</v>
      </c>
      <c r="L70" s="8"/>
      <c r="M70" s="8"/>
    </row>
    <row r="71" spans="1:13">
      <c r="A71" s="35">
        <f t="shared" si="2"/>
        <v>2022</v>
      </c>
      <c r="B71" s="35">
        <f>MONTH(Table2[[#This Row],[Date]])</f>
        <v>12</v>
      </c>
      <c r="C71" s="24">
        <v>44917</v>
      </c>
      <c r="D71">
        <v>0</v>
      </c>
      <c r="E71">
        <v>0</v>
      </c>
      <c r="F71">
        <v>0</v>
      </c>
      <c r="G71">
        <v>0</v>
      </c>
      <c r="H71">
        <v>0</v>
      </c>
      <c r="I71">
        <v>-100</v>
      </c>
      <c r="J71" s="35">
        <f>SUM(Table2[[#This Row],[Total Yield in Wh]]-Table2[[#This Row],[Target Yield Wh]])</f>
        <v>0</v>
      </c>
      <c r="K71" s="36">
        <f>Table2[[#This Row],[Total Yield in Wh]]*0.001*0.1</f>
        <v>0</v>
      </c>
      <c r="L71" s="8"/>
      <c r="M71" s="8"/>
    </row>
    <row r="72" spans="1:13">
      <c r="A72" s="35">
        <f t="shared" si="2"/>
        <v>2022</v>
      </c>
      <c r="B72" s="35">
        <f>MONTH(Table2[[#This Row],[Date]])</f>
        <v>12</v>
      </c>
      <c r="C72" s="24">
        <v>44916</v>
      </c>
      <c r="D72">
        <v>130</v>
      </c>
      <c r="E72">
        <v>0</v>
      </c>
      <c r="F72">
        <v>0</v>
      </c>
      <c r="G72">
        <v>0</v>
      </c>
      <c r="H72">
        <v>0</v>
      </c>
      <c r="I72">
        <v>-100</v>
      </c>
      <c r="J72" s="35">
        <f>SUM(Table2[[#This Row],[Total Yield in Wh]]-Table2[[#This Row],[Target Yield Wh]])</f>
        <v>130</v>
      </c>
      <c r="K72" s="36">
        <f>Table2[[#This Row],[Total Yield in Wh]]*0.001*0.1</f>
        <v>1.3000000000000001E-2</v>
      </c>
      <c r="L72" s="8"/>
      <c r="M72" s="8"/>
    </row>
    <row r="73" spans="1:13">
      <c r="A73" s="35">
        <f t="shared" si="2"/>
        <v>2022</v>
      </c>
      <c r="B73" s="35">
        <f>MONTH(Table2[[#This Row],[Date]])</f>
        <v>12</v>
      </c>
      <c r="C73" s="24">
        <v>44915</v>
      </c>
      <c r="D73">
        <v>810</v>
      </c>
      <c r="E73">
        <v>0</v>
      </c>
      <c r="F73">
        <v>0.02</v>
      </c>
      <c r="G73">
        <v>0.03</v>
      </c>
      <c r="H73">
        <v>0</v>
      </c>
      <c r="I73">
        <v>-100</v>
      </c>
      <c r="J73" s="35">
        <f>SUM(Table2[[#This Row],[Total Yield in Wh]]-Table2[[#This Row],[Target Yield Wh]])</f>
        <v>810</v>
      </c>
      <c r="K73" s="36">
        <f>Table2[[#This Row],[Total Yield in Wh]]*0.001*0.1</f>
        <v>8.1000000000000016E-2</v>
      </c>
      <c r="L73" s="8"/>
      <c r="M73" s="8"/>
    </row>
    <row r="74" spans="1:13">
      <c r="A74" s="35">
        <f t="shared" si="2"/>
        <v>2022</v>
      </c>
      <c r="B74" s="35">
        <f>MONTH(Table2[[#This Row],[Date]])</f>
        <v>12</v>
      </c>
      <c r="C74" s="24">
        <v>44914</v>
      </c>
      <c r="D74">
        <v>640</v>
      </c>
      <c r="E74">
        <v>0</v>
      </c>
      <c r="F74">
        <v>0.01</v>
      </c>
      <c r="G74">
        <v>0.02</v>
      </c>
      <c r="H74">
        <v>0</v>
      </c>
      <c r="I74">
        <v>-100</v>
      </c>
      <c r="J74" s="35">
        <f>SUM(Table2[[#This Row],[Total Yield in Wh]]-Table2[[#This Row],[Target Yield Wh]])</f>
        <v>640</v>
      </c>
      <c r="K74" s="36">
        <f>Table2[[#This Row],[Total Yield in Wh]]*0.001*0.1</f>
        <v>6.4000000000000001E-2</v>
      </c>
      <c r="L74" s="8"/>
      <c r="M74" s="8"/>
    </row>
    <row r="75" spans="1:13">
      <c r="A75" s="35">
        <f t="shared" si="2"/>
        <v>2022</v>
      </c>
      <c r="B75" s="35">
        <f>MONTH(Table2[[#This Row],[Date]])</f>
        <v>12</v>
      </c>
      <c r="C75" s="24">
        <v>44913</v>
      </c>
      <c r="D75">
        <v>560</v>
      </c>
      <c r="E75">
        <v>0</v>
      </c>
      <c r="F75">
        <v>0.01</v>
      </c>
      <c r="G75">
        <v>0.02</v>
      </c>
      <c r="H75">
        <v>0</v>
      </c>
      <c r="I75">
        <v>-100</v>
      </c>
      <c r="J75" s="35">
        <f>SUM(Table2[[#This Row],[Total Yield in Wh]]-Table2[[#This Row],[Target Yield Wh]])</f>
        <v>560</v>
      </c>
      <c r="K75" s="36">
        <f>Table2[[#This Row],[Total Yield in Wh]]*0.001*0.1</f>
        <v>5.6000000000000008E-2</v>
      </c>
      <c r="L75" s="8"/>
      <c r="M75" s="8"/>
    </row>
    <row r="76" spans="1:13">
      <c r="A76" s="35">
        <f t="shared" si="2"/>
        <v>2022</v>
      </c>
      <c r="B76" s="35">
        <f>MONTH(Table2[[#This Row],[Date]])</f>
        <v>12</v>
      </c>
      <c r="C76" s="24">
        <v>44912</v>
      </c>
      <c r="D76">
        <v>40</v>
      </c>
      <c r="E76">
        <v>0</v>
      </c>
      <c r="F76">
        <v>0</v>
      </c>
      <c r="G76">
        <v>0</v>
      </c>
      <c r="H76">
        <v>0</v>
      </c>
      <c r="I76">
        <v>-100</v>
      </c>
      <c r="J76" s="35">
        <f>SUM(Table2[[#This Row],[Total Yield in Wh]]-Table2[[#This Row],[Target Yield Wh]])</f>
        <v>40</v>
      </c>
      <c r="K76" s="36">
        <f>Table2[[#This Row],[Total Yield in Wh]]*0.001*0.1</f>
        <v>4.0000000000000001E-3</v>
      </c>
      <c r="L76" s="8"/>
      <c r="M76" s="8"/>
    </row>
    <row r="77" spans="1:13">
      <c r="A77" s="35">
        <f t="shared" si="2"/>
        <v>2022</v>
      </c>
      <c r="B77" s="35">
        <f>MONTH(Table2[[#This Row],[Date]])</f>
        <v>12</v>
      </c>
      <c r="C77" s="24">
        <v>44911</v>
      </c>
      <c r="D77">
        <v>90</v>
      </c>
      <c r="E77">
        <v>0</v>
      </c>
      <c r="F77">
        <v>0</v>
      </c>
      <c r="G77">
        <v>0</v>
      </c>
      <c r="H77">
        <v>0</v>
      </c>
      <c r="I77">
        <v>-100</v>
      </c>
      <c r="J77" s="35">
        <f>SUM(Table2[[#This Row],[Total Yield in Wh]]-Table2[[#This Row],[Target Yield Wh]])</f>
        <v>90</v>
      </c>
      <c r="K77" s="36">
        <f>Table2[[#This Row],[Total Yield in Wh]]*0.001*0.1</f>
        <v>8.9999999999999993E-3</v>
      </c>
      <c r="L77" s="8"/>
      <c r="M77" s="8"/>
    </row>
    <row r="78" spans="1:13">
      <c r="A78" s="35">
        <f t="shared" si="2"/>
        <v>2022</v>
      </c>
      <c r="B78" s="35">
        <f>MONTH(Table2[[#This Row],[Date]])</f>
        <v>12</v>
      </c>
      <c r="C78" s="24">
        <v>44910</v>
      </c>
      <c r="D78">
        <v>0</v>
      </c>
      <c r="E78">
        <v>0</v>
      </c>
      <c r="F78">
        <v>0</v>
      </c>
      <c r="G78">
        <v>0</v>
      </c>
      <c r="H78">
        <v>0</v>
      </c>
      <c r="I78">
        <v>-100</v>
      </c>
      <c r="J78" s="35">
        <f>SUM(Table2[[#This Row],[Total Yield in Wh]]-Table2[[#This Row],[Target Yield Wh]])</f>
        <v>0</v>
      </c>
      <c r="K78" s="36">
        <f>Table2[[#This Row],[Total Yield in Wh]]*0.001*0.1</f>
        <v>0</v>
      </c>
      <c r="L78" s="8"/>
      <c r="M78" s="8"/>
    </row>
    <row r="79" spans="1:13">
      <c r="A79" s="35">
        <f t="shared" si="2"/>
        <v>2022</v>
      </c>
      <c r="B79" s="35">
        <f>MONTH(Table2[[#This Row],[Date]])</f>
        <v>12</v>
      </c>
      <c r="C79" s="24">
        <v>44909</v>
      </c>
      <c r="D79">
        <v>5930</v>
      </c>
      <c r="E79">
        <v>0</v>
      </c>
      <c r="F79">
        <v>0.13</v>
      </c>
      <c r="G79">
        <v>0.19</v>
      </c>
      <c r="H79">
        <v>0</v>
      </c>
      <c r="I79">
        <v>-100</v>
      </c>
      <c r="J79" s="35">
        <f>SUM(Table2[[#This Row],[Total Yield in Wh]]-Table2[[#This Row],[Target Yield Wh]])</f>
        <v>5930</v>
      </c>
      <c r="K79" s="36">
        <f>Table2[[#This Row],[Total Yield in Wh]]*0.001*0.1</f>
        <v>0.59299999999999997</v>
      </c>
      <c r="L79" s="8"/>
      <c r="M79" s="8"/>
    </row>
    <row r="80" spans="1:13">
      <c r="A80" s="35">
        <f t="shared" si="2"/>
        <v>2022</v>
      </c>
      <c r="B80" s="35">
        <f>MONTH(Table2[[#This Row],[Date]])</f>
        <v>12</v>
      </c>
      <c r="C80" s="24">
        <v>44908</v>
      </c>
      <c r="D80">
        <v>13250</v>
      </c>
      <c r="E80">
        <v>0</v>
      </c>
      <c r="F80">
        <v>0.28000000000000003</v>
      </c>
      <c r="G80">
        <v>0.43</v>
      </c>
      <c r="H80">
        <v>0</v>
      </c>
      <c r="I80">
        <v>-100</v>
      </c>
      <c r="J80" s="35">
        <f>SUM(Table2[[#This Row],[Total Yield in Wh]]-Table2[[#This Row],[Target Yield Wh]])</f>
        <v>13250</v>
      </c>
      <c r="K80" s="36">
        <f>Table2[[#This Row],[Total Yield in Wh]]*0.001*0.1</f>
        <v>1.3250000000000002</v>
      </c>
      <c r="L80" s="8"/>
      <c r="M80" s="8"/>
    </row>
    <row r="81" spans="1:13">
      <c r="A81" s="35">
        <f t="shared" si="2"/>
        <v>2022</v>
      </c>
      <c r="B81" s="35">
        <f>MONTH(Table2[[#This Row],[Date]])</f>
        <v>12</v>
      </c>
      <c r="C81" s="24">
        <v>44907</v>
      </c>
      <c r="D81">
        <v>8830</v>
      </c>
      <c r="E81">
        <v>0</v>
      </c>
      <c r="F81">
        <v>0.19</v>
      </c>
      <c r="G81">
        <v>0.28999999999999998</v>
      </c>
      <c r="H81">
        <v>0</v>
      </c>
      <c r="I81">
        <v>-100</v>
      </c>
      <c r="J81" s="35">
        <f>SUM(Table2[[#This Row],[Total Yield in Wh]]-Table2[[#This Row],[Target Yield Wh]])</f>
        <v>8830</v>
      </c>
      <c r="K81" s="36">
        <f>Table2[[#This Row],[Total Yield in Wh]]*0.001*0.1</f>
        <v>0.88300000000000001</v>
      </c>
      <c r="L81" s="8"/>
      <c r="M81" s="8"/>
    </row>
    <row r="82" spans="1:13">
      <c r="A82" s="35">
        <f t="shared" si="2"/>
        <v>2022</v>
      </c>
      <c r="B82" s="35">
        <f>MONTH(Table2[[#This Row],[Date]])</f>
        <v>12</v>
      </c>
      <c r="C82" s="24">
        <v>44906</v>
      </c>
      <c r="D82">
        <v>2060</v>
      </c>
      <c r="E82">
        <v>0</v>
      </c>
      <c r="F82">
        <v>0.04</v>
      </c>
      <c r="G82">
        <v>7.0000000000000007E-2</v>
      </c>
      <c r="H82">
        <v>0</v>
      </c>
      <c r="I82">
        <v>-100</v>
      </c>
      <c r="J82" s="35">
        <f>SUM(Table2[[#This Row],[Total Yield in Wh]]-Table2[[#This Row],[Target Yield Wh]])</f>
        <v>2060</v>
      </c>
      <c r="K82" s="36">
        <f>Table2[[#This Row],[Total Yield in Wh]]*0.001*0.1</f>
        <v>0.20600000000000002</v>
      </c>
      <c r="L82" s="8"/>
      <c r="M82" s="8"/>
    </row>
    <row r="83" spans="1:13">
      <c r="A83" s="35">
        <f t="shared" si="2"/>
        <v>2022</v>
      </c>
      <c r="B83" s="35">
        <f>MONTH(Table2[[#This Row],[Date]])</f>
        <v>12</v>
      </c>
      <c r="C83" s="24">
        <v>44905</v>
      </c>
      <c r="D83">
        <v>150</v>
      </c>
      <c r="E83">
        <v>0</v>
      </c>
      <c r="F83">
        <v>0</v>
      </c>
      <c r="G83">
        <v>0</v>
      </c>
      <c r="H83">
        <v>0</v>
      </c>
      <c r="I83">
        <v>-100</v>
      </c>
      <c r="J83" s="35">
        <f>SUM(Table2[[#This Row],[Total Yield in Wh]]-Table2[[#This Row],[Target Yield Wh]])</f>
        <v>150</v>
      </c>
      <c r="K83" s="36">
        <f>Table2[[#This Row],[Total Yield in Wh]]*0.001*0.1</f>
        <v>1.4999999999999999E-2</v>
      </c>
      <c r="L83" s="8"/>
      <c r="M83" s="8"/>
    </row>
    <row r="84" spans="1:13">
      <c r="A84" s="35">
        <f t="shared" si="2"/>
        <v>2022</v>
      </c>
      <c r="B84" s="35">
        <f>MONTH(Table2[[#This Row],[Date]])</f>
        <v>12</v>
      </c>
      <c r="C84" s="24">
        <v>44904</v>
      </c>
      <c r="D84">
        <v>0</v>
      </c>
      <c r="E84">
        <v>0</v>
      </c>
      <c r="F84">
        <v>0</v>
      </c>
      <c r="G84">
        <v>0</v>
      </c>
      <c r="H84">
        <v>0</v>
      </c>
      <c r="I84">
        <v>-100</v>
      </c>
      <c r="J84" s="35">
        <f>SUM(Table2[[#This Row],[Total Yield in Wh]]-Table2[[#This Row],[Target Yield Wh]])</f>
        <v>0</v>
      </c>
      <c r="K84" s="36">
        <f>Table2[[#This Row],[Total Yield in Wh]]*0.001*0.1</f>
        <v>0</v>
      </c>
      <c r="L84" s="8"/>
      <c r="M84" s="8"/>
    </row>
    <row r="85" spans="1:13">
      <c r="A85" s="35">
        <f t="shared" si="2"/>
        <v>2022</v>
      </c>
      <c r="B85" s="35">
        <f>MONTH(Table2[[#This Row],[Date]])</f>
        <v>12</v>
      </c>
      <c r="C85" s="24">
        <v>44903</v>
      </c>
      <c r="D85">
        <v>59280</v>
      </c>
      <c r="E85">
        <v>0</v>
      </c>
      <c r="F85">
        <v>1.27</v>
      </c>
      <c r="G85">
        <v>1.94</v>
      </c>
      <c r="H85">
        <v>0</v>
      </c>
      <c r="I85">
        <v>-100</v>
      </c>
      <c r="J85" s="35">
        <f>SUM(Table2[[#This Row],[Total Yield in Wh]]-Table2[[#This Row],[Target Yield Wh]])</f>
        <v>59280</v>
      </c>
      <c r="K85" s="36">
        <f>Table2[[#This Row],[Total Yield in Wh]]*0.001*0.1</f>
        <v>5.9280000000000008</v>
      </c>
      <c r="L85" s="8"/>
      <c r="M85" s="8"/>
    </row>
    <row r="86" spans="1:13">
      <c r="A86" s="35">
        <f t="shared" si="2"/>
        <v>2022</v>
      </c>
      <c r="B86" s="35">
        <f>MONTH(Table2[[#This Row],[Date]])</f>
        <v>12</v>
      </c>
      <c r="C86" s="24">
        <v>44902</v>
      </c>
      <c r="D86">
        <v>17050</v>
      </c>
      <c r="E86">
        <v>0</v>
      </c>
      <c r="F86">
        <v>0.37</v>
      </c>
      <c r="G86">
        <v>0.56000000000000005</v>
      </c>
      <c r="H86">
        <v>0</v>
      </c>
      <c r="I86">
        <v>-100</v>
      </c>
      <c r="J86" s="35">
        <f>SUM(Table2[[#This Row],[Total Yield in Wh]]-Table2[[#This Row],[Target Yield Wh]])</f>
        <v>17050</v>
      </c>
      <c r="K86" s="36">
        <f>Table2[[#This Row],[Total Yield in Wh]]*0.001*0.1</f>
        <v>1.7050000000000001</v>
      </c>
      <c r="L86" s="8"/>
      <c r="M86" s="8"/>
    </row>
    <row r="87" spans="1:13">
      <c r="A87" s="35">
        <f t="shared" si="2"/>
        <v>2022</v>
      </c>
      <c r="B87" s="35">
        <f>MONTH(Table2[[#This Row],[Date]])</f>
        <v>12</v>
      </c>
      <c r="C87" s="24">
        <v>44901</v>
      </c>
      <c r="D87">
        <v>17700</v>
      </c>
      <c r="E87">
        <v>0</v>
      </c>
      <c r="F87">
        <v>0.38</v>
      </c>
      <c r="G87">
        <v>0.57999999999999996</v>
      </c>
      <c r="H87">
        <v>0</v>
      </c>
      <c r="I87">
        <v>-100</v>
      </c>
      <c r="J87" s="35">
        <f>SUM(Table2[[#This Row],[Total Yield in Wh]]-Table2[[#This Row],[Target Yield Wh]])</f>
        <v>17700</v>
      </c>
      <c r="K87" s="36">
        <f>Table2[[#This Row],[Total Yield in Wh]]*0.001*0.1</f>
        <v>1.77</v>
      </c>
      <c r="L87" s="8"/>
      <c r="M87" s="8"/>
    </row>
    <row r="88" spans="1:13">
      <c r="A88" s="35">
        <f t="shared" si="2"/>
        <v>2022</v>
      </c>
      <c r="B88" s="35">
        <f>MONTH(Table2[[#This Row],[Date]])</f>
        <v>12</v>
      </c>
      <c r="C88" s="24">
        <v>44900</v>
      </c>
      <c r="D88">
        <v>29290</v>
      </c>
      <c r="E88">
        <v>0</v>
      </c>
      <c r="F88">
        <v>0.63</v>
      </c>
      <c r="G88">
        <v>0.96</v>
      </c>
      <c r="H88">
        <v>0</v>
      </c>
      <c r="I88">
        <v>-100</v>
      </c>
      <c r="J88" s="35">
        <f>SUM(Table2[[#This Row],[Total Yield in Wh]]-Table2[[#This Row],[Target Yield Wh]])</f>
        <v>29290</v>
      </c>
      <c r="K88" s="36">
        <f>Table2[[#This Row],[Total Yield in Wh]]*0.001*0.1</f>
        <v>2.9290000000000003</v>
      </c>
      <c r="L88" s="8"/>
      <c r="M88" s="8"/>
    </row>
    <row r="89" spans="1:13">
      <c r="A89" s="35">
        <f t="shared" si="2"/>
        <v>2022</v>
      </c>
      <c r="B89" s="35">
        <f>MONTH(Table2[[#This Row],[Date]])</f>
        <v>12</v>
      </c>
      <c r="C89" s="24">
        <v>44899</v>
      </c>
      <c r="D89">
        <v>124290</v>
      </c>
      <c r="E89">
        <v>0</v>
      </c>
      <c r="F89">
        <v>2.66</v>
      </c>
      <c r="G89">
        <v>4.08</v>
      </c>
      <c r="H89">
        <v>0</v>
      </c>
      <c r="I89">
        <v>-100</v>
      </c>
      <c r="J89" s="35">
        <f>SUM(Table2[[#This Row],[Total Yield in Wh]]-Table2[[#This Row],[Target Yield Wh]])</f>
        <v>124290</v>
      </c>
      <c r="K89" s="36">
        <f>Table2[[#This Row],[Total Yield in Wh]]*0.001*0.1</f>
        <v>12.429000000000002</v>
      </c>
      <c r="L89" s="8"/>
      <c r="M89" s="8"/>
    </row>
    <row r="90" spans="1:13">
      <c r="A90" s="35">
        <f t="shared" si="2"/>
        <v>2022</v>
      </c>
      <c r="B90" s="35">
        <f>MONTH(Table2[[#This Row],[Date]])</f>
        <v>12</v>
      </c>
      <c r="C90" s="24">
        <v>44898</v>
      </c>
      <c r="D90">
        <v>129710</v>
      </c>
      <c r="E90">
        <v>0</v>
      </c>
      <c r="F90">
        <v>2.78</v>
      </c>
      <c r="G90">
        <v>4.25</v>
      </c>
      <c r="H90">
        <v>0</v>
      </c>
      <c r="I90">
        <v>-100</v>
      </c>
      <c r="J90" s="35">
        <f>SUM(Table2[[#This Row],[Total Yield in Wh]]-Table2[[#This Row],[Target Yield Wh]])</f>
        <v>129710</v>
      </c>
      <c r="K90" s="36">
        <f>Table2[[#This Row],[Total Yield in Wh]]*0.001*0.1</f>
        <v>12.971000000000002</v>
      </c>
      <c r="L90" s="8"/>
      <c r="M90" s="8"/>
    </row>
    <row r="91" spans="1:13">
      <c r="A91" s="35">
        <f t="shared" si="2"/>
        <v>2022</v>
      </c>
      <c r="B91" s="35">
        <f>MONTH(Table2[[#This Row],[Date]])</f>
        <v>12</v>
      </c>
      <c r="C91" s="24">
        <v>44897</v>
      </c>
      <c r="D91">
        <v>62330</v>
      </c>
      <c r="E91">
        <v>0</v>
      </c>
      <c r="F91">
        <v>1.34</v>
      </c>
      <c r="G91">
        <v>2.04</v>
      </c>
      <c r="H91">
        <v>0</v>
      </c>
      <c r="I91">
        <v>-100</v>
      </c>
      <c r="J91" s="35">
        <f>SUM(Table2[[#This Row],[Total Yield in Wh]]-Table2[[#This Row],[Target Yield Wh]])</f>
        <v>62330</v>
      </c>
      <c r="K91" s="36">
        <f>Table2[[#This Row],[Total Yield in Wh]]*0.001*0.1</f>
        <v>6.2330000000000005</v>
      </c>
      <c r="L91" s="8"/>
      <c r="M91" s="8"/>
    </row>
    <row r="92" spans="1:13">
      <c r="A92" s="35">
        <f t="shared" si="2"/>
        <v>2022</v>
      </c>
      <c r="B92" s="35">
        <f>MONTH(Table2[[#This Row],[Date]])</f>
        <v>12</v>
      </c>
      <c r="C92" s="24">
        <v>44896</v>
      </c>
      <c r="D92">
        <v>122000</v>
      </c>
      <c r="E92">
        <v>0</v>
      </c>
      <c r="F92">
        <v>2.62</v>
      </c>
      <c r="G92">
        <v>4</v>
      </c>
      <c r="H92">
        <v>0</v>
      </c>
      <c r="I92">
        <v>-100</v>
      </c>
      <c r="J92" s="35">
        <f>SUM(Table2[[#This Row],[Total Yield in Wh]]-Table2[[#This Row],[Target Yield Wh]])</f>
        <v>122000</v>
      </c>
      <c r="K92" s="36">
        <f>Table2[[#This Row],[Total Yield in Wh]]*0.001*0.1</f>
        <v>12.200000000000001</v>
      </c>
      <c r="L92" s="8"/>
      <c r="M92" s="8"/>
    </row>
    <row r="93" spans="1:13">
      <c r="A93" s="35">
        <f t="shared" si="2"/>
        <v>2022</v>
      </c>
      <c r="B93" s="35">
        <f>MONTH(Table2[[#This Row],[Date]])</f>
        <v>11</v>
      </c>
      <c r="C93" s="24">
        <v>44895</v>
      </c>
      <c r="D93">
        <v>86370</v>
      </c>
      <c r="E93">
        <v>0</v>
      </c>
      <c r="F93">
        <v>1.85</v>
      </c>
      <c r="G93">
        <v>2.83</v>
      </c>
      <c r="H93">
        <v>0</v>
      </c>
      <c r="I93">
        <v>-100</v>
      </c>
      <c r="J93" s="35">
        <f>SUM(Table2[[#This Row],[Total Yield in Wh]]-Table2[[#This Row],[Target Yield Wh]])</f>
        <v>86370</v>
      </c>
      <c r="K93" s="36">
        <f>Table2[[#This Row],[Total Yield in Wh]]*0.001*0.1</f>
        <v>8.6370000000000005</v>
      </c>
      <c r="L93" s="8"/>
      <c r="M93" s="8"/>
    </row>
    <row r="94" spans="1:13">
      <c r="A94" s="35">
        <f t="shared" si="2"/>
        <v>2022</v>
      </c>
      <c r="B94" s="35">
        <f>MONTH(Table2[[#This Row],[Date]])</f>
        <v>11</v>
      </c>
      <c r="C94" s="24">
        <v>44894</v>
      </c>
      <c r="D94">
        <v>4050</v>
      </c>
      <c r="E94">
        <v>0</v>
      </c>
      <c r="F94">
        <v>0.09</v>
      </c>
      <c r="G94">
        <v>0.13</v>
      </c>
      <c r="H94">
        <v>0</v>
      </c>
      <c r="I94">
        <v>-100</v>
      </c>
      <c r="J94" s="35">
        <f>SUM(Table2[[#This Row],[Total Yield in Wh]]-Table2[[#This Row],[Target Yield Wh]])</f>
        <v>4050</v>
      </c>
      <c r="K94" s="36">
        <f>Table2[[#This Row],[Total Yield in Wh]]*0.001*0.1</f>
        <v>0.40500000000000003</v>
      </c>
      <c r="L94" s="8"/>
      <c r="M94" s="8"/>
    </row>
    <row r="95" spans="1:13">
      <c r="A95" s="35">
        <f t="shared" si="2"/>
        <v>2022</v>
      </c>
      <c r="B95" s="35">
        <f>MONTH(Table2[[#This Row],[Date]])</f>
        <v>11</v>
      </c>
      <c r="C95" s="24">
        <v>44893</v>
      </c>
      <c r="D95">
        <v>85650</v>
      </c>
      <c r="E95">
        <v>0</v>
      </c>
      <c r="F95">
        <v>1.84</v>
      </c>
      <c r="G95">
        <v>2.81</v>
      </c>
      <c r="H95">
        <v>0</v>
      </c>
      <c r="I95">
        <v>-100</v>
      </c>
      <c r="J95" s="35">
        <f>SUM(Table2[[#This Row],[Total Yield in Wh]]-Table2[[#This Row],[Target Yield Wh]])</f>
        <v>85650</v>
      </c>
      <c r="K95" s="36">
        <f>Table2[[#This Row],[Total Yield in Wh]]*0.001*0.1</f>
        <v>8.5650000000000013</v>
      </c>
      <c r="L95" s="8"/>
      <c r="M95" s="8"/>
    </row>
    <row r="96" spans="1:13">
      <c r="A96" s="35">
        <f t="shared" si="2"/>
        <v>2022</v>
      </c>
      <c r="B96" s="35">
        <f>MONTH(Table2[[#This Row],[Date]])</f>
        <v>11</v>
      </c>
      <c r="C96" s="24">
        <v>44892</v>
      </c>
      <c r="D96">
        <v>33410</v>
      </c>
      <c r="E96">
        <v>0</v>
      </c>
      <c r="F96">
        <v>0.72</v>
      </c>
      <c r="G96">
        <v>1.1000000000000001</v>
      </c>
      <c r="H96">
        <v>0</v>
      </c>
      <c r="I96">
        <v>-100</v>
      </c>
      <c r="J96" s="35">
        <f>SUM(Table2[[#This Row],[Total Yield in Wh]]-Table2[[#This Row],[Target Yield Wh]])</f>
        <v>33410</v>
      </c>
      <c r="K96" s="36">
        <f>Table2[[#This Row],[Total Yield in Wh]]*0.001*0.1</f>
        <v>3.3410000000000006</v>
      </c>
      <c r="L96" s="8"/>
      <c r="M96" s="8"/>
    </row>
    <row r="97" spans="1:13">
      <c r="A97" s="35">
        <f t="shared" si="2"/>
        <v>2022</v>
      </c>
      <c r="B97" s="35">
        <f>MONTH(Table2[[#This Row],[Date]])</f>
        <v>11</v>
      </c>
      <c r="C97" s="24">
        <v>44891</v>
      </c>
      <c r="D97">
        <v>124290</v>
      </c>
      <c r="E97">
        <v>0</v>
      </c>
      <c r="F97">
        <v>2.66</v>
      </c>
      <c r="G97">
        <v>4.08</v>
      </c>
      <c r="H97">
        <v>0</v>
      </c>
      <c r="I97">
        <v>-100</v>
      </c>
      <c r="J97" s="35">
        <f>SUM(Table2[[#This Row],[Total Yield in Wh]]-Table2[[#This Row],[Target Yield Wh]])</f>
        <v>124290</v>
      </c>
      <c r="K97" s="36">
        <f>Table2[[#This Row],[Total Yield in Wh]]*0.001*0.1</f>
        <v>12.429000000000002</v>
      </c>
      <c r="L97" s="8"/>
      <c r="M97" s="8"/>
    </row>
    <row r="98" spans="1:13">
      <c r="A98" s="35">
        <f t="shared" si="2"/>
        <v>2022</v>
      </c>
      <c r="B98" s="35">
        <f>MONTH(Table2[[#This Row],[Date]])</f>
        <v>11</v>
      </c>
      <c r="C98" s="24">
        <v>44890</v>
      </c>
      <c r="D98">
        <v>132270</v>
      </c>
      <c r="E98">
        <v>0</v>
      </c>
      <c r="F98">
        <v>2.84</v>
      </c>
      <c r="G98">
        <v>4.34</v>
      </c>
      <c r="H98">
        <v>0</v>
      </c>
      <c r="I98">
        <v>-100</v>
      </c>
      <c r="J98" s="35">
        <f>SUM(Table2[[#This Row],[Total Yield in Wh]]-Table2[[#This Row],[Target Yield Wh]])</f>
        <v>132270</v>
      </c>
      <c r="K98" s="36">
        <f>Table2[[#This Row],[Total Yield in Wh]]*0.001*0.1</f>
        <v>13.227000000000002</v>
      </c>
      <c r="L98" s="8"/>
      <c r="M98" s="8"/>
    </row>
    <row r="99" spans="1:13">
      <c r="A99" s="35">
        <f t="shared" si="2"/>
        <v>2022</v>
      </c>
      <c r="B99" s="35">
        <f>MONTH(Table2[[#This Row],[Date]])</f>
        <v>11</v>
      </c>
      <c r="C99" s="24">
        <v>44889</v>
      </c>
      <c r="D99">
        <v>37280</v>
      </c>
      <c r="E99">
        <v>0</v>
      </c>
      <c r="F99">
        <v>0.8</v>
      </c>
      <c r="G99">
        <v>1.22</v>
      </c>
      <c r="H99">
        <v>0</v>
      </c>
      <c r="I99">
        <v>-100</v>
      </c>
      <c r="J99" s="35">
        <f>SUM(Table2[[#This Row],[Total Yield in Wh]]-Table2[[#This Row],[Target Yield Wh]])</f>
        <v>37280</v>
      </c>
      <c r="K99" s="36">
        <f>Table2[[#This Row],[Total Yield in Wh]]*0.001*0.1</f>
        <v>3.7280000000000002</v>
      </c>
      <c r="L99" s="8"/>
      <c r="M99" s="8"/>
    </row>
    <row r="100" spans="1:13">
      <c r="A100" s="35">
        <f t="shared" si="2"/>
        <v>2022</v>
      </c>
      <c r="B100" s="35">
        <f>MONTH(Table2[[#This Row],[Date]])</f>
        <v>11</v>
      </c>
      <c r="C100" s="24">
        <v>44888</v>
      </c>
      <c r="D100">
        <v>128280</v>
      </c>
      <c r="E100">
        <v>0</v>
      </c>
      <c r="F100">
        <v>2.75</v>
      </c>
      <c r="G100">
        <v>4.21</v>
      </c>
      <c r="H100">
        <v>0</v>
      </c>
      <c r="I100">
        <v>-100</v>
      </c>
      <c r="J100" s="35">
        <f>SUM(Table2[[#This Row],[Total Yield in Wh]]-Table2[[#This Row],[Target Yield Wh]])</f>
        <v>128280</v>
      </c>
      <c r="K100" s="36">
        <f>Table2[[#This Row],[Total Yield in Wh]]*0.001*0.1</f>
        <v>12.828000000000001</v>
      </c>
      <c r="L100" s="8"/>
      <c r="M100" s="8"/>
    </row>
    <row r="101" spans="1:13">
      <c r="A101" s="35">
        <f t="shared" si="2"/>
        <v>2022</v>
      </c>
      <c r="B101" s="35">
        <f>MONTH(Table2[[#This Row],[Date]])</f>
        <v>11</v>
      </c>
      <c r="C101" s="24">
        <v>44887</v>
      </c>
      <c r="D101">
        <v>119550</v>
      </c>
      <c r="E101">
        <v>0</v>
      </c>
      <c r="F101">
        <v>2.56</v>
      </c>
      <c r="G101">
        <v>3.92</v>
      </c>
      <c r="H101">
        <v>0</v>
      </c>
      <c r="I101">
        <v>-100</v>
      </c>
      <c r="J101" s="35">
        <f>SUM(Table2[[#This Row],[Total Yield in Wh]]-Table2[[#This Row],[Target Yield Wh]])</f>
        <v>119550</v>
      </c>
      <c r="K101" s="36">
        <f>Table2[[#This Row],[Total Yield in Wh]]*0.001*0.1</f>
        <v>11.955</v>
      </c>
      <c r="L101" s="8"/>
      <c r="M101" s="8"/>
    </row>
    <row r="102" spans="1:13">
      <c r="A102" s="35">
        <f t="shared" si="2"/>
        <v>2022</v>
      </c>
      <c r="B102" s="35">
        <f>MONTH(Table2[[#This Row],[Date]])</f>
        <v>11</v>
      </c>
      <c r="C102" s="24">
        <v>44886</v>
      </c>
      <c r="D102">
        <v>37610</v>
      </c>
      <c r="E102">
        <v>0</v>
      </c>
      <c r="F102">
        <v>0.81</v>
      </c>
      <c r="G102">
        <v>1.23</v>
      </c>
      <c r="H102">
        <v>0</v>
      </c>
      <c r="I102">
        <v>-100</v>
      </c>
      <c r="J102" s="35">
        <f>SUM(Table2[[#This Row],[Total Yield in Wh]]-Table2[[#This Row],[Target Yield Wh]])</f>
        <v>37610</v>
      </c>
      <c r="K102" s="36">
        <f>Table2[[#This Row],[Total Yield in Wh]]*0.001*0.1</f>
        <v>3.7610000000000001</v>
      </c>
      <c r="L102" s="8"/>
      <c r="M102" s="8"/>
    </row>
    <row r="103" spans="1:13">
      <c r="A103" s="35">
        <f t="shared" si="2"/>
        <v>2022</v>
      </c>
      <c r="B103" s="35">
        <f>MONTH(Table2[[#This Row],[Date]])</f>
        <v>11</v>
      </c>
      <c r="C103" s="24">
        <v>44885</v>
      </c>
      <c r="D103">
        <v>7130</v>
      </c>
      <c r="E103">
        <v>0</v>
      </c>
      <c r="F103">
        <v>0.15</v>
      </c>
      <c r="G103">
        <v>0.23</v>
      </c>
      <c r="H103">
        <v>0</v>
      </c>
      <c r="I103">
        <v>-100</v>
      </c>
      <c r="J103" s="35">
        <f>SUM(Table2[[#This Row],[Total Yield in Wh]]-Table2[[#This Row],[Target Yield Wh]])</f>
        <v>7130</v>
      </c>
      <c r="K103" s="36">
        <f>Table2[[#This Row],[Total Yield in Wh]]*0.001*0.1</f>
        <v>0.71300000000000008</v>
      </c>
      <c r="L103" s="8"/>
      <c r="M103" s="8"/>
    </row>
    <row r="104" spans="1:13">
      <c r="A104" s="35">
        <f t="shared" si="2"/>
        <v>2022</v>
      </c>
      <c r="B104" s="35">
        <f>MONTH(Table2[[#This Row],[Date]])</f>
        <v>11</v>
      </c>
      <c r="C104" s="24">
        <v>44884</v>
      </c>
      <c r="D104">
        <v>3310</v>
      </c>
      <c r="E104">
        <v>0</v>
      </c>
      <c r="F104">
        <v>7.0000000000000007E-2</v>
      </c>
      <c r="G104">
        <v>0.11</v>
      </c>
      <c r="H104">
        <v>0</v>
      </c>
      <c r="I104">
        <v>-100</v>
      </c>
      <c r="J104" s="35">
        <f>SUM(Table2[[#This Row],[Total Yield in Wh]]-Table2[[#This Row],[Target Yield Wh]])</f>
        <v>3310</v>
      </c>
      <c r="K104" s="36">
        <f>Table2[[#This Row],[Total Yield in Wh]]*0.001*0.1</f>
        <v>0.33100000000000002</v>
      </c>
      <c r="L104" s="8"/>
      <c r="M104" s="8"/>
    </row>
    <row r="105" spans="1:13">
      <c r="A105" s="35">
        <f t="shared" si="2"/>
        <v>2022</v>
      </c>
      <c r="B105" s="35">
        <f>MONTH(Table2[[#This Row],[Date]])</f>
        <v>11</v>
      </c>
      <c r="C105" s="24">
        <v>44883</v>
      </c>
      <c r="D105">
        <v>2460</v>
      </c>
      <c r="E105">
        <v>0</v>
      </c>
      <c r="F105">
        <v>0.05</v>
      </c>
      <c r="G105">
        <v>0.08</v>
      </c>
      <c r="H105">
        <v>0</v>
      </c>
      <c r="I105">
        <v>-100</v>
      </c>
      <c r="J105" s="35">
        <f>SUM(Table2[[#This Row],[Total Yield in Wh]]-Table2[[#This Row],[Target Yield Wh]])</f>
        <v>2460</v>
      </c>
      <c r="K105" s="36">
        <f>Table2[[#This Row],[Total Yield in Wh]]*0.001*0.1</f>
        <v>0.246</v>
      </c>
      <c r="L105" s="8"/>
      <c r="M105" s="8"/>
    </row>
    <row r="106" spans="1:13">
      <c r="A106" s="35">
        <f t="shared" si="2"/>
        <v>2022</v>
      </c>
      <c r="B106" s="35">
        <f>MONTH(Table2[[#This Row],[Date]])</f>
        <v>11</v>
      </c>
      <c r="C106" s="24">
        <v>44882</v>
      </c>
      <c r="D106">
        <v>690</v>
      </c>
      <c r="E106">
        <v>0</v>
      </c>
      <c r="F106">
        <v>0.01</v>
      </c>
      <c r="G106">
        <v>0.02</v>
      </c>
      <c r="H106">
        <v>0</v>
      </c>
      <c r="I106">
        <v>-100</v>
      </c>
      <c r="J106" s="35">
        <f>SUM(Table2[[#This Row],[Total Yield in Wh]]-Table2[[#This Row],[Target Yield Wh]])</f>
        <v>690</v>
      </c>
      <c r="K106" s="36">
        <f>Table2[[#This Row],[Total Yield in Wh]]*0.001*0.1</f>
        <v>6.9000000000000006E-2</v>
      </c>
      <c r="L106" s="8"/>
      <c r="M106" s="8"/>
    </row>
    <row r="107" spans="1:13">
      <c r="A107" s="35">
        <f t="shared" si="2"/>
        <v>2022</v>
      </c>
      <c r="B107" s="35">
        <f>MONTH(Table2[[#This Row],[Date]])</f>
        <v>11</v>
      </c>
      <c r="C107" s="24">
        <v>44881</v>
      </c>
      <c r="D107">
        <v>1000</v>
      </c>
      <c r="E107">
        <v>0</v>
      </c>
      <c r="F107">
        <v>0.02</v>
      </c>
      <c r="G107">
        <v>0.03</v>
      </c>
      <c r="H107">
        <v>0</v>
      </c>
      <c r="I107">
        <v>-100</v>
      </c>
      <c r="J107" s="35">
        <f>SUM(Table2[[#This Row],[Total Yield in Wh]]-Table2[[#This Row],[Target Yield Wh]])</f>
        <v>1000</v>
      </c>
      <c r="K107" s="36">
        <f>Table2[[#This Row],[Total Yield in Wh]]*0.001*0.1</f>
        <v>0.1</v>
      </c>
      <c r="L107" s="8"/>
      <c r="M107" s="8"/>
    </row>
    <row r="108" spans="1:13">
      <c r="A108" s="35">
        <f t="shared" si="2"/>
        <v>2022</v>
      </c>
      <c r="B108" s="35">
        <f>MONTH(Table2[[#This Row],[Date]])</f>
        <v>11</v>
      </c>
      <c r="C108" s="24">
        <v>44880</v>
      </c>
      <c r="D108">
        <v>600</v>
      </c>
      <c r="E108">
        <v>0</v>
      </c>
      <c r="F108">
        <v>0.01</v>
      </c>
      <c r="G108">
        <v>0.02</v>
      </c>
      <c r="H108">
        <v>0</v>
      </c>
      <c r="I108">
        <v>-100</v>
      </c>
      <c r="J108" s="35">
        <f>SUM(Table2[[#This Row],[Total Yield in Wh]]-Table2[[#This Row],[Target Yield Wh]])</f>
        <v>600</v>
      </c>
      <c r="K108" s="36">
        <f>Table2[[#This Row],[Total Yield in Wh]]*0.001*0.1</f>
        <v>0.06</v>
      </c>
      <c r="L108" s="8"/>
      <c r="M108" s="8"/>
    </row>
    <row r="109" spans="1:13">
      <c r="A109" s="35">
        <f t="shared" si="2"/>
        <v>2022</v>
      </c>
      <c r="B109" s="35">
        <f>MONTH(Table2[[#This Row],[Date]])</f>
        <v>11</v>
      </c>
      <c r="C109" s="24">
        <v>44879</v>
      </c>
      <c r="D109">
        <v>90820</v>
      </c>
      <c r="E109">
        <v>0</v>
      </c>
      <c r="F109">
        <v>1.95</v>
      </c>
      <c r="G109">
        <v>2.98</v>
      </c>
      <c r="H109">
        <v>0</v>
      </c>
      <c r="I109">
        <v>-100</v>
      </c>
      <c r="J109" s="35">
        <f>SUM(Table2[[#This Row],[Total Yield in Wh]]-Table2[[#This Row],[Target Yield Wh]])</f>
        <v>90820</v>
      </c>
      <c r="K109" s="36">
        <f>Table2[[#This Row],[Total Yield in Wh]]*0.001*0.1</f>
        <v>9.0820000000000007</v>
      </c>
      <c r="L109" s="8"/>
      <c r="M109" s="8"/>
    </row>
    <row r="110" spans="1:13">
      <c r="A110" s="35">
        <f t="shared" si="2"/>
        <v>2022</v>
      </c>
      <c r="B110" s="35">
        <f>MONTH(Table2[[#This Row],[Date]])</f>
        <v>11</v>
      </c>
      <c r="C110" s="24">
        <v>44878</v>
      </c>
      <c r="D110">
        <v>85950</v>
      </c>
      <c r="E110">
        <v>0</v>
      </c>
      <c r="F110">
        <v>1.84</v>
      </c>
      <c r="G110">
        <v>2.82</v>
      </c>
      <c r="H110">
        <v>0</v>
      </c>
      <c r="I110">
        <v>-100</v>
      </c>
      <c r="J110" s="35">
        <f>SUM(Table2[[#This Row],[Total Yield in Wh]]-Table2[[#This Row],[Target Yield Wh]])</f>
        <v>85950</v>
      </c>
      <c r="K110" s="36">
        <f>Table2[[#This Row],[Total Yield in Wh]]*0.001*0.1</f>
        <v>8.5950000000000006</v>
      </c>
      <c r="L110" s="8"/>
      <c r="M110" s="8"/>
    </row>
    <row r="111" spans="1:13">
      <c r="A111" s="35">
        <f t="shared" si="2"/>
        <v>2022</v>
      </c>
      <c r="B111" s="35">
        <f>MONTH(Table2[[#This Row],[Date]])</f>
        <v>11</v>
      </c>
      <c r="C111" s="24">
        <v>44877</v>
      </c>
      <c r="D111">
        <v>40550</v>
      </c>
      <c r="E111">
        <v>0</v>
      </c>
      <c r="F111">
        <v>0.87</v>
      </c>
      <c r="G111">
        <v>1.33</v>
      </c>
      <c r="H111">
        <v>0</v>
      </c>
      <c r="I111">
        <v>-100</v>
      </c>
      <c r="J111" s="35">
        <f>SUM(Table2[[#This Row],[Total Yield in Wh]]-Table2[[#This Row],[Target Yield Wh]])</f>
        <v>40550</v>
      </c>
      <c r="K111" s="36">
        <f>Table2[[#This Row],[Total Yield in Wh]]*0.001*0.1</f>
        <v>4.0550000000000006</v>
      </c>
      <c r="L111" s="8"/>
      <c r="M111" s="8"/>
    </row>
    <row r="112" spans="1:13">
      <c r="A112" s="35">
        <f t="shared" si="2"/>
        <v>2022</v>
      </c>
      <c r="B112" s="35">
        <f>MONTH(Table2[[#This Row],[Date]])</f>
        <v>11</v>
      </c>
      <c r="C112" s="24">
        <v>44876</v>
      </c>
      <c r="D112">
        <v>86660</v>
      </c>
      <c r="E112">
        <v>0</v>
      </c>
      <c r="F112">
        <v>1.86</v>
      </c>
      <c r="G112">
        <v>2.84</v>
      </c>
      <c r="H112">
        <v>0</v>
      </c>
      <c r="I112">
        <v>-100</v>
      </c>
      <c r="J112" s="35">
        <f>SUM(Table2[[#This Row],[Total Yield in Wh]]-Table2[[#This Row],[Target Yield Wh]])</f>
        <v>86660</v>
      </c>
      <c r="K112" s="36">
        <f>Table2[[#This Row],[Total Yield in Wh]]*0.001*0.1</f>
        <v>8.6660000000000004</v>
      </c>
      <c r="L112" s="8"/>
      <c r="M112" s="8"/>
    </row>
    <row r="113" spans="1:13">
      <c r="A113" s="35">
        <f t="shared" si="2"/>
        <v>2022</v>
      </c>
      <c r="B113" s="35">
        <f>MONTH(Table2[[#This Row],[Date]])</f>
        <v>11</v>
      </c>
      <c r="C113" s="24">
        <v>44875</v>
      </c>
      <c r="D113">
        <v>62040</v>
      </c>
      <c r="E113">
        <v>0</v>
      </c>
      <c r="F113">
        <v>1.33</v>
      </c>
      <c r="G113">
        <v>2.0299999999999998</v>
      </c>
      <c r="H113">
        <v>0</v>
      </c>
      <c r="I113">
        <v>-100</v>
      </c>
      <c r="J113" s="35">
        <f>SUM(Table2[[#This Row],[Total Yield in Wh]]-Table2[[#This Row],[Target Yield Wh]])</f>
        <v>62040</v>
      </c>
      <c r="K113" s="36">
        <f>Table2[[#This Row],[Total Yield in Wh]]*0.001*0.1</f>
        <v>6.2040000000000006</v>
      </c>
      <c r="L113" s="8"/>
      <c r="M113" s="8"/>
    </row>
    <row r="114" spans="1:13">
      <c r="A114" s="35">
        <f t="shared" si="2"/>
        <v>2022</v>
      </c>
      <c r="B114" s="35">
        <f>MONTH(Table2[[#This Row],[Date]])</f>
        <v>11</v>
      </c>
      <c r="C114" s="24">
        <v>44874</v>
      </c>
      <c r="D114">
        <v>74260</v>
      </c>
      <c r="E114">
        <v>0</v>
      </c>
      <c r="F114">
        <v>1.59</v>
      </c>
      <c r="G114">
        <v>2.44</v>
      </c>
      <c r="H114">
        <v>0</v>
      </c>
      <c r="I114">
        <v>-100</v>
      </c>
      <c r="J114" s="35">
        <f>SUM(Table2[[#This Row],[Total Yield in Wh]]-Table2[[#This Row],[Target Yield Wh]])</f>
        <v>74260</v>
      </c>
      <c r="K114" s="36">
        <f>Table2[[#This Row],[Total Yield in Wh]]*0.001*0.1</f>
        <v>7.426000000000001</v>
      </c>
      <c r="L114" s="8"/>
      <c r="M114" s="8"/>
    </row>
    <row r="115" spans="1:13">
      <c r="A115" s="35">
        <f t="shared" si="2"/>
        <v>2022</v>
      </c>
      <c r="B115" s="35">
        <f>MONTH(Table2[[#This Row],[Date]])</f>
        <v>11</v>
      </c>
      <c r="C115" s="24">
        <v>44873</v>
      </c>
      <c r="D115">
        <v>141020</v>
      </c>
      <c r="E115">
        <v>0</v>
      </c>
      <c r="F115">
        <v>3.02</v>
      </c>
      <c r="G115">
        <v>4.63</v>
      </c>
      <c r="H115">
        <v>0</v>
      </c>
      <c r="I115">
        <v>-100</v>
      </c>
      <c r="J115" s="35">
        <f>SUM(Table2[[#This Row],[Total Yield in Wh]]-Table2[[#This Row],[Target Yield Wh]])</f>
        <v>141020</v>
      </c>
      <c r="K115" s="36">
        <f>Table2[[#This Row],[Total Yield in Wh]]*0.001*0.1</f>
        <v>14.102000000000002</v>
      </c>
      <c r="L115" s="8"/>
      <c r="M115" s="8"/>
    </row>
    <row r="116" spans="1:13">
      <c r="A116" s="35">
        <f t="shared" si="2"/>
        <v>2022</v>
      </c>
      <c r="B116" s="35">
        <f>MONTH(Table2[[#This Row],[Date]])</f>
        <v>11</v>
      </c>
      <c r="C116" s="24">
        <v>44872</v>
      </c>
      <c r="D116">
        <v>158170</v>
      </c>
      <c r="E116">
        <v>0</v>
      </c>
      <c r="F116">
        <v>3.39</v>
      </c>
      <c r="G116">
        <v>5.19</v>
      </c>
      <c r="H116">
        <v>0</v>
      </c>
      <c r="I116">
        <v>-100</v>
      </c>
      <c r="J116" s="35">
        <f>SUM(Table2[[#This Row],[Total Yield in Wh]]-Table2[[#This Row],[Target Yield Wh]])</f>
        <v>158170</v>
      </c>
      <c r="K116" s="36">
        <f>Table2[[#This Row],[Total Yield in Wh]]*0.001*0.1</f>
        <v>15.817000000000002</v>
      </c>
      <c r="L116" s="8"/>
      <c r="M116" s="8"/>
    </row>
    <row r="117" spans="1:13">
      <c r="A117" s="35">
        <f t="shared" si="2"/>
        <v>2022</v>
      </c>
      <c r="B117" s="35">
        <f>MONTH(Table2[[#This Row],[Date]])</f>
        <v>11</v>
      </c>
      <c r="C117" s="24">
        <v>44871</v>
      </c>
      <c r="D117">
        <v>104730</v>
      </c>
      <c r="E117">
        <v>0</v>
      </c>
      <c r="F117">
        <v>2.25</v>
      </c>
      <c r="G117">
        <v>3.44</v>
      </c>
      <c r="H117">
        <v>0</v>
      </c>
      <c r="I117">
        <v>-100</v>
      </c>
      <c r="J117" s="35">
        <f>SUM(Table2[[#This Row],[Total Yield in Wh]]-Table2[[#This Row],[Target Yield Wh]])</f>
        <v>104730</v>
      </c>
      <c r="K117" s="36">
        <f>Table2[[#This Row],[Total Yield in Wh]]*0.001*0.1</f>
        <v>10.473000000000001</v>
      </c>
      <c r="L117" s="8"/>
      <c r="M117" s="8"/>
    </row>
    <row r="118" spans="1:13">
      <c r="A118" s="35">
        <f t="shared" si="2"/>
        <v>2022</v>
      </c>
      <c r="B118" s="35">
        <f>MONTH(Table2[[#This Row],[Date]])</f>
        <v>11</v>
      </c>
      <c r="C118" s="24">
        <v>44870</v>
      </c>
      <c r="D118">
        <v>20910</v>
      </c>
      <c r="E118">
        <v>0</v>
      </c>
      <c r="F118">
        <v>0.45</v>
      </c>
      <c r="G118">
        <v>0.69</v>
      </c>
      <c r="H118">
        <v>0</v>
      </c>
      <c r="I118">
        <v>-100</v>
      </c>
      <c r="J118" s="35">
        <f>SUM(Table2[[#This Row],[Total Yield in Wh]]-Table2[[#This Row],[Target Yield Wh]])</f>
        <v>20910</v>
      </c>
      <c r="K118" s="36">
        <f>Table2[[#This Row],[Total Yield in Wh]]*0.001*0.1</f>
        <v>2.0910000000000002</v>
      </c>
      <c r="L118" s="8"/>
      <c r="M118" s="8"/>
    </row>
    <row r="119" spans="1:13">
      <c r="A119" s="35">
        <f t="shared" si="2"/>
        <v>2022</v>
      </c>
      <c r="B119" s="35">
        <f>MONTH(Table2[[#This Row],[Date]])</f>
        <v>11</v>
      </c>
      <c r="C119" s="24">
        <v>44869</v>
      </c>
      <c r="D119">
        <v>13860</v>
      </c>
      <c r="E119">
        <v>0</v>
      </c>
      <c r="F119">
        <v>0.3</v>
      </c>
      <c r="G119">
        <v>0.45</v>
      </c>
      <c r="H119">
        <v>0</v>
      </c>
      <c r="I119">
        <v>-100</v>
      </c>
      <c r="J119" s="35">
        <f>SUM(Table2[[#This Row],[Total Yield in Wh]]-Table2[[#This Row],[Target Yield Wh]])</f>
        <v>13860</v>
      </c>
      <c r="K119" s="36">
        <f>Table2[[#This Row],[Total Yield in Wh]]*0.001*0.1</f>
        <v>1.3860000000000001</v>
      </c>
      <c r="L119" s="8"/>
      <c r="M119" s="8"/>
    </row>
    <row r="120" spans="1:13">
      <c r="A120" s="35">
        <f t="shared" si="2"/>
        <v>2022</v>
      </c>
      <c r="B120" s="35">
        <f>MONTH(Table2[[#This Row],[Date]])</f>
        <v>11</v>
      </c>
      <c r="C120" s="24">
        <v>44868</v>
      </c>
      <c r="D120">
        <v>126290</v>
      </c>
      <c r="E120">
        <v>0</v>
      </c>
      <c r="F120">
        <v>2.71</v>
      </c>
      <c r="G120">
        <v>4.1399999999999997</v>
      </c>
      <c r="H120">
        <v>0</v>
      </c>
      <c r="I120">
        <v>-100</v>
      </c>
      <c r="J120" s="35">
        <f>SUM(Table2[[#This Row],[Total Yield in Wh]]-Table2[[#This Row],[Target Yield Wh]])</f>
        <v>126290</v>
      </c>
      <c r="K120" s="36">
        <f>Table2[[#This Row],[Total Yield in Wh]]*0.001*0.1</f>
        <v>12.629000000000001</v>
      </c>
      <c r="L120" s="8"/>
      <c r="M120" s="8"/>
    </row>
    <row r="121" spans="1:13">
      <c r="A121" s="35">
        <f t="shared" si="2"/>
        <v>2022</v>
      </c>
      <c r="B121" s="35">
        <f>MONTH(Table2[[#This Row],[Date]])</f>
        <v>11</v>
      </c>
      <c r="C121" s="24">
        <v>44867</v>
      </c>
      <c r="D121">
        <v>158000</v>
      </c>
      <c r="E121">
        <v>0</v>
      </c>
      <c r="F121">
        <v>3.39</v>
      </c>
      <c r="G121">
        <v>5.18</v>
      </c>
      <c r="H121">
        <v>0</v>
      </c>
      <c r="I121">
        <v>-100</v>
      </c>
      <c r="J121" s="35">
        <f>SUM(Table2[[#This Row],[Total Yield in Wh]]-Table2[[#This Row],[Target Yield Wh]])</f>
        <v>158000</v>
      </c>
      <c r="K121" s="36">
        <f>Table2[[#This Row],[Total Yield in Wh]]*0.001*0.1</f>
        <v>15.8</v>
      </c>
      <c r="L121" s="8"/>
      <c r="M121" s="8"/>
    </row>
    <row r="122" spans="1:13">
      <c r="A122" s="35">
        <f t="shared" si="2"/>
        <v>2022</v>
      </c>
      <c r="B122" s="35">
        <f>MONTH(Table2[[#This Row],[Date]])</f>
        <v>11</v>
      </c>
      <c r="C122" s="24">
        <v>44866</v>
      </c>
      <c r="D122">
        <v>161740</v>
      </c>
      <c r="E122">
        <v>0</v>
      </c>
      <c r="F122">
        <v>3.47</v>
      </c>
      <c r="G122">
        <v>5.31</v>
      </c>
      <c r="H122">
        <v>0</v>
      </c>
      <c r="I122">
        <v>-100</v>
      </c>
      <c r="J122" s="35">
        <f>SUM(Table2[[#This Row],[Total Yield in Wh]]-Table2[[#This Row],[Target Yield Wh]])</f>
        <v>161740</v>
      </c>
      <c r="K122" s="36">
        <f>Table2[[#This Row],[Total Yield in Wh]]*0.001*0.1</f>
        <v>16.174000000000003</v>
      </c>
      <c r="L122" s="8"/>
      <c r="M122" s="8"/>
    </row>
    <row r="123" spans="1:13">
      <c r="A123" s="35">
        <f t="shared" si="2"/>
        <v>2022</v>
      </c>
      <c r="B123" s="35">
        <f>MONTH(Table2[[#This Row],[Date]])</f>
        <v>10</v>
      </c>
      <c r="C123" s="24">
        <v>44865</v>
      </c>
      <c r="D123">
        <v>150260</v>
      </c>
      <c r="E123">
        <v>0</v>
      </c>
      <c r="F123">
        <v>3.22</v>
      </c>
      <c r="G123">
        <v>4.93</v>
      </c>
      <c r="H123">
        <v>0</v>
      </c>
      <c r="I123">
        <v>-100</v>
      </c>
      <c r="J123" s="35">
        <f>SUM(Table2[[#This Row],[Total Yield in Wh]]-Table2[[#This Row],[Target Yield Wh]])</f>
        <v>150260</v>
      </c>
      <c r="K123" s="36">
        <f>Table2[[#This Row],[Total Yield in Wh]]*0.001*0.1</f>
        <v>15.026</v>
      </c>
      <c r="L123" s="8"/>
      <c r="M123" s="8"/>
    </row>
    <row r="124" spans="1:13">
      <c r="A124" s="35">
        <f t="shared" si="2"/>
        <v>2022</v>
      </c>
      <c r="B124" s="35">
        <f>MONTH(Table2[[#This Row],[Date]])</f>
        <v>10</v>
      </c>
      <c r="C124" s="24">
        <v>44864</v>
      </c>
      <c r="D124">
        <v>105360</v>
      </c>
      <c r="E124">
        <v>0</v>
      </c>
      <c r="F124">
        <v>2.2599999999999998</v>
      </c>
      <c r="G124">
        <v>3.46</v>
      </c>
      <c r="H124">
        <v>0</v>
      </c>
      <c r="I124">
        <v>-100</v>
      </c>
      <c r="J124" s="35">
        <f>SUM(Table2[[#This Row],[Total Yield in Wh]]-Table2[[#This Row],[Target Yield Wh]])</f>
        <v>105360</v>
      </c>
      <c r="K124" s="36">
        <f>Table2[[#This Row],[Total Yield in Wh]]*0.001*0.1</f>
        <v>10.536000000000001</v>
      </c>
      <c r="L124" s="8"/>
      <c r="M124" s="8"/>
    </row>
    <row r="125" spans="1:13">
      <c r="A125" s="35">
        <f t="shared" si="2"/>
        <v>2022</v>
      </c>
      <c r="B125" s="35">
        <f>MONTH(Table2[[#This Row],[Date]])</f>
        <v>10</v>
      </c>
      <c r="C125" s="24">
        <v>44863</v>
      </c>
      <c r="D125">
        <v>172080</v>
      </c>
      <c r="E125">
        <v>0</v>
      </c>
      <c r="F125">
        <v>3.69</v>
      </c>
      <c r="G125">
        <v>5.64</v>
      </c>
      <c r="H125">
        <v>0</v>
      </c>
      <c r="I125">
        <v>-100</v>
      </c>
      <c r="J125" s="35">
        <f>SUM(Table2[[#This Row],[Total Yield in Wh]]-Table2[[#This Row],[Target Yield Wh]])</f>
        <v>172080</v>
      </c>
      <c r="K125" s="36">
        <f>Table2[[#This Row],[Total Yield in Wh]]*0.001*0.1</f>
        <v>17.208000000000002</v>
      </c>
      <c r="L125" s="8"/>
      <c r="M125" s="8"/>
    </row>
    <row r="126" spans="1:13">
      <c r="A126" s="35">
        <f t="shared" si="2"/>
        <v>2022</v>
      </c>
      <c r="B126" s="35">
        <f>MONTH(Table2[[#This Row],[Date]])</f>
        <v>10</v>
      </c>
      <c r="C126" s="24">
        <v>44862</v>
      </c>
      <c r="D126">
        <v>169560</v>
      </c>
      <c r="E126">
        <v>0</v>
      </c>
      <c r="F126">
        <v>3.64</v>
      </c>
      <c r="G126">
        <v>5.56</v>
      </c>
      <c r="H126">
        <v>0</v>
      </c>
      <c r="I126">
        <v>-100</v>
      </c>
      <c r="J126" s="35">
        <f>SUM(Table2[[#This Row],[Total Yield in Wh]]-Table2[[#This Row],[Target Yield Wh]])</f>
        <v>169560</v>
      </c>
      <c r="K126" s="36">
        <f>Table2[[#This Row],[Total Yield in Wh]]*0.001*0.1</f>
        <v>16.956</v>
      </c>
      <c r="L126" s="8"/>
      <c r="M126" s="8"/>
    </row>
    <row r="127" spans="1:13">
      <c r="A127" s="35">
        <f t="shared" si="2"/>
        <v>2022</v>
      </c>
      <c r="B127" s="35">
        <f>MONTH(Table2[[#This Row],[Date]])</f>
        <v>10</v>
      </c>
      <c r="C127" s="24">
        <v>44861</v>
      </c>
      <c r="D127">
        <v>149400</v>
      </c>
      <c r="E127">
        <v>0</v>
      </c>
      <c r="F127">
        <v>3.2</v>
      </c>
      <c r="G127">
        <v>4.9000000000000004</v>
      </c>
      <c r="H127">
        <v>0</v>
      </c>
      <c r="I127">
        <v>-100</v>
      </c>
      <c r="J127" s="35">
        <f>SUM(Table2[[#This Row],[Total Yield in Wh]]-Table2[[#This Row],[Target Yield Wh]])</f>
        <v>149400</v>
      </c>
      <c r="K127" s="36">
        <f>Table2[[#This Row],[Total Yield in Wh]]*0.001*0.1</f>
        <v>14.940000000000001</v>
      </c>
      <c r="L127" s="8"/>
      <c r="M127" s="8"/>
    </row>
    <row r="128" spans="1:13">
      <c r="A128" s="35">
        <f t="shared" si="2"/>
        <v>2022</v>
      </c>
      <c r="B128" s="35">
        <f>MONTH(Table2[[#This Row],[Date]])</f>
        <v>10</v>
      </c>
      <c r="C128" s="24">
        <v>44860</v>
      </c>
      <c r="D128">
        <v>186430</v>
      </c>
      <c r="E128">
        <v>0</v>
      </c>
      <c r="F128">
        <v>4</v>
      </c>
      <c r="G128">
        <v>6.11</v>
      </c>
      <c r="H128">
        <v>0</v>
      </c>
      <c r="I128">
        <v>-100</v>
      </c>
      <c r="J128" s="35">
        <f>SUM(Table2[[#This Row],[Total Yield in Wh]]-Table2[[#This Row],[Target Yield Wh]])</f>
        <v>186430</v>
      </c>
      <c r="K128" s="36">
        <f>Table2[[#This Row],[Total Yield in Wh]]*0.001*0.1</f>
        <v>18.643000000000001</v>
      </c>
      <c r="L128" s="8"/>
      <c r="M128" s="8"/>
    </row>
    <row r="129" spans="1:13">
      <c r="A129" s="35">
        <f t="shared" si="2"/>
        <v>2022</v>
      </c>
      <c r="B129" s="35">
        <f>MONTH(Table2[[#This Row],[Date]])</f>
        <v>10</v>
      </c>
      <c r="C129" s="24">
        <v>44859</v>
      </c>
      <c r="D129">
        <v>29890</v>
      </c>
      <c r="E129">
        <v>0</v>
      </c>
      <c r="F129">
        <v>0.64</v>
      </c>
      <c r="G129">
        <v>0.98</v>
      </c>
      <c r="H129">
        <v>0</v>
      </c>
      <c r="I129">
        <v>-100</v>
      </c>
      <c r="J129" s="35">
        <f>SUM(Table2[[#This Row],[Total Yield in Wh]]-Table2[[#This Row],[Target Yield Wh]])</f>
        <v>29890</v>
      </c>
      <c r="K129" s="36">
        <f>Table2[[#This Row],[Total Yield in Wh]]*0.001*0.1</f>
        <v>2.9890000000000003</v>
      </c>
      <c r="L129" s="8"/>
      <c r="M129" s="8"/>
    </row>
    <row r="130" spans="1:13">
      <c r="A130" s="35">
        <f t="shared" si="2"/>
        <v>2022</v>
      </c>
      <c r="B130" s="35">
        <f>MONTH(Table2[[#This Row],[Date]])</f>
        <v>10</v>
      </c>
      <c r="C130" s="24">
        <v>44858</v>
      </c>
      <c r="D130">
        <v>80810</v>
      </c>
      <c r="E130">
        <v>0</v>
      </c>
      <c r="F130">
        <v>1.73</v>
      </c>
      <c r="G130">
        <v>2.65</v>
      </c>
      <c r="H130">
        <v>0</v>
      </c>
      <c r="I130">
        <v>-100</v>
      </c>
      <c r="J130" s="35">
        <f>SUM(Table2[[#This Row],[Total Yield in Wh]]-Table2[[#This Row],[Target Yield Wh]])</f>
        <v>80810</v>
      </c>
      <c r="K130" s="36">
        <f>Table2[[#This Row],[Total Yield in Wh]]*0.001*0.1</f>
        <v>8.0810000000000013</v>
      </c>
      <c r="L130" s="8"/>
      <c r="M130" s="8"/>
    </row>
    <row r="131" spans="1:13">
      <c r="A131" s="35">
        <f t="shared" ref="A131:A194" si="3">YEAR(C131)</f>
        <v>2022</v>
      </c>
      <c r="B131" s="35">
        <f>MONTH(Table2[[#This Row],[Date]])</f>
        <v>10</v>
      </c>
      <c r="C131" s="24">
        <v>44857</v>
      </c>
      <c r="D131">
        <v>150560</v>
      </c>
      <c r="E131">
        <v>0</v>
      </c>
      <c r="F131">
        <v>3.23</v>
      </c>
      <c r="G131">
        <v>4.9400000000000004</v>
      </c>
      <c r="H131">
        <v>0</v>
      </c>
      <c r="I131">
        <v>-100</v>
      </c>
      <c r="J131" s="35">
        <f>SUM(Table2[[#This Row],[Total Yield in Wh]]-Table2[[#This Row],[Target Yield Wh]])</f>
        <v>150560</v>
      </c>
      <c r="K131" s="36">
        <f>Table2[[#This Row],[Total Yield in Wh]]*0.001*0.1</f>
        <v>15.056000000000001</v>
      </c>
      <c r="L131" s="8"/>
      <c r="M131" s="8"/>
    </row>
    <row r="132" spans="1:13">
      <c r="A132" s="35">
        <f t="shared" si="3"/>
        <v>2022</v>
      </c>
      <c r="B132" s="35">
        <f>MONTH(Table2[[#This Row],[Date]])</f>
        <v>10</v>
      </c>
      <c r="C132" s="24">
        <v>44856</v>
      </c>
      <c r="D132">
        <v>173130</v>
      </c>
      <c r="E132">
        <v>0</v>
      </c>
      <c r="F132">
        <v>3.71</v>
      </c>
      <c r="G132">
        <v>5.68</v>
      </c>
      <c r="H132">
        <v>0</v>
      </c>
      <c r="I132">
        <v>-100</v>
      </c>
      <c r="J132" s="35">
        <f>SUM(Table2[[#This Row],[Total Yield in Wh]]-Table2[[#This Row],[Target Yield Wh]])</f>
        <v>173130</v>
      </c>
      <c r="K132" s="36">
        <f>Table2[[#This Row],[Total Yield in Wh]]*0.001*0.1</f>
        <v>17.312999999999999</v>
      </c>
      <c r="L132" s="8"/>
      <c r="M132" s="8"/>
    </row>
    <row r="133" spans="1:13">
      <c r="A133" s="35">
        <f t="shared" si="3"/>
        <v>2022</v>
      </c>
      <c r="B133" s="35">
        <f>MONTH(Table2[[#This Row],[Date]])</f>
        <v>10</v>
      </c>
      <c r="C133" s="24">
        <v>44855</v>
      </c>
      <c r="D133">
        <v>175000</v>
      </c>
      <c r="E133">
        <v>0</v>
      </c>
      <c r="F133">
        <v>3.75</v>
      </c>
      <c r="G133">
        <v>5.74</v>
      </c>
      <c r="H133">
        <v>0</v>
      </c>
      <c r="I133">
        <v>-100</v>
      </c>
      <c r="J133" s="35">
        <f>SUM(Table2[[#This Row],[Total Yield in Wh]]-Table2[[#This Row],[Target Yield Wh]])</f>
        <v>175000</v>
      </c>
      <c r="K133" s="36">
        <f>Table2[[#This Row],[Total Yield in Wh]]*0.001*0.1</f>
        <v>17.5</v>
      </c>
      <c r="L133" s="8"/>
      <c r="M133" s="8"/>
    </row>
    <row r="134" spans="1:13">
      <c r="A134" s="35">
        <f t="shared" si="3"/>
        <v>2022</v>
      </c>
      <c r="B134" s="35">
        <f>MONTH(Table2[[#This Row],[Date]])</f>
        <v>10</v>
      </c>
      <c r="C134" s="24">
        <v>44854</v>
      </c>
      <c r="D134">
        <v>163410</v>
      </c>
      <c r="E134">
        <v>0</v>
      </c>
      <c r="F134">
        <v>3.5</v>
      </c>
      <c r="G134">
        <v>5.36</v>
      </c>
      <c r="H134">
        <v>0</v>
      </c>
      <c r="I134">
        <v>-100</v>
      </c>
      <c r="J134" s="35">
        <f>SUM(Table2[[#This Row],[Total Yield in Wh]]-Table2[[#This Row],[Target Yield Wh]])</f>
        <v>163410</v>
      </c>
      <c r="K134" s="36">
        <f>Table2[[#This Row],[Total Yield in Wh]]*0.001*0.1</f>
        <v>16.341000000000001</v>
      </c>
      <c r="L134" s="8"/>
      <c r="M134" s="8"/>
    </row>
    <row r="135" spans="1:13">
      <c r="A135" s="35">
        <f t="shared" si="3"/>
        <v>2022</v>
      </c>
      <c r="B135" s="35">
        <f>MONTH(Table2[[#This Row],[Date]])</f>
        <v>10</v>
      </c>
      <c r="C135" s="24">
        <v>44853</v>
      </c>
      <c r="D135">
        <v>180030</v>
      </c>
      <c r="E135">
        <v>0</v>
      </c>
      <c r="F135">
        <v>3.86</v>
      </c>
      <c r="G135">
        <v>5.9</v>
      </c>
      <c r="H135">
        <v>0</v>
      </c>
      <c r="I135">
        <v>-100</v>
      </c>
      <c r="J135" s="35">
        <f>SUM(Table2[[#This Row],[Total Yield in Wh]]-Table2[[#This Row],[Target Yield Wh]])</f>
        <v>180030</v>
      </c>
      <c r="K135" s="36">
        <f>Table2[[#This Row],[Total Yield in Wh]]*0.001*0.1</f>
        <v>18.003</v>
      </c>
      <c r="L135" s="8"/>
      <c r="M135" s="8"/>
    </row>
    <row r="136" spans="1:13">
      <c r="A136" s="35">
        <f t="shared" si="3"/>
        <v>2022</v>
      </c>
      <c r="B136" s="35">
        <f>MONTH(Table2[[#This Row],[Date]])</f>
        <v>10</v>
      </c>
      <c r="C136" s="24">
        <v>44852</v>
      </c>
      <c r="D136">
        <v>203810</v>
      </c>
      <c r="E136">
        <v>0</v>
      </c>
      <c r="F136">
        <v>4.37</v>
      </c>
      <c r="G136">
        <v>6.68</v>
      </c>
      <c r="H136">
        <v>0</v>
      </c>
      <c r="I136">
        <v>-100</v>
      </c>
      <c r="J136" s="35">
        <f>SUM(Table2[[#This Row],[Total Yield in Wh]]-Table2[[#This Row],[Target Yield Wh]])</f>
        <v>203810</v>
      </c>
      <c r="K136" s="36">
        <f>Table2[[#This Row],[Total Yield in Wh]]*0.001*0.1</f>
        <v>20.381</v>
      </c>
      <c r="L136" s="8"/>
      <c r="M136" s="8"/>
    </row>
    <row r="137" spans="1:13">
      <c r="A137" s="35">
        <f t="shared" si="3"/>
        <v>2022</v>
      </c>
      <c r="B137" s="35">
        <f>MONTH(Table2[[#This Row],[Date]])</f>
        <v>10</v>
      </c>
      <c r="C137" s="24">
        <v>44851</v>
      </c>
      <c r="D137">
        <v>78770</v>
      </c>
      <c r="E137">
        <v>0</v>
      </c>
      <c r="F137">
        <v>1.69</v>
      </c>
      <c r="G137">
        <v>2.58</v>
      </c>
      <c r="H137">
        <v>0</v>
      </c>
      <c r="I137">
        <v>-100</v>
      </c>
      <c r="J137" s="35">
        <f>SUM(Table2[[#This Row],[Total Yield in Wh]]-Table2[[#This Row],[Target Yield Wh]])</f>
        <v>78770</v>
      </c>
      <c r="K137" s="36">
        <f>Table2[[#This Row],[Total Yield in Wh]]*0.001*0.1</f>
        <v>7.8769999999999998</v>
      </c>
      <c r="L137" s="8"/>
      <c r="M137" s="8"/>
    </row>
    <row r="138" spans="1:13">
      <c r="A138" s="35">
        <f t="shared" si="3"/>
        <v>2022</v>
      </c>
      <c r="B138" s="35">
        <f>MONTH(Table2[[#This Row],[Date]])</f>
        <v>10</v>
      </c>
      <c r="C138" s="24">
        <v>44850</v>
      </c>
      <c r="D138">
        <v>34670</v>
      </c>
      <c r="E138">
        <v>0</v>
      </c>
      <c r="F138">
        <v>0.74</v>
      </c>
      <c r="G138">
        <v>1.1399999999999999</v>
      </c>
      <c r="H138">
        <v>0</v>
      </c>
      <c r="I138">
        <v>-100</v>
      </c>
      <c r="J138" s="35">
        <f>SUM(Table2[[#This Row],[Total Yield in Wh]]-Table2[[#This Row],[Target Yield Wh]])</f>
        <v>34670</v>
      </c>
      <c r="K138" s="36">
        <f>Table2[[#This Row],[Total Yield in Wh]]*0.001*0.1</f>
        <v>3.4670000000000005</v>
      </c>
      <c r="L138" s="8"/>
      <c r="M138" s="8"/>
    </row>
    <row r="139" spans="1:13">
      <c r="A139" s="35">
        <f t="shared" si="3"/>
        <v>2022</v>
      </c>
      <c r="B139" s="35">
        <f>MONTH(Table2[[#This Row],[Date]])</f>
        <v>10</v>
      </c>
      <c r="C139" s="24">
        <v>44849</v>
      </c>
      <c r="D139">
        <v>203020</v>
      </c>
      <c r="E139">
        <v>0</v>
      </c>
      <c r="F139">
        <v>4.3499999999999996</v>
      </c>
      <c r="G139">
        <v>6.66</v>
      </c>
      <c r="H139">
        <v>0</v>
      </c>
      <c r="I139">
        <v>-100</v>
      </c>
      <c r="J139" s="35">
        <f>SUM(Table2[[#This Row],[Total Yield in Wh]]-Table2[[#This Row],[Target Yield Wh]])</f>
        <v>203020</v>
      </c>
      <c r="K139" s="36">
        <f>Table2[[#This Row],[Total Yield in Wh]]*0.001*0.1</f>
        <v>20.302000000000003</v>
      </c>
      <c r="L139" s="8"/>
      <c r="M139" s="8"/>
    </row>
    <row r="140" spans="1:13">
      <c r="A140" s="35">
        <f t="shared" si="3"/>
        <v>2022</v>
      </c>
      <c r="B140" s="35">
        <f>MONTH(Table2[[#This Row],[Date]])</f>
        <v>10</v>
      </c>
      <c r="C140" s="24">
        <v>44848</v>
      </c>
      <c r="D140">
        <v>80400</v>
      </c>
      <c r="E140">
        <v>0</v>
      </c>
      <c r="F140">
        <v>1.72</v>
      </c>
      <c r="G140">
        <v>2.64</v>
      </c>
      <c r="H140">
        <v>0</v>
      </c>
      <c r="I140">
        <v>-100</v>
      </c>
      <c r="J140" s="35">
        <f>SUM(Table2[[#This Row],[Total Yield in Wh]]-Table2[[#This Row],[Target Yield Wh]])</f>
        <v>80400</v>
      </c>
      <c r="K140" s="36">
        <f>Table2[[#This Row],[Total Yield in Wh]]*0.001*0.1</f>
        <v>8.0400000000000009</v>
      </c>
      <c r="L140" s="8"/>
      <c r="M140" s="8"/>
    </row>
    <row r="141" spans="1:13">
      <c r="A141" s="35">
        <f t="shared" si="3"/>
        <v>2022</v>
      </c>
      <c r="B141" s="35">
        <f>MONTH(Table2[[#This Row],[Date]])</f>
        <v>10</v>
      </c>
      <c r="C141" s="24">
        <v>44847</v>
      </c>
      <c r="D141">
        <v>86690</v>
      </c>
      <c r="E141">
        <v>0</v>
      </c>
      <c r="F141">
        <v>1.86</v>
      </c>
      <c r="G141">
        <v>2.84</v>
      </c>
      <c r="H141">
        <v>0</v>
      </c>
      <c r="I141">
        <v>-100</v>
      </c>
      <c r="J141" s="35">
        <f>SUM(Table2[[#This Row],[Total Yield in Wh]]-Table2[[#This Row],[Target Yield Wh]])</f>
        <v>86690</v>
      </c>
      <c r="K141" s="36">
        <f>Table2[[#This Row],[Total Yield in Wh]]*0.001*0.1</f>
        <v>8.6690000000000005</v>
      </c>
      <c r="L141" s="8"/>
      <c r="M141" s="8"/>
    </row>
    <row r="142" spans="1:13">
      <c r="A142" s="35">
        <f t="shared" si="3"/>
        <v>2022</v>
      </c>
      <c r="B142" s="35">
        <f>MONTH(Table2[[#This Row],[Date]])</f>
        <v>10</v>
      </c>
      <c r="C142" s="24">
        <v>44846</v>
      </c>
      <c r="D142">
        <v>99500</v>
      </c>
      <c r="E142">
        <v>0</v>
      </c>
      <c r="F142">
        <v>2.13</v>
      </c>
      <c r="G142">
        <v>3.26</v>
      </c>
      <c r="H142">
        <v>0</v>
      </c>
      <c r="I142">
        <v>-100</v>
      </c>
      <c r="J142" s="35">
        <f>SUM(Table2[[#This Row],[Total Yield in Wh]]-Table2[[#This Row],[Target Yield Wh]])</f>
        <v>99500</v>
      </c>
      <c r="K142" s="36">
        <f>Table2[[#This Row],[Total Yield in Wh]]*0.001*0.1</f>
        <v>9.9500000000000011</v>
      </c>
      <c r="L142" s="8"/>
      <c r="M142" s="8"/>
    </row>
    <row r="143" spans="1:13">
      <c r="A143" s="35">
        <f t="shared" si="3"/>
        <v>2022</v>
      </c>
      <c r="B143" s="35">
        <f>MONTH(Table2[[#This Row],[Date]])</f>
        <v>10</v>
      </c>
      <c r="C143" s="24">
        <v>44845</v>
      </c>
      <c r="D143">
        <v>113670</v>
      </c>
      <c r="E143">
        <v>0</v>
      </c>
      <c r="F143">
        <v>2.44</v>
      </c>
      <c r="G143">
        <v>3.73</v>
      </c>
      <c r="H143">
        <v>0</v>
      </c>
      <c r="I143">
        <v>-100</v>
      </c>
      <c r="J143" s="35">
        <f>SUM(Table2[[#This Row],[Total Yield in Wh]]-Table2[[#This Row],[Target Yield Wh]])</f>
        <v>113670</v>
      </c>
      <c r="K143" s="36">
        <f>Table2[[#This Row],[Total Yield in Wh]]*0.001*0.1</f>
        <v>11.367000000000001</v>
      </c>
      <c r="L143" s="8"/>
      <c r="M143" s="8"/>
    </row>
    <row r="144" spans="1:13">
      <c r="A144" s="35">
        <f t="shared" si="3"/>
        <v>2022</v>
      </c>
      <c r="B144" s="35">
        <f>MONTH(Table2[[#This Row],[Date]])</f>
        <v>10</v>
      </c>
      <c r="C144" s="24">
        <v>44844</v>
      </c>
      <c r="D144">
        <v>197940</v>
      </c>
      <c r="E144">
        <v>0</v>
      </c>
      <c r="F144">
        <v>4.24</v>
      </c>
      <c r="G144">
        <v>6.49</v>
      </c>
      <c r="H144">
        <v>0</v>
      </c>
      <c r="I144">
        <v>-100</v>
      </c>
      <c r="J144" s="35">
        <f>SUM(Table2[[#This Row],[Total Yield in Wh]]-Table2[[#This Row],[Target Yield Wh]])</f>
        <v>197940</v>
      </c>
      <c r="K144" s="36">
        <f>Table2[[#This Row],[Total Yield in Wh]]*0.001*0.1</f>
        <v>19.794</v>
      </c>
      <c r="L144" s="8"/>
      <c r="M144" s="8"/>
    </row>
    <row r="145" spans="1:14">
      <c r="A145" s="35">
        <f t="shared" si="3"/>
        <v>2022</v>
      </c>
      <c r="B145" s="35">
        <f>MONTH(Table2[[#This Row],[Date]])</f>
        <v>10</v>
      </c>
      <c r="C145" s="24">
        <v>44843</v>
      </c>
      <c r="D145">
        <v>139810</v>
      </c>
      <c r="E145">
        <v>0</v>
      </c>
      <c r="F145">
        <v>3</v>
      </c>
      <c r="G145">
        <v>4.59</v>
      </c>
      <c r="H145">
        <v>0</v>
      </c>
      <c r="I145">
        <v>-100</v>
      </c>
      <c r="J145" s="35">
        <f>SUM(Table2[[#This Row],[Total Yield in Wh]]-Table2[[#This Row],[Target Yield Wh]])</f>
        <v>139810</v>
      </c>
      <c r="K145" s="36">
        <f>Table2[[#This Row],[Total Yield in Wh]]*0.001*0.1</f>
        <v>13.981000000000002</v>
      </c>
      <c r="L145" s="8"/>
      <c r="M145" s="8"/>
    </row>
    <row r="146" spans="1:14">
      <c r="A146" s="35">
        <f t="shared" si="3"/>
        <v>2022</v>
      </c>
      <c r="B146" s="35">
        <f>MONTH(Table2[[#This Row],[Date]])</f>
        <v>10</v>
      </c>
      <c r="C146" s="24">
        <v>44842</v>
      </c>
      <c r="D146">
        <v>219610</v>
      </c>
      <c r="E146">
        <v>0</v>
      </c>
      <c r="F146">
        <v>4.71</v>
      </c>
      <c r="G146">
        <v>7.2</v>
      </c>
      <c r="H146">
        <v>0</v>
      </c>
      <c r="I146">
        <v>-100</v>
      </c>
      <c r="J146" s="35">
        <f>SUM(Table2[[#This Row],[Total Yield in Wh]]-Table2[[#This Row],[Target Yield Wh]])</f>
        <v>219610</v>
      </c>
      <c r="K146" s="36">
        <f>Table2[[#This Row],[Total Yield in Wh]]*0.001*0.1</f>
        <v>21.961000000000002</v>
      </c>
      <c r="L146" s="8"/>
      <c r="M146" s="8"/>
      <c r="N146" s="16"/>
    </row>
    <row r="147" spans="1:14">
      <c r="A147" s="35">
        <f t="shared" si="3"/>
        <v>2022</v>
      </c>
      <c r="B147" s="35">
        <f>MONTH(Table2[[#This Row],[Date]])</f>
        <v>10</v>
      </c>
      <c r="C147" s="24">
        <v>44841</v>
      </c>
      <c r="D147">
        <v>198750</v>
      </c>
      <c r="E147">
        <v>0</v>
      </c>
      <c r="F147">
        <v>4.26</v>
      </c>
      <c r="G147">
        <v>6.52</v>
      </c>
      <c r="H147">
        <v>0</v>
      </c>
      <c r="I147">
        <v>-100</v>
      </c>
      <c r="J147" s="35">
        <f>SUM(Table2[[#This Row],[Total Yield in Wh]]-Table2[[#This Row],[Target Yield Wh]])</f>
        <v>198750</v>
      </c>
      <c r="K147" s="36">
        <f>Table2[[#This Row],[Total Yield in Wh]]*0.001*0.1</f>
        <v>19.875</v>
      </c>
      <c r="L147" s="8"/>
      <c r="M147" s="8"/>
    </row>
    <row r="148" spans="1:14">
      <c r="A148" s="35">
        <f t="shared" si="3"/>
        <v>2022</v>
      </c>
      <c r="B148" s="35">
        <f>MONTH(Table2[[#This Row],[Date]])</f>
        <v>10</v>
      </c>
      <c r="C148" s="24">
        <v>44840</v>
      </c>
      <c r="D148">
        <v>89850</v>
      </c>
      <c r="E148">
        <v>0</v>
      </c>
      <c r="F148">
        <v>1.93</v>
      </c>
      <c r="G148">
        <v>2.95</v>
      </c>
      <c r="H148">
        <v>0</v>
      </c>
      <c r="I148">
        <v>-100</v>
      </c>
      <c r="J148" s="35">
        <f>SUM(Table2[[#This Row],[Total Yield in Wh]]-Table2[[#This Row],[Target Yield Wh]])</f>
        <v>89850</v>
      </c>
      <c r="K148" s="36">
        <f>Table2[[#This Row],[Total Yield in Wh]]*0.001*0.1</f>
        <v>8.9850000000000012</v>
      </c>
      <c r="L148" s="8"/>
      <c r="M148" s="8"/>
    </row>
    <row r="149" spans="1:14">
      <c r="A149" s="35">
        <f t="shared" si="3"/>
        <v>2022</v>
      </c>
      <c r="B149" s="35">
        <f>MONTH(Table2[[#This Row],[Date]])</f>
        <v>10</v>
      </c>
      <c r="C149" s="24">
        <v>44839</v>
      </c>
      <c r="D149">
        <v>165360</v>
      </c>
      <c r="E149">
        <v>0</v>
      </c>
      <c r="F149">
        <v>3.55</v>
      </c>
      <c r="G149">
        <v>5.42</v>
      </c>
      <c r="H149">
        <v>0</v>
      </c>
      <c r="I149">
        <v>-100</v>
      </c>
      <c r="J149" s="35">
        <f>SUM(Table2[[#This Row],[Total Yield in Wh]]-Table2[[#This Row],[Target Yield Wh]])</f>
        <v>165360</v>
      </c>
      <c r="K149" s="36">
        <f>Table2[[#This Row],[Total Yield in Wh]]*0.001*0.1</f>
        <v>16.536000000000001</v>
      </c>
      <c r="L149" s="8"/>
      <c r="M149" s="8"/>
    </row>
    <row r="150" spans="1:14">
      <c r="A150" s="35">
        <f t="shared" si="3"/>
        <v>2022</v>
      </c>
      <c r="B150" s="35">
        <f>MONTH(Table2[[#This Row],[Date]])</f>
        <v>10</v>
      </c>
      <c r="C150" s="24">
        <v>44838</v>
      </c>
      <c r="D150">
        <v>201990</v>
      </c>
      <c r="E150">
        <v>0</v>
      </c>
      <c r="F150">
        <v>4.33</v>
      </c>
      <c r="G150">
        <v>6.63</v>
      </c>
      <c r="H150">
        <v>0</v>
      </c>
      <c r="I150">
        <v>-100</v>
      </c>
      <c r="J150" s="35">
        <f>SUM(Table2[[#This Row],[Total Yield in Wh]]-Table2[[#This Row],[Target Yield Wh]])</f>
        <v>201990</v>
      </c>
      <c r="K150" s="36">
        <f>Table2[[#This Row],[Total Yield in Wh]]*0.001*0.1</f>
        <v>20.199000000000002</v>
      </c>
      <c r="L150" s="8"/>
      <c r="M150" s="8"/>
      <c r="N150" s="25" t="s">
        <v>23</v>
      </c>
    </row>
    <row r="151" spans="1:14">
      <c r="A151" s="35">
        <f t="shared" si="3"/>
        <v>2022</v>
      </c>
      <c r="B151" s="35">
        <f>MONTH(Table2[[#This Row],[Date]])</f>
        <v>10</v>
      </c>
      <c r="C151" s="24">
        <v>44837</v>
      </c>
      <c r="D151">
        <v>216240</v>
      </c>
      <c r="E151">
        <v>0</v>
      </c>
      <c r="F151">
        <v>4.6399999999999997</v>
      </c>
      <c r="G151">
        <v>7.09</v>
      </c>
      <c r="H151">
        <v>0</v>
      </c>
      <c r="I151">
        <v>-100</v>
      </c>
      <c r="J151" s="35">
        <f>SUM(Table2[[#This Row],[Total Yield in Wh]]-Table2[[#This Row],[Target Yield Wh]])</f>
        <v>216240</v>
      </c>
      <c r="K151" s="36">
        <f>Table2[[#This Row],[Total Yield in Wh]]*0.001*0.1</f>
        <v>21.624000000000002</v>
      </c>
      <c r="L151" s="8"/>
      <c r="M151" s="8"/>
    </row>
    <row r="152" spans="1:14">
      <c r="A152" s="35">
        <f t="shared" si="3"/>
        <v>2022</v>
      </c>
      <c r="B152" s="35">
        <f>MONTH(Table2[[#This Row],[Date]])</f>
        <v>10</v>
      </c>
      <c r="C152" s="24">
        <v>44836</v>
      </c>
      <c r="D152">
        <v>189880</v>
      </c>
      <c r="E152">
        <v>0</v>
      </c>
      <c r="F152">
        <v>4.07</v>
      </c>
      <c r="G152">
        <v>6.23</v>
      </c>
      <c r="H152">
        <v>0</v>
      </c>
      <c r="I152">
        <v>-100</v>
      </c>
      <c r="J152" s="35">
        <f>SUM(Table2[[#This Row],[Total Yield in Wh]]-Table2[[#This Row],[Target Yield Wh]])</f>
        <v>189880</v>
      </c>
      <c r="K152" s="36">
        <f>Table2[[#This Row],[Total Yield in Wh]]*0.001*0.1</f>
        <v>18.988</v>
      </c>
      <c r="L152" s="8"/>
      <c r="M152" s="8"/>
    </row>
    <row r="153" spans="1:14">
      <c r="A153" s="35">
        <f t="shared" si="3"/>
        <v>2022</v>
      </c>
      <c r="B153" s="35">
        <f>MONTH(Table2[[#This Row],[Date]])</f>
        <v>10</v>
      </c>
      <c r="C153" s="24">
        <v>44835</v>
      </c>
      <c r="D153">
        <v>219940</v>
      </c>
      <c r="E153">
        <v>0</v>
      </c>
      <c r="F153">
        <v>4.72</v>
      </c>
      <c r="G153">
        <v>7.21</v>
      </c>
      <c r="H153">
        <v>0</v>
      </c>
      <c r="I153">
        <v>-100</v>
      </c>
      <c r="J153" s="35">
        <f>SUM(Table2[[#This Row],[Total Yield in Wh]]-Table2[[#This Row],[Target Yield Wh]])</f>
        <v>219940</v>
      </c>
      <c r="K153" s="36">
        <f>Table2[[#This Row],[Total Yield in Wh]]*0.001*0.1</f>
        <v>21.994</v>
      </c>
      <c r="L153" s="8"/>
      <c r="M153" s="8"/>
    </row>
    <row r="154" spans="1:14" ht="15.75">
      <c r="A154" s="35">
        <f t="shared" si="3"/>
        <v>2022</v>
      </c>
      <c r="B154" s="35">
        <f>MONTH(Table2[[#This Row],[Date]])</f>
        <v>9</v>
      </c>
      <c r="C154" s="37">
        <v>44834</v>
      </c>
      <c r="D154" s="40">
        <v>221090</v>
      </c>
      <c r="E154" s="40">
        <v>0</v>
      </c>
      <c r="F154" s="40">
        <v>4.74</v>
      </c>
      <c r="G154" s="40">
        <v>7.25</v>
      </c>
      <c r="H154" s="40">
        <v>0</v>
      </c>
      <c r="I154" s="40">
        <v>-100</v>
      </c>
      <c r="J154" s="35">
        <f>SUM(Table2[[#This Row],[Total Yield in Wh]]-Table2[[#This Row],[Target Yield Wh]])</f>
        <v>221090</v>
      </c>
      <c r="K154" s="36">
        <f>Table2[[#This Row],[Total Yield in Wh]]*0.001*0.1</f>
        <v>22.109000000000002</v>
      </c>
      <c r="L154" s="8"/>
      <c r="M154" s="8"/>
    </row>
    <row r="155" spans="1:14">
      <c r="A155" s="35">
        <f t="shared" si="3"/>
        <v>2022</v>
      </c>
      <c r="B155" s="35">
        <f>MONTH(Table2[[#This Row],[Date]])</f>
        <v>9</v>
      </c>
      <c r="C155" s="24">
        <v>44834</v>
      </c>
      <c r="D155">
        <v>221090</v>
      </c>
      <c r="E155">
        <v>0</v>
      </c>
      <c r="F155">
        <v>4.74</v>
      </c>
      <c r="G155">
        <v>7.25</v>
      </c>
      <c r="H155">
        <v>0</v>
      </c>
      <c r="I155">
        <v>-100</v>
      </c>
      <c r="J155" s="35">
        <f>SUM(Table2[[#This Row],[Total Yield in Wh]]-Table2[[#This Row],[Target Yield Wh]])</f>
        <v>221090</v>
      </c>
      <c r="K155" s="36">
        <f>Table2[[#This Row],[Total Yield in Wh]]*0.001*0.1</f>
        <v>22.109000000000002</v>
      </c>
      <c r="L155" s="8"/>
      <c r="M155" s="8"/>
    </row>
    <row r="156" spans="1:14" ht="15.75">
      <c r="A156" s="35">
        <f t="shared" si="3"/>
        <v>2022</v>
      </c>
      <c r="B156" s="35">
        <f>MONTH(Table2[[#This Row],[Date]])</f>
        <v>9</v>
      </c>
      <c r="C156" s="39">
        <v>44833</v>
      </c>
      <c r="D156" s="34">
        <v>227030</v>
      </c>
      <c r="E156" s="34">
        <v>0</v>
      </c>
      <c r="F156" s="34">
        <v>4.87</v>
      </c>
      <c r="G156" s="34">
        <v>7.45</v>
      </c>
      <c r="H156" s="34">
        <v>0</v>
      </c>
      <c r="I156" s="34">
        <v>-100</v>
      </c>
      <c r="J156" s="35">
        <f>SUM(Table2[[#This Row],[Total Yield in Wh]]-Table2[[#This Row],[Target Yield Wh]])</f>
        <v>227030</v>
      </c>
      <c r="K156" s="27">
        <f>Table2[[#This Row],[Total Yield in Wh]]*0.001*0.1</f>
        <v>22.703000000000003</v>
      </c>
      <c r="L156" s="8"/>
      <c r="M156" s="8"/>
    </row>
    <row r="157" spans="1:14">
      <c r="A157" s="35">
        <f t="shared" si="3"/>
        <v>2022</v>
      </c>
      <c r="B157" s="35">
        <f>MONTH(Table2[[#This Row],[Date]])</f>
        <v>9</v>
      </c>
      <c r="C157" s="24">
        <v>44833</v>
      </c>
      <c r="D157">
        <v>227030</v>
      </c>
      <c r="E157">
        <v>0</v>
      </c>
      <c r="F157">
        <v>4.87</v>
      </c>
      <c r="G157">
        <v>7.45</v>
      </c>
      <c r="H157">
        <v>0</v>
      </c>
      <c r="I157">
        <v>-100</v>
      </c>
      <c r="J157" s="35">
        <f>SUM(Table2[[#This Row],[Total Yield in Wh]]-Table2[[#This Row],[Target Yield Wh]])</f>
        <v>227030</v>
      </c>
      <c r="K157" s="36">
        <f>Table2[[#This Row],[Total Yield in Wh]]*0.001*0.1</f>
        <v>22.703000000000003</v>
      </c>
      <c r="L157" s="8"/>
      <c r="M157" s="8"/>
    </row>
    <row r="158" spans="1:14" ht="15.75">
      <c r="A158" s="35">
        <f t="shared" si="3"/>
        <v>2022</v>
      </c>
      <c r="B158" s="35">
        <f>MONTH(Table2[[#This Row],[Date]])</f>
        <v>9</v>
      </c>
      <c r="C158" s="37">
        <v>44832</v>
      </c>
      <c r="D158" s="40">
        <v>242240</v>
      </c>
      <c r="E158" s="40">
        <v>0</v>
      </c>
      <c r="F158" s="40">
        <v>5.19</v>
      </c>
      <c r="G158" s="40">
        <v>7.95</v>
      </c>
      <c r="H158" s="40">
        <v>0</v>
      </c>
      <c r="I158" s="40">
        <v>-100</v>
      </c>
      <c r="J158" s="35">
        <f>SUM(Table2[[#This Row],[Total Yield in Wh]]-Table2[[#This Row],[Target Yield Wh]])</f>
        <v>242240</v>
      </c>
      <c r="K158" s="27">
        <f>Table2[[#This Row],[Total Yield in Wh]]*0.001*0.1</f>
        <v>24.224000000000004</v>
      </c>
      <c r="L158" s="8"/>
      <c r="M158" s="8"/>
    </row>
    <row r="159" spans="1:14">
      <c r="A159" s="35">
        <f t="shared" si="3"/>
        <v>2022</v>
      </c>
      <c r="B159" s="35">
        <f>MONTH(Table2[[#This Row],[Date]])</f>
        <v>9</v>
      </c>
      <c r="C159" s="24">
        <v>44832</v>
      </c>
      <c r="D159">
        <v>242240</v>
      </c>
      <c r="E159">
        <v>0</v>
      </c>
      <c r="F159">
        <v>5.19</v>
      </c>
      <c r="G159">
        <v>7.95</v>
      </c>
      <c r="H159">
        <v>0</v>
      </c>
      <c r="I159">
        <v>-100</v>
      </c>
      <c r="J159" s="35">
        <f>SUM(Table2[[#This Row],[Total Yield in Wh]]-Table2[[#This Row],[Target Yield Wh]])</f>
        <v>242240</v>
      </c>
      <c r="K159" s="36">
        <f>Table2[[#This Row],[Total Yield in Wh]]*0.001*0.1</f>
        <v>24.224000000000004</v>
      </c>
      <c r="L159" s="8"/>
      <c r="M159" s="8"/>
    </row>
    <row r="160" spans="1:14" ht="15.75">
      <c r="A160" s="35">
        <f t="shared" si="3"/>
        <v>2022</v>
      </c>
      <c r="B160" s="35">
        <f>MONTH(Table2[[#This Row],[Date]])</f>
        <v>9</v>
      </c>
      <c r="C160" s="39">
        <v>44831</v>
      </c>
      <c r="D160" s="34">
        <v>202290</v>
      </c>
      <c r="E160" s="34">
        <v>0</v>
      </c>
      <c r="F160" s="34">
        <v>4.34</v>
      </c>
      <c r="G160" s="34">
        <v>6.64</v>
      </c>
      <c r="H160" s="34">
        <v>0</v>
      </c>
      <c r="I160" s="34">
        <v>-100</v>
      </c>
      <c r="J160" s="35">
        <f>SUM(Table2[[#This Row],[Total Yield in Wh]]-Table2[[#This Row],[Target Yield Wh]])</f>
        <v>202290</v>
      </c>
      <c r="K160" s="27">
        <f>Table2[[#This Row],[Total Yield in Wh]]*0.001*0.1</f>
        <v>20.228999999999999</v>
      </c>
      <c r="L160" s="8"/>
      <c r="M160" s="8"/>
    </row>
    <row r="161" spans="1:13">
      <c r="A161" s="35">
        <f t="shared" si="3"/>
        <v>2022</v>
      </c>
      <c r="B161" s="35">
        <f>MONTH(Table2[[#This Row],[Date]])</f>
        <v>9</v>
      </c>
      <c r="C161" s="24">
        <v>44831</v>
      </c>
      <c r="D161">
        <v>202290</v>
      </c>
      <c r="E161">
        <v>0</v>
      </c>
      <c r="F161">
        <v>4.34</v>
      </c>
      <c r="G161">
        <v>6.64</v>
      </c>
      <c r="H161">
        <v>0</v>
      </c>
      <c r="I161">
        <v>-100</v>
      </c>
      <c r="J161" s="35">
        <f>SUM(Table2[[#This Row],[Total Yield in Wh]]-Table2[[#This Row],[Target Yield Wh]])</f>
        <v>202290</v>
      </c>
      <c r="K161" s="36">
        <f>Table2[[#This Row],[Total Yield in Wh]]*0.001*0.1</f>
        <v>20.228999999999999</v>
      </c>
      <c r="L161" s="8"/>
      <c r="M161" s="8"/>
    </row>
    <row r="162" spans="1:13" ht="15.75">
      <c r="A162" s="35">
        <f t="shared" si="3"/>
        <v>2022</v>
      </c>
      <c r="B162" s="35">
        <f>MONTH(Table2[[#This Row],[Date]])</f>
        <v>9</v>
      </c>
      <c r="C162" s="37">
        <v>44830</v>
      </c>
      <c r="D162" s="40">
        <v>154130</v>
      </c>
      <c r="E162" s="40">
        <v>0</v>
      </c>
      <c r="F162" s="40">
        <v>3.3</v>
      </c>
      <c r="G162" s="40">
        <v>5.0599999999999996</v>
      </c>
      <c r="H162" s="40">
        <v>0</v>
      </c>
      <c r="I162" s="40">
        <v>-100</v>
      </c>
      <c r="J162" s="35">
        <f>SUM(Table2[[#This Row],[Total Yield in Wh]]-Table2[[#This Row],[Target Yield Wh]])</f>
        <v>154130</v>
      </c>
      <c r="K162" s="27">
        <f>Table2[[#This Row],[Total Yield in Wh]]*0.001*0.1</f>
        <v>15.413</v>
      </c>
      <c r="L162" s="8"/>
      <c r="M162" s="8"/>
    </row>
    <row r="163" spans="1:13">
      <c r="A163" s="35">
        <f t="shared" si="3"/>
        <v>2022</v>
      </c>
      <c r="B163" s="35">
        <f>MONTH(Table2[[#This Row],[Date]])</f>
        <v>9</v>
      </c>
      <c r="C163" s="24">
        <v>44830</v>
      </c>
      <c r="D163">
        <v>154130</v>
      </c>
      <c r="E163">
        <v>0</v>
      </c>
      <c r="F163">
        <v>3.3</v>
      </c>
      <c r="G163">
        <v>5.0599999999999996</v>
      </c>
      <c r="H163">
        <v>0</v>
      </c>
      <c r="I163">
        <v>-100</v>
      </c>
      <c r="J163" s="35">
        <f>SUM(Table2[[#This Row],[Total Yield in Wh]]-Table2[[#This Row],[Target Yield Wh]])</f>
        <v>154130</v>
      </c>
      <c r="K163" s="36">
        <f>Table2[[#This Row],[Total Yield in Wh]]*0.001*0.1</f>
        <v>15.413</v>
      </c>
      <c r="L163" s="8"/>
      <c r="M163" s="8"/>
    </row>
    <row r="164" spans="1:13" ht="15.75">
      <c r="A164" s="35">
        <f t="shared" si="3"/>
        <v>2022</v>
      </c>
      <c r="B164" s="35">
        <f>MONTH(Table2[[#This Row],[Date]])</f>
        <v>9</v>
      </c>
      <c r="C164" s="39">
        <v>44829</v>
      </c>
      <c r="D164" s="34">
        <v>106810</v>
      </c>
      <c r="E164" s="34">
        <v>0</v>
      </c>
      <c r="F164" s="34">
        <v>2.29</v>
      </c>
      <c r="G164" s="34">
        <v>3.5</v>
      </c>
      <c r="H164" s="34">
        <v>0</v>
      </c>
      <c r="I164" s="34">
        <v>-100</v>
      </c>
      <c r="J164" s="35">
        <f>SUM(Table2[[#This Row],[Total Yield in Wh]]-Table2[[#This Row],[Target Yield Wh]])</f>
        <v>106810</v>
      </c>
      <c r="K164" s="27">
        <f>Table2[[#This Row],[Total Yield in Wh]]*0.001*0.1</f>
        <v>10.681000000000001</v>
      </c>
      <c r="L164" s="8"/>
      <c r="M164" s="8"/>
    </row>
    <row r="165" spans="1:13">
      <c r="A165" s="35">
        <f t="shared" si="3"/>
        <v>2022</v>
      </c>
      <c r="B165" s="35">
        <f>MONTH(Table2[[#This Row],[Date]])</f>
        <v>9</v>
      </c>
      <c r="C165" s="24">
        <v>44829</v>
      </c>
      <c r="D165">
        <v>106810</v>
      </c>
      <c r="E165">
        <v>0</v>
      </c>
      <c r="F165">
        <v>2.29</v>
      </c>
      <c r="G165">
        <v>3.5</v>
      </c>
      <c r="H165">
        <v>0</v>
      </c>
      <c r="I165">
        <v>-100</v>
      </c>
      <c r="J165" s="35">
        <f>SUM(Table2[[#This Row],[Total Yield in Wh]]-Table2[[#This Row],[Target Yield Wh]])</f>
        <v>106810</v>
      </c>
      <c r="K165" s="36">
        <f>Table2[[#This Row],[Total Yield in Wh]]*0.001*0.1</f>
        <v>10.681000000000001</v>
      </c>
      <c r="L165" s="8"/>
      <c r="M165" s="8"/>
    </row>
    <row r="166" spans="1:13" ht="15.75">
      <c r="A166" s="35">
        <f t="shared" si="3"/>
        <v>2022</v>
      </c>
      <c r="B166" s="35">
        <f>MONTH(Table2[[#This Row],[Date]])</f>
        <v>9</v>
      </c>
      <c r="C166" s="37">
        <v>44828</v>
      </c>
      <c r="D166" s="40">
        <v>46760</v>
      </c>
      <c r="E166" s="40">
        <v>0</v>
      </c>
      <c r="F166" s="40">
        <v>1</v>
      </c>
      <c r="G166" s="40">
        <v>1.53</v>
      </c>
      <c r="H166" s="40">
        <v>0</v>
      </c>
      <c r="I166" s="40">
        <v>-100</v>
      </c>
      <c r="J166" s="35">
        <f>SUM(Table2[[#This Row],[Total Yield in Wh]]-Table2[[#This Row],[Target Yield Wh]])</f>
        <v>46760</v>
      </c>
      <c r="K166" s="27">
        <f>Table2[[#This Row],[Total Yield in Wh]]*0.001*0.1</f>
        <v>4.6760000000000002</v>
      </c>
      <c r="L166" s="8"/>
      <c r="M166" s="8"/>
    </row>
    <row r="167" spans="1:13">
      <c r="A167" s="35">
        <f t="shared" si="3"/>
        <v>2022</v>
      </c>
      <c r="B167" s="35">
        <f>MONTH(Table2[[#This Row],[Date]])</f>
        <v>9</v>
      </c>
      <c r="C167" s="24">
        <v>44828</v>
      </c>
      <c r="D167">
        <v>46760</v>
      </c>
      <c r="E167">
        <v>0</v>
      </c>
      <c r="F167">
        <v>1</v>
      </c>
      <c r="G167">
        <v>1.53</v>
      </c>
      <c r="H167">
        <v>0</v>
      </c>
      <c r="I167">
        <v>-100</v>
      </c>
      <c r="J167" s="35">
        <f>SUM(Table2[[#This Row],[Total Yield in Wh]]-Table2[[#This Row],[Target Yield Wh]])</f>
        <v>46760</v>
      </c>
      <c r="K167" s="36">
        <f>Table2[[#This Row],[Total Yield in Wh]]*0.001*0.1</f>
        <v>4.6760000000000002</v>
      </c>
      <c r="L167" s="8"/>
      <c r="M167" s="8"/>
    </row>
    <row r="168" spans="1:13" ht="15.75">
      <c r="A168" s="35">
        <f t="shared" si="3"/>
        <v>2022</v>
      </c>
      <c r="B168" s="35">
        <f>MONTH(Table2[[#This Row],[Date]])</f>
        <v>9</v>
      </c>
      <c r="C168" s="39">
        <v>44827</v>
      </c>
      <c r="D168" s="34">
        <v>121420</v>
      </c>
      <c r="E168" s="34">
        <v>0</v>
      </c>
      <c r="F168" s="34">
        <v>2.6</v>
      </c>
      <c r="G168" s="34">
        <v>3.98</v>
      </c>
      <c r="H168" s="34">
        <v>0</v>
      </c>
      <c r="I168" s="34">
        <v>-100</v>
      </c>
      <c r="J168" s="35">
        <f>SUM(Table2[[#This Row],[Total Yield in Wh]]-Table2[[#This Row],[Target Yield Wh]])</f>
        <v>121420</v>
      </c>
      <c r="K168" s="27">
        <f>Table2[[#This Row],[Total Yield in Wh]]*0.001*0.1</f>
        <v>12.142000000000001</v>
      </c>
      <c r="L168" s="8"/>
      <c r="M168" s="8"/>
    </row>
    <row r="169" spans="1:13">
      <c r="A169" s="35">
        <f t="shared" si="3"/>
        <v>2022</v>
      </c>
      <c r="B169" s="35">
        <f>MONTH(Table2[[#This Row],[Date]])</f>
        <v>9</v>
      </c>
      <c r="C169" s="24">
        <v>44827</v>
      </c>
      <c r="D169">
        <v>121420</v>
      </c>
      <c r="E169">
        <v>0</v>
      </c>
      <c r="F169">
        <v>2.6</v>
      </c>
      <c r="G169">
        <v>3.98</v>
      </c>
      <c r="H169">
        <v>0</v>
      </c>
      <c r="I169">
        <v>-100</v>
      </c>
      <c r="J169" s="35">
        <f>SUM(Table2[[#This Row],[Total Yield in Wh]]-Table2[[#This Row],[Target Yield Wh]])</f>
        <v>121420</v>
      </c>
      <c r="K169" s="36">
        <f>Table2[[#This Row],[Total Yield in Wh]]*0.001*0.1</f>
        <v>12.142000000000001</v>
      </c>
      <c r="L169" s="8"/>
      <c r="M169" s="8"/>
    </row>
    <row r="170" spans="1:13" ht="15.75">
      <c r="A170" s="35">
        <f t="shared" si="3"/>
        <v>2022</v>
      </c>
      <c r="B170" s="35">
        <f>MONTH(Table2[[#This Row],[Date]])</f>
        <v>9</v>
      </c>
      <c r="C170" s="37">
        <v>44826</v>
      </c>
      <c r="D170" s="40">
        <v>240700</v>
      </c>
      <c r="E170" s="40">
        <v>0</v>
      </c>
      <c r="F170" s="40">
        <v>5.16</v>
      </c>
      <c r="G170" s="40">
        <v>7.89</v>
      </c>
      <c r="H170" s="40">
        <v>0</v>
      </c>
      <c r="I170" s="40">
        <v>-100</v>
      </c>
      <c r="J170" s="35">
        <f>SUM(Table2[[#This Row],[Total Yield in Wh]]-Table2[[#This Row],[Target Yield Wh]])</f>
        <v>240700</v>
      </c>
      <c r="K170" s="27">
        <f>Table2[[#This Row],[Total Yield in Wh]]*0.001*0.1</f>
        <v>24.070000000000004</v>
      </c>
      <c r="L170" s="8"/>
      <c r="M170" s="8"/>
    </row>
    <row r="171" spans="1:13">
      <c r="A171" s="35">
        <f t="shared" si="3"/>
        <v>2022</v>
      </c>
      <c r="B171" s="35">
        <f>MONTH(Table2[[#This Row],[Date]])</f>
        <v>9</v>
      </c>
      <c r="C171" s="24">
        <v>44826</v>
      </c>
      <c r="D171">
        <v>240700</v>
      </c>
      <c r="E171">
        <v>0</v>
      </c>
      <c r="F171">
        <v>5.16</v>
      </c>
      <c r="G171">
        <v>7.89</v>
      </c>
      <c r="H171">
        <v>0</v>
      </c>
      <c r="I171">
        <v>-100</v>
      </c>
      <c r="J171" s="35">
        <f>SUM(Table2[[#This Row],[Total Yield in Wh]]-Table2[[#This Row],[Target Yield Wh]])</f>
        <v>240700</v>
      </c>
      <c r="K171" s="36">
        <f>Table2[[#This Row],[Total Yield in Wh]]*0.001*0.1</f>
        <v>24.070000000000004</v>
      </c>
      <c r="L171" s="8"/>
      <c r="M171" s="8"/>
    </row>
    <row r="172" spans="1:13" ht="15.75">
      <c r="A172" s="35">
        <f t="shared" si="3"/>
        <v>2022</v>
      </c>
      <c r="B172" s="35">
        <f>MONTH(Table2[[#This Row],[Date]])</f>
        <v>9</v>
      </c>
      <c r="C172" s="39">
        <v>44825</v>
      </c>
      <c r="D172" s="34">
        <v>152820</v>
      </c>
      <c r="E172" s="34">
        <v>0</v>
      </c>
      <c r="F172" s="34">
        <v>3.28</v>
      </c>
      <c r="G172" s="34">
        <v>5.01</v>
      </c>
      <c r="H172" s="34">
        <v>0</v>
      </c>
      <c r="I172" s="34">
        <v>-100</v>
      </c>
      <c r="J172" s="35">
        <f>SUM(Table2[[#This Row],[Total Yield in Wh]]-Table2[[#This Row],[Target Yield Wh]])</f>
        <v>152820</v>
      </c>
      <c r="K172" s="27">
        <f>Table2[[#This Row],[Total Yield in Wh]]*0.001*0.1</f>
        <v>15.282</v>
      </c>
      <c r="L172" s="8"/>
      <c r="M172" s="8"/>
    </row>
    <row r="173" spans="1:13">
      <c r="A173" s="35">
        <f t="shared" si="3"/>
        <v>2022</v>
      </c>
      <c r="B173" s="35">
        <f>MONTH(Table2[[#This Row],[Date]])</f>
        <v>9</v>
      </c>
      <c r="C173" s="24">
        <v>44825</v>
      </c>
      <c r="D173">
        <v>152820</v>
      </c>
      <c r="E173">
        <v>0</v>
      </c>
      <c r="F173">
        <v>3.28</v>
      </c>
      <c r="G173">
        <v>5.01</v>
      </c>
      <c r="H173">
        <v>0</v>
      </c>
      <c r="I173">
        <v>-100</v>
      </c>
      <c r="J173" s="35">
        <f>SUM(Table2[[#This Row],[Total Yield in Wh]]-Table2[[#This Row],[Target Yield Wh]])</f>
        <v>152820</v>
      </c>
      <c r="K173" s="36">
        <f>Table2[[#This Row],[Total Yield in Wh]]*0.001*0.1</f>
        <v>15.282</v>
      </c>
      <c r="L173" s="8"/>
      <c r="M173" s="8"/>
    </row>
    <row r="174" spans="1:13" ht="15.75">
      <c r="A174" s="35">
        <f t="shared" si="3"/>
        <v>2022</v>
      </c>
      <c r="B174" s="35">
        <f>MONTH(Table2[[#This Row],[Date]])</f>
        <v>9</v>
      </c>
      <c r="C174" s="37">
        <v>44824</v>
      </c>
      <c r="D174" s="40">
        <v>149060</v>
      </c>
      <c r="E174" s="40">
        <v>0</v>
      </c>
      <c r="F174" s="40">
        <v>3.2</v>
      </c>
      <c r="G174" s="40">
        <v>4.8899999999999997</v>
      </c>
      <c r="H174" s="40">
        <v>0</v>
      </c>
      <c r="I174" s="40">
        <v>-100</v>
      </c>
      <c r="J174" s="35">
        <f>SUM(Table2[[#This Row],[Total Yield in Wh]]-Table2[[#This Row],[Target Yield Wh]])</f>
        <v>149060</v>
      </c>
      <c r="K174" s="27">
        <f>Table2[[#This Row],[Total Yield in Wh]]*0.001*0.1</f>
        <v>14.906000000000001</v>
      </c>
      <c r="L174" s="8"/>
      <c r="M174" s="8"/>
    </row>
    <row r="175" spans="1:13">
      <c r="A175" s="35">
        <f t="shared" si="3"/>
        <v>2022</v>
      </c>
      <c r="B175" s="35">
        <f>MONTH(Table2[[#This Row],[Date]])</f>
        <v>9</v>
      </c>
      <c r="C175" s="24">
        <v>44824</v>
      </c>
      <c r="D175">
        <v>149060</v>
      </c>
      <c r="E175">
        <v>0</v>
      </c>
      <c r="F175">
        <v>3.2</v>
      </c>
      <c r="G175">
        <v>4.8899999999999997</v>
      </c>
      <c r="H175">
        <v>0</v>
      </c>
      <c r="I175">
        <v>-100</v>
      </c>
      <c r="J175" s="35">
        <f>SUM(Table2[[#This Row],[Total Yield in Wh]]-Table2[[#This Row],[Target Yield Wh]])</f>
        <v>149060</v>
      </c>
      <c r="K175" s="36">
        <f>Table2[[#This Row],[Total Yield in Wh]]*0.001*0.1</f>
        <v>14.906000000000001</v>
      </c>
      <c r="L175" s="8"/>
      <c r="M175" s="8"/>
    </row>
    <row r="176" spans="1:13" ht="15.75">
      <c r="A176" s="35">
        <f t="shared" si="3"/>
        <v>2022</v>
      </c>
      <c r="B176" s="35">
        <f>MONTH(Table2[[#This Row],[Date]])</f>
        <v>9</v>
      </c>
      <c r="C176" s="39">
        <v>44823</v>
      </c>
      <c r="D176" s="34">
        <v>233530</v>
      </c>
      <c r="E176" s="34">
        <v>0</v>
      </c>
      <c r="F176" s="34">
        <v>5.01</v>
      </c>
      <c r="G176" s="34">
        <v>7.66</v>
      </c>
      <c r="H176" s="34">
        <v>0</v>
      </c>
      <c r="I176" s="34">
        <v>-100</v>
      </c>
      <c r="J176" s="35">
        <f>SUM(Table2[[#This Row],[Total Yield in Wh]]-Table2[[#This Row],[Target Yield Wh]])</f>
        <v>233530</v>
      </c>
      <c r="K176" s="27">
        <f>Table2[[#This Row],[Total Yield in Wh]]*0.001*0.1</f>
        <v>23.353000000000002</v>
      </c>
      <c r="L176" s="8"/>
      <c r="M176" s="8"/>
    </row>
    <row r="177" spans="1:14">
      <c r="A177" s="35">
        <f t="shared" si="3"/>
        <v>2022</v>
      </c>
      <c r="B177" s="35">
        <f>MONTH(Table2[[#This Row],[Date]])</f>
        <v>9</v>
      </c>
      <c r="C177" s="24">
        <v>44823</v>
      </c>
      <c r="D177">
        <v>233530</v>
      </c>
      <c r="E177">
        <v>0</v>
      </c>
      <c r="F177">
        <v>5.01</v>
      </c>
      <c r="G177">
        <v>7.66</v>
      </c>
      <c r="H177">
        <v>0</v>
      </c>
      <c r="I177">
        <v>-100</v>
      </c>
      <c r="J177" s="35">
        <f>SUM(Table2[[#This Row],[Total Yield in Wh]]-Table2[[#This Row],[Target Yield Wh]])</f>
        <v>233530</v>
      </c>
      <c r="K177" s="36">
        <f>Table2[[#This Row],[Total Yield in Wh]]*0.001*0.1</f>
        <v>23.353000000000002</v>
      </c>
      <c r="L177" s="8"/>
      <c r="M177" s="8"/>
    </row>
    <row r="178" spans="1:14" ht="15.75">
      <c r="A178" s="35">
        <f t="shared" si="3"/>
        <v>2022</v>
      </c>
      <c r="B178" s="35">
        <f>MONTH(Table2[[#This Row],[Date]])</f>
        <v>9</v>
      </c>
      <c r="C178" s="37">
        <v>44822</v>
      </c>
      <c r="D178" s="40">
        <v>153100</v>
      </c>
      <c r="E178" s="40">
        <v>0</v>
      </c>
      <c r="F178" s="40">
        <v>3.28</v>
      </c>
      <c r="G178" s="40">
        <v>5.0199999999999996</v>
      </c>
      <c r="H178" s="40">
        <v>0</v>
      </c>
      <c r="I178" s="40">
        <v>-100</v>
      </c>
      <c r="J178" s="35">
        <f>SUM(Table2[[#This Row],[Total Yield in Wh]]-Table2[[#This Row],[Target Yield Wh]])</f>
        <v>153100</v>
      </c>
      <c r="K178" s="27">
        <f>Table2[[#This Row],[Total Yield in Wh]]*0.001*0.1</f>
        <v>15.31</v>
      </c>
      <c r="L178" s="8"/>
      <c r="M178" s="8"/>
    </row>
    <row r="179" spans="1:14">
      <c r="A179" s="35">
        <f t="shared" si="3"/>
        <v>2022</v>
      </c>
      <c r="B179" s="35">
        <f>MONTH(Table2[[#This Row],[Date]])</f>
        <v>9</v>
      </c>
      <c r="C179" s="24">
        <v>44822</v>
      </c>
      <c r="D179">
        <v>153100</v>
      </c>
      <c r="E179">
        <v>0</v>
      </c>
      <c r="F179">
        <v>3.28</v>
      </c>
      <c r="G179">
        <v>5.0199999999999996</v>
      </c>
      <c r="H179">
        <v>0</v>
      </c>
      <c r="I179">
        <v>-100</v>
      </c>
      <c r="J179" s="35">
        <f>SUM(Table2[[#This Row],[Total Yield in Wh]]-Table2[[#This Row],[Target Yield Wh]])</f>
        <v>153100</v>
      </c>
      <c r="K179" s="36">
        <f>Table2[[#This Row],[Total Yield in Wh]]*0.001*0.1</f>
        <v>15.31</v>
      </c>
      <c r="L179" s="8"/>
      <c r="M179" s="8"/>
    </row>
    <row r="180" spans="1:14" ht="15.75">
      <c r="A180" s="35">
        <f t="shared" si="3"/>
        <v>2022</v>
      </c>
      <c r="B180" s="35">
        <f>MONTH(Table2[[#This Row],[Date]])</f>
        <v>9</v>
      </c>
      <c r="C180" s="39">
        <v>44821</v>
      </c>
      <c r="D180" s="34">
        <v>130810</v>
      </c>
      <c r="E180" s="34">
        <v>0</v>
      </c>
      <c r="F180" s="34">
        <v>2.8</v>
      </c>
      <c r="G180" s="34">
        <v>4.29</v>
      </c>
      <c r="H180" s="34">
        <v>0</v>
      </c>
      <c r="I180" s="34">
        <v>-100</v>
      </c>
      <c r="J180" s="35">
        <f>SUM(Table2[[#This Row],[Total Yield in Wh]]-Table2[[#This Row],[Target Yield Wh]])</f>
        <v>130810</v>
      </c>
      <c r="K180" s="27">
        <f>Table2[[#This Row],[Total Yield in Wh]]*0.001*0.1</f>
        <v>13.081000000000001</v>
      </c>
      <c r="L180" s="8"/>
      <c r="M180" s="8"/>
    </row>
    <row r="181" spans="1:14">
      <c r="A181" s="35">
        <f t="shared" si="3"/>
        <v>2022</v>
      </c>
      <c r="B181" s="35">
        <f>MONTH(Table2[[#This Row],[Date]])</f>
        <v>9</v>
      </c>
      <c r="C181" s="24">
        <v>44821</v>
      </c>
      <c r="D181">
        <v>130810</v>
      </c>
      <c r="E181">
        <v>0</v>
      </c>
      <c r="F181">
        <v>2.8</v>
      </c>
      <c r="G181">
        <v>4.29</v>
      </c>
      <c r="H181">
        <v>0</v>
      </c>
      <c r="I181">
        <v>-100</v>
      </c>
      <c r="J181" s="35">
        <f>SUM(Table2[[#This Row],[Total Yield in Wh]]-Table2[[#This Row],[Target Yield Wh]])</f>
        <v>130810</v>
      </c>
      <c r="K181" s="36">
        <f>Table2[[#This Row],[Total Yield in Wh]]*0.001*0.1</f>
        <v>13.081000000000001</v>
      </c>
      <c r="L181" s="8"/>
      <c r="M181" s="8"/>
    </row>
    <row r="182" spans="1:14" ht="15.75">
      <c r="A182" s="35">
        <f t="shared" si="3"/>
        <v>2022</v>
      </c>
      <c r="B182" s="35">
        <f>MONTH(Table2[[#This Row],[Date]])</f>
        <v>9</v>
      </c>
      <c r="C182" s="37">
        <v>44820</v>
      </c>
      <c r="D182" s="40">
        <v>222640</v>
      </c>
      <c r="E182" s="40">
        <v>0</v>
      </c>
      <c r="F182" s="40">
        <v>4.7699999999999996</v>
      </c>
      <c r="G182" s="40">
        <v>7.3</v>
      </c>
      <c r="H182" s="40">
        <v>0</v>
      </c>
      <c r="I182" s="40">
        <v>-100</v>
      </c>
      <c r="J182" s="35">
        <f>SUM(Table2[[#This Row],[Total Yield in Wh]]-Table2[[#This Row],[Target Yield Wh]])</f>
        <v>222640</v>
      </c>
      <c r="K182" s="27">
        <f>Table2[[#This Row],[Total Yield in Wh]]*0.001*0.1</f>
        <v>22.264000000000003</v>
      </c>
      <c r="L182" s="8"/>
      <c r="M182" s="8"/>
    </row>
    <row r="183" spans="1:14">
      <c r="A183" s="35">
        <f t="shared" si="3"/>
        <v>2022</v>
      </c>
      <c r="B183" s="35">
        <f>MONTH(Table2[[#This Row],[Date]])</f>
        <v>9</v>
      </c>
      <c r="C183" s="24">
        <v>44820</v>
      </c>
      <c r="D183">
        <v>222640</v>
      </c>
      <c r="E183">
        <v>0</v>
      </c>
      <c r="F183">
        <v>4.7699999999999996</v>
      </c>
      <c r="G183">
        <v>7.3</v>
      </c>
      <c r="H183">
        <v>0</v>
      </c>
      <c r="I183">
        <v>-100</v>
      </c>
      <c r="J183" s="35">
        <f>SUM(Table2[[#This Row],[Total Yield in Wh]]-Table2[[#This Row],[Target Yield Wh]])</f>
        <v>222640</v>
      </c>
      <c r="K183" s="36">
        <f>Table2[[#This Row],[Total Yield in Wh]]*0.001*0.1</f>
        <v>22.264000000000003</v>
      </c>
      <c r="L183" s="8"/>
      <c r="M183" s="8"/>
    </row>
    <row r="184" spans="1:14" ht="15.75">
      <c r="A184" s="35">
        <f t="shared" si="3"/>
        <v>2022</v>
      </c>
      <c r="B184" s="35">
        <f>MONTH(Table2[[#This Row],[Date]])</f>
        <v>9</v>
      </c>
      <c r="C184" s="39">
        <v>44819</v>
      </c>
      <c r="D184" s="34">
        <v>193080</v>
      </c>
      <c r="E184" s="34">
        <v>0</v>
      </c>
      <c r="F184" s="34">
        <v>4.1399999999999997</v>
      </c>
      <c r="G184" s="34">
        <v>6.33</v>
      </c>
      <c r="H184" s="34">
        <v>0</v>
      </c>
      <c r="I184" s="34">
        <v>-100</v>
      </c>
      <c r="J184" s="35">
        <f>SUM(Table2[[#This Row],[Total Yield in Wh]]-Table2[[#This Row],[Target Yield Wh]])</f>
        <v>193080</v>
      </c>
      <c r="K184" s="27">
        <f>Table2[[#This Row],[Total Yield in Wh]]*0.001*0.1</f>
        <v>19.308000000000003</v>
      </c>
      <c r="L184" s="8"/>
      <c r="M184" s="8"/>
    </row>
    <row r="185" spans="1:14">
      <c r="A185" s="35">
        <f t="shared" si="3"/>
        <v>2022</v>
      </c>
      <c r="B185" s="35">
        <f>MONTH(Table2[[#This Row],[Date]])</f>
        <v>9</v>
      </c>
      <c r="C185" s="24">
        <v>44819</v>
      </c>
      <c r="D185">
        <v>193080</v>
      </c>
      <c r="E185">
        <v>0</v>
      </c>
      <c r="F185">
        <v>4.1399999999999997</v>
      </c>
      <c r="G185">
        <v>6.33</v>
      </c>
      <c r="H185">
        <v>0</v>
      </c>
      <c r="I185">
        <v>-100</v>
      </c>
      <c r="J185" s="35">
        <f>SUM(Table2[[#This Row],[Total Yield in Wh]]-Table2[[#This Row],[Target Yield Wh]])</f>
        <v>193080</v>
      </c>
      <c r="K185" s="36">
        <f>Table2[[#This Row],[Total Yield in Wh]]*0.001*0.1</f>
        <v>19.308000000000003</v>
      </c>
      <c r="L185" s="8"/>
      <c r="M185" s="8"/>
    </row>
    <row r="186" spans="1:14" ht="15.75">
      <c r="A186" s="35">
        <f t="shared" si="3"/>
        <v>2022</v>
      </c>
      <c r="B186" s="35">
        <f>MONTH(Table2[[#This Row],[Date]])</f>
        <v>9</v>
      </c>
      <c r="C186" s="37">
        <v>44818</v>
      </c>
      <c r="D186" s="40">
        <v>215480</v>
      </c>
      <c r="E186" s="40">
        <v>0</v>
      </c>
      <c r="F186" s="40">
        <v>4.62</v>
      </c>
      <c r="G186" s="40">
        <v>7.07</v>
      </c>
      <c r="H186" s="40">
        <v>0</v>
      </c>
      <c r="I186" s="40">
        <v>-100</v>
      </c>
      <c r="J186" s="35">
        <f>SUM(Table2[[#This Row],[Total Yield in Wh]]-Table2[[#This Row],[Target Yield Wh]])</f>
        <v>215480</v>
      </c>
      <c r="K186" s="27">
        <f>Table2[[#This Row],[Total Yield in Wh]]*0.001*0.1</f>
        <v>21.548000000000002</v>
      </c>
      <c r="L186" s="8"/>
      <c r="M186" s="8"/>
    </row>
    <row r="187" spans="1:14">
      <c r="A187" s="35">
        <f t="shared" si="3"/>
        <v>2022</v>
      </c>
      <c r="B187" s="35">
        <f>MONTH(Table2[[#This Row],[Date]])</f>
        <v>9</v>
      </c>
      <c r="C187" s="24">
        <v>44818</v>
      </c>
      <c r="D187">
        <v>215480</v>
      </c>
      <c r="E187">
        <v>0</v>
      </c>
      <c r="F187">
        <v>4.62</v>
      </c>
      <c r="G187">
        <v>7.07</v>
      </c>
      <c r="H187">
        <v>0</v>
      </c>
      <c r="I187">
        <v>-100</v>
      </c>
      <c r="J187" s="35">
        <f>SUM(Table2[[#This Row],[Total Yield in Wh]]-Table2[[#This Row],[Target Yield Wh]])</f>
        <v>215480</v>
      </c>
      <c r="K187" s="36">
        <f>Table2[[#This Row],[Total Yield in Wh]]*0.001*0.1</f>
        <v>21.548000000000002</v>
      </c>
      <c r="L187" s="8"/>
      <c r="M187" s="8"/>
      <c r="N187" t="e">
        <f>(Table2[[#This Row],[Total Yield in Wh]]-Table2[[#This Row],[Target Yield Wh]])/Table2[[#This Row],[Target Yield Wh]] * 100</f>
        <v>#DIV/0!</v>
      </c>
    </row>
    <row r="188" spans="1:14" ht="15.75">
      <c r="A188" s="35">
        <f t="shared" si="3"/>
        <v>2022</v>
      </c>
      <c r="B188" s="35">
        <f>MONTH(Table2[[#This Row],[Date]])</f>
        <v>9</v>
      </c>
      <c r="C188" s="39">
        <v>44817</v>
      </c>
      <c r="D188" s="34">
        <v>238620</v>
      </c>
      <c r="E188" s="34">
        <v>0</v>
      </c>
      <c r="F188" s="34">
        <v>5.12</v>
      </c>
      <c r="G188" s="34">
        <v>7.83</v>
      </c>
      <c r="H188" s="34">
        <v>0</v>
      </c>
      <c r="I188" s="34">
        <v>-100</v>
      </c>
      <c r="J188" s="35">
        <f>SUM(Table2[[#This Row],[Total Yield in Wh]]-Table2[[#This Row],[Target Yield Wh]])</f>
        <v>238620</v>
      </c>
      <c r="K188" s="27">
        <f>Table2[[#This Row],[Total Yield in Wh]]*0.001*0.1</f>
        <v>23.862000000000002</v>
      </c>
      <c r="L188" s="8"/>
      <c r="M188" s="8"/>
      <c r="N188" t="e">
        <f>(Table2[[#This Row],[Total Yield in Wh]]-Table2[[#This Row],[Target Yield Wh]])/Table2[[#This Row],[Target Yield Wh]] * 100</f>
        <v>#DIV/0!</v>
      </c>
    </row>
    <row r="189" spans="1:14">
      <c r="A189" s="35">
        <f t="shared" si="3"/>
        <v>2022</v>
      </c>
      <c r="B189" s="35">
        <f>MONTH(Table2[[#This Row],[Date]])</f>
        <v>9</v>
      </c>
      <c r="C189" s="24">
        <v>44817</v>
      </c>
      <c r="D189">
        <v>238620</v>
      </c>
      <c r="E189">
        <v>0</v>
      </c>
      <c r="F189">
        <v>5.12</v>
      </c>
      <c r="G189">
        <v>7.83</v>
      </c>
      <c r="H189">
        <v>0</v>
      </c>
      <c r="I189">
        <v>-100</v>
      </c>
      <c r="J189" s="35">
        <f>SUM(Table2[[#This Row],[Total Yield in Wh]]-Table2[[#This Row],[Target Yield Wh]])</f>
        <v>238620</v>
      </c>
      <c r="K189" s="36">
        <f>Table2[[#This Row],[Total Yield in Wh]]*0.001*0.1</f>
        <v>23.862000000000002</v>
      </c>
      <c r="L189" s="8"/>
      <c r="M189" s="8"/>
      <c r="N189" t="e">
        <f>(Table2[[#This Row],[Total Yield in Wh]]-Table2[[#This Row],[Target Yield Wh]])/Table2[[#This Row],[Target Yield Wh]] * 100</f>
        <v>#DIV/0!</v>
      </c>
    </row>
    <row r="190" spans="1:14" ht="15.75">
      <c r="A190" s="35">
        <f t="shared" si="3"/>
        <v>2022</v>
      </c>
      <c r="B190" s="35">
        <f>MONTH(Table2[[#This Row],[Date]])</f>
        <v>9</v>
      </c>
      <c r="C190" s="37">
        <v>44816</v>
      </c>
      <c r="D190" s="40">
        <v>33630</v>
      </c>
      <c r="E190" s="40">
        <v>0</v>
      </c>
      <c r="F190" s="40">
        <v>0.72</v>
      </c>
      <c r="G190" s="40">
        <v>1.1000000000000001</v>
      </c>
      <c r="H190" s="40">
        <v>0</v>
      </c>
      <c r="I190" s="40">
        <v>-100</v>
      </c>
      <c r="J190" s="35">
        <f>SUM(Table2[[#This Row],[Total Yield in Wh]]-Table2[[#This Row],[Target Yield Wh]])</f>
        <v>33630</v>
      </c>
      <c r="K190" s="27">
        <f>Table2[[#This Row],[Total Yield in Wh]]*0.001*0.1</f>
        <v>3.3630000000000004</v>
      </c>
      <c r="L190" s="8"/>
      <c r="M190" s="8"/>
      <c r="N190" s="17">
        <v>-83.96</v>
      </c>
    </row>
    <row r="191" spans="1:14">
      <c r="A191" s="35">
        <f t="shared" si="3"/>
        <v>2022</v>
      </c>
      <c r="B191" s="35">
        <f>MONTH(Table2[[#This Row],[Date]])</f>
        <v>9</v>
      </c>
      <c r="C191" s="24">
        <v>44816</v>
      </c>
      <c r="D191">
        <v>33630</v>
      </c>
      <c r="E191">
        <v>0</v>
      </c>
      <c r="F191">
        <v>0.72</v>
      </c>
      <c r="G191">
        <v>1.1000000000000001</v>
      </c>
      <c r="H191">
        <v>0</v>
      </c>
      <c r="I191">
        <v>-100</v>
      </c>
      <c r="J191" s="35">
        <f>SUM(Table2[[#This Row],[Total Yield in Wh]]-Table2[[#This Row],[Target Yield Wh]])</f>
        <v>33630</v>
      </c>
      <c r="K191" s="36">
        <f>Table2[[#This Row],[Total Yield in Wh]]*0.001*0.1</f>
        <v>3.3630000000000004</v>
      </c>
      <c r="L191" s="8"/>
      <c r="M191" s="8"/>
      <c r="N191" s="18">
        <v>-14.85</v>
      </c>
    </row>
    <row r="192" spans="1:14" ht="15.75">
      <c r="A192" s="35">
        <f t="shared" si="3"/>
        <v>2022</v>
      </c>
      <c r="B192" s="35">
        <f>MONTH(Table2[[#This Row],[Date]])</f>
        <v>9</v>
      </c>
      <c r="C192" s="39">
        <v>44815</v>
      </c>
      <c r="D192" s="34">
        <v>12330</v>
      </c>
      <c r="E192" s="34">
        <v>0</v>
      </c>
      <c r="F192" s="34">
        <v>0.26</v>
      </c>
      <c r="G192" s="34">
        <v>0.4</v>
      </c>
      <c r="H192" s="34">
        <v>0</v>
      </c>
      <c r="I192" s="34">
        <v>-100</v>
      </c>
      <c r="J192" s="35">
        <f>SUM(Table2[[#This Row],[Total Yield in Wh]]-Table2[[#This Row],[Target Yield Wh]])</f>
        <v>12330</v>
      </c>
      <c r="K192" s="27">
        <f>Table2[[#This Row],[Total Yield in Wh]]*0.001*0.1</f>
        <v>1.2330000000000001</v>
      </c>
      <c r="L192" s="8"/>
      <c r="M192" s="8"/>
      <c r="N192" s="17">
        <v>100.21</v>
      </c>
    </row>
    <row r="193" spans="1:14">
      <c r="A193" s="35">
        <f t="shared" si="3"/>
        <v>2022</v>
      </c>
      <c r="B193" s="35">
        <f>MONTH(Table2[[#This Row],[Date]])</f>
        <v>9</v>
      </c>
      <c r="C193" s="24">
        <v>44815</v>
      </c>
      <c r="D193">
        <v>12330</v>
      </c>
      <c r="E193">
        <v>0</v>
      </c>
      <c r="F193">
        <v>0.26</v>
      </c>
      <c r="G193">
        <v>0.4</v>
      </c>
      <c r="H193">
        <v>0</v>
      </c>
      <c r="I193">
        <v>-100</v>
      </c>
      <c r="J193" s="35">
        <f>SUM(Table2[[#This Row],[Total Yield in Wh]]-Table2[[#This Row],[Target Yield Wh]])</f>
        <v>12330</v>
      </c>
      <c r="K193" s="36">
        <f>Table2[[#This Row],[Total Yield in Wh]]*0.001*0.1</f>
        <v>1.2330000000000001</v>
      </c>
      <c r="L193" s="8"/>
      <c r="M193" s="8"/>
      <c r="N193" s="18">
        <v>-86.28</v>
      </c>
    </row>
    <row r="194" spans="1:14" ht="15.75">
      <c r="A194" s="35">
        <f t="shared" si="3"/>
        <v>2022</v>
      </c>
      <c r="B194" s="35">
        <f>MONTH(Table2[[#This Row],[Date]])</f>
        <v>9</v>
      </c>
      <c r="C194" s="37">
        <v>44814</v>
      </c>
      <c r="D194" s="40">
        <v>162460</v>
      </c>
      <c r="E194" s="40">
        <v>0</v>
      </c>
      <c r="F194" s="40">
        <v>3.48</v>
      </c>
      <c r="G194" s="40">
        <v>5.33</v>
      </c>
      <c r="H194" s="40">
        <v>0</v>
      </c>
      <c r="I194" s="40">
        <v>-100</v>
      </c>
      <c r="J194" s="35">
        <f>SUM(Table2[[#This Row],[Total Yield in Wh]]-Table2[[#This Row],[Target Yield Wh]])</f>
        <v>162460</v>
      </c>
      <c r="K194" s="27">
        <f>Table2[[#This Row],[Total Yield in Wh]]*0.001*0.1</f>
        <v>16.246000000000002</v>
      </c>
      <c r="L194" s="8"/>
      <c r="M194" s="8"/>
      <c r="N194" s="17">
        <v>-47.22</v>
      </c>
    </row>
    <row r="195" spans="1:14">
      <c r="A195" s="35">
        <f t="shared" ref="A195:A258" si="4">YEAR(C195)</f>
        <v>2022</v>
      </c>
      <c r="B195" s="35">
        <f>MONTH(Table2[[#This Row],[Date]])</f>
        <v>9</v>
      </c>
      <c r="C195" s="24">
        <v>44814</v>
      </c>
      <c r="D195">
        <v>162460</v>
      </c>
      <c r="E195">
        <v>0</v>
      </c>
      <c r="F195">
        <v>3.48</v>
      </c>
      <c r="G195">
        <v>5.33</v>
      </c>
      <c r="H195">
        <v>0</v>
      </c>
      <c r="I195">
        <v>-100</v>
      </c>
      <c r="J195" s="35">
        <f>SUM(Table2[[#This Row],[Total Yield in Wh]]-Table2[[#This Row],[Target Yield Wh]])</f>
        <v>162460</v>
      </c>
      <c r="K195" s="36">
        <f>Table2[[#This Row],[Total Yield in Wh]]*0.001*0.1</f>
        <v>16.246000000000002</v>
      </c>
      <c r="L195" s="8"/>
      <c r="M195" s="8"/>
      <c r="N195" s="18">
        <v>164.61</v>
      </c>
    </row>
    <row r="196" spans="1:14" ht="15.75">
      <c r="A196" s="35">
        <f t="shared" si="4"/>
        <v>2022</v>
      </c>
      <c r="B196" s="35">
        <f>MONTH(Table2[[#This Row],[Date]])</f>
        <v>9</v>
      </c>
      <c r="C196" s="39">
        <v>44813</v>
      </c>
      <c r="D196" s="34">
        <v>246120</v>
      </c>
      <c r="E196" s="34">
        <v>0</v>
      </c>
      <c r="F196" s="34">
        <v>5.28</v>
      </c>
      <c r="G196" s="34">
        <v>8.07</v>
      </c>
      <c r="H196" s="34">
        <v>0</v>
      </c>
      <c r="I196" s="34">
        <v>-100</v>
      </c>
      <c r="J196" s="35">
        <f>SUM(Table2[[#This Row],[Total Yield in Wh]]-Table2[[#This Row],[Target Yield Wh]])</f>
        <v>246120</v>
      </c>
      <c r="K196" s="27">
        <f>Table2[[#This Row],[Total Yield in Wh]]*0.001*0.1</f>
        <v>24.612000000000002</v>
      </c>
      <c r="L196" s="8"/>
      <c r="M196" s="8"/>
      <c r="N196" s="17">
        <v>134.44999999999999</v>
      </c>
    </row>
    <row r="197" spans="1:14">
      <c r="A197" s="35">
        <f t="shared" si="4"/>
        <v>2022</v>
      </c>
      <c r="B197" s="35">
        <f>MONTH(Table2[[#This Row],[Date]])</f>
        <v>9</v>
      </c>
      <c r="C197" s="24">
        <v>44813</v>
      </c>
      <c r="D197">
        <v>246120</v>
      </c>
      <c r="E197">
        <v>0</v>
      </c>
      <c r="F197">
        <v>5.28</v>
      </c>
      <c r="G197">
        <v>8.07</v>
      </c>
      <c r="H197">
        <v>0</v>
      </c>
      <c r="I197">
        <v>-100</v>
      </c>
      <c r="J197" s="35">
        <f>SUM(Table2[[#This Row],[Total Yield in Wh]]-Table2[[#This Row],[Target Yield Wh]])</f>
        <v>246120</v>
      </c>
      <c r="K197" s="36">
        <f>Table2[[#This Row],[Total Yield in Wh]]*0.001*0.1</f>
        <v>24.612000000000002</v>
      </c>
      <c r="L197" s="8"/>
      <c r="M197" s="8"/>
      <c r="N197" s="18">
        <v>123.9</v>
      </c>
    </row>
    <row r="198" spans="1:14" ht="15.75">
      <c r="A198" s="35">
        <f t="shared" si="4"/>
        <v>2022</v>
      </c>
      <c r="B198" s="35">
        <f>MONTH(Table2[[#This Row],[Date]])</f>
        <v>9</v>
      </c>
      <c r="C198" s="37">
        <v>44812</v>
      </c>
      <c r="D198" s="40">
        <v>208940</v>
      </c>
      <c r="E198" s="40">
        <v>0</v>
      </c>
      <c r="F198" s="40">
        <v>4.4800000000000004</v>
      </c>
      <c r="G198" s="40">
        <v>6.85</v>
      </c>
      <c r="H198" s="40">
        <v>0</v>
      </c>
      <c r="I198" s="40">
        <v>-100</v>
      </c>
      <c r="J198" s="35">
        <f>SUM(Table2[[#This Row],[Total Yield in Wh]]-Table2[[#This Row],[Target Yield Wh]])</f>
        <v>208940</v>
      </c>
      <c r="K198" s="27">
        <f>Table2[[#This Row],[Total Yield in Wh]]*0.001*0.1</f>
        <v>20.894000000000002</v>
      </c>
      <c r="L198" s="8"/>
      <c r="M198" s="8"/>
      <c r="N198" s="17">
        <v>-34.44</v>
      </c>
    </row>
    <row r="199" spans="1:14">
      <c r="A199" s="35">
        <f t="shared" si="4"/>
        <v>2022</v>
      </c>
      <c r="B199" s="35">
        <f>MONTH(Table2[[#This Row],[Date]])</f>
        <v>9</v>
      </c>
      <c r="C199" s="24">
        <v>44812</v>
      </c>
      <c r="D199">
        <v>208940</v>
      </c>
      <c r="E199">
        <v>0</v>
      </c>
      <c r="F199">
        <v>4.4800000000000004</v>
      </c>
      <c r="G199">
        <v>6.85</v>
      </c>
      <c r="H199">
        <v>0</v>
      </c>
      <c r="I199">
        <v>-100</v>
      </c>
      <c r="J199" s="35">
        <f>SUM(Table2[[#This Row],[Total Yield in Wh]]-Table2[[#This Row],[Target Yield Wh]])</f>
        <v>208940</v>
      </c>
      <c r="K199" s="36">
        <f>Table2[[#This Row],[Total Yield in Wh]]*0.001*0.1</f>
        <v>20.894000000000002</v>
      </c>
      <c r="L199" s="8"/>
      <c r="M199" s="8"/>
      <c r="N199" s="18">
        <v>-76.86</v>
      </c>
    </row>
    <row r="200" spans="1:14" ht="15.75">
      <c r="A200" s="35">
        <f t="shared" si="4"/>
        <v>2022</v>
      </c>
      <c r="B200" s="35">
        <f>MONTH(Table2[[#This Row],[Date]])</f>
        <v>9</v>
      </c>
      <c r="C200" s="39">
        <v>44811</v>
      </c>
      <c r="D200" s="34">
        <v>245350</v>
      </c>
      <c r="E200" s="34">
        <v>0</v>
      </c>
      <c r="F200" s="34">
        <v>5.26</v>
      </c>
      <c r="G200" s="34">
        <v>8.0500000000000007</v>
      </c>
      <c r="H200" s="34">
        <v>0</v>
      </c>
      <c r="I200" s="34">
        <v>-100</v>
      </c>
      <c r="J200" s="35">
        <f>SUM(Table2[[#This Row],[Total Yield in Wh]]-Table2[[#This Row],[Target Yield Wh]])</f>
        <v>245350</v>
      </c>
      <c r="K200" s="27">
        <f>Table2[[#This Row],[Total Yield in Wh]]*0.001*0.1</f>
        <v>24.535</v>
      </c>
      <c r="L200" s="8"/>
      <c r="M200" s="8"/>
      <c r="N200" s="17">
        <v>81.19</v>
      </c>
    </row>
    <row r="201" spans="1:14">
      <c r="A201" s="35">
        <f t="shared" si="4"/>
        <v>2022</v>
      </c>
      <c r="B201" s="35">
        <f>MONTH(Table2[[#This Row],[Date]])</f>
        <v>9</v>
      </c>
      <c r="C201" s="24">
        <v>44811</v>
      </c>
      <c r="D201">
        <v>245350</v>
      </c>
      <c r="E201">
        <v>0</v>
      </c>
      <c r="F201">
        <v>5.26</v>
      </c>
      <c r="G201">
        <v>8.0500000000000007</v>
      </c>
      <c r="H201">
        <v>0</v>
      </c>
      <c r="I201">
        <v>-100</v>
      </c>
      <c r="J201" s="35">
        <f>SUM(Table2[[#This Row],[Total Yield in Wh]]-Table2[[#This Row],[Target Yield Wh]])</f>
        <v>245350</v>
      </c>
      <c r="K201" s="36">
        <f>Table2[[#This Row],[Total Yield in Wh]]*0.001*0.1</f>
        <v>24.535</v>
      </c>
      <c r="L201" s="8"/>
      <c r="M201" s="8"/>
      <c r="N201" s="18">
        <v>83.31</v>
      </c>
    </row>
    <row r="202" spans="1:14" ht="15.75">
      <c r="A202" s="35">
        <f t="shared" si="4"/>
        <v>2022</v>
      </c>
      <c r="B202" s="35">
        <f>MONTH(Table2[[#This Row],[Date]])</f>
        <v>9</v>
      </c>
      <c r="C202" s="37">
        <v>44810</v>
      </c>
      <c r="D202" s="40">
        <v>251250</v>
      </c>
      <c r="E202" s="40">
        <v>0</v>
      </c>
      <c r="F202" s="40">
        <v>5.39</v>
      </c>
      <c r="G202" s="40">
        <v>8.24</v>
      </c>
      <c r="H202" s="40">
        <v>0</v>
      </c>
      <c r="I202" s="40">
        <v>-100</v>
      </c>
      <c r="J202" s="35">
        <f>SUM(Table2[[#This Row],[Total Yield in Wh]]-Table2[[#This Row],[Target Yield Wh]])</f>
        <v>251250</v>
      </c>
      <c r="K202" s="27">
        <f>Table2[[#This Row],[Total Yield in Wh]]*0.001*0.1</f>
        <v>25.125</v>
      </c>
      <c r="L202" s="8"/>
      <c r="M202" s="8"/>
      <c r="N202" s="17">
        <v>167.65</v>
      </c>
    </row>
    <row r="203" spans="1:14">
      <c r="A203" s="35">
        <f t="shared" si="4"/>
        <v>2022</v>
      </c>
      <c r="B203" s="35">
        <f>MONTH(Table2[[#This Row],[Date]])</f>
        <v>9</v>
      </c>
      <c r="C203" s="24">
        <v>44810</v>
      </c>
      <c r="D203">
        <v>251250</v>
      </c>
      <c r="E203">
        <v>0</v>
      </c>
      <c r="F203">
        <v>5.39</v>
      </c>
      <c r="G203">
        <v>8.24</v>
      </c>
      <c r="H203">
        <v>0</v>
      </c>
      <c r="I203">
        <v>-100</v>
      </c>
      <c r="J203" s="35">
        <f>SUM(Table2[[#This Row],[Total Yield in Wh]]-Table2[[#This Row],[Target Yield Wh]])</f>
        <v>251250</v>
      </c>
      <c r="K203" s="36">
        <f>Table2[[#This Row],[Total Yield in Wh]]*0.001*0.1</f>
        <v>25.125</v>
      </c>
      <c r="L203" s="8"/>
      <c r="M203" s="8"/>
      <c r="N203" s="18">
        <v>157.56</v>
      </c>
    </row>
    <row r="204" spans="1:14" ht="15.75">
      <c r="A204" s="35">
        <f t="shared" si="4"/>
        <v>2022</v>
      </c>
      <c r="B204" s="35">
        <f>MONTH(Table2[[#This Row],[Date]])</f>
        <v>9</v>
      </c>
      <c r="C204" s="39">
        <v>44809</v>
      </c>
      <c r="D204" s="34">
        <v>124460</v>
      </c>
      <c r="E204" s="34">
        <v>0</v>
      </c>
      <c r="F204" s="34">
        <v>2.67</v>
      </c>
      <c r="G204" s="34">
        <v>4.08</v>
      </c>
      <c r="H204" s="34">
        <v>0</v>
      </c>
      <c r="I204" s="34">
        <v>-100</v>
      </c>
      <c r="J204" s="35">
        <f>SUM(Table2[[#This Row],[Total Yield in Wh]]-Table2[[#This Row],[Target Yield Wh]])</f>
        <v>124460</v>
      </c>
      <c r="K204" s="27">
        <f>Table2[[#This Row],[Total Yield in Wh]]*0.001*0.1</f>
        <v>12.446000000000002</v>
      </c>
      <c r="L204" s="8"/>
      <c r="M204" s="8"/>
      <c r="N204" s="17">
        <v>-25.42</v>
      </c>
    </row>
    <row r="205" spans="1:14">
      <c r="A205" s="35">
        <f t="shared" si="4"/>
        <v>2022</v>
      </c>
      <c r="B205" s="35">
        <f>MONTH(Table2[[#This Row],[Date]])</f>
        <v>9</v>
      </c>
      <c r="C205" s="24">
        <v>44809</v>
      </c>
      <c r="D205">
        <v>124460</v>
      </c>
      <c r="E205">
        <v>0</v>
      </c>
      <c r="F205">
        <v>2.67</v>
      </c>
      <c r="G205">
        <v>4.08</v>
      </c>
      <c r="H205">
        <v>0</v>
      </c>
      <c r="I205">
        <v>-100</v>
      </c>
      <c r="J205" s="35">
        <f>SUM(Table2[[#This Row],[Total Yield in Wh]]-Table2[[#This Row],[Target Yield Wh]])</f>
        <v>124460</v>
      </c>
      <c r="K205" s="36">
        <f>Table2[[#This Row],[Total Yield in Wh]]*0.001*0.1</f>
        <v>12.446000000000002</v>
      </c>
      <c r="L205" s="8"/>
      <c r="M205" s="8"/>
      <c r="N205" s="18">
        <v>40.1</v>
      </c>
    </row>
    <row r="206" spans="1:14" ht="15.75">
      <c r="A206" s="35">
        <f t="shared" si="4"/>
        <v>2022</v>
      </c>
      <c r="B206" s="35">
        <f>MONTH(Table2[[#This Row],[Date]])</f>
        <v>9</v>
      </c>
      <c r="C206" s="37">
        <v>44808</v>
      </c>
      <c r="D206" s="40">
        <v>56130</v>
      </c>
      <c r="E206" s="40">
        <v>0</v>
      </c>
      <c r="F206" s="40">
        <v>1.2</v>
      </c>
      <c r="G206" s="40">
        <v>1.84</v>
      </c>
      <c r="H206" s="40">
        <v>0</v>
      </c>
      <c r="I206" s="40">
        <v>-100</v>
      </c>
      <c r="J206" s="35">
        <f>SUM(Table2[[#This Row],[Total Yield in Wh]]-Table2[[#This Row],[Target Yield Wh]])</f>
        <v>56130</v>
      </c>
      <c r="K206" s="27">
        <f>Table2[[#This Row],[Total Yield in Wh]]*0.001*0.1</f>
        <v>5.6130000000000004</v>
      </c>
      <c r="L206" s="8"/>
      <c r="M206" s="8"/>
      <c r="N206" s="17">
        <v>-36.19</v>
      </c>
    </row>
    <row r="207" spans="1:14">
      <c r="A207" s="35">
        <f t="shared" si="4"/>
        <v>2022</v>
      </c>
      <c r="B207" s="35">
        <f>MONTH(Table2[[#This Row],[Date]])</f>
        <v>9</v>
      </c>
      <c r="C207" s="24">
        <v>44808</v>
      </c>
      <c r="D207">
        <v>56130</v>
      </c>
      <c r="E207">
        <v>0</v>
      </c>
      <c r="F207">
        <v>1.2</v>
      </c>
      <c r="G207">
        <v>1.84</v>
      </c>
      <c r="H207">
        <v>0</v>
      </c>
      <c r="I207">
        <v>-100</v>
      </c>
      <c r="J207" s="35">
        <f>SUM(Table2[[#This Row],[Total Yield in Wh]]-Table2[[#This Row],[Target Yield Wh]])</f>
        <v>56130</v>
      </c>
      <c r="K207" s="36">
        <f>Table2[[#This Row],[Total Yield in Wh]]*0.001*0.1</f>
        <v>5.6130000000000004</v>
      </c>
      <c r="L207" s="8"/>
      <c r="M207" s="8"/>
      <c r="N207" s="18">
        <v>76.739999999999995</v>
      </c>
    </row>
    <row r="208" spans="1:14" ht="15.75">
      <c r="A208" s="35">
        <f t="shared" si="4"/>
        <v>2022</v>
      </c>
      <c r="B208" s="35">
        <f>MONTH(Table2[[#This Row],[Date]])</f>
        <v>9</v>
      </c>
      <c r="C208" s="39">
        <v>44807</v>
      </c>
      <c r="D208" s="34">
        <v>44940</v>
      </c>
      <c r="E208" s="34">
        <v>0</v>
      </c>
      <c r="F208" s="34">
        <v>0.96</v>
      </c>
      <c r="G208" s="34">
        <v>1.47</v>
      </c>
      <c r="H208" s="34">
        <v>0</v>
      </c>
      <c r="I208" s="34">
        <v>-100</v>
      </c>
      <c r="J208" s="35">
        <f>SUM(Table2[[#This Row],[Total Yield in Wh]]-Table2[[#This Row],[Target Yield Wh]])</f>
        <v>44940</v>
      </c>
      <c r="K208" s="27">
        <f>Table2[[#This Row],[Total Yield in Wh]]*0.001*0.1</f>
        <v>4.4939999999999998</v>
      </c>
      <c r="L208" s="8"/>
      <c r="M208" s="8"/>
      <c r="N208" s="17">
        <v>141.74</v>
      </c>
    </row>
    <row r="209" spans="1:14">
      <c r="A209" s="35">
        <f t="shared" si="4"/>
        <v>2022</v>
      </c>
      <c r="B209" s="35">
        <f>MONTH(Table2[[#This Row],[Date]])</f>
        <v>9</v>
      </c>
      <c r="C209" s="24">
        <v>44807</v>
      </c>
      <c r="D209">
        <v>44940</v>
      </c>
      <c r="E209">
        <v>0</v>
      </c>
      <c r="F209">
        <v>0.96</v>
      </c>
      <c r="G209">
        <v>1.47</v>
      </c>
      <c r="H209">
        <v>0</v>
      </c>
      <c r="I209">
        <v>-100</v>
      </c>
      <c r="J209" s="35">
        <f>SUM(Table2[[#This Row],[Total Yield in Wh]]-Table2[[#This Row],[Target Yield Wh]])</f>
        <v>44940</v>
      </c>
      <c r="K209" s="36">
        <f>Table2[[#This Row],[Total Yield in Wh]]*0.001*0.1</f>
        <v>4.4939999999999998</v>
      </c>
      <c r="L209" s="8"/>
      <c r="M209" s="8"/>
      <c r="N209" s="18">
        <v>64.38</v>
      </c>
    </row>
    <row r="210" spans="1:14" ht="15.75">
      <c r="A210" s="35">
        <f t="shared" si="4"/>
        <v>2022</v>
      </c>
      <c r="B210" s="35">
        <f>MONTH(Table2[[#This Row],[Date]])</f>
        <v>9</v>
      </c>
      <c r="C210" s="37">
        <v>44806</v>
      </c>
      <c r="D210" s="40">
        <v>180010</v>
      </c>
      <c r="E210" s="40">
        <v>0</v>
      </c>
      <c r="F210" s="40">
        <v>3.86</v>
      </c>
      <c r="G210" s="40">
        <v>5.9</v>
      </c>
      <c r="H210" s="40">
        <v>0</v>
      </c>
      <c r="I210" s="40">
        <v>-100</v>
      </c>
      <c r="J210" s="35">
        <f>SUM(Table2[[#This Row],[Total Yield in Wh]]-Table2[[#This Row],[Target Yield Wh]])</f>
        <v>180010</v>
      </c>
      <c r="K210" s="27">
        <f>Table2[[#This Row],[Total Yield in Wh]]*0.001*0.1</f>
        <v>18.001000000000001</v>
      </c>
      <c r="L210" s="8"/>
      <c r="M210" s="8"/>
    </row>
    <row r="211" spans="1:14">
      <c r="A211" s="35">
        <f t="shared" si="4"/>
        <v>2022</v>
      </c>
      <c r="B211" s="35">
        <f>MONTH(Table2[[#This Row],[Date]])</f>
        <v>9</v>
      </c>
      <c r="C211" s="24">
        <v>44806</v>
      </c>
      <c r="D211">
        <v>180010</v>
      </c>
      <c r="E211">
        <v>0</v>
      </c>
      <c r="F211">
        <v>3.86</v>
      </c>
      <c r="G211">
        <v>5.9</v>
      </c>
      <c r="H211">
        <v>0</v>
      </c>
      <c r="I211">
        <v>-100</v>
      </c>
      <c r="J211" s="35">
        <f>SUM(Table2[[#This Row],[Total Yield in Wh]]-Table2[[#This Row],[Target Yield Wh]])</f>
        <v>180010</v>
      </c>
      <c r="K211" s="36">
        <f>Table2[[#This Row],[Total Yield in Wh]]*0.001*0.1</f>
        <v>18.001000000000001</v>
      </c>
      <c r="L211" s="8"/>
      <c r="M211" s="8"/>
    </row>
    <row r="212" spans="1:14" ht="15.75">
      <c r="A212" s="35">
        <f t="shared" si="4"/>
        <v>2022</v>
      </c>
      <c r="B212" s="35">
        <f>MONTH(Table2[[#This Row],[Date]])</f>
        <v>9</v>
      </c>
      <c r="C212" s="39">
        <v>44805</v>
      </c>
      <c r="D212" s="34">
        <v>239870</v>
      </c>
      <c r="E212" s="34">
        <v>0</v>
      </c>
      <c r="F212" s="34">
        <v>5.14</v>
      </c>
      <c r="G212" s="34">
        <v>7.87</v>
      </c>
      <c r="H212" s="34">
        <v>0</v>
      </c>
      <c r="I212" s="34">
        <v>-100</v>
      </c>
      <c r="J212" s="35">
        <f>SUM(Table2[[#This Row],[Total Yield in Wh]]-Table2[[#This Row],[Target Yield Wh]])</f>
        <v>239870</v>
      </c>
      <c r="K212" s="27">
        <f>Table2[[#This Row],[Total Yield in Wh]]*0.001*0.1</f>
        <v>23.987000000000002</v>
      </c>
      <c r="L212" s="8"/>
      <c r="M212" s="8"/>
    </row>
    <row r="213" spans="1:14">
      <c r="A213" s="35">
        <f t="shared" si="4"/>
        <v>2022</v>
      </c>
      <c r="B213" s="35">
        <f>MONTH(Table2[[#This Row],[Date]])</f>
        <v>9</v>
      </c>
      <c r="C213" s="24">
        <v>44805</v>
      </c>
      <c r="D213">
        <v>239870</v>
      </c>
      <c r="E213">
        <v>0</v>
      </c>
      <c r="F213">
        <v>5.14</v>
      </c>
      <c r="G213">
        <v>7.87</v>
      </c>
      <c r="H213">
        <v>0</v>
      </c>
      <c r="I213">
        <v>-100</v>
      </c>
      <c r="J213" s="35">
        <f>SUM(Table2[[#This Row],[Total Yield in Wh]]-Table2[[#This Row],[Target Yield Wh]])</f>
        <v>239870</v>
      </c>
      <c r="K213" s="36">
        <f>Table2[[#This Row],[Total Yield in Wh]]*0.001*0.1</f>
        <v>23.987000000000002</v>
      </c>
      <c r="L213" s="8"/>
      <c r="M213" s="8"/>
    </row>
    <row r="214" spans="1:14">
      <c r="A214" s="8">
        <f t="shared" si="4"/>
        <v>2022</v>
      </c>
      <c r="B214" s="8">
        <f>MONTH(Table2[[#This Row],[Date]])</f>
        <v>8</v>
      </c>
      <c r="C214" s="21">
        <v>44804</v>
      </c>
      <c r="D214" s="1">
        <v>259260</v>
      </c>
      <c r="E214" s="1">
        <v>134921</v>
      </c>
      <c r="F214" s="1">
        <v>5.56</v>
      </c>
      <c r="G214" s="1">
        <v>8.5</v>
      </c>
      <c r="H214" s="1">
        <v>4.43</v>
      </c>
      <c r="I214" s="9">
        <f>(Table2[[#This Row],[Total Yield in Wh]]-Table2[[#This Row],[Target Yield Wh]])/Table2[[#This Row],[Target Yield Wh]] * 100</f>
        <v>92.156891810763327</v>
      </c>
      <c r="J214" s="8">
        <f>SUM(Table2[[#This Row],[Total Yield in Wh]]-Table2[[#This Row],[Target Yield Wh]])</f>
        <v>124339</v>
      </c>
      <c r="K214" s="9">
        <f>Table2[[#This Row],[Total Yield in Wh]]*0.001*0.1</f>
        <v>25.926000000000002</v>
      </c>
      <c r="L214" s="8"/>
      <c r="M214" s="8"/>
    </row>
    <row r="215" spans="1:14">
      <c r="A215" s="8">
        <f t="shared" si="4"/>
        <v>2022</v>
      </c>
      <c r="B215" s="8">
        <f>MONTH(Table2[[#This Row],[Date]])</f>
        <v>8</v>
      </c>
      <c r="C215" s="21">
        <v>44803</v>
      </c>
      <c r="D215" s="1">
        <v>274390</v>
      </c>
      <c r="E215" s="1">
        <v>134921</v>
      </c>
      <c r="F215" s="1">
        <v>5.88</v>
      </c>
      <c r="G215" s="1">
        <v>9</v>
      </c>
      <c r="H215" s="1">
        <v>4.43</v>
      </c>
      <c r="I215" s="9">
        <f>(Table2[[#This Row],[Total Yield in Wh]]-Table2[[#This Row],[Target Yield Wh]])/Table2[[#This Row],[Target Yield Wh]] * 100</f>
        <v>103.37086146708074</v>
      </c>
      <c r="J215" s="8">
        <f>SUM(Table2[[#This Row],[Total Yield in Wh]]-Table2[[#This Row],[Target Yield Wh]])</f>
        <v>139469</v>
      </c>
      <c r="K215" s="9">
        <f>Table2[[#This Row],[Total Yield in Wh]]*0.001*0.1</f>
        <v>27.439</v>
      </c>
      <c r="L215" s="8"/>
      <c r="M215" s="8"/>
    </row>
    <row r="216" spans="1:14">
      <c r="A216" s="8">
        <f t="shared" si="4"/>
        <v>2022</v>
      </c>
      <c r="B216" s="8">
        <f>MONTH(Table2[[#This Row],[Date]])</f>
        <v>8</v>
      </c>
      <c r="C216" s="21">
        <v>44802</v>
      </c>
      <c r="D216" s="1">
        <v>150160</v>
      </c>
      <c r="E216" s="1">
        <v>134921</v>
      </c>
      <c r="F216" s="1">
        <v>3.22</v>
      </c>
      <c r="G216" s="1">
        <v>4.93</v>
      </c>
      <c r="H216" s="1">
        <v>4.43</v>
      </c>
      <c r="I216" s="9">
        <f>(Table2[[#This Row],[Total Yield in Wh]]-Table2[[#This Row],[Target Yield Wh]])/Table2[[#This Row],[Target Yield Wh]] * 100</f>
        <v>11.29475767300865</v>
      </c>
      <c r="J216" s="8">
        <f>SUM(Table2[[#This Row],[Total Yield in Wh]]-Table2[[#This Row],[Target Yield Wh]])</f>
        <v>15239</v>
      </c>
      <c r="K216" s="9">
        <f>Table2[[#This Row],[Total Yield in Wh]]*0.001*0.1</f>
        <v>15.016</v>
      </c>
      <c r="L216" s="8"/>
      <c r="M216" s="8"/>
    </row>
    <row r="217" spans="1:14">
      <c r="A217" s="8">
        <f t="shared" si="4"/>
        <v>2022</v>
      </c>
      <c r="B217" s="8">
        <f>MONTH(Table2[[#This Row],[Date]])</f>
        <v>8</v>
      </c>
      <c r="C217" s="21">
        <v>44801</v>
      </c>
      <c r="D217" s="1">
        <v>118050</v>
      </c>
      <c r="E217" s="1">
        <v>134921</v>
      </c>
      <c r="F217" s="1">
        <v>2.5299999999999998</v>
      </c>
      <c r="G217" s="1">
        <v>3.87</v>
      </c>
      <c r="H217" s="1">
        <v>4.43</v>
      </c>
      <c r="I217" s="9">
        <f>(Table2[[#This Row],[Total Yield in Wh]]-Table2[[#This Row],[Target Yield Wh]])/Table2[[#This Row],[Target Yield Wh]] * 100</f>
        <v>-12.504354399982212</v>
      </c>
      <c r="J217" s="8">
        <f>SUM(Table2[[#This Row],[Total Yield in Wh]]-Table2[[#This Row],[Target Yield Wh]])</f>
        <v>-16871</v>
      </c>
      <c r="K217" s="9">
        <f>Table2[[#This Row],[Total Yield in Wh]]*0.001*0.1</f>
        <v>11.805</v>
      </c>
      <c r="L217" s="8"/>
      <c r="M217" s="8"/>
    </row>
    <row r="218" spans="1:14">
      <c r="A218" s="8">
        <f t="shared" si="4"/>
        <v>2022</v>
      </c>
      <c r="B218" s="8">
        <f>MONTH(Table2[[#This Row],[Date]])</f>
        <v>8</v>
      </c>
      <c r="C218" s="21">
        <v>44800</v>
      </c>
      <c r="D218" s="1">
        <v>164810</v>
      </c>
      <c r="E218" s="1">
        <v>134921</v>
      </c>
      <c r="F218" s="1">
        <v>3.53</v>
      </c>
      <c r="G218" s="1">
        <v>5.41</v>
      </c>
      <c r="H218" s="1">
        <v>4.43</v>
      </c>
      <c r="I218" s="9">
        <f>(Table2[[#This Row],[Total Yield in Wh]]-Table2[[#This Row],[Target Yield Wh]])/Table2[[#This Row],[Target Yield Wh]] * 100</f>
        <v>22.152963586098533</v>
      </c>
      <c r="J218" s="8">
        <f>SUM(Table2[[#This Row],[Total Yield in Wh]]-Table2[[#This Row],[Target Yield Wh]])</f>
        <v>29889</v>
      </c>
      <c r="K218" s="9">
        <f>Table2[[#This Row],[Total Yield in Wh]]*0.001*0.1</f>
        <v>16.481000000000002</v>
      </c>
      <c r="L218" s="8"/>
      <c r="M218" s="8"/>
    </row>
    <row r="219" spans="1:14">
      <c r="A219" s="8">
        <f t="shared" si="4"/>
        <v>2022</v>
      </c>
      <c r="B219" s="8">
        <f>MONTH(Table2[[#This Row],[Date]])</f>
        <v>8</v>
      </c>
      <c r="C219" s="21">
        <v>44799</v>
      </c>
      <c r="D219" s="1">
        <v>260530</v>
      </c>
      <c r="E219" s="1">
        <v>134921</v>
      </c>
      <c r="F219" s="1">
        <v>5.59</v>
      </c>
      <c r="G219" s="1">
        <v>8.5500000000000007</v>
      </c>
      <c r="H219" s="1">
        <v>4.43</v>
      </c>
      <c r="I219" s="9">
        <f>(Table2[[#This Row],[Total Yield in Wh]]-Table2[[#This Row],[Target Yield Wh]])/Table2[[#This Row],[Target Yield Wh]] * 100</f>
        <v>93.09818338138615</v>
      </c>
      <c r="J219" s="8">
        <f>SUM(Table2[[#This Row],[Total Yield in Wh]]-Table2[[#This Row],[Target Yield Wh]])</f>
        <v>125609</v>
      </c>
      <c r="K219" s="9">
        <f>Table2[[#This Row],[Total Yield in Wh]]*0.001*0.1</f>
        <v>26.053000000000004</v>
      </c>
      <c r="L219" s="8"/>
      <c r="M219" s="8"/>
    </row>
    <row r="220" spans="1:14">
      <c r="A220" s="8">
        <f t="shared" si="4"/>
        <v>2022</v>
      </c>
      <c r="B220" s="8">
        <f>MONTH(Table2[[#This Row],[Date]])</f>
        <v>8</v>
      </c>
      <c r="C220" s="21">
        <v>44798</v>
      </c>
      <c r="D220" s="1">
        <v>171320</v>
      </c>
      <c r="E220" s="1">
        <v>134921</v>
      </c>
      <c r="F220" s="1">
        <v>3.67</v>
      </c>
      <c r="G220" s="1">
        <v>5.62</v>
      </c>
      <c r="H220" s="1">
        <v>4.43</v>
      </c>
      <c r="I220" s="9">
        <f>(Table2[[#This Row],[Total Yield in Wh]]-Table2[[#This Row],[Target Yield Wh]])/Table2[[#This Row],[Target Yield Wh]] * 100</f>
        <v>26.978009353621751</v>
      </c>
      <c r="J220" s="8">
        <f>SUM(Table2[[#This Row],[Total Yield in Wh]]-Table2[[#This Row],[Target Yield Wh]])</f>
        <v>36399</v>
      </c>
      <c r="K220" s="9">
        <f>Table2[[#This Row],[Total Yield in Wh]]*0.001*0.1</f>
        <v>17.132000000000001</v>
      </c>
      <c r="L220" s="8"/>
      <c r="M220" s="8"/>
    </row>
    <row r="221" spans="1:14">
      <c r="A221" s="8">
        <f t="shared" si="4"/>
        <v>2022</v>
      </c>
      <c r="B221" s="8">
        <f>MONTH(Table2[[#This Row],[Date]])</f>
        <v>8</v>
      </c>
      <c r="C221" s="21">
        <v>44797</v>
      </c>
      <c r="D221" s="1">
        <v>262110</v>
      </c>
      <c r="E221" s="1">
        <v>134921</v>
      </c>
      <c r="F221" s="1">
        <v>5.62</v>
      </c>
      <c r="G221" s="1">
        <v>8.6</v>
      </c>
      <c r="H221" s="1">
        <v>4.43</v>
      </c>
      <c r="I221" s="9">
        <f>(Table2[[#This Row],[Total Yield in Wh]]-Table2[[#This Row],[Target Yield Wh]])/Table2[[#This Row],[Target Yield Wh]] * 100</f>
        <v>94.269239036176728</v>
      </c>
      <c r="J221" s="8">
        <f>SUM(Table2[[#This Row],[Total Yield in Wh]]-Table2[[#This Row],[Target Yield Wh]])</f>
        <v>127189</v>
      </c>
      <c r="K221" s="9">
        <f>Table2[[#This Row],[Total Yield in Wh]]*0.001*0.1</f>
        <v>26.211000000000002</v>
      </c>
      <c r="L221" s="8"/>
      <c r="M221" s="8"/>
    </row>
    <row r="222" spans="1:14">
      <c r="A222" s="8">
        <f t="shared" si="4"/>
        <v>2022</v>
      </c>
      <c r="B222" s="8">
        <f>MONTH(Table2[[#This Row],[Date]])</f>
        <v>8</v>
      </c>
      <c r="C222" s="21">
        <v>44796</v>
      </c>
      <c r="D222" s="1">
        <v>250830</v>
      </c>
      <c r="E222" s="1">
        <v>134921</v>
      </c>
      <c r="F222" s="1">
        <v>5.38</v>
      </c>
      <c r="G222" s="1">
        <v>8.23</v>
      </c>
      <c r="H222" s="1">
        <v>4.43</v>
      </c>
      <c r="I222" s="9">
        <f>(Table2[[#This Row],[Total Yield in Wh]]-Table2[[#This Row],[Target Yield Wh]])/Table2[[#This Row],[Target Yield Wh]] * 100</f>
        <v>85.908791070330054</v>
      </c>
      <c r="J222" s="8">
        <f>SUM(Table2[[#This Row],[Total Yield in Wh]]-Table2[[#This Row],[Target Yield Wh]])</f>
        <v>115909</v>
      </c>
      <c r="K222" s="9">
        <f>Table2[[#This Row],[Total Yield in Wh]]*0.001*0.1</f>
        <v>25.083000000000002</v>
      </c>
      <c r="L222" s="8"/>
      <c r="M222" s="8"/>
    </row>
    <row r="223" spans="1:14">
      <c r="A223" s="8">
        <f t="shared" si="4"/>
        <v>2022</v>
      </c>
      <c r="B223" s="8">
        <f>MONTH(Table2[[#This Row],[Date]])</f>
        <v>8</v>
      </c>
      <c r="C223" s="21">
        <v>44795</v>
      </c>
      <c r="D223" s="1">
        <v>274370</v>
      </c>
      <c r="E223" s="1">
        <v>134921</v>
      </c>
      <c r="F223" s="1">
        <v>5.88</v>
      </c>
      <c r="G223" s="1">
        <v>9</v>
      </c>
      <c r="H223" s="1">
        <v>4.43</v>
      </c>
      <c r="I223" s="9">
        <f>(Table2[[#This Row],[Total Yield in Wh]]-Table2[[#This Row],[Target Yield Wh]])/Table2[[#This Row],[Target Yield Wh]] * 100</f>
        <v>103.35603797777959</v>
      </c>
      <c r="J223" s="8">
        <f>SUM(Table2[[#This Row],[Total Yield in Wh]]-Table2[[#This Row],[Target Yield Wh]])</f>
        <v>139449</v>
      </c>
      <c r="K223" s="9">
        <f>Table2[[#This Row],[Total Yield in Wh]]*0.001*0.1</f>
        <v>27.437000000000001</v>
      </c>
      <c r="L223" s="8"/>
      <c r="M223" s="8"/>
    </row>
    <row r="224" spans="1:14">
      <c r="A224" s="8">
        <f t="shared" si="4"/>
        <v>2022</v>
      </c>
      <c r="B224" s="8">
        <f>MONTH(Table2[[#This Row],[Date]])</f>
        <v>8</v>
      </c>
      <c r="C224" s="21">
        <v>44794</v>
      </c>
      <c r="D224" s="1">
        <v>184740</v>
      </c>
      <c r="E224" s="1">
        <v>134921</v>
      </c>
      <c r="F224" s="1">
        <v>3.96</v>
      </c>
      <c r="G224" s="1">
        <v>6.06</v>
      </c>
      <c r="H224" s="1">
        <v>4.43</v>
      </c>
      <c r="I224" s="9">
        <f>(Table2[[#This Row],[Total Yield in Wh]]-Table2[[#This Row],[Target Yield Wh]])/Table2[[#This Row],[Target Yield Wh]] * 100</f>
        <v>36.924570674691118</v>
      </c>
      <c r="J224" s="8">
        <f>SUM(Table2[[#This Row],[Total Yield in Wh]]-Table2[[#This Row],[Target Yield Wh]])</f>
        <v>49819</v>
      </c>
      <c r="K224" s="9">
        <f>Table2[[#This Row],[Total Yield in Wh]]*0.001*0.1</f>
        <v>18.474</v>
      </c>
      <c r="L224" s="8"/>
      <c r="M224" s="8"/>
    </row>
    <row r="225" spans="1:13">
      <c r="A225" s="8">
        <f t="shared" si="4"/>
        <v>2022</v>
      </c>
      <c r="B225" s="8">
        <f>MONTH(Table2[[#This Row],[Date]])</f>
        <v>8</v>
      </c>
      <c r="C225" s="21">
        <v>44793</v>
      </c>
      <c r="D225" s="1">
        <v>120490</v>
      </c>
      <c r="E225" s="1">
        <v>134921</v>
      </c>
      <c r="F225" s="1">
        <v>2.58</v>
      </c>
      <c r="G225" s="1">
        <v>3.95</v>
      </c>
      <c r="H225" s="1">
        <v>4.43</v>
      </c>
      <c r="I225" s="9">
        <f>(Table2[[#This Row],[Total Yield in Wh]]-Table2[[#This Row],[Target Yield Wh]])/Table2[[#This Row],[Target Yield Wh]] * 100</f>
        <v>-10.695888705242327</v>
      </c>
      <c r="J225" s="8">
        <f>SUM(Table2[[#This Row],[Total Yield in Wh]]-Table2[[#This Row],[Target Yield Wh]])</f>
        <v>-14431</v>
      </c>
      <c r="K225" s="9">
        <f>Table2[[#This Row],[Total Yield in Wh]]*0.001*0.1</f>
        <v>12.049000000000001</v>
      </c>
      <c r="L225" s="8"/>
      <c r="M225" s="8"/>
    </row>
    <row r="226" spans="1:13">
      <c r="A226" s="8">
        <f t="shared" si="4"/>
        <v>2022</v>
      </c>
      <c r="B226" s="8">
        <f>MONTH(Table2[[#This Row],[Date]])</f>
        <v>8</v>
      </c>
      <c r="C226" s="21">
        <v>44792</v>
      </c>
      <c r="D226" s="1">
        <v>137280</v>
      </c>
      <c r="E226" s="1">
        <v>134921</v>
      </c>
      <c r="F226" s="1">
        <v>2.94</v>
      </c>
      <c r="G226" s="1">
        <v>4.5</v>
      </c>
      <c r="H226" s="1">
        <v>4.43</v>
      </c>
      <c r="I226" s="9">
        <f>(Table2[[#This Row],[Total Yield in Wh]]-Table2[[#This Row],[Target Yield Wh]])/Table2[[#This Row],[Target Yield Wh]] * 100</f>
        <v>1.7484305630702413</v>
      </c>
      <c r="J226" s="8">
        <f>SUM(Table2[[#This Row],[Total Yield in Wh]]-Table2[[#This Row],[Target Yield Wh]])</f>
        <v>2359</v>
      </c>
      <c r="K226" s="9">
        <f>Table2[[#This Row],[Total Yield in Wh]]*0.001*0.1</f>
        <v>13.728000000000002</v>
      </c>
      <c r="L226" s="8"/>
      <c r="M226" s="8"/>
    </row>
    <row r="227" spans="1:13">
      <c r="A227" s="35">
        <f t="shared" si="4"/>
        <v>2022</v>
      </c>
      <c r="B227" s="35">
        <f>MONTH(Table2[[#This Row],[Date]])</f>
        <v>8</v>
      </c>
      <c r="C227" s="24">
        <v>44791</v>
      </c>
      <c r="D227">
        <v>240140</v>
      </c>
      <c r="E227">
        <v>0</v>
      </c>
      <c r="F227">
        <v>5.15</v>
      </c>
      <c r="G227">
        <v>-100</v>
      </c>
      <c r="H227">
        <v>0</v>
      </c>
      <c r="I227" s="43" t="e">
        <f>(Table2[[#This Row],[Total Yield in Wh]]-Table2[[#This Row],[Target Yield Wh]])/Table2[[#This Row],[Target Yield Wh]] * 100</f>
        <v>#DIV/0!</v>
      </c>
      <c r="J227" s="35">
        <f>SUM(Table2[[#This Row],[Total Yield in Wh]]-Table2[[#This Row],[Target Yield Wh]])</f>
        <v>240140</v>
      </c>
      <c r="K227" s="36">
        <f>Table2[[#This Row],[Total Yield in Wh]]*0.001*0.1</f>
        <v>24.014000000000003</v>
      </c>
      <c r="L227" s="8"/>
      <c r="M227" s="8"/>
    </row>
    <row r="228" spans="1:13">
      <c r="A228" s="35">
        <f t="shared" si="4"/>
        <v>2022</v>
      </c>
      <c r="B228" s="35">
        <f>MONTH(Table2[[#This Row],[Date]])</f>
        <v>8</v>
      </c>
      <c r="C228" s="24">
        <v>44790</v>
      </c>
      <c r="D228">
        <v>281710</v>
      </c>
      <c r="E228">
        <v>0</v>
      </c>
      <c r="F228">
        <v>6.04</v>
      </c>
      <c r="G228">
        <v>-100</v>
      </c>
      <c r="H228">
        <v>0</v>
      </c>
      <c r="I228" s="43" t="e">
        <f>(Table2[[#This Row],[Total Yield in Wh]]-Table2[[#This Row],[Target Yield Wh]])/Table2[[#This Row],[Target Yield Wh]] * 100</f>
        <v>#DIV/0!</v>
      </c>
      <c r="J228" s="35">
        <f>SUM(Table2[[#This Row],[Total Yield in Wh]]-Table2[[#This Row],[Target Yield Wh]])</f>
        <v>281710</v>
      </c>
      <c r="K228" s="36">
        <f>Table2[[#This Row],[Total Yield in Wh]]*0.001*0.1</f>
        <v>28.170999999999999</v>
      </c>
      <c r="L228" s="8"/>
      <c r="M228" s="8"/>
    </row>
    <row r="229" spans="1:13">
      <c r="A229" s="35">
        <f t="shared" si="4"/>
        <v>2022</v>
      </c>
      <c r="B229" s="35">
        <f>MONTH(Table2[[#This Row],[Date]])</f>
        <v>8</v>
      </c>
      <c r="C229" s="24">
        <v>44789</v>
      </c>
      <c r="D229">
        <v>246240</v>
      </c>
      <c r="E229">
        <v>0</v>
      </c>
      <c r="F229">
        <v>5.28</v>
      </c>
      <c r="G229">
        <v>-100</v>
      </c>
      <c r="H229">
        <v>0</v>
      </c>
      <c r="I229" s="43" t="e">
        <f>(Table2[[#This Row],[Total Yield in Wh]]-Table2[[#This Row],[Target Yield Wh]])/Table2[[#This Row],[Target Yield Wh]] * 100</f>
        <v>#DIV/0!</v>
      </c>
      <c r="J229" s="35">
        <f>SUM(Table2[[#This Row],[Total Yield in Wh]]-Table2[[#This Row],[Target Yield Wh]])</f>
        <v>246240</v>
      </c>
      <c r="K229" s="36">
        <f>Table2[[#This Row],[Total Yield in Wh]]*0.001*0.1</f>
        <v>24.624000000000002</v>
      </c>
      <c r="L229" s="8"/>
      <c r="M229" s="8"/>
    </row>
    <row r="230" spans="1:13">
      <c r="A230" s="35">
        <f t="shared" si="4"/>
        <v>2022</v>
      </c>
      <c r="B230" s="35">
        <f>MONTH(Table2[[#This Row],[Date]])</f>
        <v>8</v>
      </c>
      <c r="C230" s="24">
        <v>44788</v>
      </c>
      <c r="D230">
        <v>227360</v>
      </c>
      <c r="E230">
        <v>0</v>
      </c>
      <c r="F230">
        <v>4.87</v>
      </c>
      <c r="G230">
        <v>-100</v>
      </c>
      <c r="H230">
        <v>0</v>
      </c>
      <c r="I230" s="43" t="e">
        <f>(Table2[[#This Row],[Total Yield in Wh]]-Table2[[#This Row],[Target Yield Wh]])/Table2[[#This Row],[Target Yield Wh]] * 100</f>
        <v>#DIV/0!</v>
      </c>
      <c r="J230" s="35">
        <f>SUM(Table2[[#This Row],[Total Yield in Wh]]-Table2[[#This Row],[Target Yield Wh]])</f>
        <v>227360</v>
      </c>
      <c r="K230" s="36">
        <f>Table2[[#This Row],[Total Yield in Wh]]*0.001*0.1</f>
        <v>22.736000000000004</v>
      </c>
      <c r="L230" s="8"/>
      <c r="M230" s="8"/>
    </row>
    <row r="231" spans="1:13">
      <c r="A231" s="35">
        <f t="shared" si="4"/>
        <v>2022</v>
      </c>
      <c r="B231" s="35">
        <f>MONTH(Table2[[#This Row],[Date]])</f>
        <v>8</v>
      </c>
      <c r="C231" s="24">
        <v>44787</v>
      </c>
      <c r="D231">
        <v>54000</v>
      </c>
      <c r="E231">
        <v>0</v>
      </c>
      <c r="F231">
        <v>1.1599999999999999</v>
      </c>
      <c r="G231">
        <v>-100</v>
      </c>
      <c r="H231">
        <v>0</v>
      </c>
      <c r="I231" s="43" t="e">
        <f>(Table2[[#This Row],[Total Yield in Wh]]-Table2[[#This Row],[Target Yield Wh]])/Table2[[#This Row],[Target Yield Wh]] * 100</f>
        <v>#DIV/0!</v>
      </c>
      <c r="J231" s="35">
        <f>SUM(Table2[[#This Row],[Total Yield in Wh]]-Table2[[#This Row],[Target Yield Wh]])</f>
        <v>54000</v>
      </c>
      <c r="K231" s="36">
        <f>Table2[[#This Row],[Total Yield in Wh]]*0.001*0.1</f>
        <v>5.4</v>
      </c>
      <c r="L231" s="8"/>
      <c r="M231" s="8"/>
    </row>
    <row r="232" spans="1:13">
      <c r="A232" s="35">
        <f t="shared" si="4"/>
        <v>2022</v>
      </c>
      <c r="B232" s="35">
        <f>MONTH(Table2[[#This Row],[Date]])</f>
        <v>8</v>
      </c>
      <c r="C232" s="24">
        <v>44786</v>
      </c>
      <c r="D232">
        <v>116040</v>
      </c>
      <c r="E232">
        <v>0</v>
      </c>
      <c r="F232">
        <v>2.4900000000000002</v>
      </c>
      <c r="G232">
        <v>-100</v>
      </c>
      <c r="H232">
        <v>0</v>
      </c>
      <c r="I232" s="43" t="e">
        <f>(Table2[[#This Row],[Total Yield in Wh]]-Table2[[#This Row],[Target Yield Wh]])/Table2[[#This Row],[Target Yield Wh]] * 100</f>
        <v>#DIV/0!</v>
      </c>
      <c r="J232" s="35">
        <f>SUM(Table2[[#This Row],[Total Yield in Wh]]-Table2[[#This Row],[Target Yield Wh]])</f>
        <v>116040</v>
      </c>
      <c r="K232" s="36">
        <f>Table2[[#This Row],[Total Yield in Wh]]*0.001*0.1</f>
        <v>11.604000000000001</v>
      </c>
      <c r="L232" s="8"/>
      <c r="M232" s="8"/>
    </row>
    <row r="233" spans="1:13">
      <c r="A233" s="35">
        <f t="shared" si="4"/>
        <v>2022</v>
      </c>
      <c r="B233" s="35">
        <f>MONTH(Table2[[#This Row],[Date]])</f>
        <v>8</v>
      </c>
      <c r="C233" s="24">
        <v>44785</v>
      </c>
      <c r="D233">
        <v>88850</v>
      </c>
      <c r="E233">
        <v>0</v>
      </c>
      <c r="F233">
        <v>1.91</v>
      </c>
      <c r="G233">
        <v>-100</v>
      </c>
      <c r="H233">
        <v>0</v>
      </c>
      <c r="I233" s="43" t="e">
        <f>(Table2[[#This Row],[Total Yield in Wh]]-Table2[[#This Row],[Target Yield Wh]])/Table2[[#This Row],[Target Yield Wh]] * 100</f>
        <v>#DIV/0!</v>
      </c>
      <c r="J233" s="35">
        <f>SUM(Table2[[#This Row],[Total Yield in Wh]]-Table2[[#This Row],[Target Yield Wh]])</f>
        <v>88850</v>
      </c>
      <c r="K233" s="36">
        <f>Table2[[#This Row],[Total Yield in Wh]]*0.001*0.1</f>
        <v>8.8850000000000016</v>
      </c>
      <c r="L233" s="8"/>
      <c r="M233" s="8"/>
    </row>
    <row r="234" spans="1:13">
      <c r="A234" s="35">
        <f t="shared" si="4"/>
        <v>2022</v>
      </c>
      <c r="B234" s="35">
        <f>MONTH(Table2[[#This Row],[Date]])</f>
        <v>8</v>
      </c>
      <c r="C234" s="24">
        <v>44784</v>
      </c>
      <c r="D234">
        <v>271280</v>
      </c>
      <c r="E234">
        <v>0</v>
      </c>
      <c r="F234">
        <v>5.82</v>
      </c>
      <c r="G234">
        <v>-100</v>
      </c>
      <c r="H234">
        <v>0</v>
      </c>
      <c r="I234" s="43" t="e">
        <f>(Table2[[#This Row],[Total Yield in Wh]]-Table2[[#This Row],[Target Yield Wh]])/Table2[[#This Row],[Target Yield Wh]] * 100</f>
        <v>#DIV/0!</v>
      </c>
      <c r="J234" s="35">
        <f>SUM(Table2[[#This Row],[Total Yield in Wh]]-Table2[[#This Row],[Target Yield Wh]])</f>
        <v>271280</v>
      </c>
      <c r="K234" s="36">
        <f>Table2[[#This Row],[Total Yield in Wh]]*0.001*0.1</f>
        <v>27.128000000000004</v>
      </c>
      <c r="L234" s="8"/>
      <c r="M234" s="8"/>
    </row>
    <row r="235" spans="1:13">
      <c r="A235" s="35">
        <f t="shared" si="4"/>
        <v>2022</v>
      </c>
      <c r="B235" s="35">
        <f>MONTH(Table2[[#This Row],[Date]])</f>
        <v>8</v>
      </c>
      <c r="C235" s="24">
        <v>44783</v>
      </c>
      <c r="D235">
        <v>280800</v>
      </c>
      <c r="E235">
        <v>0</v>
      </c>
      <c r="F235">
        <v>6.02</v>
      </c>
      <c r="G235">
        <v>-100</v>
      </c>
      <c r="H235">
        <v>0</v>
      </c>
      <c r="I235" s="43" t="e">
        <f>(Table2[[#This Row],[Total Yield in Wh]]-Table2[[#This Row],[Target Yield Wh]])/Table2[[#This Row],[Target Yield Wh]] * 100</f>
        <v>#DIV/0!</v>
      </c>
      <c r="J235" s="35">
        <f>SUM(Table2[[#This Row],[Total Yield in Wh]]-Table2[[#This Row],[Target Yield Wh]])</f>
        <v>280800</v>
      </c>
      <c r="K235" s="36">
        <f>Table2[[#This Row],[Total Yield in Wh]]*0.001*0.1</f>
        <v>28.080000000000002</v>
      </c>
      <c r="L235" s="8"/>
      <c r="M235" s="8"/>
    </row>
    <row r="236" spans="1:13">
      <c r="A236" s="35">
        <f t="shared" si="4"/>
        <v>2022</v>
      </c>
      <c r="B236" s="35">
        <f>MONTH(Table2[[#This Row],[Date]])</f>
        <v>8</v>
      </c>
      <c r="C236" s="24">
        <v>44782</v>
      </c>
      <c r="D236">
        <v>290560</v>
      </c>
      <c r="E236">
        <v>0</v>
      </c>
      <c r="F236">
        <v>6.23</v>
      </c>
      <c r="G236">
        <v>-100</v>
      </c>
      <c r="H236">
        <v>0</v>
      </c>
      <c r="I236" s="43" t="e">
        <f>(Table2[[#This Row],[Total Yield in Wh]]-Table2[[#This Row],[Target Yield Wh]])/Table2[[#This Row],[Target Yield Wh]] * 100</f>
        <v>#DIV/0!</v>
      </c>
      <c r="J236" s="35">
        <f>SUM(Table2[[#This Row],[Total Yield in Wh]]-Table2[[#This Row],[Target Yield Wh]])</f>
        <v>290560</v>
      </c>
      <c r="K236" s="36">
        <f>Table2[[#This Row],[Total Yield in Wh]]*0.001*0.1</f>
        <v>29.056000000000001</v>
      </c>
      <c r="L236" s="8"/>
      <c r="M236" s="8"/>
    </row>
    <row r="237" spans="1:13">
      <c r="A237" s="35">
        <f t="shared" si="4"/>
        <v>2022</v>
      </c>
      <c r="B237" s="35">
        <f>MONTH(Table2[[#This Row],[Date]])</f>
        <v>8</v>
      </c>
      <c r="C237" s="24">
        <v>44781</v>
      </c>
      <c r="D237">
        <v>103070</v>
      </c>
      <c r="E237">
        <v>0</v>
      </c>
      <c r="F237">
        <v>2.21</v>
      </c>
      <c r="G237">
        <v>-100</v>
      </c>
      <c r="H237">
        <v>0</v>
      </c>
      <c r="I237" s="43" t="e">
        <f>(Table2[[#This Row],[Total Yield in Wh]]-Table2[[#This Row],[Target Yield Wh]])/Table2[[#This Row],[Target Yield Wh]] * 100</f>
        <v>#DIV/0!</v>
      </c>
      <c r="J237" s="35">
        <f>SUM(Table2[[#This Row],[Total Yield in Wh]]-Table2[[#This Row],[Target Yield Wh]])</f>
        <v>103070</v>
      </c>
      <c r="K237" s="36">
        <f>Table2[[#This Row],[Total Yield in Wh]]*0.001*0.1</f>
        <v>10.307000000000002</v>
      </c>
      <c r="L237" s="8"/>
      <c r="M237" s="8"/>
    </row>
    <row r="238" spans="1:13">
      <c r="A238" s="35">
        <f t="shared" si="4"/>
        <v>2022</v>
      </c>
      <c r="B238" s="35">
        <f>MONTH(Table2[[#This Row],[Date]])</f>
        <v>8</v>
      </c>
      <c r="C238" s="24">
        <v>44780</v>
      </c>
      <c r="D238">
        <v>90440</v>
      </c>
      <c r="E238">
        <v>0</v>
      </c>
      <c r="F238">
        <v>1.94</v>
      </c>
      <c r="G238">
        <v>-100</v>
      </c>
      <c r="H238">
        <v>0</v>
      </c>
      <c r="I238" s="43" t="e">
        <f>(Table2[[#This Row],[Total Yield in Wh]]-Table2[[#This Row],[Target Yield Wh]])/Table2[[#This Row],[Target Yield Wh]] * 100</f>
        <v>#DIV/0!</v>
      </c>
      <c r="J238" s="35">
        <f>SUM(Table2[[#This Row],[Total Yield in Wh]]-Table2[[#This Row],[Target Yield Wh]])</f>
        <v>90440</v>
      </c>
      <c r="K238" s="36">
        <f>Table2[[#This Row],[Total Yield in Wh]]*0.001*0.1</f>
        <v>9.0440000000000005</v>
      </c>
      <c r="L238" s="8"/>
      <c r="M238" s="8"/>
    </row>
    <row r="239" spans="1:13">
      <c r="A239" s="35">
        <f t="shared" si="4"/>
        <v>2022</v>
      </c>
      <c r="B239" s="35">
        <f>MONTH(Table2[[#This Row],[Date]])</f>
        <v>8</v>
      </c>
      <c r="C239" s="24">
        <v>44779</v>
      </c>
      <c r="D239">
        <v>222310</v>
      </c>
      <c r="E239">
        <v>0</v>
      </c>
      <c r="F239">
        <v>4.7699999999999996</v>
      </c>
      <c r="G239">
        <v>-100</v>
      </c>
      <c r="H239">
        <v>0</v>
      </c>
      <c r="I239" s="43" t="e">
        <f>(Table2[[#This Row],[Total Yield in Wh]]-Table2[[#This Row],[Target Yield Wh]])/Table2[[#This Row],[Target Yield Wh]] * 100</f>
        <v>#DIV/0!</v>
      </c>
      <c r="J239" s="35">
        <f>SUM(Table2[[#This Row],[Total Yield in Wh]]-Table2[[#This Row],[Target Yield Wh]])</f>
        <v>222310</v>
      </c>
      <c r="K239" s="36">
        <f>Table2[[#This Row],[Total Yield in Wh]]*0.001*0.1</f>
        <v>22.231000000000002</v>
      </c>
      <c r="L239" s="8"/>
      <c r="M239" s="8"/>
    </row>
    <row r="240" spans="1:13">
      <c r="A240" s="35">
        <f t="shared" si="4"/>
        <v>2022</v>
      </c>
      <c r="B240" s="35">
        <f>MONTH(Table2[[#This Row],[Date]])</f>
        <v>8</v>
      </c>
      <c r="C240" s="24">
        <v>44778</v>
      </c>
      <c r="D240">
        <v>288690</v>
      </c>
      <c r="E240">
        <v>0</v>
      </c>
      <c r="F240">
        <v>6.19</v>
      </c>
      <c r="G240">
        <v>-100</v>
      </c>
      <c r="H240">
        <v>0</v>
      </c>
      <c r="I240" s="43" t="e">
        <f>(Table2[[#This Row],[Total Yield in Wh]]-Table2[[#This Row],[Target Yield Wh]])/Table2[[#This Row],[Target Yield Wh]] * 100</f>
        <v>#DIV/0!</v>
      </c>
      <c r="J240" s="35">
        <f>SUM(Table2[[#This Row],[Total Yield in Wh]]-Table2[[#This Row],[Target Yield Wh]])</f>
        <v>288690</v>
      </c>
      <c r="K240" s="36">
        <f>Table2[[#This Row],[Total Yield in Wh]]*0.001*0.1</f>
        <v>28.869</v>
      </c>
      <c r="L240" s="8"/>
      <c r="M240" s="8"/>
    </row>
    <row r="241" spans="1:13">
      <c r="A241" s="35">
        <f t="shared" si="4"/>
        <v>2022</v>
      </c>
      <c r="B241" s="35">
        <f>MONTH(Table2[[#This Row],[Date]])</f>
        <v>8</v>
      </c>
      <c r="C241" s="24">
        <v>44777</v>
      </c>
      <c r="D241">
        <v>271630</v>
      </c>
      <c r="E241">
        <v>0</v>
      </c>
      <c r="F241">
        <v>5.82</v>
      </c>
      <c r="G241">
        <v>-100</v>
      </c>
      <c r="H241">
        <v>0</v>
      </c>
      <c r="I241" s="43" t="e">
        <f>(Table2[[#This Row],[Total Yield in Wh]]-Table2[[#This Row],[Target Yield Wh]])/Table2[[#This Row],[Target Yield Wh]] * 100</f>
        <v>#DIV/0!</v>
      </c>
      <c r="J241" s="35">
        <f>SUM(Table2[[#This Row],[Total Yield in Wh]]-Table2[[#This Row],[Target Yield Wh]])</f>
        <v>271630</v>
      </c>
      <c r="K241" s="36">
        <f>Table2[[#This Row],[Total Yield in Wh]]*0.001*0.1</f>
        <v>27.163</v>
      </c>
      <c r="L241" s="8"/>
      <c r="M241" s="8"/>
    </row>
    <row r="242" spans="1:13">
      <c r="A242" s="35">
        <f t="shared" si="4"/>
        <v>2022</v>
      </c>
      <c r="B242" s="35">
        <f>MONTH(Table2[[#This Row],[Date]])</f>
        <v>8</v>
      </c>
      <c r="C242" s="24">
        <v>44776</v>
      </c>
      <c r="D242">
        <v>101280</v>
      </c>
      <c r="E242">
        <v>0</v>
      </c>
      <c r="F242">
        <v>2.17</v>
      </c>
      <c r="G242">
        <v>-100</v>
      </c>
      <c r="H242">
        <v>0</v>
      </c>
      <c r="I242" s="43" t="e">
        <f>(Table2[[#This Row],[Total Yield in Wh]]-Table2[[#This Row],[Target Yield Wh]])/Table2[[#This Row],[Target Yield Wh]] * 100</f>
        <v>#DIV/0!</v>
      </c>
      <c r="J242" s="35">
        <f>SUM(Table2[[#This Row],[Total Yield in Wh]]-Table2[[#This Row],[Target Yield Wh]])</f>
        <v>101280</v>
      </c>
      <c r="K242" s="36">
        <f>Table2[[#This Row],[Total Yield in Wh]]*0.001*0.1</f>
        <v>10.128</v>
      </c>
      <c r="L242" s="8"/>
      <c r="M242" s="8"/>
    </row>
    <row r="243" spans="1:13">
      <c r="A243" s="35">
        <f t="shared" si="4"/>
        <v>2022</v>
      </c>
      <c r="B243" s="35">
        <f>MONTH(Table2[[#This Row],[Date]])</f>
        <v>8</v>
      </c>
      <c r="C243" s="24">
        <v>44775</v>
      </c>
      <c r="D243">
        <v>285920</v>
      </c>
      <c r="E243">
        <v>0</v>
      </c>
      <c r="F243">
        <v>6.13</v>
      </c>
      <c r="G243">
        <v>-100</v>
      </c>
      <c r="H243">
        <v>0</v>
      </c>
      <c r="I243" s="43" t="e">
        <f>(Table2[[#This Row],[Total Yield in Wh]]-Table2[[#This Row],[Target Yield Wh]])/Table2[[#This Row],[Target Yield Wh]] * 100</f>
        <v>#DIV/0!</v>
      </c>
      <c r="J243" s="35">
        <f>SUM(Table2[[#This Row],[Total Yield in Wh]]-Table2[[#This Row],[Target Yield Wh]])</f>
        <v>285920</v>
      </c>
      <c r="K243" s="36">
        <f>Table2[[#This Row],[Total Yield in Wh]]*0.001*0.1</f>
        <v>28.592000000000002</v>
      </c>
      <c r="L243" s="8"/>
      <c r="M243" s="8"/>
    </row>
    <row r="244" spans="1:13">
      <c r="A244" s="35">
        <f t="shared" si="4"/>
        <v>2022</v>
      </c>
      <c r="B244" s="35">
        <f>MONTH(Table2[[#This Row],[Date]])</f>
        <v>8</v>
      </c>
      <c r="C244" s="24">
        <v>44774</v>
      </c>
      <c r="D244">
        <v>225960</v>
      </c>
      <c r="E244">
        <v>0</v>
      </c>
      <c r="F244">
        <v>4.84</v>
      </c>
      <c r="G244">
        <v>-100</v>
      </c>
      <c r="H244">
        <v>0</v>
      </c>
      <c r="I244" s="43" t="e">
        <f>(Table2[[#This Row],[Total Yield in Wh]]-Table2[[#This Row],[Target Yield Wh]])/Table2[[#This Row],[Target Yield Wh]] * 100</f>
        <v>#DIV/0!</v>
      </c>
      <c r="J244" s="35">
        <f>SUM(Table2[[#This Row],[Total Yield in Wh]]-Table2[[#This Row],[Target Yield Wh]])</f>
        <v>225960</v>
      </c>
      <c r="K244" s="36">
        <f>Table2[[#This Row],[Total Yield in Wh]]*0.001*0.1</f>
        <v>22.596000000000004</v>
      </c>
      <c r="L244" s="8"/>
      <c r="M244" s="8"/>
    </row>
    <row r="245" spans="1:13">
      <c r="A245" s="35">
        <f t="shared" si="4"/>
        <v>2022</v>
      </c>
      <c r="B245" s="35">
        <f>MONTH(Table2[[#This Row],[Date]])</f>
        <v>7</v>
      </c>
      <c r="C245" s="24">
        <v>44773</v>
      </c>
      <c r="D245">
        <v>252060</v>
      </c>
      <c r="E245">
        <v>0</v>
      </c>
      <c r="F245">
        <v>5.4</v>
      </c>
      <c r="G245">
        <v>-100</v>
      </c>
      <c r="H245">
        <v>0</v>
      </c>
      <c r="I245" s="43" t="e">
        <f>(Table2[[#This Row],[Total Yield in Wh]]-Table2[[#This Row],[Target Yield Wh]])/Table2[[#This Row],[Target Yield Wh]] * 100</f>
        <v>#DIV/0!</v>
      </c>
      <c r="J245" s="35">
        <f>SUM(Table2[[#This Row],[Total Yield in Wh]]-Table2[[#This Row],[Target Yield Wh]])</f>
        <v>252060</v>
      </c>
      <c r="K245" s="36">
        <f>Table2[[#This Row],[Total Yield in Wh]]*0.001*0.1</f>
        <v>25.206000000000003</v>
      </c>
      <c r="L245" s="8"/>
      <c r="M245" s="8"/>
    </row>
    <row r="246" spans="1:13">
      <c r="A246" s="35">
        <f t="shared" si="4"/>
        <v>2022</v>
      </c>
      <c r="B246" s="35">
        <f>MONTH(Table2[[#This Row],[Date]])</f>
        <v>7</v>
      </c>
      <c r="C246" s="24">
        <v>44772</v>
      </c>
      <c r="D246">
        <v>201070</v>
      </c>
      <c r="E246">
        <v>0</v>
      </c>
      <c r="F246">
        <v>4.3099999999999996</v>
      </c>
      <c r="G246">
        <v>-100</v>
      </c>
      <c r="H246">
        <v>0</v>
      </c>
      <c r="I246" s="43" t="e">
        <f>(Table2[[#This Row],[Total Yield in Wh]]-Table2[[#This Row],[Target Yield Wh]])/Table2[[#This Row],[Target Yield Wh]] * 100</f>
        <v>#DIV/0!</v>
      </c>
      <c r="J246" s="35">
        <f>SUM(Table2[[#This Row],[Total Yield in Wh]]-Table2[[#This Row],[Target Yield Wh]])</f>
        <v>201070</v>
      </c>
      <c r="K246" s="36">
        <f>Table2[[#This Row],[Total Yield in Wh]]*0.001*0.1</f>
        <v>20.106999999999999</v>
      </c>
      <c r="L246" s="8"/>
      <c r="M246" s="8"/>
    </row>
    <row r="247" spans="1:13">
      <c r="A247" s="35">
        <f t="shared" si="4"/>
        <v>2022</v>
      </c>
      <c r="B247" s="35">
        <f>MONTH(Table2[[#This Row],[Date]])</f>
        <v>7</v>
      </c>
      <c r="C247" s="24">
        <v>44771</v>
      </c>
      <c r="D247">
        <v>273190</v>
      </c>
      <c r="E247">
        <v>0</v>
      </c>
      <c r="F247">
        <v>5.86</v>
      </c>
      <c r="G247">
        <v>-100</v>
      </c>
      <c r="H247">
        <v>0</v>
      </c>
      <c r="I247" s="43" t="e">
        <f>(Table2[[#This Row],[Total Yield in Wh]]-Table2[[#This Row],[Target Yield Wh]])/Table2[[#This Row],[Target Yield Wh]] * 100</f>
        <v>#DIV/0!</v>
      </c>
      <c r="J247" s="35">
        <f>SUM(Table2[[#This Row],[Total Yield in Wh]]-Table2[[#This Row],[Target Yield Wh]])</f>
        <v>273190</v>
      </c>
      <c r="K247" s="36">
        <f>Table2[[#This Row],[Total Yield in Wh]]*0.001*0.1</f>
        <v>27.319000000000003</v>
      </c>
      <c r="L247" s="8"/>
      <c r="M247" s="8"/>
    </row>
    <row r="248" spans="1:13">
      <c r="A248" s="35">
        <f t="shared" si="4"/>
        <v>2022</v>
      </c>
      <c r="B248" s="35">
        <f>MONTH(Table2[[#This Row],[Date]])</f>
        <v>7</v>
      </c>
      <c r="C248" s="24">
        <v>44770</v>
      </c>
      <c r="D248">
        <v>285250</v>
      </c>
      <c r="E248">
        <v>0</v>
      </c>
      <c r="F248">
        <v>6.12</v>
      </c>
      <c r="G248">
        <v>-100</v>
      </c>
      <c r="H248">
        <v>0</v>
      </c>
      <c r="I248" s="43" t="e">
        <f>(Table2[[#This Row],[Total Yield in Wh]]-Table2[[#This Row],[Target Yield Wh]])/Table2[[#This Row],[Target Yield Wh]] * 100</f>
        <v>#DIV/0!</v>
      </c>
      <c r="J248" s="35">
        <f>SUM(Table2[[#This Row],[Total Yield in Wh]]-Table2[[#This Row],[Target Yield Wh]])</f>
        <v>285250</v>
      </c>
      <c r="K248" s="36">
        <f>Table2[[#This Row],[Total Yield in Wh]]*0.001*0.1</f>
        <v>28.525000000000002</v>
      </c>
      <c r="L248" s="8"/>
      <c r="M248" s="8"/>
    </row>
    <row r="249" spans="1:13">
      <c r="A249" s="35">
        <f t="shared" si="4"/>
        <v>2022</v>
      </c>
      <c r="B249" s="35">
        <f>MONTH(Table2[[#This Row],[Date]])</f>
        <v>7</v>
      </c>
      <c r="C249" s="24">
        <v>44769</v>
      </c>
      <c r="D249">
        <v>242950</v>
      </c>
      <c r="E249">
        <v>0</v>
      </c>
      <c r="F249">
        <v>5.21</v>
      </c>
      <c r="G249">
        <v>-100</v>
      </c>
      <c r="H249">
        <v>0</v>
      </c>
      <c r="I249" s="43" t="e">
        <f>(Table2[[#This Row],[Total Yield in Wh]]-Table2[[#This Row],[Target Yield Wh]])/Table2[[#This Row],[Target Yield Wh]] * 100</f>
        <v>#DIV/0!</v>
      </c>
      <c r="J249" s="35">
        <f>SUM(Table2[[#This Row],[Total Yield in Wh]]-Table2[[#This Row],[Target Yield Wh]])</f>
        <v>242950</v>
      </c>
      <c r="K249" s="36">
        <f>Table2[[#This Row],[Total Yield in Wh]]*0.001*0.1</f>
        <v>24.295000000000002</v>
      </c>
      <c r="L249" s="8"/>
      <c r="M249" s="8"/>
    </row>
    <row r="250" spans="1:13">
      <c r="A250" s="35">
        <f t="shared" si="4"/>
        <v>2022</v>
      </c>
      <c r="B250" s="35">
        <f>MONTH(Table2[[#This Row],[Date]])</f>
        <v>7</v>
      </c>
      <c r="C250" s="24">
        <v>44768</v>
      </c>
      <c r="D250">
        <v>231670</v>
      </c>
      <c r="E250">
        <v>0</v>
      </c>
      <c r="F250">
        <v>4.97</v>
      </c>
      <c r="G250">
        <v>-100</v>
      </c>
      <c r="H250">
        <v>0</v>
      </c>
      <c r="I250" s="43" t="e">
        <f>(Table2[[#This Row],[Total Yield in Wh]]-Table2[[#This Row],[Target Yield Wh]])/Table2[[#This Row],[Target Yield Wh]] * 100</f>
        <v>#DIV/0!</v>
      </c>
      <c r="J250" s="35">
        <f>SUM(Table2[[#This Row],[Total Yield in Wh]]-Table2[[#This Row],[Target Yield Wh]])</f>
        <v>231670</v>
      </c>
      <c r="K250" s="36">
        <f>Table2[[#This Row],[Total Yield in Wh]]*0.001*0.1</f>
        <v>23.167000000000002</v>
      </c>
      <c r="L250" s="8"/>
      <c r="M250" s="8"/>
    </row>
    <row r="251" spans="1:13">
      <c r="A251" s="35">
        <f t="shared" si="4"/>
        <v>2022</v>
      </c>
      <c r="B251" s="35">
        <f>MONTH(Table2[[#This Row],[Date]])</f>
        <v>7</v>
      </c>
      <c r="C251" s="24">
        <v>44767</v>
      </c>
      <c r="D251">
        <v>304320</v>
      </c>
      <c r="E251">
        <v>0</v>
      </c>
      <c r="F251">
        <v>6.52</v>
      </c>
      <c r="G251">
        <v>-100</v>
      </c>
      <c r="H251">
        <v>0</v>
      </c>
      <c r="I251" s="43" t="e">
        <f>(Table2[[#This Row],[Total Yield in Wh]]-Table2[[#This Row],[Target Yield Wh]])/Table2[[#This Row],[Target Yield Wh]] * 100</f>
        <v>#DIV/0!</v>
      </c>
      <c r="J251" s="35">
        <f>SUM(Table2[[#This Row],[Total Yield in Wh]]-Table2[[#This Row],[Target Yield Wh]])</f>
        <v>304320</v>
      </c>
      <c r="K251" s="36">
        <f>Table2[[#This Row],[Total Yield in Wh]]*0.001*0.1</f>
        <v>30.432000000000002</v>
      </c>
      <c r="L251" s="8"/>
      <c r="M251" s="8"/>
    </row>
    <row r="252" spans="1:13">
      <c r="A252" s="35">
        <f t="shared" si="4"/>
        <v>2022</v>
      </c>
      <c r="B252" s="35">
        <f>MONTH(Table2[[#This Row],[Date]])</f>
        <v>7</v>
      </c>
      <c r="C252" s="24">
        <v>44766</v>
      </c>
      <c r="D252">
        <v>237400</v>
      </c>
      <c r="E252">
        <v>0</v>
      </c>
      <c r="F252">
        <v>5.09</v>
      </c>
      <c r="G252">
        <v>-100</v>
      </c>
      <c r="H252">
        <v>0</v>
      </c>
      <c r="I252" s="43" t="e">
        <f>(Table2[[#This Row],[Total Yield in Wh]]-Table2[[#This Row],[Target Yield Wh]])/Table2[[#This Row],[Target Yield Wh]] * 100</f>
        <v>#DIV/0!</v>
      </c>
      <c r="J252" s="35">
        <f>SUM(Table2[[#This Row],[Total Yield in Wh]]-Table2[[#This Row],[Target Yield Wh]])</f>
        <v>237400</v>
      </c>
      <c r="K252" s="36">
        <f>Table2[[#This Row],[Total Yield in Wh]]*0.001*0.1</f>
        <v>23.740000000000002</v>
      </c>
      <c r="L252" s="8"/>
      <c r="M252" s="8"/>
    </row>
    <row r="253" spans="1:13">
      <c r="A253" s="35">
        <f t="shared" si="4"/>
        <v>2022</v>
      </c>
      <c r="B253" s="35">
        <f>MONTH(Table2[[#This Row],[Date]])</f>
        <v>7</v>
      </c>
      <c r="C253" s="24">
        <v>44765</v>
      </c>
      <c r="D253">
        <v>211290</v>
      </c>
      <c r="E253">
        <v>0</v>
      </c>
      <c r="F253">
        <v>4.53</v>
      </c>
      <c r="G253">
        <v>-100</v>
      </c>
      <c r="H253">
        <v>0</v>
      </c>
      <c r="I253" s="43" t="e">
        <f>(Table2[[#This Row],[Total Yield in Wh]]-Table2[[#This Row],[Target Yield Wh]])/Table2[[#This Row],[Target Yield Wh]] * 100</f>
        <v>#DIV/0!</v>
      </c>
      <c r="J253" s="35">
        <f>SUM(Table2[[#This Row],[Total Yield in Wh]]-Table2[[#This Row],[Target Yield Wh]])</f>
        <v>211290</v>
      </c>
      <c r="K253" s="36">
        <f>Table2[[#This Row],[Total Yield in Wh]]*0.001*0.1</f>
        <v>21.129000000000001</v>
      </c>
      <c r="L253" s="8"/>
      <c r="M253" s="8"/>
    </row>
    <row r="254" spans="1:13">
      <c r="A254" s="35">
        <f t="shared" si="4"/>
        <v>2022</v>
      </c>
      <c r="B254" s="35">
        <f>MONTH(Table2[[#This Row],[Date]])</f>
        <v>7</v>
      </c>
      <c r="C254" s="24">
        <v>44764</v>
      </c>
      <c r="D254">
        <v>277630</v>
      </c>
      <c r="E254">
        <v>0</v>
      </c>
      <c r="F254">
        <v>5.95</v>
      </c>
      <c r="G254">
        <v>-100</v>
      </c>
      <c r="H254">
        <v>0</v>
      </c>
      <c r="I254" s="43" t="e">
        <f>(Table2[[#This Row],[Total Yield in Wh]]-Table2[[#This Row],[Target Yield Wh]])/Table2[[#This Row],[Target Yield Wh]] * 100</f>
        <v>#DIV/0!</v>
      </c>
      <c r="J254" s="35">
        <f>SUM(Table2[[#This Row],[Total Yield in Wh]]-Table2[[#This Row],[Target Yield Wh]])</f>
        <v>277630</v>
      </c>
      <c r="K254" s="36">
        <f>Table2[[#This Row],[Total Yield in Wh]]*0.001*0.1</f>
        <v>27.763000000000002</v>
      </c>
      <c r="L254" s="8"/>
      <c r="M254" s="8"/>
    </row>
    <row r="255" spans="1:13">
      <c r="A255" s="8">
        <f t="shared" si="4"/>
        <v>2022</v>
      </c>
      <c r="B255" s="8">
        <f>MONTH(Table2[[#This Row],[Date]])</f>
        <v>7</v>
      </c>
      <c r="C255" s="21">
        <v>44763</v>
      </c>
      <c r="D255" s="1">
        <v>259130</v>
      </c>
      <c r="E255" s="1">
        <v>171717</v>
      </c>
      <c r="F255" s="1">
        <v>5.56</v>
      </c>
      <c r="G255" s="1">
        <v>8.5</v>
      </c>
      <c r="H255" s="1">
        <v>5.63</v>
      </c>
      <c r="I255" s="9">
        <f>(Table2[[#This Row],[Total Yield in Wh]]-Table2[[#This Row],[Target Yield Wh]])/Table2[[#This Row],[Target Yield Wh]] * 100</f>
        <v>50.905268552327378</v>
      </c>
      <c r="J255" s="8">
        <f>SUM(Table2[[#This Row],[Total Yield in Wh]]-Table2[[#This Row],[Target Yield Wh]])</f>
        <v>87413</v>
      </c>
      <c r="K255" s="9">
        <f>Table2[[#This Row],[Total Yield in Wh]]*0.001*0.1</f>
        <v>25.913</v>
      </c>
      <c r="L255" s="8"/>
      <c r="M255" s="8"/>
    </row>
    <row r="256" spans="1:13">
      <c r="A256" s="8">
        <f t="shared" si="4"/>
        <v>2022</v>
      </c>
      <c r="B256" s="8">
        <f>MONTH(Table2[[#This Row],[Date]])</f>
        <v>7</v>
      </c>
      <c r="C256" s="21">
        <v>44762</v>
      </c>
      <c r="D256" s="1">
        <v>242640</v>
      </c>
      <c r="E256" s="1">
        <v>171717</v>
      </c>
      <c r="F256" s="1">
        <v>5.2</v>
      </c>
      <c r="G256" s="1">
        <v>7.96</v>
      </c>
      <c r="H256" s="1">
        <v>5.63</v>
      </c>
      <c r="I256" s="9">
        <f>(Table2[[#This Row],[Total Yield in Wh]]-Table2[[#This Row],[Target Yield Wh]])/Table2[[#This Row],[Target Yield Wh]] * 100</f>
        <v>41.302258949317775</v>
      </c>
      <c r="J256" s="8">
        <f>SUM(Table2[[#This Row],[Total Yield in Wh]]-Table2[[#This Row],[Target Yield Wh]])</f>
        <v>70923</v>
      </c>
      <c r="K256" s="9">
        <f>Table2[[#This Row],[Total Yield in Wh]]*0.001*0.1</f>
        <v>24.264000000000003</v>
      </c>
      <c r="L256" s="8"/>
      <c r="M256" s="8"/>
    </row>
    <row r="257" spans="1:13">
      <c r="A257" s="8">
        <f t="shared" si="4"/>
        <v>2022</v>
      </c>
      <c r="B257" s="8">
        <f>MONTH(Table2[[#This Row],[Date]])</f>
        <v>7</v>
      </c>
      <c r="C257" s="21">
        <v>44761</v>
      </c>
      <c r="D257" s="1">
        <v>226160</v>
      </c>
      <c r="E257" s="1">
        <v>171717</v>
      </c>
      <c r="F257" s="1">
        <v>4.8499999999999996</v>
      </c>
      <c r="G257" s="1">
        <v>7.42</v>
      </c>
      <c r="H257" s="1">
        <v>5.63</v>
      </c>
      <c r="I257" s="9">
        <f>(Table2[[#This Row],[Total Yield in Wh]]-Table2[[#This Row],[Target Yield Wh]])/Table2[[#This Row],[Target Yield Wh]] * 100</f>
        <v>31.705072881543472</v>
      </c>
      <c r="J257" s="8">
        <f>SUM(Table2[[#This Row],[Total Yield in Wh]]-Table2[[#This Row],[Target Yield Wh]])</f>
        <v>54443</v>
      </c>
      <c r="K257" s="9">
        <f>Table2[[#This Row],[Total Yield in Wh]]*0.001*0.1</f>
        <v>22.616</v>
      </c>
      <c r="L257" s="8"/>
      <c r="M257" s="8"/>
    </row>
    <row r="258" spans="1:13">
      <c r="A258" s="8">
        <f t="shared" si="4"/>
        <v>2022</v>
      </c>
      <c r="B258" s="8">
        <f>MONTH(Table2[[#This Row],[Date]])</f>
        <v>7</v>
      </c>
      <c r="C258" s="21">
        <v>44760</v>
      </c>
      <c r="D258" s="1">
        <v>292090</v>
      </c>
      <c r="E258" s="1">
        <v>171717</v>
      </c>
      <c r="F258" s="1">
        <v>6.26</v>
      </c>
      <c r="G258" s="1">
        <v>9.58</v>
      </c>
      <c r="H258" s="1">
        <v>5.63</v>
      </c>
      <c r="I258" s="9">
        <f>(Table2[[#This Row],[Total Yield in Wh]]-Table2[[#This Row],[Target Yield Wh]])/Table2[[#This Row],[Target Yield Wh]] * 100</f>
        <v>70.09964068787599</v>
      </c>
      <c r="J258" s="8">
        <f>SUM(Table2[[#This Row],[Total Yield in Wh]]-Table2[[#This Row],[Target Yield Wh]])</f>
        <v>120373</v>
      </c>
      <c r="K258" s="9">
        <f>Table2[[#This Row],[Total Yield in Wh]]*0.001*0.1</f>
        <v>29.209000000000003</v>
      </c>
      <c r="L258" s="8"/>
      <c r="M258" s="8"/>
    </row>
    <row r="259" spans="1:13">
      <c r="A259" s="8">
        <f t="shared" ref="A259:A322" si="5">YEAR(C259)</f>
        <v>2022</v>
      </c>
      <c r="B259" s="8">
        <f>MONTH(Table2[[#This Row],[Date]])</f>
        <v>7</v>
      </c>
      <c r="C259" s="21">
        <v>44759</v>
      </c>
      <c r="D259" s="1">
        <v>223140</v>
      </c>
      <c r="E259" s="1">
        <v>171717</v>
      </c>
      <c r="F259" s="1">
        <v>4.78</v>
      </c>
      <c r="G259" s="1">
        <v>7.32</v>
      </c>
      <c r="H259" s="1">
        <v>5.63</v>
      </c>
      <c r="I259" s="9">
        <f>(Table2[[#This Row],[Total Yield in Wh]]-Table2[[#This Row],[Target Yield Wh]])/Table2[[#This Row],[Target Yield Wh]] * 100</f>
        <v>29.946365240482887</v>
      </c>
      <c r="J259" s="8">
        <f>SUM(Table2[[#This Row],[Total Yield in Wh]]-Table2[[#This Row],[Target Yield Wh]])</f>
        <v>51423</v>
      </c>
      <c r="K259" s="9">
        <f>Table2[[#This Row],[Total Yield in Wh]]*0.001*0.1</f>
        <v>22.314000000000004</v>
      </c>
      <c r="L259" s="8"/>
      <c r="M259" s="8"/>
    </row>
    <row r="260" spans="1:13">
      <c r="A260" s="8">
        <f t="shared" si="5"/>
        <v>2022</v>
      </c>
      <c r="B260" s="8">
        <f>MONTH(Table2[[#This Row],[Date]])</f>
        <v>7</v>
      </c>
      <c r="C260" s="21">
        <v>44758</v>
      </c>
      <c r="D260" s="1">
        <v>230540</v>
      </c>
      <c r="E260" s="1">
        <v>171717</v>
      </c>
      <c r="F260" s="1">
        <v>4.9400000000000004</v>
      </c>
      <c r="G260" s="1">
        <v>7.56</v>
      </c>
      <c r="H260" s="1">
        <v>5.63</v>
      </c>
      <c r="I260" s="9">
        <f>(Table2[[#This Row],[Total Yield in Wh]]-Table2[[#This Row],[Target Yield Wh]])/Table2[[#This Row],[Target Yield Wh]] * 100</f>
        <v>34.255781314604846</v>
      </c>
      <c r="J260" s="8">
        <f>SUM(Table2[[#This Row],[Total Yield in Wh]]-Table2[[#This Row],[Target Yield Wh]])</f>
        <v>58823</v>
      </c>
      <c r="K260" s="9">
        <f>Table2[[#This Row],[Total Yield in Wh]]*0.001*0.1</f>
        <v>23.054000000000002</v>
      </c>
      <c r="L260" s="8"/>
      <c r="M260" s="8"/>
    </row>
    <row r="261" spans="1:13">
      <c r="A261" s="8">
        <f t="shared" si="5"/>
        <v>2022</v>
      </c>
      <c r="B261" s="8">
        <f>MONTH(Table2[[#This Row],[Date]])</f>
        <v>7</v>
      </c>
      <c r="C261" s="21">
        <v>44757</v>
      </c>
      <c r="D261" s="1">
        <v>86300</v>
      </c>
      <c r="E261" s="1">
        <v>171717</v>
      </c>
      <c r="F261" s="1">
        <v>1.85</v>
      </c>
      <c r="G261" s="1">
        <v>2.83</v>
      </c>
      <c r="H261" s="1">
        <v>5.63</v>
      </c>
      <c r="I261" s="9">
        <f>(Table2[[#This Row],[Total Yield in Wh]]-Table2[[#This Row],[Target Yield Wh]])/Table2[[#This Row],[Target Yield Wh]] * 100</f>
        <v>-49.742890919361507</v>
      </c>
      <c r="J261" s="8">
        <f>SUM(Table2[[#This Row],[Total Yield in Wh]]-Table2[[#This Row],[Target Yield Wh]])</f>
        <v>-85417</v>
      </c>
      <c r="K261" s="9">
        <f>Table2[[#This Row],[Total Yield in Wh]]*0.001*0.1</f>
        <v>8.6300000000000008</v>
      </c>
      <c r="L261" s="8"/>
      <c r="M261" s="8"/>
    </row>
    <row r="262" spans="1:13">
      <c r="A262" s="8">
        <f t="shared" si="5"/>
        <v>2022</v>
      </c>
      <c r="B262" s="8">
        <f>MONTH(Table2[[#This Row],[Date]])</f>
        <v>7</v>
      </c>
      <c r="C262" s="21">
        <v>44756</v>
      </c>
      <c r="D262" s="1">
        <v>305960</v>
      </c>
      <c r="E262" s="1">
        <v>171717</v>
      </c>
      <c r="F262" s="1">
        <v>6.56</v>
      </c>
      <c r="G262" s="1">
        <v>10.039999999999999</v>
      </c>
      <c r="H262" s="1">
        <v>5.63</v>
      </c>
      <c r="I262" s="9">
        <f>(Table2[[#This Row],[Total Yield in Wh]]-Table2[[#This Row],[Target Yield Wh]])/Table2[[#This Row],[Target Yield Wh]] * 100</f>
        <v>78.176884059236997</v>
      </c>
      <c r="J262" s="8">
        <f>SUM(Table2[[#This Row],[Total Yield in Wh]]-Table2[[#This Row],[Target Yield Wh]])</f>
        <v>134243</v>
      </c>
      <c r="K262" s="9">
        <f>Table2[[#This Row],[Total Yield in Wh]]*0.001*0.1</f>
        <v>30.596</v>
      </c>
      <c r="L262" s="8"/>
      <c r="M262" s="8"/>
    </row>
    <row r="263" spans="1:13">
      <c r="A263" s="8">
        <f t="shared" si="5"/>
        <v>2022</v>
      </c>
      <c r="B263" s="8">
        <f>MONTH(Table2[[#This Row],[Date]])</f>
        <v>7</v>
      </c>
      <c r="C263" s="21">
        <v>44755</v>
      </c>
      <c r="D263" s="1">
        <v>304980</v>
      </c>
      <c r="E263" s="1">
        <v>171717</v>
      </c>
      <c r="F263" s="1">
        <v>6.54</v>
      </c>
      <c r="G263" s="1">
        <v>10</v>
      </c>
      <c r="H263" s="1">
        <v>5.63</v>
      </c>
      <c r="I263" s="9">
        <f>(Table2[[#This Row],[Total Yield in Wh]]-Table2[[#This Row],[Target Yield Wh]])/Table2[[#This Row],[Target Yield Wh]] * 100</f>
        <v>77.60617760617761</v>
      </c>
      <c r="J263" s="8">
        <f>SUM(Table2[[#This Row],[Total Yield in Wh]]-Table2[[#This Row],[Target Yield Wh]])</f>
        <v>133263</v>
      </c>
      <c r="K263" s="9">
        <f>Table2[[#This Row],[Total Yield in Wh]]*0.001*0.1</f>
        <v>30.498000000000005</v>
      </c>
      <c r="L263" s="8"/>
      <c r="M263" s="8"/>
    </row>
    <row r="264" spans="1:13">
      <c r="A264" s="8">
        <f t="shared" si="5"/>
        <v>2022</v>
      </c>
      <c r="B264" s="8">
        <f>MONTH(Table2[[#This Row],[Date]])</f>
        <v>7</v>
      </c>
      <c r="C264" s="21">
        <v>44754</v>
      </c>
      <c r="D264" s="1">
        <v>303360</v>
      </c>
      <c r="E264" s="1">
        <v>171717</v>
      </c>
      <c r="F264" s="1">
        <v>6.5</v>
      </c>
      <c r="G264" s="1">
        <v>9.9499999999999993</v>
      </c>
      <c r="H264" s="1">
        <v>5.63</v>
      </c>
      <c r="I264" s="9">
        <f>(Table2[[#This Row],[Total Yield in Wh]]-Table2[[#This Row],[Target Yield Wh]])/Table2[[#This Row],[Target Yield Wh]] * 100</f>
        <v>76.66276489805901</v>
      </c>
      <c r="J264" s="8">
        <f>SUM(Table2[[#This Row],[Total Yield in Wh]]-Table2[[#This Row],[Target Yield Wh]])</f>
        <v>131643</v>
      </c>
      <c r="K264" s="9">
        <f>Table2[[#This Row],[Total Yield in Wh]]*0.001*0.1</f>
        <v>30.336000000000002</v>
      </c>
      <c r="L264" s="8"/>
      <c r="M264" s="8"/>
    </row>
    <row r="265" spans="1:13">
      <c r="A265" s="8">
        <f t="shared" si="5"/>
        <v>2022</v>
      </c>
      <c r="B265" s="8">
        <f>MONTH(Table2[[#This Row],[Date]])</f>
        <v>7</v>
      </c>
      <c r="C265" s="21">
        <v>44753</v>
      </c>
      <c r="D265" s="1">
        <v>201060</v>
      </c>
      <c r="E265" s="1">
        <v>171717</v>
      </c>
      <c r="F265" s="1">
        <v>4.3099999999999996</v>
      </c>
      <c r="G265" s="1">
        <v>6.59</v>
      </c>
      <c r="H265" s="1">
        <v>5.63</v>
      </c>
      <c r="I265" s="9">
        <f>(Table2[[#This Row],[Total Yield in Wh]]-Table2[[#This Row],[Target Yield Wh]])/Table2[[#This Row],[Target Yield Wh]] * 100</f>
        <v>17.087999440940617</v>
      </c>
      <c r="J265" s="8">
        <f>SUM(Table2[[#This Row],[Total Yield in Wh]]-Table2[[#This Row],[Target Yield Wh]])</f>
        <v>29343</v>
      </c>
      <c r="K265" s="9">
        <f>Table2[[#This Row],[Total Yield in Wh]]*0.001*0.1</f>
        <v>20.106000000000002</v>
      </c>
      <c r="L265" s="8"/>
      <c r="M265" s="8"/>
    </row>
    <row r="266" spans="1:13">
      <c r="A266" s="8">
        <f t="shared" si="5"/>
        <v>2022</v>
      </c>
      <c r="B266" s="8">
        <f>MONTH(Table2[[#This Row],[Date]])</f>
        <v>7</v>
      </c>
      <c r="C266" s="21">
        <v>44752</v>
      </c>
      <c r="D266" s="1">
        <v>259800</v>
      </c>
      <c r="E266" s="1">
        <v>171717</v>
      </c>
      <c r="F266" s="1">
        <v>5.57</v>
      </c>
      <c r="G266" s="1">
        <v>8.52</v>
      </c>
      <c r="H266" s="1">
        <v>5.63</v>
      </c>
      <c r="I266" s="9">
        <f>(Table2[[#This Row],[Total Yield in Wh]]-Table2[[#This Row],[Target Yield Wh]])/Table2[[#This Row],[Target Yield Wh]] * 100</f>
        <v>51.295445413092466</v>
      </c>
      <c r="J266" s="8">
        <f>SUM(Table2[[#This Row],[Total Yield in Wh]]-Table2[[#This Row],[Target Yield Wh]])</f>
        <v>88083</v>
      </c>
      <c r="K266" s="9">
        <f>Table2[[#This Row],[Total Yield in Wh]]*0.001*0.1</f>
        <v>25.980000000000004</v>
      </c>
      <c r="L266" s="8"/>
      <c r="M266" s="8"/>
    </row>
    <row r="267" spans="1:13">
      <c r="A267" s="8">
        <f t="shared" si="5"/>
        <v>2022</v>
      </c>
      <c r="B267" s="8">
        <f>MONTH(Table2[[#This Row],[Date]])</f>
        <v>7</v>
      </c>
      <c r="C267" s="21">
        <v>44751</v>
      </c>
      <c r="D267" s="1">
        <v>248260</v>
      </c>
      <c r="E267" s="1">
        <v>171717</v>
      </c>
      <c r="F267" s="1">
        <v>5.32</v>
      </c>
      <c r="G267" s="1">
        <v>8.14</v>
      </c>
      <c r="H267" s="1">
        <v>5.63</v>
      </c>
      <c r="I267" s="9">
        <f>(Table2[[#This Row],[Total Yield in Wh]]-Table2[[#This Row],[Target Yield Wh]])/Table2[[#This Row],[Target Yield Wh]] * 100</f>
        <v>44.575085751556344</v>
      </c>
      <c r="J267" s="8">
        <f>SUM(Table2[[#This Row],[Total Yield in Wh]]-Table2[[#This Row],[Target Yield Wh]])</f>
        <v>76543</v>
      </c>
      <c r="K267" s="9">
        <f>Table2[[#This Row],[Total Yield in Wh]]*0.001*0.1</f>
        <v>24.826000000000004</v>
      </c>
      <c r="L267" s="8"/>
      <c r="M267" s="8"/>
    </row>
    <row r="268" spans="1:13">
      <c r="A268" s="8">
        <f t="shared" si="5"/>
        <v>2022</v>
      </c>
      <c r="B268" s="8">
        <f>MONTH(Table2[[#This Row],[Date]])</f>
        <v>7</v>
      </c>
      <c r="C268" s="21">
        <v>44750</v>
      </c>
      <c r="D268" s="1">
        <v>167440</v>
      </c>
      <c r="E268" s="1">
        <v>171717</v>
      </c>
      <c r="F268" s="1">
        <v>3.59</v>
      </c>
      <c r="G268" s="1">
        <v>5.49</v>
      </c>
      <c r="H268" s="1">
        <v>5.63</v>
      </c>
      <c r="I268" s="9">
        <f>(Table2[[#This Row],[Total Yield in Wh]]-Table2[[#This Row],[Target Yield Wh]])/Table2[[#This Row],[Target Yield Wh]] * 100</f>
        <v>-2.4907260201377848</v>
      </c>
      <c r="J268" s="8">
        <f>SUM(Table2[[#This Row],[Total Yield in Wh]]-Table2[[#This Row],[Target Yield Wh]])</f>
        <v>-4277</v>
      </c>
      <c r="K268" s="9">
        <f>Table2[[#This Row],[Total Yield in Wh]]*0.001*0.1</f>
        <v>16.744</v>
      </c>
      <c r="L268" s="8"/>
      <c r="M268" s="8"/>
    </row>
    <row r="269" spans="1:13">
      <c r="A269" s="8">
        <f t="shared" si="5"/>
        <v>2022</v>
      </c>
      <c r="B269" s="8">
        <f>MONTH(Table2[[#This Row],[Date]])</f>
        <v>7</v>
      </c>
      <c r="C269" s="21">
        <v>44749</v>
      </c>
      <c r="D269" s="1">
        <v>238180</v>
      </c>
      <c r="E269" s="1">
        <v>171717</v>
      </c>
      <c r="F269" s="1">
        <v>5.1100000000000003</v>
      </c>
      <c r="G269" s="1">
        <v>7.81</v>
      </c>
      <c r="H269" s="1">
        <v>5.63</v>
      </c>
      <c r="I269" s="9">
        <f>(Table2[[#This Row],[Total Yield in Wh]]-Table2[[#This Row],[Target Yield Wh]])/Table2[[#This Row],[Target Yield Wh]] * 100</f>
        <v>38.704962234374001</v>
      </c>
      <c r="J269" s="8">
        <f>SUM(Table2[[#This Row],[Total Yield in Wh]]-Table2[[#This Row],[Target Yield Wh]])</f>
        <v>66463</v>
      </c>
      <c r="K269" s="9">
        <f>Table2[[#This Row],[Total Yield in Wh]]*0.001*0.1</f>
        <v>23.818000000000001</v>
      </c>
      <c r="L269" s="8"/>
      <c r="M269" s="8"/>
    </row>
    <row r="270" spans="1:13">
      <c r="A270" s="8">
        <f t="shared" si="5"/>
        <v>2022</v>
      </c>
      <c r="B270" s="8">
        <f>MONTH(Table2[[#This Row],[Date]])</f>
        <v>7</v>
      </c>
      <c r="C270" s="21">
        <v>44748</v>
      </c>
      <c r="D270" s="1">
        <v>167490</v>
      </c>
      <c r="E270" s="1">
        <v>171717</v>
      </c>
      <c r="F270" s="1">
        <v>3.59</v>
      </c>
      <c r="G270" s="1">
        <v>5.49</v>
      </c>
      <c r="H270" s="1">
        <v>5.63</v>
      </c>
      <c r="I270" s="9">
        <f>(Table2[[#This Row],[Total Yield in Wh]]-Table2[[#This Row],[Target Yield Wh]])/Table2[[#This Row],[Target Yield Wh]] * 100</f>
        <v>-2.4616083439612848</v>
      </c>
      <c r="J270" s="8">
        <f>SUM(Table2[[#This Row],[Total Yield in Wh]]-Table2[[#This Row],[Target Yield Wh]])</f>
        <v>-4227</v>
      </c>
      <c r="K270" s="9">
        <f>Table2[[#This Row],[Total Yield in Wh]]*0.001*0.1</f>
        <v>16.749000000000002</v>
      </c>
      <c r="L270" s="8"/>
      <c r="M270" s="8"/>
    </row>
    <row r="271" spans="1:13">
      <c r="A271" s="8">
        <f t="shared" si="5"/>
        <v>2022</v>
      </c>
      <c r="B271" s="8">
        <f>MONTH(Table2[[#This Row],[Date]])</f>
        <v>7</v>
      </c>
      <c r="C271" s="21">
        <v>44747</v>
      </c>
      <c r="D271" s="1">
        <v>168420</v>
      </c>
      <c r="E271" s="1">
        <v>171717</v>
      </c>
      <c r="F271" s="1">
        <v>3.61</v>
      </c>
      <c r="G271" s="1">
        <v>5.52</v>
      </c>
      <c r="H271" s="1">
        <v>5.63</v>
      </c>
      <c r="I271" s="9">
        <f>(Table2[[#This Row],[Total Yield in Wh]]-Table2[[#This Row],[Target Yield Wh]])/Table2[[#This Row],[Target Yield Wh]] * 100</f>
        <v>-1.9200195670783908</v>
      </c>
      <c r="J271" s="8">
        <f>SUM(Table2[[#This Row],[Total Yield in Wh]]-Table2[[#This Row],[Target Yield Wh]])</f>
        <v>-3297</v>
      </c>
      <c r="K271" s="9">
        <f>Table2[[#This Row],[Total Yield in Wh]]*0.001*0.1</f>
        <v>16.842000000000002</v>
      </c>
      <c r="L271" s="8"/>
      <c r="M271" s="8"/>
    </row>
    <row r="272" spans="1:13">
      <c r="A272" s="8">
        <f t="shared" si="5"/>
        <v>2022</v>
      </c>
      <c r="B272" s="8">
        <f>MONTH(Table2[[#This Row],[Date]])</f>
        <v>7</v>
      </c>
      <c r="C272" s="21">
        <v>44746</v>
      </c>
      <c r="D272" s="1">
        <v>96870</v>
      </c>
      <c r="E272" s="1">
        <v>171717</v>
      </c>
      <c r="F272" s="1">
        <v>2.08</v>
      </c>
      <c r="G272" s="1">
        <v>3.18</v>
      </c>
      <c r="H272" s="1">
        <v>5.63</v>
      </c>
      <c r="I272" s="9">
        <f>(Table2[[#This Row],[Total Yield in Wh]]-Table2[[#This Row],[Target Yield Wh]])/Table2[[#This Row],[Target Yield Wh]] * 100</f>
        <v>-43.587414175649471</v>
      </c>
      <c r="J272" s="8">
        <f>SUM(Table2[[#This Row],[Total Yield in Wh]]-Table2[[#This Row],[Target Yield Wh]])</f>
        <v>-74847</v>
      </c>
      <c r="K272" s="9">
        <f>Table2[[#This Row],[Total Yield in Wh]]*0.001*0.1</f>
        <v>9.6870000000000012</v>
      </c>
      <c r="L272" s="8"/>
      <c r="M272" s="8"/>
    </row>
    <row r="273" spans="1:13">
      <c r="A273" s="8">
        <f t="shared" si="5"/>
        <v>2022</v>
      </c>
      <c r="B273" s="8">
        <f>MONTH(Table2[[#This Row],[Date]])</f>
        <v>7</v>
      </c>
      <c r="C273" s="21">
        <v>44745</v>
      </c>
      <c r="D273" s="1">
        <v>293500</v>
      </c>
      <c r="E273" s="1">
        <v>171717</v>
      </c>
      <c r="F273" s="1">
        <v>6.29</v>
      </c>
      <c r="G273" s="1">
        <v>9.6300000000000008</v>
      </c>
      <c r="H273" s="1">
        <v>5.63</v>
      </c>
      <c r="I273" s="9">
        <f>(Table2[[#This Row],[Total Yield in Wh]]-Table2[[#This Row],[Target Yield Wh]])/Table2[[#This Row],[Target Yield Wh]] * 100</f>
        <v>70.920759156053265</v>
      </c>
      <c r="J273" s="8">
        <f>SUM(Table2[[#This Row],[Total Yield in Wh]]-Table2[[#This Row],[Target Yield Wh]])</f>
        <v>121783</v>
      </c>
      <c r="K273" s="9">
        <f>Table2[[#This Row],[Total Yield in Wh]]*0.001*0.1</f>
        <v>29.35</v>
      </c>
      <c r="L273" s="8"/>
      <c r="M273" s="8"/>
    </row>
    <row r="274" spans="1:13">
      <c r="A274" s="8">
        <f t="shared" si="5"/>
        <v>2022</v>
      </c>
      <c r="B274" s="8">
        <f>MONTH(Table2[[#This Row],[Date]])</f>
        <v>7</v>
      </c>
      <c r="C274" s="21">
        <v>44744</v>
      </c>
      <c r="D274" s="1">
        <v>233840</v>
      </c>
      <c r="E274" s="1">
        <v>171717</v>
      </c>
      <c r="F274" s="1">
        <v>5.01</v>
      </c>
      <c r="G274" s="1">
        <v>7.67</v>
      </c>
      <c r="H274" s="1">
        <v>5.63</v>
      </c>
      <c r="I274" s="9">
        <f>(Table2[[#This Row],[Total Yield in Wh]]-Table2[[#This Row],[Target Yield Wh]])/Table2[[#This Row],[Target Yield Wh]] * 100</f>
        <v>36.177547942253824</v>
      </c>
      <c r="J274" s="8">
        <f>SUM(Table2[[#This Row],[Total Yield in Wh]]-Table2[[#This Row],[Target Yield Wh]])</f>
        <v>62123</v>
      </c>
      <c r="K274" s="9">
        <f>Table2[[#This Row],[Total Yield in Wh]]*0.001*0.1</f>
        <v>23.384</v>
      </c>
      <c r="L274" s="8"/>
      <c r="M274" s="8"/>
    </row>
    <row r="275" spans="1:13">
      <c r="A275" s="8">
        <f t="shared" si="5"/>
        <v>2022</v>
      </c>
      <c r="B275" s="8">
        <f>MONTH(Table2[[#This Row],[Date]])</f>
        <v>7</v>
      </c>
      <c r="C275" s="21">
        <v>44743</v>
      </c>
      <c r="D275" s="1">
        <v>227660</v>
      </c>
      <c r="E275" s="1">
        <v>171717</v>
      </c>
      <c r="F275" s="1">
        <v>4.88</v>
      </c>
      <c r="G275" s="1">
        <v>7.47</v>
      </c>
      <c r="H275" s="1">
        <v>5.63</v>
      </c>
      <c r="I275" s="9">
        <f>(Table2[[#This Row],[Total Yield in Wh]]-Table2[[#This Row],[Target Yield Wh]])/Table2[[#This Row],[Target Yield Wh]] * 100</f>
        <v>32.578603166838462</v>
      </c>
      <c r="J275" s="8">
        <f>SUM(Table2[[#This Row],[Total Yield in Wh]]-Table2[[#This Row],[Target Yield Wh]])</f>
        <v>55943</v>
      </c>
      <c r="K275" s="9">
        <f>Table2[[#This Row],[Total Yield in Wh]]*0.001*0.1</f>
        <v>22.766000000000002</v>
      </c>
      <c r="L275" s="8"/>
      <c r="M275" s="8"/>
    </row>
    <row r="276" spans="1:13">
      <c r="A276" s="8">
        <f t="shared" si="5"/>
        <v>2022</v>
      </c>
      <c r="B276" s="8">
        <f>MONTH(Table2[[#This Row],[Date]])</f>
        <v>6</v>
      </c>
      <c r="C276" s="21">
        <v>44742</v>
      </c>
      <c r="D276" s="1">
        <v>262580</v>
      </c>
      <c r="E276" s="8">
        <v>190116</v>
      </c>
      <c r="F276" s="1">
        <v>5.63</v>
      </c>
      <c r="G276" s="1">
        <v>8.61</v>
      </c>
      <c r="H276" s="1">
        <v>6.24</v>
      </c>
      <c r="I276" s="9">
        <f>(Table2[[#This Row],[Total Yield in Wh]]-Table2[[#This Row],[Target Yield Wh]])/Table2[[#This Row],[Target Yield Wh]] * 100</f>
        <v>38.115676744724276</v>
      </c>
      <c r="J276" s="8">
        <f>SUM(Table2[[#This Row],[Total Yield in Wh]]-Table2[[#This Row],[Target Yield Wh]])</f>
        <v>72464</v>
      </c>
      <c r="K276" s="9">
        <f>Table2[[#This Row],[Total Yield in Wh]]*0.001*0.1</f>
        <v>26.257999999999999</v>
      </c>
      <c r="L276" s="8"/>
      <c r="M276" s="8"/>
    </row>
    <row r="277" spans="1:13">
      <c r="A277" s="8">
        <f t="shared" si="5"/>
        <v>2022</v>
      </c>
      <c r="B277" s="8">
        <f>MONTH(Table2[[#This Row],[Date]])</f>
        <v>6</v>
      </c>
      <c r="C277" s="21">
        <v>44741</v>
      </c>
      <c r="D277" s="1">
        <v>310790</v>
      </c>
      <c r="E277" s="8">
        <v>190116</v>
      </c>
      <c r="F277" s="1">
        <v>6.66</v>
      </c>
      <c r="G277" s="1">
        <v>10.19</v>
      </c>
      <c r="H277" s="1">
        <v>6.24</v>
      </c>
      <c r="I277" s="9">
        <f>(Table2[[#This Row],[Total Yield in Wh]]-Table2[[#This Row],[Target Yield Wh]])/Table2[[#This Row],[Target Yield Wh]] * 100</f>
        <v>63.473879105388285</v>
      </c>
      <c r="J277" s="8">
        <f>SUM(Table2[[#This Row],[Total Yield in Wh]]-Table2[[#This Row],[Target Yield Wh]])</f>
        <v>120674</v>
      </c>
      <c r="K277" s="9">
        <f>Table2[[#This Row],[Total Yield in Wh]]*0.001*0.1</f>
        <v>31.079000000000004</v>
      </c>
      <c r="L277" s="8"/>
      <c r="M277" s="8"/>
    </row>
    <row r="278" spans="1:13">
      <c r="A278" s="8">
        <f t="shared" si="5"/>
        <v>2022</v>
      </c>
      <c r="B278" s="8">
        <f>MONTH(Table2[[#This Row],[Date]])</f>
        <v>6</v>
      </c>
      <c r="C278" s="21">
        <v>44740</v>
      </c>
      <c r="D278" s="1">
        <v>288300</v>
      </c>
      <c r="E278" s="8">
        <v>190116</v>
      </c>
      <c r="F278" s="1">
        <v>6.18</v>
      </c>
      <c r="G278" s="1">
        <v>9.4600000000000009</v>
      </c>
      <c r="H278" s="1">
        <v>6.24</v>
      </c>
      <c r="I278" s="9">
        <f>(Table2[[#This Row],[Total Yield in Wh]]-Table2[[#This Row],[Target Yield Wh]])/Table2[[#This Row],[Target Yield Wh]] * 100</f>
        <v>51.644259294325565</v>
      </c>
      <c r="J278" s="8">
        <f>SUM(Table2[[#This Row],[Total Yield in Wh]]-Table2[[#This Row],[Target Yield Wh]])</f>
        <v>98184</v>
      </c>
      <c r="K278" s="9">
        <f>Table2[[#This Row],[Total Yield in Wh]]*0.001*0.1</f>
        <v>28.830000000000002</v>
      </c>
      <c r="L278" s="8"/>
      <c r="M278" s="8"/>
    </row>
    <row r="279" spans="1:13">
      <c r="A279" s="8">
        <f t="shared" si="5"/>
        <v>2022</v>
      </c>
      <c r="B279" s="8">
        <f>MONTH(Table2[[#This Row],[Date]])</f>
        <v>6</v>
      </c>
      <c r="C279" s="21">
        <v>44739</v>
      </c>
      <c r="D279" s="1">
        <v>327580</v>
      </c>
      <c r="E279" s="8">
        <v>190116</v>
      </c>
      <c r="F279" s="1">
        <v>7.02</v>
      </c>
      <c r="G279" s="1">
        <v>10.74</v>
      </c>
      <c r="H279" s="1">
        <v>6.24</v>
      </c>
      <c r="I279" s="9">
        <f>(Table2[[#This Row],[Total Yield in Wh]]-Table2[[#This Row],[Target Yield Wh]])/Table2[[#This Row],[Target Yield Wh]] * 100</f>
        <v>72.305329377853525</v>
      </c>
      <c r="J279" s="8">
        <f>SUM(Table2[[#This Row],[Total Yield in Wh]]-Table2[[#This Row],[Target Yield Wh]])</f>
        <v>137464</v>
      </c>
      <c r="K279" s="9">
        <f>Table2[[#This Row],[Total Yield in Wh]]*0.001*0.1</f>
        <v>32.758000000000003</v>
      </c>
      <c r="L279" s="8"/>
      <c r="M279" s="8"/>
    </row>
    <row r="280" spans="1:13">
      <c r="A280" s="8">
        <f t="shared" si="5"/>
        <v>2022</v>
      </c>
      <c r="B280" s="8">
        <f>MONTH(Table2[[#This Row],[Date]])</f>
        <v>6</v>
      </c>
      <c r="C280" s="21">
        <v>44738</v>
      </c>
      <c r="D280" s="1">
        <v>310500</v>
      </c>
      <c r="E280" s="8">
        <v>190116</v>
      </c>
      <c r="F280" s="1">
        <v>6.66</v>
      </c>
      <c r="G280" s="1">
        <v>10.18</v>
      </c>
      <c r="H280" s="1">
        <v>6.24</v>
      </c>
      <c r="I280" s="9">
        <f>(Table2[[#This Row],[Total Yield in Wh]]-Table2[[#This Row],[Target Yield Wh]])/Table2[[#This Row],[Target Yield Wh]] * 100</f>
        <v>63.32134065517895</v>
      </c>
      <c r="J280" s="8">
        <f>SUM(Table2[[#This Row],[Total Yield in Wh]]-Table2[[#This Row],[Target Yield Wh]])</f>
        <v>120384</v>
      </c>
      <c r="K280" s="9">
        <f>Table2[[#This Row],[Total Yield in Wh]]*0.001*0.1</f>
        <v>31.05</v>
      </c>
      <c r="L280" s="8"/>
      <c r="M280" s="8"/>
    </row>
    <row r="281" spans="1:13">
      <c r="A281" s="8">
        <f t="shared" si="5"/>
        <v>2022</v>
      </c>
      <c r="B281" s="8">
        <f>MONTH(Table2[[#This Row],[Date]])</f>
        <v>6</v>
      </c>
      <c r="C281" s="21">
        <v>44737</v>
      </c>
      <c r="D281" s="1">
        <v>35900</v>
      </c>
      <c r="E281" s="8">
        <v>190116</v>
      </c>
      <c r="F281" s="1">
        <v>0.77</v>
      </c>
      <c r="G281" s="1">
        <v>1.18</v>
      </c>
      <c r="H281" s="1">
        <v>6.24</v>
      </c>
      <c r="I281" s="9">
        <f>(Table2[[#This Row],[Total Yield in Wh]]-Table2[[#This Row],[Target Yield Wh]])/Table2[[#This Row],[Target Yield Wh]] * 100</f>
        <v>-81.116791853394759</v>
      </c>
      <c r="J281" s="8">
        <f>SUM(Table2[[#This Row],[Total Yield in Wh]]-Table2[[#This Row],[Target Yield Wh]])</f>
        <v>-154216</v>
      </c>
      <c r="K281" s="9">
        <f>Table2[[#This Row],[Total Yield in Wh]]*0.001*0.1</f>
        <v>3.59</v>
      </c>
      <c r="L281" s="8"/>
      <c r="M281" s="8"/>
    </row>
    <row r="282" spans="1:13">
      <c r="A282" s="8">
        <f t="shared" si="5"/>
        <v>2022</v>
      </c>
      <c r="B282" s="8">
        <f>MONTH(Table2[[#This Row],[Date]])</f>
        <v>6</v>
      </c>
      <c r="C282" s="21">
        <v>44736</v>
      </c>
      <c r="D282" s="1">
        <v>304330</v>
      </c>
      <c r="E282" s="8">
        <v>190116</v>
      </c>
      <c r="F282" s="1">
        <v>6.53</v>
      </c>
      <c r="G282" s="1">
        <v>9.98</v>
      </c>
      <c r="H282" s="1">
        <v>6.24</v>
      </c>
      <c r="I282" s="9">
        <f>(Table2[[#This Row],[Total Yield in Wh]]-Table2[[#This Row],[Target Yield Wh]])/Table2[[#This Row],[Target Yield Wh]] * 100</f>
        <v>60.07595362831114</v>
      </c>
      <c r="J282" s="8">
        <f>SUM(Table2[[#This Row],[Total Yield in Wh]]-Table2[[#This Row],[Target Yield Wh]])</f>
        <v>114214</v>
      </c>
      <c r="K282" s="9">
        <f>Table2[[#This Row],[Total Yield in Wh]]*0.001*0.1</f>
        <v>30.433</v>
      </c>
      <c r="L282" s="8"/>
      <c r="M282" s="8"/>
    </row>
    <row r="283" spans="1:13">
      <c r="A283" s="8">
        <f t="shared" si="5"/>
        <v>2022</v>
      </c>
      <c r="B283" s="8">
        <f>MONTH(Table2[[#This Row],[Date]])</f>
        <v>6</v>
      </c>
      <c r="C283" s="21">
        <v>44735</v>
      </c>
      <c r="D283" s="1">
        <v>310310</v>
      </c>
      <c r="E283" s="8">
        <v>190116</v>
      </c>
      <c r="F283" s="1">
        <v>6.65</v>
      </c>
      <c r="G283" s="1">
        <v>10.18</v>
      </c>
      <c r="H283" s="1">
        <v>6.24</v>
      </c>
      <c r="I283" s="9">
        <f>(Table2[[#This Row],[Total Yield in Wh]]-Table2[[#This Row],[Target Yield Wh]])/Table2[[#This Row],[Target Yield Wh]] * 100</f>
        <v>63.221401670559032</v>
      </c>
      <c r="J283" s="8">
        <f>SUM(Table2[[#This Row],[Total Yield in Wh]]-Table2[[#This Row],[Target Yield Wh]])</f>
        <v>120194</v>
      </c>
      <c r="K283" s="9">
        <f>Table2[[#This Row],[Total Yield in Wh]]*0.001*0.1</f>
        <v>31.031000000000002</v>
      </c>
      <c r="L283" s="8"/>
      <c r="M283" s="8"/>
    </row>
    <row r="284" spans="1:13">
      <c r="A284" s="8">
        <f t="shared" si="5"/>
        <v>2022</v>
      </c>
      <c r="B284" s="8">
        <f>MONTH(Table2[[#This Row],[Date]])</f>
        <v>6</v>
      </c>
      <c r="C284" s="21">
        <v>44734</v>
      </c>
      <c r="D284" s="1">
        <v>314400</v>
      </c>
      <c r="E284" s="8">
        <v>190116</v>
      </c>
      <c r="F284" s="1">
        <v>6.74</v>
      </c>
      <c r="G284" s="1">
        <v>10.31</v>
      </c>
      <c r="H284" s="1">
        <v>6.24</v>
      </c>
      <c r="I284" s="9">
        <f>(Table2[[#This Row],[Total Yield in Wh]]-Table2[[#This Row],[Target Yield Wh]])/Table2[[#This Row],[Target Yield Wh]] * 100</f>
        <v>65.372719813166697</v>
      </c>
      <c r="J284" s="8">
        <f>SUM(Table2[[#This Row],[Total Yield in Wh]]-Table2[[#This Row],[Target Yield Wh]])</f>
        <v>124284</v>
      </c>
      <c r="K284" s="9">
        <f>Table2[[#This Row],[Total Yield in Wh]]*0.001*0.1</f>
        <v>31.440000000000005</v>
      </c>
      <c r="L284" s="8"/>
      <c r="M284" s="8"/>
    </row>
    <row r="285" spans="1:13">
      <c r="A285" s="8">
        <f t="shared" si="5"/>
        <v>2022</v>
      </c>
      <c r="B285" s="8">
        <f>MONTH(Table2[[#This Row],[Date]])</f>
        <v>6</v>
      </c>
      <c r="C285" s="21">
        <v>44733</v>
      </c>
      <c r="D285" s="1">
        <v>293330</v>
      </c>
      <c r="E285" s="8">
        <v>190116</v>
      </c>
      <c r="F285" s="1">
        <v>6.29</v>
      </c>
      <c r="G285" s="1">
        <v>9.6199999999999992</v>
      </c>
      <c r="H285" s="1">
        <v>6.24</v>
      </c>
      <c r="I285" s="9">
        <f>(Table2[[#This Row],[Total Yield in Wh]]-Table2[[#This Row],[Target Yield Wh]])/Table2[[#This Row],[Target Yield Wh]] * 100</f>
        <v>54.290012413473875</v>
      </c>
      <c r="J285" s="8">
        <f>SUM(Table2[[#This Row],[Total Yield in Wh]]-Table2[[#This Row],[Target Yield Wh]])</f>
        <v>103214</v>
      </c>
      <c r="K285" s="9">
        <f>Table2[[#This Row],[Total Yield in Wh]]*0.001*0.1</f>
        <v>29.332999999999998</v>
      </c>
      <c r="L285" s="8"/>
      <c r="M285" s="8"/>
    </row>
    <row r="286" spans="1:13">
      <c r="A286" s="8">
        <f t="shared" si="5"/>
        <v>2022</v>
      </c>
      <c r="B286" s="8">
        <f>MONTH(Table2[[#This Row],[Date]])</f>
        <v>6</v>
      </c>
      <c r="C286" s="21">
        <v>44732</v>
      </c>
      <c r="D286" s="1">
        <v>305480</v>
      </c>
      <c r="E286" s="8">
        <v>190116</v>
      </c>
      <c r="F286" s="1">
        <v>6.55</v>
      </c>
      <c r="G286" s="1">
        <v>10.02</v>
      </c>
      <c r="H286" s="1">
        <v>6.24</v>
      </c>
      <c r="I286" s="9">
        <f>(Table2[[#This Row],[Total Yield in Wh]]-Table2[[#This Row],[Target Yield Wh]])/Table2[[#This Row],[Target Yield Wh]] * 100</f>
        <v>60.68084748258957</v>
      </c>
      <c r="J286" s="8">
        <f>SUM(Table2[[#This Row],[Total Yield in Wh]]-Table2[[#This Row],[Target Yield Wh]])</f>
        <v>115364</v>
      </c>
      <c r="K286" s="9">
        <f>Table2[[#This Row],[Total Yield in Wh]]*0.001*0.1</f>
        <v>30.548000000000002</v>
      </c>
      <c r="L286" s="8"/>
      <c r="M286" s="8"/>
    </row>
    <row r="287" spans="1:13">
      <c r="A287" s="8">
        <f t="shared" si="5"/>
        <v>2022</v>
      </c>
      <c r="B287" s="8">
        <f>MONTH(Table2[[#This Row],[Date]])</f>
        <v>6</v>
      </c>
      <c r="C287" s="21">
        <v>44731</v>
      </c>
      <c r="D287" s="1">
        <v>312120</v>
      </c>
      <c r="E287" s="8">
        <v>190116</v>
      </c>
      <c r="F287" s="1">
        <v>6.69</v>
      </c>
      <c r="G287" s="1">
        <v>10.24</v>
      </c>
      <c r="H287" s="1">
        <v>6.24</v>
      </c>
      <c r="I287" s="9">
        <f>(Table2[[#This Row],[Total Yield in Wh]]-Table2[[#This Row],[Target Yield Wh]])/Table2[[#This Row],[Target Yield Wh]] * 100</f>
        <v>64.17345199772771</v>
      </c>
      <c r="J287" s="8">
        <f>SUM(Table2[[#This Row],[Total Yield in Wh]]-Table2[[#This Row],[Target Yield Wh]])</f>
        <v>122004</v>
      </c>
      <c r="K287" s="9">
        <f>Table2[[#This Row],[Total Yield in Wh]]*0.001*0.1</f>
        <v>31.212000000000003</v>
      </c>
      <c r="L287" s="8"/>
      <c r="M287" s="8"/>
    </row>
    <row r="288" spans="1:13">
      <c r="A288" s="8">
        <f t="shared" si="5"/>
        <v>2022</v>
      </c>
      <c r="B288" s="8">
        <f>MONTH(Table2[[#This Row],[Date]])</f>
        <v>6</v>
      </c>
      <c r="C288" s="21">
        <v>44730</v>
      </c>
      <c r="D288" s="1">
        <v>321570</v>
      </c>
      <c r="E288" s="8">
        <v>190116</v>
      </c>
      <c r="F288" s="1">
        <v>6.89</v>
      </c>
      <c r="G288" s="1">
        <v>10.55</v>
      </c>
      <c r="H288" s="1">
        <v>6.24</v>
      </c>
      <c r="I288" s="9">
        <f>(Table2[[#This Row],[Total Yield in Wh]]-Table2[[#This Row],[Target Yield Wh]])/Table2[[#This Row],[Target Yield Wh]] * 100</f>
        <v>69.144101495928794</v>
      </c>
      <c r="J288" s="8">
        <f>SUM(Table2[[#This Row],[Total Yield in Wh]]-Table2[[#This Row],[Target Yield Wh]])</f>
        <v>131454</v>
      </c>
      <c r="K288" s="9">
        <f>Table2[[#This Row],[Total Yield in Wh]]*0.001*0.1</f>
        <v>32.157000000000004</v>
      </c>
      <c r="L288" s="8"/>
      <c r="M288" s="8"/>
    </row>
    <row r="289" spans="1:13">
      <c r="A289" s="8">
        <f t="shared" si="5"/>
        <v>2022</v>
      </c>
      <c r="B289" s="8">
        <f>MONTH(Table2[[#This Row],[Date]])</f>
        <v>6</v>
      </c>
      <c r="C289" s="21">
        <v>44729</v>
      </c>
      <c r="D289" s="1">
        <v>323300</v>
      </c>
      <c r="E289" s="8">
        <v>190116</v>
      </c>
      <c r="F289" s="1">
        <v>6.93</v>
      </c>
      <c r="G289" s="1">
        <v>10.6</v>
      </c>
      <c r="H289" s="1">
        <v>6.24</v>
      </c>
      <c r="I289" s="9">
        <f>(Table2[[#This Row],[Total Yield in Wh]]-Table2[[#This Row],[Target Yield Wh]])/Table2[[#This Row],[Target Yield Wh]] * 100</f>
        <v>70.054072250625936</v>
      </c>
      <c r="J289" s="8">
        <f>SUM(Table2[[#This Row],[Total Yield in Wh]]-Table2[[#This Row],[Target Yield Wh]])</f>
        <v>133184</v>
      </c>
      <c r="K289" s="9">
        <f>Table2[[#This Row],[Total Yield in Wh]]*0.001*0.1</f>
        <v>32.330000000000005</v>
      </c>
      <c r="L289" s="8"/>
      <c r="M289" s="8"/>
    </row>
    <row r="290" spans="1:13">
      <c r="A290" s="8">
        <f t="shared" si="5"/>
        <v>2022</v>
      </c>
      <c r="B290" s="8">
        <f>MONTH(Table2[[#This Row],[Date]])</f>
        <v>6</v>
      </c>
      <c r="C290" s="21">
        <v>44728</v>
      </c>
      <c r="D290" s="1">
        <v>322440</v>
      </c>
      <c r="E290" s="8">
        <v>190116</v>
      </c>
      <c r="F290" s="1">
        <v>6.91</v>
      </c>
      <c r="G290" s="1">
        <v>10.58</v>
      </c>
      <c r="H290" s="1">
        <v>6.24</v>
      </c>
      <c r="I290" s="9">
        <f>(Table2[[#This Row],[Total Yield in Wh]]-Table2[[#This Row],[Target Yield Wh]])/Table2[[#This Row],[Target Yield Wh]] * 100</f>
        <v>69.60171684655684</v>
      </c>
      <c r="J290" s="8">
        <f>SUM(Table2[[#This Row],[Total Yield in Wh]]-Table2[[#This Row],[Target Yield Wh]])</f>
        <v>132324</v>
      </c>
      <c r="K290" s="9">
        <f>Table2[[#This Row],[Total Yield in Wh]]*0.001*0.1</f>
        <v>32.244</v>
      </c>
      <c r="L290" s="8"/>
      <c r="M290" s="8"/>
    </row>
    <row r="291" spans="1:13">
      <c r="A291" s="8">
        <f t="shared" si="5"/>
        <v>2022</v>
      </c>
      <c r="B291" s="8">
        <f>MONTH(Table2[[#This Row],[Date]])</f>
        <v>6</v>
      </c>
      <c r="C291" s="21">
        <v>44727</v>
      </c>
      <c r="D291" s="1">
        <v>247720</v>
      </c>
      <c r="E291" s="8">
        <v>190116</v>
      </c>
      <c r="F291" s="1">
        <v>5.31</v>
      </c>
      <c r="G291" s="1">
        <v>8.1300000000000008</v>
      </c>
      <c r="H291" s="1">
        <v>6.24</v>
      </c>
      <c r="I291" s="9">
        <f>(Table2[[#This Row],[Total Yield in Wh]]-Table2[[#This Row],[Target Yield Wh]])/Table2[[#This Row],[Target Yield Wh]] * 100</f>
        <v>30.299396158135032</v>
      </c>
      <c r="J291" s="8">
        <f>SUM(Table2[[#This Row],[Total Yield in Wh]]-Table2[[#This Row],[Target Yield Wh]])</f>
        <v>57604</v>
      </c>
      <c r="K291" s="9">
        <f>Table2[[#This Row],[Total Yield in Wh]]*0.001*0.1</f>
        <v>24.772000000000002</v>
      </c>
      <c r="L291" s="8"/>
      <c r="M291" s="8"/>
    </row>
    <row r="292" spans="1:13">
      <c r="A292" s="8">
        <f t="shared" si="5"/>
        <v>2022</v>
      </c>
      <c r="B292" s="8">
        <f>MONTH(Table2[[#This Row],[Date]])</f>
        <v>6</v>
      </c>
      <c r="C292" s="21">
        <v>44726</v>
      </c>
      <c r="D292" s="1">
        <v>300290</v>
      </c>
      <c r="E292" s="8">
        <v>190116</v>
      </c>
      <c r="F292" s="1">
        <v>6.44</v>
      </c>
      <c r="G292" s="1">
        <v>9.85</v>
      </c>
      <c r="H292" s="1">
        <v>6.24</v>
      </c>
      <c r="I292" s="9">
        <f>(Table2[[#This Row],[Total Yield in Wh]]-Table2[[#This Row],[Target Yield Wh]])/Table2[[#This Row],[Target Yield Wh]] * 100</f>
        <v>57.950935218498181</v>
      </c>
      <c r="J292" s="8">
        <f>SUM(Table2[[#This Row],[Total Yield in Wh]]-Table2[[#This Row],[Target Yield Wh]])</f>
        <v>110174</v>
      </c>
      <c r="K292" s="9">
        <f>Table2[[#This Row],[Total Yield in Wh]]*0.001*0.1</f>
        <v>30.029000000000003</v>
      </c>
      <c r="L292" s="8"/>
      <c r="M292" s="8"/>
    </row>
    <row r="293" spans="1:13">
      <c r="A293" s="8">
        <f t="shared" si="5"/>
        <v>2022</v>
      </c>
      <c r="B293" s="8">
        <f>MONTH(Table2[[#This Row],[Date]])</f>
        <v>6</v>
      </c>
      <c r="C293" s="21">
        <v>44725</v>
      </c>
      <c r="D293" s="1">
        <v>119180</v>
      </c>
      <c r="E293" s="8">
        <v>190116</v>
      </c>
      <c r="F293" s="1">
        <v>2.56</v>
      </c>
      <c r="G293" s="1">
        <v>3.91</v>
      </c>
      <c r="H293" s="1">
        <v>6.24</v>
      </c>
      <c r="I293" s="9">
        <f>(Table2[[#This Row],[Total Yield in Wh]]-Table2[[#This Row],[Target Yield Wh]])/Table2[[#This Row],[Target Yield Wh]] * 100</f>
        <v>-37.311956910517793</v>
      </c>
      <c r="J293" s="8">
        <f>SUM(Table2[[#This Row],[Total Yield in Wh]]-Table2[[#This Row],[Target Yield Wh]])</f>
        <v>-70936</v>
      </c>
      <c r="K293" s="9">
        <f>Table2[[#This Row],[Total Yield in Wh]]*0.001*0.1</f>
        <v>11.918000000000001</v>
      </c>
      <c r="L293" s="8"/>
      <c r="M293" s="8"/>
    </row>
    <row r="294" spans="1:13">
      <c r="A294" s="8">
        <f t="shared" si="5"/>
        <v>2022</v>
      </c>
      <c r="B294" s="8">
        <f>MONTH(Table2[[#This Row],[Date]])</f>
        <v>6</v>
      </c>
      <c r="C294" s="21">
        <v>44724</v>
      </c>
      <c r="D294" s="1">
        <v>177590</v>
      </c>
      <c r="E294" s="8">
        <v>190116</v>
      </c>
      <c r="F294" s="1">
        <v>3.81</v>
      </c>
      <c r="G294" s="1">
        <v>5.82</v>
      </c>
      <c r="H294" s="1">
        <v>6.24</v>
      </c>
      <c r="I294" s="9">
        <f>(Table2[[#This Row],[Total Yield in Wh]]-Table2[[#This Row],[Target Yield Wh]])/Table2[[#This Row],[Target Yield Wh]] * 100</f>
        <v>-6.5886090597319535</v>
      </c>
      <c r="J294" s="8">
        <f>SUM(Table2[[#This Row],[Total Yield in Wh]]-Table2[[#This Row],[Target Yield Wh]])</f>
        <v>-12526</v>
      </c>
      <c r="K294" s="9">
        <f>Table2[[#This Row],[Total Yield in Wh]]*0.001*0.1</f>
        <v>17.759</v>
      </c>
      <c r="L294" s="8"/>
      <c r="M294" s="8"/>
    </row>
    <row r="295" spans="1:13">
      <c r="A295" s="8">
        <f t="shared" si="5"/>
        <v>2022</v>
      </c>
      <c r="B295" s="8">
        <f>MONTH(Table2[[#This Row],[Date]])</f>
        <v>6</v>
      </c>
      <c r="C295" s="21">
        <v>44723</v>
      </c>
      <c r="D295" s="1">
        <v>98390</v>
      </c>
      <c r="E295" s="8">
        <v>190116</v>
      </c>
      <c r="F295" s="1">
        <v>2.11</v>
      </c>
      <c r="G295" s="1">
        <v>3.23</v>
      </c>
      <c r="H295" s="1">
        <v>6.24</v>
      </c>
      <c r="I295" s="9">
        <f>(Table2[[#This Row],[Total Yield in Wh]]-Table2[[#This Row],[Target Yield Wh]])/Table2[[#This Row],[Target Yield Wh]] * 100</f>
        <v>-48.247385806560203</v>
      </c>
      <c r="J295" s="8">
        <f>SUM(Table2[[#This Row],[Total Yield in Wh]]-Table2[[#This Row],[Target Yield Wh]])</f>
        <v>-91726</v>
      </c>
      <c r="K295" s="9">
        <f>Table2[[#This Row],[Total Yield in Wh]]*0.001*0.1</f>
        <v>9.8390000000000004</v>
      </c>
      <c r="L295" s="8"/>
      <c r="M295" s="8"/>
    </row>
    <row r="296" spans="1:13">
      <c r="A296" s="8">
        <f t="shared" si="5"/>
        <v>2022</v>
      </c>
      <c r="B296" s="8">
        <f>MONTH(Table2[[#This Row],[Date]])</f>
        <v>6</v>
      </c>
      <c r="C296" s="21">
        <v>44722</v>
      </c>
      <c r="D296" s="1">
        <v>207920</v>
      </c>
      <c r="E296" s="8">
        <v>190116</v>
      </c>
      <c r="F296" s="1">
        <v>4.46</v>
      </c>
      <c r="G296" s="1">
        <v>6.82</v>
      </c>
      <c r="H296" s="1">
        <v>6.24</v>
      </c>
      <c r="I296" s="9">
        <f>(Table2[[#This Row],[Total Yield in Wh]]-Table2[[#This Row],[Target Yield Wh]])/Table2[[#This Row],[Target Yield Wh]] * 100</f>
        <v>9.3648088535420477</v>
      </c>
      <c r="J296" s="8">
        <f>SUM(Table2[[#This Row],[Total Yield in Wh]]-Table2[[#This Row],[Target Yield Wh]])</f>
        <v>17804</v>
      </c>
      <c r="K296" s="9">
        <f>Table2[[#This Row],[Total Yield in Wh]]*0.001*0.1</f>
        <v>20.792000000000002</v>
      </c>
      <c r="L296" s="8"/>
      <c r="M296" s="8"/>
    </row>
    <row r="297" spans="1:13">
      <c r="A297" s="8">
        <f t="shared" si="5"/>
        <v>2022</v>
      </c>
      <c r="B297" s="8">
        <f>MONTH(Table2[[#This Row],[Date]])</f>
        <v>6</v>
      </c>
      <c r="C297" s="21">
        <v>44721</v>
      </c>
      <c r="D297" s="1">
        <v>304940</v>
      </c>
      <c r="E297" s="8">
        <v>190116</v>
      </c>
      <c r="F297" s="1">
        <v>6.54</v>
      </c>
      <c r="G297" s="1">
        <v>10</v>
      </c>
      <c r="H297" s="1">
        <v>6.24</v>
      </c>
      <c r="I297" s="9">
        <f>(Table2[[#This Row],[Total Yield in Wh]]-Table2[[#This Row],[Target Yield Wh]])/Table2[[#This Row],[Target Yield Wh]] * 100</f>
        <v>60.396810368406662</v>
      </c>
      <c r="J297" s="8">
        <f>SUM(Table2[[#This Row],[Total Yield in Wh]]-Table2[[#This Row],[Target Yield Wh]])</f>
        <v>114824</v>
      </c>
      <c r="K297" s="9">
        <f>Table2[[#This Row],[Total Yield in Wh]]*0.001*0.1</f>
        <v>30.494</v>
      </c>
      <c r="L297" s="8"/>
      <c r="M297" s="8"/>
    </row>
    <row r="298" spans="1:13">
      <c r="A298" s="8">
        <f t="shared" si="5"/>
        <v>2022</v>
      </c>
      <c r="B298" s="8">
        <f>MONTH(Table2[[#This Row],[Date]])</f>
        <v>6</v>
      </c>
      <c r="C298" s="21">
        <v>44720</v>
      </c>
      <c r="D298" s="1">
        <v>62950</v>
      </c>
      <c r="E298" s="8">
        <v>190116</v>
      </c>
      <c r="F298" s="1">
        <v>1.35</v>
      </c>
      <c r="G298" s="1">
        <v>2.06</v>
      </c>
      <c r="H298" s="1">
        <v>6.24</v>
      </c>
      <c r="I298" s="9">
        <f>(Table2[[#This Row],[Total Yield in Wh]]-Table2[[#This Row],[Target Yield Wh]])/Table2[[#This Row],[Target Yield Wh]] * 100</f>
        <v>-66.888636411454058</v>
      </c>
      <c r="J298" s="8">
        <f>SUM(Table2[[#This Row],[Total Yield in Wh]]-Table2[[#This Row],[Target Yield Wh]])</f>
        <v>-127166</v>
      </c>
      <c r="K298" s="9">
        <f>Table2[[#This Row],[Total Yield in Wh]]*0.001*0.1</f>
        <v>6.2950000000000008</v>
      </c>
      <c r="L298" s="8"/>
      <c r="M298" s="8"/>
    </row>
    <row r="299" spans="1:13">
      <c r="A299" s="8">
        <f t="shared" si="5"/>
        <v>2022</v>
      </c>
      <c r="B299" s="8">
        <f>MONTH(Table2[[#This Row],[Date]])</f>
        <v>6</v>
      </c>
      <c r="C299" s="21">
        <v>44719</v>
      </c>
      <c r="D299" s="1">
        <v>258810</v>
      </c>
      <c r="E299" s="8">
        <v>190116</v>
      </c>
      <c r="F299" s="1">
        <v>5.55</v>
      </c>
      <c r="G299" s="1">
        <v>8.49</v>
      </c>
      <c r="H299" s="1">
        <v>6.24</v>
      </c>
      <c r="I299" s="9">
        <f>(Table2[[#This Row],[Total Yield in Wh]]-Table2[[#This Row],[Target Yield Wh]])/Table2[[#This Row],[Target Yield Wh]] * 100</f>
        <v>36.132676892002777</v>
      </c>
      <c r="J299" s="8">
        <f>SUM(Table2[[#This Row],[Total Yield in Wh]]-Table2[[#This Row],[Target Yield Wh]])</f>
        <v>68694</v>
      </c>
      <c r="K299" s="9">
        <f>Table2[[#This Row],[Total Yield in Wh]]*0.001*0.1</f>
        <v>25.881</v>
      </c>
      <c r="L299" s="8"/>
      <c r="M299" s="8"/>
    </row>
    <row r="300" spans="1:13">
      <c r="A300" s="8">
        <f t="shared" si="5"/>
        <v>2022</v>
      </c>
      <c r="B300" s="8">
        <f>MONTH(Table2[[#This Row],[Date]])</f>
        <v>6</v>
      </c>
      <c r="C300" s="21">
        <v>44718</v>
      </c>
      <c r="D300" s="1">
        <v>105830</v>
      </c>
      <c r="E300" s="8">
        <v>190116</v>
      </c>
      <c r="F300" s="1">
        <v>2.27</v>
      </c>
      <c r="G300" s="1">
        <v>3.47</v>
      </c>
      <c r="H300" s="1">
        <v>6.24</v>
      </c>
      <c r="I300" s="9">
        <f>(Table2[[#This Row],[Total Yield in Wh]]-Table2[[#This Row],[Target Yield Wh]])/Table2[[#This Row],[Target Yield Wh]] * 100</f>
        <v>-44.333985566706637</v>
      </c>
      <c r="J300" s="8">
        <f>SUM(Table2[[#This Row],[Total Yield in Wh]]-Table2[[#This Row],[Target Yield Wh]])</f>
        <v>-84286</v>
      </c>
      <c r="K300" s="9">
        <f>Table2[[#This Row],[Total Yield in Wh]]*0.001*0.1</f>
        <v>10.583</v>
      </c>
      <c r="L300" s="8"/>
      <c r="M300" s="8"/>
    </row>
    <row r="301" spans="1:13">
      <c r="A301" s="8">
        <f t="shared" si="5"/>
        <v>2022</v>
      </c>
      <c r="B301" s="8">
        <f>MONTH(Table2[[#This Row],[Date]])</f>
        <v>6</v>
      </c>
      <c r="C301" s="21">
        <v>44717</v>
      </c>
      <c r="D301" s="1">
        <v>170500</v>
      </c>
      <c r="E301" s="8">
        <v>190116</v>
      </c>
      <c r="F301" s="1">
        <v>3.66</v>
      </c>
      <c r="G301" s="1">
        <v>5.59</v>
      </c>
      <c r="H301" s="1">
        <v>6.24</v>
      </c>
      <c r="I301" s="9">
        <f>(Table2[[#This Row],[Total Yield in Wh]]-Table2[[#This Row],[Target Yield Wh]])/Table2[[#This Row],[Target Yield Wh]] * 100</f>
        <v>-10.317911170022514</v>
      </c>
      <c r="J301" s="8">
        <f>SUM(Table2[[#This Row],[Total Yield in Wh]]-Table2[[#This Row],[Target Yield Wh]])</f>
        <v>-19616</v>
      </c>
      <c r="K301" s="9">
        <f>Table2[[#This Row],[Total Yield in Wh]]*0.001*0.1</f>
        <v>17.05</v>
      </c>
      <c r="L301" s="8"/>
      <c r="M301" s="8"/>
    </row>
    <row r="302" spans="1:13">
      <c r="A302" s="8">
        <f t="shared" si="5"/>
        <v>2022</v>
      </c>
      <c r="B302" s="8">
        <f>MONTH(Table2[[#This Row],[Date]])</f>
        <v>6</v>
      </c>
      <c r="C302" s="21">
        <v>44716</v>
      </c>
      <c r="D302" s="1">
        <v>89800</v>
      </c>
      <c r="E302" s="8">
        <v>190116</v>
      </c>
      <c r="F302" s="1">
        <v>1.93</v>
      </c>
      <c r="G302" s="1">
        <v>2.95</v>
      </c>
      <c r="H302" s="1">
        <v>6.24</v>
      </c>
      <c r="I302" s="9">
        <f>(Table2[[#This Row],[Total Yield in Wh]]-Table2[[#This Row],[Target Yield Wh]])/Table2[[#This Row],[Target Yield Wh]] * 100</f>
        <v>-52.765679900692206</v>
      </c>
      <c r="J302" s="8">
        <f>SUM(Table2[[#This Row],[Total Yield in Wh]]-Table2[[#This Row],[Target Yield Wh]])</f>
        <v>-100316</v>
      </c>
      <c r="K302" s="9">
        <f>Table2[[#This Row],[Total Yield in Wh]]*0.001*0.1</f>
        <v>8.98</v>
      </c>
      <c r="L302" s="8"/>
      <c r="M302" s="8"/>
    </row>
    <row r="303" spans="1:13">
      <c r="A303" s="8">
        <f t="shared" si="5"/>
        <v>2022</v>
      </c>
      <c r="B303" s="8">
        <f>MONTH(Table2[[#This Row],[Date]])</f>
        <v>6</v>
      </c>
      <c r="C303" s="21">
        <v>44715</v>
      </c>
      <c r="D303" s="1">
        <v>327240</v>
      </c>
      <c r="E303" s="8">
        <v>190116</v>
      </c>
      <c r="F303" s="1">
        <v>7.02</v>
      </c>
      <c r="G303" s="1">
        <v>10.73</v>
      </c>
      <c r="H303" s="1">
        <v>6.24</v>
      </c>
      <c r="I303" s="9">
        <f>(Table2[[#This Row],[Total Yield in Wh]]-Table2[[#This Row],[Target Yield Wh]])/Table2[[#This Row],[Target Yield Wh]] * 100</f>
        <v>72.126491194849464</v>
      </c>
      <c r="J303" s="8">
        <f>SUM(Table2[[#This Row],[Total Yield in Wh]]-Table2[[#This Row],[Target Yield Wh]])</f>
        <v>137124</v>
      </c>
      <c r="K303" s="9">
        <f>Table2[[#This Row],[Total Yield in Wh]]*0.001*0.1</f>
        <v>32.724000000000004</v>
      </c>
      <c r="L303" s="8"/>
      <c r="M303" s="8"/>
    </row>
    <row r="304" spans="1:13">
      <c r="A304" s="8">
        <f t="shared" si="5"/>
        <v>2022</v>
      </c>
      <c r="B304" s="8">
        <f>MONTH(Table2[[#This Row],[Date]])</f>
        <v>6</v>
      </c>
      <c r="C304" s="21">
        <v>44714</v>
      </c>
      <c r="D304" s="1">
        <v>315360</v>
      </c>
      <c r="E304" s="8">
        <v>190116</v>
      </c>
      <c r="F304" s="1">
        <v>6.76</v>
      </c>
      <c r="G304" s="1">
        <v>10.34</v>
      </c>
      <c r="H304" s="1">
        <v>6.24</v>
      </c>
      <c r="I304" s="9">
        <f>(Table2[[#This Row],[Total Yield in Wh]]-Table2[[#This Row],[Target Yield Wh]])/Table2[[#This Row],[Target Yield Wh]] * 100</f>
        <v>65.87767468282523</v>
      </c>
      <c r="J304" s="8">
        <f>SUM(Table2[[#This Row],[Total Yield in Wh]]-Table2[[#This Row],[Target Yield Wh]])</f>
        <v>125244</v>
      </c>
      <c r="K304" s="9">
        <f>Table2[[#This Row],[Total Yield in Wh]]*0.001*0.1</f>
        <v>31.536000000000001</v>
      </c>
      <c r="L304" s="8"/>
      <c r="M304" s="8"/>
    </row>
    <row r="305" spans="1:13">
      <c r="A305" s="8">
        <f t="shared" si="5"/>
        <v>2022</v>
      </c>
      <c r="B305" s="8">
        <f>MONTH(Table2[[#This Row],[Date]])</f>
        <v>6</v>
      </c>
      <c r="C305" s="21">
        <v>44713</v>
      </c>
      <c r="D305" s="1">
        <v>286260</v>
      </c>
      <c r="E305" s="8">
        <v>190116</v>
      </c>
      <c r="F305" s="1">
        <v>6.14</v>
      </c>
      <c r="G305" s="1">
        <v>9.39</v>
      </c>
      <c r="H305" s="1">
        <v>6.24</v>
      </c>
      <c r="I305" s="9">
        <f>(Table2[[#This Row],[Total Yield in Wh]]-Table2[[#This Row],[Target Yield Wh]])/Table2[[#This Row],[Target Yield Wh]] * 100</f>
        <v>50.571230196301208</v>
      </c>
      <c r="J305" s="8">
        <f>SUM(Table2[[#This Row],[Total Yield in Wh]]-Table2[[#This Row],[Target Yield Wh]])</f>
        <v>96144</v>
      </c>
      <c r="K305" s="9">
        <f>Table2[[#This Row],[Total Yield in Wh]]*0.001*0.1</f>
        <v>28.626000000000001</v>
      </c>
      <c r="L305" s="8"/>
      <c r="M305" s="8"/>
    </row>
    <row r="306" spans="1:13">
      <c r="A306" s="8">
        <f t="shared" si="5"/>
        <v>2022</v>
      </c>
      <c r="B306" s="8">
        <f>MONTH(Table2[[#This Row],[Date]])</f>
        <v>5</v>
      </c>
      <c r="C306" s="21">
        <v>44712</v>
      </c>
      <c r="D306" s="1">
        <v>164780</v>
      </c>
      <c r="E306" s="1">
        <v>171717</v>
      </c>
      <c r="F306" s="1">
        <v>3.53</v>
      </c>
      <c r="G306" s="1">
        <v>5.4</v>
      </c>
      <c r="H306" s="1">
        <v>5.63</v>
      </c>
      <c r="I306" s="9">
        <f>(Table2[[#This Row],[Total Yield in Wh]]-Table2[[#This Row],[Target Yield Wh]])/Table2[[#This Row],[Target Yield Wh]] * 100</f>
        <v>-4.039786392727569</v>
      </c>
      <c r="J306" s="8">
        <f>SUM(Table2[[#This Row],[Total Yield in Wh]]-Table2[[#This Row],[Target Yield Wh]])</f>
        <v>-6937</v>
      </c>
      <c r="K306" s="9">
        <f>Table2[[#This Row],[Total Yield in Wh]]*0.001*0.1</f>
        <v>16.478000000000002</v>
      </c>
      <c r="L306" s="8"/>
      <c r="M306" s="8"/>
    </row>
    <row r="307" spans="1:13">
      <c r="A307" s="8">
        <f t="shared" si="5"/>
        <v>2022</v>
      </c>
      <c r="B307" s="8">
        <f>MONTH(Table2[[#This Row],[Date]])</f>
        <v>5</v>
      </c>
      <c r="C307" s="21">
        <v>44711</v>
      </c>
      <c r="D307" s="1">
        <v>284700</v>
      </c>
      <c r="E307" s="1">
        <v>171717</v>
      </c>
      <c r="F307" s="1">
        <v>6.1</v>
      </c>
      <c r="G307" s="1">
        <v>9.34</v>
      </c>
      <c r="H307" s="1">
        <v>5.63</v>
      </c>
      <c r="I307" s="9">
        <f>(Table2[[#This Row],[Total Yield in Wh]]-Table2[[#This Row],[Target Yield Wh]])/Table2[[#This Row],[Target Yield Wh]] * 100</f>
        <v>65.796048148989328</v>
      </c>
      <c r="J307" s="8">
        <f>SUM(Table2[[#This Row],[Total Yield in Wh]]-Table2[[#This Row],[Target Yield Wh]])</f>
        <v>112983</v>
      </c>
      <c r="K307" s="9">
        <f>Table2[[#This Row],[Total Yield in Wh]]*0.001*0.1</f>
        <v>28.47</v>
      </c>
      <c r="L307" s="8"/>
      <c r="M307" s="8"/>
    </row>
    <row r="308" spans="1:13">
      <c r="A308" s="8">
        <f t="shared" si="5"/>
        <v>2022</v>
      </c>
      <c r="B308" s="8">
        <f>MONTH(Table2[[#This Row],[Date]])</f>
        <v>5</v>
      </c>
      <c r="C308" s="21">
        <v>44710</v>
      </c>
      <c r="D308" s="1">
        <v>186120</v>
      </c>
      <c r="E308" s="1">
        <v>171717</v>
      </c>
      <c r="F308" s="1">
        <v>3.99</v>
      </c>
      <c r="G308" s="1">
        <v>6.1</v>
      </c>
      <c r="H308" s="1">
        <v>5.63</v>
      </c>
      <c r="I308" s="9">
        <f>(Table2[[#This Row],[Total Yield in Wh]]-Table2[[#This Row],[Target Yield Wh]])/Table2[[#This Row],[Target Yield Wh]] * 100</f>
        <v>8.3876377994025066</v>
      </c>
      <c r="J308" s="8">
        <f>SUM(Table2[[#This Row],[Total Yield in Wh]]-Table2[[#This Row],[Target Yield Wh]])</f>
        <v>14403</v>
      </c>
      <c r="K308" s="9">
        <f>Table2[[#This Row],[Total Yield in Wh]]*0.001*0.1</f>
        <v>18.612000000000002</v>
      </c>
      <c r="L308" s="8"/>
      <c r="M308" s="8"/>
    </row>
    <row r="309" spans="1:13">
      <c r="A309" s="8">
        <f t="shared" si="5"/>
        <v>2022</v>
      </c>
      <c r="B309" s="8">
        <f>MONTH(Table2[[#This Row],[Date]])</f>
        <v>5</v>
      </c>
      <c r="C309" s="21">
        <v>44709</v>
      </c>
      <c r="D309" s="1">
        <v>220680</v>
      </c>
      <c r="E309" s="1">
        <v>171717</v>
      </c>
      <c r="F309" s="1">
        <v>4.7300000000000004</v>
      </c>
      <c r="G309" s="1">
        <v>7.24</v>
      </c>
      <c r="H309" s="1">
        <v>5.63</v>
      </c>
      <c r="I309" s="9">
        <f>(Table2[[#This Row],[Total Yield in Wh]]-Table2[[#This Row],[Target Yield Wh]])/Table2[[#This Row],[Target Yield Wh]] * 100</f>
        <v>28.513775572599105</v>
      </c>
      <c r="J309" s="8">
        <f>SUM(Table2[[#This Row],[Total Yield in Wh]]-Table2[[#This Row],[Target Yield Wh]])</f>
        <v>48963</v>
      </c>
      <c r="K309" s="9">
        <f>Table2[[#This Row],[Total Yield in Wh]]*0.001*0.1</f>
        <v>22.068000000000001</v>
      </c>
      <c r="L309" s="8"/>
      <c r="M309" s="8"/>
    </row>
    <row r="310" spans="1:13">
      <c r="A310" s="8">
        <f t="shared" si="5"/>
        <v>2022</v>
      </c>
      <c r="B310" s="8">
        <f>MONTH(Table2[[#This Row],[Date]])</f>
        <v>5</v>
      </c>
      <c r="C310" s="21">
        <v>44708</v>
      </c>
      <c r="D310" s="1">
        <v>158400</v>
      </c>
      <c r="E310" s="1">
        <v>171717</v>
      </c>
      <c r="F310" s="1">
        <v>3.4</v>
      </c>
      <c r="G310" s="1">
        <v>5.2</v>
      </c>
      <c r="H310" s="1">
        <v>5.63</v>
      </c>
      <c r="I310" s="9">
        <f>(Table2[[#This Row],[Total Yield in Wh]]-Table2[[#This Row],[Target Yield Wh]])/Table2[[#This Row],[Target Yield Wh]] * 100</f>
        <v>-7.7552018728489314</v>
      </c>
      <c r="J310" s="8">
        <f>SUM(Table2[[#This Row],[Total Yield in Wh]]-Table2[[#This Row],[Target Yield Wh]])</f>
        <v>-13317</v>
      </c>
      <c r="K310" s="9">
        <f>Table2[[#This Row],[Total Yield in Wh]]*0.001*0.1</f>
        <v>15.840000000000002</v>
      </c>
      <c r="L310" s="8"/>
      <c r="M310" s="8"/>
    </row>
    <row r="311" spans="1:13">
      <c r="A311" s="8">
        <f t="shared" si="5"/>
        <v>2022</v>
      </c>
      <c r="B311" s="8">
        <f>MONTH(Table2[[#This Row],[Date]])</f>
        <v>5</v>
      </c>
      <c r="C311" s="21">
        <v>44707</v>
      </c>
      <c r="D311" s="1">
        <v>118100</v>
      </c>
      <c r="E311" s="1">
        <v>171717</v>
      </c>
      <c r="F311" s="1">
        <v>2.5299999999999998</v>
      </c>
      <c r="G311" s="1">
        <v>3.87</v>
      </c>
      <c r="H311" s="1">
        <v>5.63</v>
      </c>
      <c r="I311" s="9">
        <f>(Table2[[#This Row],[Total Yield in Wh]]-Table2[[#This Row],[Target Yield Wh]])/Table2[[#This Row],[Target Yield Wh]] * 100</f>
        <v>-31.224048871107694</v>
      </c>
      <c r="J311" s="8">
        <f>SUM(Table2[[#This Row],[Total Yield in Wh]]-Table2[[#This Row],[Target Yield Wh]])</f>
        <v>-53617</v>
      </c>
      <c r="K311" s="9">
        <f>Table2[[#This Row],[Total Yield in Wh]]*0.001*0.1</f>
        <v>11.810000000000002</v>
      </c>
      <c r="L311" s="8"/>
      <c r="M311" s="8"/>
    </row>
    <row r="312" spans="1:13">
      <c r="A312" s="8">
        <f t="shared" si="5"/>
        <v>2022</v>
      </c>
      <c r="B312" s="8">
        <f>MONTH(Table2[[#This Row],[Date]])</f>
        <v>5</v>
      </c>
      <c r="C312" s="21">
        <v>44706</v>
      </c>
      <c r="D312" s="1">
        <v>39830</v>
      </c>
      <c r="E312" s="1">
        <v>171717</v>
      </c>
      <c r="F312" s="1">
        <v>0.85</v>
      </c>
      <c r="G312" s="1">
        <v>1.31</v>
      </c>
      <c r="H312" s="1">
        <v>5.63</v>
      </c>
      <c r="I312" s="9">
        <f>(Table2[[#This Row],[Total Yield in Wh]]-Table2[[#This Row],[Target Yield Wh]])/Table2[[#This Row],[Target Yield Wh]] * 100</f>
        <v>-76.804859157800337</v>
      </c>
      <c r="J312" s="8">
        <f>SUM(Table2[[#This Row],[Total Yield in Wh]]-Table2[[#This Row],[Target Yield Wh]])</f>
        <v>-131887</v>
      </c>
      <c r="K312" s="9">
        <f>Table2[[#This Row],[Total Yield in Wh]]*0.001*0.1</f>
        <v>3.9830000000000001</v>
      </c>
      <c r="L312" s="8"/>
      <c r="M312" s="8"/>
    </row>
    <row r="313" spans="1:13">
      <c r="A313" s="8">
        <f t="shared" si="5"/>
        <v>2022</v>
      </c>
      <c r="B313" s="8">
        <f>MONTH(Table2[[#This Row],[Date]])</f>
        <v>5</v>
      </c>
      <c r="C313" s="21">
        <v>44705</v>
      </c>
      <c r="D313" s="1">
        <v>151100</v>
      </c>
      <c r="E313" s="1">
        <v>171717</v>
      </c>
      <c r="F313" s="1">
        <v>3.24</v>
      </c>
      <c r="G313" s="1">
        <v>4.96</v>
      </c>
      <c r="H313" s="1">
        <v>5.63</v>
      </c>
      <c r="I313" s="9">
        <f>(Table2[[#This Row],[Total Yield in Wh]]-Table2[[#This Row],[Target Yield Wh]])/Table2[[#This Row],[Target Yield Wh]] * 100</f>
        <v>-12.006382594617888</v>
      </c>
      <c r="J313" s="8">
        <f>SUM(Table2[[#This Row],[Total Yield in Wh]]-Table2[[#This Row],[Target Yield Wh]])</f>
        <v>-20617</v>
      </c>
      <c r="K313" s="9">
        <f>Table2[[#This Row],[Total Yield in Wh]]*0.001*0.1</f>
        <v>15.11</v>
      </c>
      <c r="L313" s="8"/>
      <c r="M313" s="8"/>
    </row>
    <row r="314" spans="1:13">
      <c r="A314" s="8">
        <f t="shared" si="5"/>
        <v>2022</v>
      </c>
      <c r="B314" s="8">
        <f>MONTH(Table2[[#This Row],[Date]])</f>
        <v>5</v>
      </c>
      <c r="C314" s="21">
        <v>44704</v>
      </c>
      <c r="D314" s="1">
        <v>247640</v>
      </c>
      <c r="E314" s="1">
        <v>171717</v>
      </c>
      <c r="F314" s="1">
        <v>5.31</v>
      </c>
      <c r="G314" s="1">
        <v>8.1199999999999992</v>
      </c>
      <c r="H314" s="1">
        <v>5.63</v>
      </c>
      <c r="I314" s="9">
        <f>(Table2[[#This Row],[Total Yield in Wh]]-Table2[[#This Row],[Target Yield Wh]])/Table2[[#This Row],[Target Yield Wh]] * 100</f>
        <v>44.214026566967746</v>
      </c>
      <c r="J314" s="8">
        <f>SUM(Table2[[#This Row],[Total Yield in Wh]]-Table2[[#This Row],[Target Yield Wh]])</f>
        <v>75923</v>
      </c>
      <c r="K314" s="9">
        <f>Table2[[#This Row],[Total Yield in Wh]]*0.001*0.1</f>
        <v>24.764000000000003</v>
      </c>
      <c r="L314" s="8"/>
      <c r="M314" s="8"/>
    </row>
    <row r="315" spans="1:13">
      <c r="A315" s="8">
        <f t="shared" si="5"/>
        <v>2022</v>
      </c>
      <c r="B315" s="8">
        <f>MONTH(Table2[[#This Row],[Date]])</f>
        <v>5</v>
      </c>
      <c r="C315" s="21">
        <v>44703</v>
      </c>
      <c r="D315" s="1">
        <v>279730</v>
      </c>
      <c r="E315" s="1">
        <v>171717</v>
      </c>
      <c r="F315" s="1">
        <v>6</v>
      </c>
      <c r="G315" s="1">
        <v>9.18</v>
      </c>
      <c r="H315" s="1">
        <v>5.63</v>
      </c>
      <c r="I315" s="9">
        <f>(Table2[[#This Row],[Total Yield in Wh]]-Table2[[#This Row],[Target Yield Wh]])/Table2[[#This Row],[Target Yield Wh]] * 100</f>
        <v>62.90175113704526</v>
      </c>
      <c r="J315" s="8">
        <f>SUM(Table2[[#This Row],[Total Yield in Wh]]-Table2[[#This Row],[Target Yield Wh]])</f>
        <v>108013</v>
      </c>
      <c r="K315" s="9">
        <f>Table2[[#This Row],[Total Yield in Wh]]*0.001*0.1</f>
        <v>27.973000000000003</v>
      </c>
      <c r="L315" s="8"/>
      <c r="M315" s="8"/>
    </row>
    <row r="316" spans="1:13">
      <c r="A316" s="8">
        <f t="shared" si="5"/>
        <v>2022</v>
      </c>
      <c r="B316" s="8">
        <f>MONTH(Table2[[#This Row],[Date]])</f>
        <v>5</v>
      </c>
      <c r="C316" s="21">
        <v>44702</v>
      </c>
      <c r="D316" s="1">
        <v>209130</v>
      </c>
      <c r="E316" s="1">
        <v>171717</v>
      </c>
      <c r="F316" s="1">
        <v>4.4800000000000004</v>
      </c>
      <c r="G316" s="1">
        <v>6.86</v>
      </c>
      <c r="H316" s="1">
        <v>5.63</v>
      </c>
      <c r="I316" s="9">
        <f>(Table2[[#This Row],[Total Yield in Wh]]-Table2[[#This Row],[Target Yield Wh]])/Table2[[#This Row],[Target Yield Wh]] * 100</f>
        <v>21.787592375827668</v>
      </c>
      <c r="J316" s="8">
        <f>SUM(Table2[[#This Row],[Total Yield in Wh]]-Table2[[#This Row],[Target Yield Wh]])</f>
        <v>37413</v>
      </c>
      <c r="K316" s="9">
        <f>Table2[[#This Row],[Total Yield in Wh]]*0.001*0.1</f>
        <v>20.913</v>
      </c>
      <c r="L316" s="8"/>
      <c r="M316" s="8"/>
    </row>
    <row r="317" spans="1:13">
      <c r="A317" s="8">
        <f t="shared" si="5"/>
        <v>2022</v>
      </c>
      <c r="B317" s="8">
        <f>MONTH(Table2[[#This Row],[Date]])</f>
        <v>5</v>
      </c>
      <c r="C317" s="21">
        <v>44701</v>
      </c>
      <c r="D317" s="1">
        <v>52080</v>
      </c>
      <c r="E317" s="1">
        <v>171717</v>
      </c>
      <c r="F317" s="1">
        <v>1.1200000000000001</v>
      </c>
      <c r="G317" s="1">
        <v>1.71</v>
      </c>
      <c r="H317" s="1">
        <v>5.63</v>
      </c>
      <c r="I317" s="9">
        <f>(Table2[[#This Row],[Total Yield in Wh]]-Table2[[#This Row],[Target Yield Wh]])/Table2[[#This Row],[Target Yield Wh]] * 100</f>
        <v>-69.671028494557902</v>
      </c>
      <c r="J317" s="8">
        <f>SUM(Table2[[#This Row],[Total Yield in Wh]]-Table2[[#This Row],[Target Yield Wh]])</f>
        <v>-119637</v>
      </c>
      <c r="K317" s="9">
        <f>Table2[[#This Row],[Total Yield in Wh]]*0.001*0.1</f>
        <v>5.2080000000000002</v>
      </c>
      <c r="L317" s="8"/>
      <c r="M317" s="8"/>
    </row>
    <row r="318" spans="1:13">
      <c r="A318" s="8">
        <f t="shared" si="5"/>
        <v>2022</v>
      </c>
      <c r="B318" s="8">
        <f>MONTH(Table2[[#This Row],[Date]])</f>
        <v>5</v>
      </c>
      <c r="C318" s="21">
        <v>44700</v>
      </c>
      <c r="D318" s="1">
        <v>171140</v>
      </c>
      <c r="E318" s="1">
        <v>171717</v>
      </c>
      <c r="F318" s="1">
        <v>3.67</v>
      </c>
      <c r="G318" s="1">
        <v>5.61</v>
      </c>
      <c r="H318" s="1">
        <v>5.63</v>
      </c>
      <c r="I318" s="9">
        <f>(Table2[[#This Row],[Total Yield in Wh]]-Table2[[#This Row],[Target Yield Wh]])/Table2[[#This Row],[Target Yield Wh]] * 100</f>
        <v>-0.33601798307680658</v>
      </c>
      <c r="J318" s="8">
        <f>SUM(Table2[[#This Row],[Total Yield in Wh]]-Table2[[#This Row],[Target Yield Wh]])</f>
        <v>-577</v>
      </c>
      <c r="K318" s="9">
        <f>Table2[[#This Row],[Total Yield in Wh]]*0.001*0.1</f>
        <v>17.114000000000001</v>
      </c>
      <c r="L318" s="8"/>
      <c r="M318" s="8"/>
    </row>
    <row r="319" spans="1:13">
      <c r="A319" s="8">
        <f t="shared" si="5"/>
        <v>2022</v>
      </c>
      <c r="B319" s="8">
        <f>MONTH(Table2[[#This Row],[Date]])</f>
        <v>5</v>
      </c>
      <c r="C319" s="21">
        <v>44699</v>
      </c>
      <c r="D319" s="1">
        <v>120810</v>
      </c>
      <c r="E319" s="1">
        <v>171717</v>
      </c>
      <c r="F319" s="1">
        <v>2.59</v>
      </c>
      <c r="G319" s="1">
        <v>3.96</v>
      </c>
      <c r="H319" s="1">
        <v>5.63</v>
      </c>
      <c r="I319" s="9">
        <f>(Table2[[#This Row],[Total Yield in Wh]]-Table2[[#This Row],[Target Yield Wh]])/Table2[[#This Row],[Target Yield Wh]] * 100</f>
        <v>-29.645870822341408</v>
      </c>
      <c r="J319" s="8">
        <f>SUM(Table2[[#This Row],[Total Yield in Wh]]-Table2[[#This Row],[Target Yield Wh]])</f>
        <v>-50907</v>
      </c>
      <c r="K319" s="9">
        <f>Table2[[#This Row],[Total Yield in Wh]]*0.001*0.1</f>
        <v>12.081000000000001</v>
      </c>
      <c r="L319" s="8"/>
      <c r="M319" s="8"/>
    </row>
    <row r="320" spans="1:13">
      <c r="A320" s="8">
        <f t="shared" si="5"/>
        <v>2022</v>
      </c>
      <c r="B320" s="8">
        <f>MONTH(Table2[[#This Row],[Date]])</f>
        <v>5</v>
      </c>
      <c r="C320" s="21">
        <v>44698</v>
      </c>
      <c r="D320" s="1">
        <v>197830</v>
      </c>
      <c r="E320" s="1">
        <v>171717</v>
      </c>
      <c r="F320" s="1">
        <v>4.24</v>
      </c>
      <c r="G320" s="1">
        <v>6.49</v>
      </c>
      <c r="H320" s="1">
        <v>5.63</v>
      </c>
      <c r="I320" s="9">
        <f>(Table2[[#This Row],[Total Yield in Wh]]-Table2[[#This Row],[Target Yield Wh]])/Table2[[#This Row],[Target Yield Wh]] * 100</f>
        <v>15.206997559938737</v>
      </c>
      <c r="J320" s="8">
        <f>SUM(Table2[[#This Row],[Total Yield in Wh]]-Table2[[#This Row],[Target Yield Wh]])</f>
        <v>26113</v>
      </c>
      <c r="K320" s="9">
        <f>Table2[[#This Row],[Total Yield in Wh]]*0.001*0.1</f>
        <v>19.783000000000001</v>
      </c>
      <c r="L320" s="8"/>
      <c r="M320" s="8"/>
    </row>
    <row r="321" spans="1:13">
      <c r="A321" s="8">
        <f t="shared" si="5"/>
        <v>2022</v>
      </c>
      <c r="B321" s="8">
        <f>MONTH(Table2[[#This Row],[Date]])</f>
        <v>5</v>
      </c>
      <c r="C321" s="21">
        <v>44697</v>
      </c>
      <c r="D321" s="1">
        <v>274290</v>
      </c>
      <c r="E321" s="1">
        <v>171717</v>
      </c>
      <c r="F321" s="1">
        <v>5.88</v>
      </c>
      <c r="G321" s="1">
        <v>9</v>
      </c>
      <c r="H321" s="1">
        <v>5.63</v>
      </c>
      <c r="I321" s="9">
        <f>(Table2[[#This Row],[Total Yield in Wh]]-Table2[[#This Row],[Target Yield Wh]])/Table2[[#This Row],[Target Yield Wh]] * 100</f>
        <v>59.733747969042085</v>
      </c>
      <c r="J321" s="8">
        <f>SUM(Table2[[#This Row],[Total Yield in Wh]]-Table2[[#This Row],[Target Yield Wh]])</f>
        <v>102573</v>
      </c>
      <c r="K321" s="9">
        <f>Table2[[#This Row],[Total Yield in Wh]]*0.001*0.1</f>
        <v>27.429000000000002</v>
      </c>
      <c r="L321" s="8"/>
      <c r="M321" s="8"/>
    </row>
    <row r="322" spans="1:13">
      <c r="A322" s="8">
        <f t="shared" si="5"/>
        <v>2022</v>
      </c>
      <c r="B322" s="8">
        <f>MONTH(Table2[[#This Row],[Date]])</f>
        <v>5</v>
      </c>
      <c r="C322" s="21">
        <v>44696</v>
      </c>
      <c r="D322" s="1">
        <v>224840</v>
      </c>
      <c r="E322" s="1">
        <v>171717</v>
      </c>
      <c r="F322" s="1">
        <v>4.82</v>
      </c>
      <c r="G322" s="1">
        <v>7.37</v>
      </c>
      <c r="H322" s="1">
        <v>5.63</v>
      </c>
      <c r="I322" s="9">
        <f>(Table2[[#This Row],[Total Yield in Wh]]-Table2[[#This Row],[Target Yield Wh]])/Table2[[#This Row],[Target Yield Wh]] * 100</f>
        <v>30.936366230483873</v>
      </c>
      <c r="J322" s="8">
        <f>SUM(Table2[[#This Row],[Total Yield in Wh]]-Table2[[#This Row],[Target Yield Wh]])</f>
        <v>53123</v>
      </c>
      <c r="K322" s="9">
        <f>Table2[[#This Row],[Total Yield in Wh]]*0.001*0.1</f>
        <v>22.484000000000002</v>
      </c>
      <c r="L322" s="8"/>
      <c r="M322" s="8"/>
    </row>
    <row r="323" spans="1:13">
      <c r="A323" s="8">
        <f t="shared" ref="A323:A386" si="6">YEAR(C323)</f>
        <v>2022</v>
      </c>
      <c r="B323" s="8">
        <f>MONTH(Table2[[#This Row],[Date]])</f>
        <v>5</v>
      </c>
      <c r="C323" s="21">
        <v>44695</v>
      </c>
      <c r="D323" s="1">
        <v>292750</v>
      </c>
      <c r="E323" s="1">
        <v>171717</v>
      </c>
      <c r="F323" s="1">
        <v>6.28</v>
      </c>
      <c r="G323" s="1">
        <v>9.6</v>
      </c>
      <c r="H323" s="1">
        <v>5.63</v>
      </c>
      <c r="I323" s="9">
        <f>(Table2[[#This Row],[Total Yield in Wh]]-Table2[[#This Row],[Target Yield Wh]])/Table2[[#This Row],[Target Yield Wh]] * 100</f>
        <v>70.483994013405777</v>
      </c>
      <c r="J323" s="8">
        <f>SUM(Table2[[#This Row],[Total Yield in Wh]]-Table2[[#This Row],[Target Yield Wh]])</f>
        <v>121033</v>
      </c>
      <c r="K323" s="9">
        <f>Table2[[#This Row],[Total Yield in Wh]]*0.001*0.1</f>
        <v>29.275000000000002</v>
      </c>
      <c r="L323" s="8"/>
      <c r="M323" s="8"/>
    </row>
    <row r="324" spans="1:13">
      <c r="A324" s="8">
        <f t="shared" si="6"/>
        <v>2022</v>
      </c>
      <c r="B324" s="8">
        <f>MONTH(Table2[[#This Row],[Date]])</f>
        <v>5</v>
      </c>
      <c r="C324" s="21">
        <v>44694</v>
      </c>
      <c r="D324" s="1">
        <v>273720</v>
      </c>
      <c r="E324" s="1">
        <v>171717</v>
      </c>
      <c r="F324" s="1">
        <v>5.87</v>
      </c>
      <c r="G324" s="1">
        <v>8.98</v>
      </c>
      <c r="H324" s="1">
        <v>5.63</v>
      </c>
      <c r="I324" s="9">
        <f>(Table2[[#This Row],[Total Yield in Wh]]-Table2[[#This Row],[Target Yield Wh]])/Table2[[#This Row],[Target Yield Wh]] * 100</f>
        <v>59.401806460629992</v>
      </c>
      <c r="J324" s="8">
        <f>SUM(Table2[[#This Row],[Total Yield in Wh]]-Table2[[#This Row],[Target Yield Wh]])</f>
        <v>102003</v>
      </c>
      <c r="K324" s="9">
        <f>Table2[[#This Row],[Total Yield in Wh]]*0.001*0.1</f>
        <v>27.372000000000003</v>
      </c>
      <c r="L324" s="8"/>
      <c r="M324" s="8"/>
    </row>
    <row r="325" spans="1:13">
      <c r="A325" s="8">
        <f t="shared" si="6"/>
        <v>2022</v>
      </c>
      <c r="B325" s="8">
        <f>MONTH(Table2[[#This Row],[Date]])</f>
        <v>5</v>
      </c>
      <c r="C325" s="21">
        <v>44693</v>
      </c>
      <c r="D325" s="1">
        <v>245580</v>
      </c>
      <c r="E325" s="1">
        <v>171717</v>
      </c>
      <c r="F325" s="1">
        <v>5.27</v>
      </c>
      <c r="G325" s="1">
        <v>8.06</v>
      </c>
      <c r="H325" s="1">
        <v>5.63</v>
      </c>
      <c r="I325" s="9">
        <f>(Table2[[#This Row],[Total Yield in Wh]]-Table2[[#This Row],[Target Yield Wh]])/Table2[[#This Row],[Target Yield Wh]] * 100</f>
        <v>43.014378308495957</v>
      </c>
      <c r="J325" s="8">
        <f>SUM(Table2[[#This Row],[Total Yield in Wh]]-Table2[[#This Row],[Target Yield Wh]])</f>
        <v>73863</v>
      </c>
      <c r="K325" s="9">
        <f>Table2[[#This Row],[Total Yield in Wh]]*0.001*0.1</f>
        <v>24.558000000000003</v>
      </c>
      <c r="L325" s="8"/>
      <c r="M325" s="8"/>
    </row>
    <row r="326" spans="1:13">
      <c r="A326" s="8">
        <f t="shared" si="6"/>
        <v>2022</v>
      </c>
      <c r="B326" s="8">
        <f>MONTH(Table2[[#This Row],[Date]])</f>
        <v>5</v>
      </c>
      <c r="C326" s="21">
        <v>44692</v>
      </c>
      <c r="D326" s="1">
        <v>204540</v>
      </c>
      <c r="E326" s="1">
        <v>171717</v>
      </c>
      <c r="F326" s="1">
        <v>4.3899999999999997</v>
      </c>
      <c r="G326" s="1">
        <v>6.71</v>
      </c>
      <c r="H326" s="1">
        <v>5.63</v>
      </c>
      <c r="I326" s="9">
        <f>(Table2[[#This Row],[Total Yield in Wh]]-Table2[[#This Row],[Target Yield Wh]])/Table2[[#This Row],[Target Yield Wh]] * 100</f>
        <v>19.114589702824997</v>
      </c>
      <c r="J326" s="8">
        <f>SUM(Table2[[#This Row],[Total Yield in Wh]]-Table2[[#This Row],[Target Yield Wh]])</f>
        <v>32823</v>
      </c>
      <c r="K326" s="9">
        <f>Table2[[#This Row],[Total Yield in Wh]]*0.001*0.1</f>
        <v>20.454000000000001</v>
      </c>
      <c r="L326" s="8"/>
      <c r="M326" s="8"/>
    </row>
    <row r="327" spans="1:13">
      <c r="A327" s="8">
        <f t="shared" si="6"/>
        <v>2022</v>
      </c>
      <c r="B327" s="8">
        <f>MONTH(Table2[[#This Row],[Date]])</f>
        <v>5</v>
      </c>
      <c r="C327" s="21">
        <v>44691</v>
      </c>
      <c r="D327" s="1">
        <v>199180</v>
      </c>
      <c r="E327" s="1">
        <v>171717</v>
      </c>
      <c r="F327" s="1">
        <v>4.2699999999999996</v>
      </c>
      <c r="G327" s="1">
        <v>6.53</v>
      </c>
      <c r="H327" s="1">
        <v>5.63</v>
      </c>
      <c r="I327" s="9">
        <f>(Table2[[#This Row],[Total Yield in Wh]]-Table2[[#This Row],[Target Yield Wh]])/Table2[[#This Row],[Target Yield Wh]] * 100</f>
        <v>15.993174816704228</v>
      </c>
      <c r="J327" s="8">
        <f>SUM(Table2[[#This Row],[Total Yield in Wh]]-Table2[[#This Row],[Target Yield Wh]])</f>
        <v>27463</v>
      </c>
      <c r="K327" s="9">
        <f>Table2[[#This Row],[Total Yield in Wh]]*0.001*0.1</f>
        <v>19.918000000000003</v>
      </c>
      <c r="L327" s="8"/>
      <c r="M327" s="8"/>
    </row>
    <row r="328" spans="1:13">
      <c r="A328" s="8">
        <f t="shared" si="6"/>
        <v>2022</v>
      </c>
      <c r="B328" s="8">
        <f>MONTH(Table2[[#This Row],[Date]])</f>
        <v>5</v>
      </c>
      <c r="C328" s="21">
        <v>44690</v>
      </c>
      <c r="D328" s="1">
        <v>275020</v>
      </c>
      <c r="E328" s="1">
        <v>171717</v>
      </c>
      <c r="F328" s="1">
        <v>5.9</v>
      </c>
      <c r="G328" s="1">
        <v>9.02</v>
      </c>
      <c r="H328" s="1">
        <v>5.63</v>
      </c>
      <c r="I328" s="9">
        <f>(Table2[[#This Row],[Total Yield in Wh]]-Table2[[#This Row],[Target Yield Wh]])/Table2[[#This Row],[Target Yield Wh]] * 100</f>
        <v>60.158866041218985</v>
      </c>
      <c r="J328" s="8">
        <f>SUM(Table2[[#This Row],[Total Yield in Wh]]-Table2[[#This Row],[Target Yield Wh]])</f>
        <v>103303</v>
      </c>
      <c r="K328" s="9">
        <f>Table2[[#This Row],[Total Yield in Wh]]*0.001*0.1</f>
        <v>27.501999999999999</v>
      </c>
      <c r="L328" s="8"/>
      <c r="M328" s="8"/>
    </row>
    <row r="329" spans="1:13">
      <c r="A329" s="8">
        <f t="shared" si="6"/>
        <v>2022</v>
      </c>
      <c r="B329" s="8">
        <f>MONTH(Table2[[#This Row],[Date]])</f>
        <v>5</v>
      </c>
      <c r="C329" s="21">
        <v>44689</v>
      </c>
      <c r="D329" s="1">
        <v>79380</v>
      </c>
      <c r="E329" s="1">
        <v>171717</v>
      </c>
      <c r="F329" s="1">
        <v>1.7</v>
      </c>
      <c r="G329" s="1">
        <v>2.6</v>
      </c>
      <c r="H329" s="1">
        <v>5.63</v>
      </c>
      <c r="I329" s="9">
        <f>(Table2[[#This Row],[Total Yield in Wh]]-Table2[[#This Row],[Target Yield Wh]])/Table2[[#This Row],[Target Yield Wh]] * 100</f>
        <v>-53.77277730218907</v>
      </c>
      <c r="J329" s="8">
        <f>SUM(Table2[[#This Row],[Total Yield in Wh]]-Table2[[#This Row],[Target Yield Wh]])</f>
        <v>-92337</v>
      </c>
      <c r="K329" s="9">
        <f>Table2[[#This Row],[Total Yield in Wh]]*0.001*0.1</f>
        <v>7.9379999999999997</v>
      </c>
      <c r="L329" s="8"/>
      <c r="M329" s="8"/>
    </row>
    <row r="330" spans="1:13">
      <c r="A330" s="8">
        <f t="shared" si="6"/>
        <v>2022</v>
      </c>
      <c r="B330" s="8">
        <f>MONTH(Table2[[#This Row],[Date]])</f>
        <v>5</v>
      </c>
      <c r="C330" s="21">
        <v>44688</v>
      </c>
      <c r="D330" s="1">
        <v>313130</v>
      </c>
      <c r="E330" s="1">
        <v>171717</v>
      </c>
      <c r="F330" s="1">
        <v>6.71</v>
      </c>
      <c r="G330" s="1">
        <v>10.27</v>
      </c>
      <c r="H330" s="1">
        <v>5.63</v>
      </c>
      <c r="I330" s="9">
        <f>(Table2[[#This Row],[Total Yield in Wh]]-Table2[[#This Row],[Target Yield Wh]])/Table2[[#This Row],[Target Yield Wh]] * 100</f>
        <v>82.352358822947053</v>
      </c>
      <c r="J330" s="8">
        <f>SUM(Table2[[#This Row],[Total Yield in Wh]]-Table2[[#This Row],[Target Yield Wh]])</f>
        <v>141413</v>
      </c>
      <c r="K330" s="9">
        <f>Table2[[#This Row],[Total Yield in Wh]]*0.001*0.1</f>
        <v>31.313000000000002</v>
      </c>
      <c r="L330" s="8"/>
      <c r="M330" s="8"/>
    </row>
    <row r="331" spans="1:13">
      <c r="A331" s="8">
        <f t="shared" si="6"/>
        <v>2022</v>
      </c>
      <c r="B331" s="8">
        <f>MONTH(Table2[[#This Row],[Date]])</f>
        <v>5</v>
      </c>
      <c r="C331" s="21">
        <v>44687</v>
      </c>
      <c r="D331" s="1">
        <v>165830</v>
      </c>
      <c r="E331" s="1">
        <v>171717</v>
      </c>
      <c r="F331" s="1">
        <v>3.56</v>
      </c>
      <c r="G331" s="1">
        <v>5.44</v>
      </c>
      <c r="H331" s="1">
        <v>5.63</v>
      </c>
      <c r="I331" s="9">
        <f>(Table2[[#This Row],[Total Yield in Wh]]-Table2[[#This Row],[Target Yield Wh]])/Table2[[#This Row],[Target Yield Wh]] * 100</f>
        <v>-3.4283151930210751</v>
      </c>
      <c r="J331" s="8">
        <f>SUM(Table2[[#This Row],[Total Yield in Wh]]-Table2[[#This Row],[Target Yield Wh]])</f>
        <v>-5887</v>
      </c>
      <c r="K331" s="9">
        <f>Table2[[#This Row],[Total Yield in Wh]]*0.001*0.1</f>
        <v>16.583000000000002</v>
      </c>
      <c r="L331" s="8"/>
      <c r="M331" s="8"/>
    </row>
    <row r="332" spans="1:13">
      <c r="A332" s="8">
        <f t="shared" si="6"/>
        <v>2022</v>
      </c>
      <c r="B332" s="8">
        <f>MONTH(Table2[[#This Row],[Date]])</f>
        <v>5</v>
      </c>
      <c r="C332" s="21">
        <v>44686</v>
      </c>
      <c r="D332" s="1">
        <v>223420</v>
      </c>
      <c r="E332" s="1">
        <v>171717</v>
      </c>
      <c r="F332" s="1">
        <v>4.79</v>
      </c>
      <c r="G332" s="1">
        <v>7.33</v>
      </c>
      <c r="H332" s="1">
        <v>5.63</v>
      </c>
      <c r="I332" s="9">
        <f>(Table2[[#This Row],[Total Yield in Wh]]-Table2[[#This Row],[Target Yield Wh]])/Table2[[#This Row],[Target Yield Wh]] * 100</f>
        <v>30.109424227071287</v>
      </c>
      <c r="J332" s="8">
        <f>SUM(Table2[[#This Row],[Total Yield in Wh]]-Table2[[#This Row],[Target Yield Wh]])</f>
        <v>51703</v>
      </c>
      <c r="K332" s="9">
        <f>Table2[[#This Row],[Total Yield in Wh]]*0.001*0.1</f>
        <v>22.342000000000002</v>
      </c>
      <c r="L332" s="8"/>
      <c r="M332" s="8"/>
    </row>
    <row r="333" spans="1:13">
      <c r="A333" s="8">
        <f t="shared" si="6"/>
        <v>2022</v>
      </c>
      <c r="B333" s="8">
        <f>MONTH(Table2[[#This Row],[Date]])</f>
        <v>5</v>
      </c>
      <c r="C333" s="21">
        <v>44685</v>
      </c>
      <c r="D333" s="1">
        <v>292520</v>
      </c>
      <c r="E333" s="1">
        <v>171717</v>
      </c>
      <c r="F333" s="1">
        <v>6.27</v>
      </c>
      <c r="G333" s="1">
        <v>9.59</v>
      </c>
      <c r="H333" s="1">
        <v>5.63</v>
      </c>
      <c r="I333" s="9">
        <f>(Table2[[#This Row],[Total Yield in Wh]]-Table2[[#This Row],[Target Yield Wh]])/Table2[[#This Row],[Target Yield Wh]] * 100</f>
        <v>70.350052702993878</v>
      </c>
      <c r="J333" s="8">
        <f>SUM(Table2[[#This Row],[Total Yield in Wh]]-Table2[[#This Row],[Target Yield Wh]])</f>
        <v>120803</v>
      </c>
      <c r="K333" s="9">
        <f>Table2[[#This Row],[Total Yield in Wh]]*0.001*0.1</f>
        <v>29.251999999999999</v>
      </c>
      <c r="L333" s="8"/>
      <c r="M333" s="8"/>
    </row>
    <row r="334" spans="1:13">
      <c r="A334" s="8">
        <f t="shared" si="6"/>
        <v>2022</v>
      </c>
      <c r="B334" s="8">
        <f>MONTH(Table2[[#This Row],[Date]])</f>
        <v>5</v>
      </c>
      <c r="C334" s="21">
        <v>44684</v>
      </c>
      <c r="D334" s="1">
        <v>67570</v>
      </c>
      <c r="E334" s="1">
        <v>171717</v>
      </c>
      <c r="F334" s="1">
        <v>1.45</v>
      </c>
      <c r="G334" s="1">
        <v>2.2200000000000002</v>
      </c>
      <c r="H334" s="1">
        <v>5.63</v>
      </c>
      <c r="I334" s="9">
        <f>(Table2[[#This Row],[Total Yield in Wh]]-Table2[[#This Row],[Target Yield Wh]])/Table2[[#This Row],[Target Yield Wh]] * 100</f>
        <v>-60.650372415078301</v>
      </c>
      <c r="J334" s="8">
        <f>SUM(Table2[[#This Row],[Total Yield in Wh]]-Table2[[#This Row],[Target Yield Wh]])</f>
        <v>-104147</v>
      </c>
      <c r="K334" s="9">
        <f>Table2[[#This Row],[Total Yield in Wh]]*0.001*0.1</f>
        <v>6.7570000000000014</v>
      </c>
      <c r="L334" s="8"/>
      <c r="M334" s="8"/>
    </row>
    <row r="335" spans="1:13">
      <c r="A335" s="8">
        <f t="shared" si="6"/>
        <v>2022</v>
      </c>
      <c r="B335" s="8">
        <f>MONTH(Table2[[#This Row],[Date]])</f>
        <v>5</v>
      </c>
      <c r="C335" s="21">
        <v>44683</v>
      </c>
      <c r="D335" s="1">
        <v>83180</v>
      </c>
      <c r="E335" s="1">
        <v>171717</v>
      </c>
      <c r="F335" s="1">
        <v>1.78</v>
      </c>
      <c r="G335" s="1">
        <v>2.73</v>
      </c>
      <c r="H335" s="1">
        <v>5.63</v>
      </c>
      <c r="I335" s="9">
        <f>(Table2[[#This Row],[Total Yield in Wh]]-Table2[[#This Row],[Target Yield Wh]])/Table2[[#This Row],[Target Yield Wh]] * 100</f>
        <v>-51.55983391277509</v>
      </c>
      <c r="J335" s="8">
        <f>SUM(Table2[[#This Row],[Total Yield in Wh]]-Table2[[#This Row],[Target Yield Wh]])</f>
        <v>-88537</v>
      </c>
      <c r="K335" s="9">
        <f>Table2[[#This Row],[Total Yield in Wh]]*0.001*0.1</f>
        <v>8.3180000000000014</v>
      </c>
      <c r="L335" s="8"/>
      <c r="M335" s="8"/>
    </row>
    <row r="336" spans="1:13">
      <c r="A336" s="8">
        <f t="shared" si="6"/>
        <v>2022</v>
      </c>
      <c r="B336" s="8">
        <f>MONTH(Table2[[#This Row],[Date]])</f>
        <v>5</v>
      </c>
      <c r="C336" s="21">
        <v>44682</v>
      </c>
      <c r="D336" s="1">
        <v>46740</v>
      </c>
      <c r="E336" s="1">
        <v>171717</v>
      </c>
      <c r="F336" s="1">
        <v>1</v>
      </c>
      <c r="G336" s="1">
        <v>1.53</v>
      </c>
      <c r="H336" s="1">
        <v>5.63</v>
      </c>
      <c r="I336" s="9">
        <f>(Table2[[#This Row],[Total Yield in Wh]]-Table2[[#This Row],[Target Yield Wh]])/Table2[[#This Row],[Target Yield Wh]] * 100</f>
        <v>-72.780796310208075</v>
      </c>
      <c r="J336" s="8">
        <f>SUM(Table2[[#This Row],[Total Yield in Wh]]-Table2[[#This Row],[Target Yield Wh]])</f>
        <v>-124977</v>
      </c>
      <c r="K336" s="9">
        <f>Table2[[#This Row],[Total Yield in Wh]]*0.001*0.1</f>
        <v>4.6740000000000004</v>
      </c>
      <c r="L336" s="8"/>
      <c r="M336" s="8"/>
    </row>
    <row r="337" spans="1:13">
      <c r="A337" s="8">
        <f t="shared" si="6"/>
        <v>2022</v>
      </c>
      <c r="B337" s="8">
        <f>MONTH(Table2[[#This Row],[Date]])</f>
        <v>4</v>
      </c>
      <c r="C337" s="21">
        <v>44681</v>
      </c>
      <c r="D337" s="1">
        <v>93400</v>
      </c>
      <c r="E337" s="1">
        <v>139418</v>
      </c>
      <c r="F337" s="1">
        <v>2</v>
      </c>
      <c r="G337" s="1">
        <v>3.06</v>
      </c>
      <c r="H337" s="1">
        <v>4.57</v>
      </c>
      <c r="I337" s="9">
        <f>(Table2[[#This Row],[Total Yield in Wh]]-Table2[[#This Row],[Target Yield Wh]])/Table2[[#This Row],[Target Yield Wh]] * 100</f>
        <v>-33.007215711027271</v>
      </c>
      <c r="J337" s="8">
        <f>SUM(Table2[[#This Row],[Total Yield in Wh]]-Table2[[#This Row],[Target Yield Wh]])</f>
        <v>-46018</v>
      </c>
      <c r="K337" s="9">
        <f>Table2[[#This Row],[Total Yield in Wh]]*0.001*0.1</f>
        <v>9.3400000000000016</v>
      </c>
      <c r="L337" s="8"/>
      <c r="M337" s="8"/>
    </row>
    <row r="338" spans="1:13">
      <c r="A338" s="8">
        <f t="shared" si="6"/>
        <v>2022</v>
      </c>
      <c r="B338" s="8">
        <f>MONTH(Table2[[#This Row],[Date]])</f>
        <v>4</v>
      </c>
      <c r="C338" s="21">
        <v>44680</v>
      </c>
      <c r="D338" s="1">
        <v>157220</v>
      </c>
      <c r="E338" s="1">
        <v>139418</v>
      </c>
      <c r="F338" s="1">
        <v>3.37</v>
      </c>
      <c r="G338" s="1">
        <v>5.16</v>
      </c>
      <c r="H338" s="1">
        <v>4.57</v>
      </c>
      <c r="I338" s="9">
        <f>(Table2[[#This Row],[Total Yield in Wh]]-Table2[[#This Row],[Target Yield Wh]])/Table2[[#This Row],[Target Yield Wh]] * 100</f>
        <v>12.768795994778293</v>
      </c>
      <c r="J338" s="8">
        <f>SUM(Table2[[#This Row],[Total Yield in Wh]]-Table2[[#This Row],[Target Yield Wh]])</f>
        <v>17802</v>
      </c>
      <c r="K338" s="9">
        <f>Table2[[#This Row],[Total Yield in Wh]]*0.001*0.1</f>
        <v>15.722000000000001</v>
      </c>
      <c r="L338" s="8"/>
      <c r="M338" s="8"/>
    </row>
    <row r="339" spans="1:13">
      <c r="A339" s="8">
        <f t="shared" si="6"/>
        <v>2022</v>
      </c>
      <c r="B339" s="8">
        <f>MONTH(Table2[[#This Row],[Date]])</f>
        <v>4</v>
      </c>
      <c r="C339" s="21">
        <v>44679</v>
      </c>
      <c r="D339" s="1">
        <v>113990</v>
      </c>
      <c r="E339" s="1">
        <v>139418</v>
      </c>
      <c r="F339" s="1">
        <v>2.44</v>
      </c>
      <c r="G339" s="1">
        <v>3.74</v>
      </c>
      <c r="H339" s="1">
        <v>4.57</v>
      </c>
      <c r="I339" s="9">
        <f>(Table2[[#This Row],[Total Yield in Wh]]-Table2[[#This Row],[Target Yield Wh]])/Table2[[#This Row],[Target Yield Wh]] * 100</f>
        <v>-18.238677932548164</v>
      </c>
      <c r="J339" s="8">
        <f>SUM(Table2[[#This Row],[Total Yield in Wh]]-Table2[[#This Row],[Target Yield Wh]])</f>
        <v>-25428</v>
      </c>
      <c r="K339" s="9">
        <f>Table2[[#This Row],[Total Yield in Wh]]*0.001*0.1</f>
        <v>11.399000000000001</v>
      </c>
      <c r="L339" s="8"/>
      <c r="M339" s="8"/>
    </row>
    <row r="340" spans="1:13">
      <c r="A340" s="8">
        <f t="shared" si="6"/>
        <v>2022</v>
      </c>
      <c r="B340" s="8">
        <f>MONTH(Table2[[#This Row],[Date]])</f>
        <v>4</v>
      </c>
      <c r="C340" s="21">
        <v>44678</v>
      </c>
      <c r="D340" s="1">
        <v>163300</v>
      </c>
      <c r="E340" s="1">
        <v>139418</v>
      </c>
      <c r="F340" s="1">
        <v>3.5</v>
      </c>
      <c r="G340" s="1">
        <v>5.36</v>
      </c>
      <c r="H340" s="1">
        <v>4.57</v>
      </c>
      <c r="I340" s="9">
        <f>(Table2[[#This Row],[Total Yield in Wh]]-Table2[[#This Row],[Target Yield Wh]])/Table2[[#This Row],[Target Yield Wh]] * 100</f>
        <v>17.129782381041185</v>
      </c>
      <c r="J340" s="8">
        <f>SUM(Table2[[#This Row],[Total Yield in Wh]]-Table2[[#This Row],[Target Yield Wh]])</f>
        <v>23882</v>
      </c>
      <c r="K340" s="9">
        <f>Table2[[#This Row],[Total Yield in Wh]]*0.001*0.1</f>
        <v>16.330000000000002</v>
      </c>
      <c r="L340" s="8"/>
      <c r="M340" s="8"/>
    </row>
    <row r="341" spans="1:13">
      <c r="A341" s="8">
        <f t="shared" si="6"/>
        <v>2022</v>
      </c>
      <c r="B341" s="8">
        <f>MONTH(Table2[[#This Row],[Date]])</f>
        <v>4</v>
      </c>
      <c r="C341" s="21">
        <v>44677</v>
      </c>
      <c r="D341" s="1">
        <v>191690</v>
      </c>
      <c r="E341" s="1">
        <v>139418</v>
      </c>
      <c r="F341" s="1">
        <v>4.1100000000000003</v>
      </c>
      <c r="G341" s="1">
        <v>6.29</v>
      </c>
      <c r="H341" s="1">
        <v>4.57</v>
      </c>
      <c r="I341" s="9">
        <f>(Table2[[#This Row],[Total Yield in Wh]]-Table2[[#This Row],[Target Yield Wh]])/Table2[[#This Row],[Target Yield Wh]] * 100</f>
        <v>37.493006641897033</v>
      </c>
      <c r="J341" s="8">
        <f>SUM(Table2[[#This Row],[Total Yield in Wh]]-Table2[[#This Row],[Target Yield Wh]])</f>
        <v>52272</v>
      </c>
      <c r="K341" s="9">
        <f>Table2[[#This Row],[Total Yield in Wh]]*0.001*0.1</f>
        <v>19.169</v>
      </c>
      <c r="L341" s="8"/>
      <c r="M341" s="8"/>
    </row>
    <row r="342" spans="1:13">
      <c r="A342" s="8">
        <f t="shared" si="6"/>
        <v>2022</v>
      </c>
      <c r="B342" s="8">
        <f>MONTH(Table2[[#This Row],[Date]])</f>
        <v>4</v>
      </c>
      <c r="C342" s="21">
        <v>44676</v>
      </c>
      <c r="D342" s="1">
        <v>121970</v>
      </c>
      <c r="E342" s="1">
        <v>139418</v>
      </c>
      <c r="F342" s="1">
        <v>2.62</v>
      </c>
      <c r="G342" s="1">
        <v>4</v>
      </c>
      <c r="H342" s="1">
        <v>4.57</v>
      </c>
      <c r="I342" s="9">
        <f>(Table2[[#This Row],[Total Yield in Wh]]-Table2[[#This Row],[Target Yield Wh]])/Table2[[#This Row],[Target Yield Wh]] * 100</f>
        <v>-12.514883300578116</v>
      </c>
      <c r="J342" s="8">
        <f>SUM(Table2[[#This Row],[Total Yield in Wh]]-Table2[[#This Row],[Target Yield Wh]])</f>
        <v>-17448</v>
      </c>
      <c r="K342" s="9">
        <f>Table2[[#This Row],[Total Yield in Wh]]*0.001*0.1</f>
        <v>12.197000000000001</v>
      </c>
      <c r="L342" s="8"/>
      <c r="M342" s="8"/>
    </row>
    <row r="343" spans="1:13">
      <c r="A343" s="8">
        <f t="shared" si="6"/>
        <v>2022</v>
      </c>
      <c r="B343" s="8">
        <f>MONTH(Table2[[#This Row],[Date]])</f>
        <v>4</v>
      </c>
      <c r="C343" s="21">
        <v>44675</v>
      </c>
      <c r="D343" s="1">
        <v>238460</v>
      </c>
      <c r="E343" s="1">
        <v>139418</v>
      </c>
      <c r="F343" s="1">
        <v>5.1100000000000003</v>
      </c>
      <c r="G343" s="1">
        <v>7.82</v>
      </c>
      <c r="H343" s="1">
        <v>4.57</v>
      </c>
      <c r="I343" s="9">
        <f>(Table2[[#This Row],[Total Yield in Wh]]-Table2[[#This Row],[Target Yield Wh]])/Table2[[#This Row],[Target Yield Wh]] * 100</f>
        <v>71.039607511225228</v>
      </c>
      <c r="J343" s="8">
        <f>SUM(Table2[[#This Row],[Total Yield in Wh]]-Table2[[#This Row],[Target Yield Wh]])</f>
        <v>99042</v>
      </c>
      <c r="K343" s="9">
        <f>Table2[[#This Row],[Total Yield in Wh]]*0.001*0.1</f>
        <v>23.846000000000004</v>
      </c>
      <c r="L343" s="8"/>
      <c r="M343" s="8"/>
    </row>
    <row r="344" spans="1:13">
      <c r="A344" s="8">
        <f t="shared" si="6"/>
        <v>2022</v>
      </c>
      <c r="B344" s="8">
        <f>MONTH(Table2[[#This Row],[Date]])</f>
        <v>4</v>
      </c>
      <c r="C344" s="21">
        <v>44674</v>
      </c>
      <c r="D344" s="1">
        <v>258000</v>
      </c>
      <c r="E344" s="1">
        <v>139418</v>
      </c>
      <c r="F344" s="1">
        <v>5.53</v>
      </c>
      <c r="G344" s="1">
        <v>8.4600000000000009</v>
      </c>
      <c r="H344" s="1">
        <v>4.57</v>
      </c>
      <c r="I344" s="9">
        <f>(Table2[[#This Row],[Total Yield in Wh]]-Table2[[#This Row],[Target Yield Wh]])/Table2[[#This Row],[Target Yield Wh]] * 100</f>
        <v>85.055014417076706</v>
      </c>
      <c r="J344" s="8">
        <f>SUM(Table2[[#This Row],[Total Yield in Wh]]-Table2[[#This Row],[Target Yield Wh]])</f>
        <v>118582</v>
      </c>
      <c r="K344" s="9">
        <f>Table2[[#This Row],[Total Yield in Wh]]*0.001*0.1</f>
        <v>25.8</v>
      </c>
      <c r="L344" s="8"/>
      <c r="M344" s="8"/>
    </row>
    <row r="345" spans="1:13">
      <c r="A345" s="8">
        <f t="shared" si="6"/>
        <v>2022</v>
      </c>
      <c r="B345" s="8">
        <f>MONTH(Table2[[#This Row],[Date]])</f>
        <v>4</v>
      </c>
      <c r="C345" s="21">
        <v>44673</v>
      </c>
      <c r="D345" s="1">
        <v>24230</v>
      </c>
      <c r="E345" s="1">
        <v>139418</v>
      </c>
      <c r="F345" s="1">
        <v>0.52</v>
      </c>
      <c r="G345" s="1">
        <v>0.79</v>
      </c>
      <c r="H345" s="1">
        <v>4.57</v>
      </c>
      <c r="I345" s="9">
        <f>(Table2[[#This Row],[Total Yield in Wh]]-Table2[[#This Row],[Target Yield Wh]])/Table2[[#This Row],[Target Yield Wh]] * 100</f>
        <v>-82.620608529745084</v>
      </c>
      <c r="J345" s="8">
        <f>SUM(Table2[[#This Row],[Total Yield in Wh]]-Table2[[#This Row],[Target Yield Wh]])</f>
        <v>-115188</v>
      </c>
      <c r="K345" s="9">
        <f>Table2[[#This Row],[Total Yield in Wh]]*0.001*0.1</f>
        <v>2.423</v>
      </c>
      <c r="L345" s="8"/>
      <c r="M345" s="8"/>
    </row>
    <row r="346" spans="1:13">
      <c r="A346" s="8">
        <f t="shared" si="6"/>
        <v>2022</v>
      </c>
      <c r="B346" s="8">
        <f>MONTH(Table2[[#This Row],[Date]])</f>
        <v>4</v>
      </c>
      <c r="C346" s="21">
        <v>44672</v>
      </c>
      <c r="D346" s="1">
        <v>306140</v>
      </c>
      <c r="E346" s="1">
        <v>139418</v>
      </c>
      <c r="F346" s="1">
        <v>6.56</v>
      </c>
      <c r="G346" s="1">
        <v>10.039999999999999</v>
      </c>
      <c r="H346" s="1">
        <v>4.57</v>
      </c>
      <c r="I346" s="9">
        <f>(Table2[[#This Row],[Total Yield in Wh]]-Table2[[#This Row],[Target Yield Wh]])/Table2[[#This Row],[Target Yield Wh]] * 100</f>
        <v>119.58427175830954</v>
      </c>
      <c r="J346" s="8">
        <f>SUM(Table2[[#This Row],[Total Yield in Wh]]-Table2[[#This Row],[Target Yield Wh]])</f>
        <v>166722</v>
      </c>
      <c r="K346" s="9">
        <f>Table2[[#This Row],[Total Yield in Wh]]*0.001*0.1</f>
        <v>30.614000000000001</v>
      </c>
      <c r="L346" s="8"/>
      <c r="M346" s="8"/>
    </row>
    <row r="347" spans="1:13">
      <c r="A347" s="8">
        <f t="shared" si="6"/>
        <v>2022</v>
      </c>
      <c r="B347" s="8">
        <f>MONTH(Table2[[#This Row],[Date]])</f>
        <v>4</v>
      </c>
      <c r="C347" s="21">
        <v>44671</v>
      </c>
      <c r="D347" s="1">
        <v>47750</v>
      </c>
      <c r="E347" s="1">
        <v>139418</v>
      </c>
      <c r="F347" s="1">
        <v>1.02</v>
      </c>
      <c r="G347" s="1">
        <v>1.57</v>
      </c>
      <c r="H347" s="1">
        <v>4.57</v>
      </c>
      <c r="I347" s="9">
        <f>(Table2[[#This Row],[Total Yield in Wh]]-Table2[[#This Row],[Target Yield Wh]])/Table2[[#This Row],[Target Yield Wh]] * 100</f>
        <v>-65.750476982885999</v>
      </c>
      <c r="J347" s="8">
        <f>SUM(Table2[[#This Row],[Total Yield in Wh]]-Table2[[#This Row],[Target Yield Wh]])</f>
        <v>-91668</v>
      </c>
      <c r="K347" s="9">
        <f>Table2[[#This Row],[Total Yield in Wh]]*0.001*0.1</f>
        <v>4.7750000000000004</v>
      </c>
      <c r="L347" s="8"/>
      <c r="M347" s="8"/>
    </row>
    <row r="348" spans="1:13">
      <c r="A348" s="8">
        <f t="shared" si="6"/>
        <v>2022</v>
      </c>
      <c r="B348" s="8">
        <f>MONTH(Table2[[#This Row],[Date]])</f>
        <v>4</v>
      </c>
      <c r="C348" s="21">
        <v>44670</v>
      </c>
      <c r="D348" s="1">
        <v>292510</v>
      </c>
      <c r="E348" s="1">
        <v>139418</v>
      </c>
      <c r="F348" s="1">
        <v>6.27</v>
      </c>
      <c r="G348" s="1">
        <v>9.59</v>
      </c>
      <c r="H348" s="1">
        <v>4.57</v>
      </c>
      <c r="I348" s="9">
        <f>(Table2[[#This Row],[Total Yield in Wh]]-Table2[[#This Row],[Target Yield Wh]])/Table2[[#This Row],[Target Yield Wh]] * 100</f>
        <v>109.80791576410508</v>
      </c>
      <c r="J348" s="8">
        <f>SUM(Table2[[#This Row],[Total Yield in Wh]]-Table2[[#This Row],[Target Yield Wh]])</f>
        <v>153092</v>
      </c>
      <c r="K348" s="9">
        <f>Table2[[#This Row],[Total Yield in Wh]]*0.001*0.1</f>
        <v>29.251000000000001</v>
      </c>
      <c r="L348" s="8"/>
      <c r="M348" s="8"/>
    </row>
    <row r="349" spans="1:13">
      <c r="A349" s="8">
        <f t="shared" si="6"/>
        <v>2022</v>
      </c>
      <c r="B349" s="8">
        <f>MONTH(Table2[[#This Row],[Date]])</f>
        <v>4</v>
      </c>
      <c r="C349" s="21">
        <v>44669</v>
      </c>
      <c r="D349" s="1">
        <v>56200</v>
      </c>
      <c r="E349" s="1">
        <v>139418</v>
      </c>
      <c r="F349" s="1">
        <v>1.2</v>
      </c>
      <c r="G349" s="1">
        <v>1.84</v>
      </c>
      <c r="H349" s="1">
        <v>4.57</v>
      </c>
      <c r="I349" s="9">
        <f>(Table2[[#This Row],[Total Yield in Wh]]-Table2[[#This Row],[Target Yield Wh]])/Table2[[#This Row],[Target Yield Wh]] * 100</f>
        <v>-59.689566626977864</v>
      </c>
      <c r="J349" s="8">
        <f>SUM(Table2[[#This Row],[Total Yield in Wh]]-Table2[[#This Row],[Target Yield Wh]])</f>
        <v>-83218</v>
      </c>
      <c r="K349" s="9">
        <f>Table2[[#This Row],[Total Yield in Wh]]*0.001*0.1</f>
        <v>5.620000000000001</v>
      </c>
      <c r="L349" s="8"/>
      <c r="M349" s="8"/>
    </row>
    <row r="350" spans="1:13">
      <c r="A350" s="8">
        <f t="shared" si="6"/>
        <v>2022</v>
      </c>
      <c r="B350" s="8">
        <f>MONTH(Table2[[#This Row],[Date]])</f>
        <v>4</v>
      </c>
      <c r="C350" s="21">
        <v>44668</v>
      </c>
      <c r="D350" s="1">
        <v>271110</v>
      </c>
      <c r="E350" s="1">
        <v>139418</v>
      </c>
      <c r="F350" s="1">
        <v>5.81</v>
      </c>
      <c r="G350" s="1">
        <v>8.89</v>
      </c>
      <c r="H350" s="1">
        <v>4.57</v>
      </c>
      <c r="I350" s="9">
        <f>(Table2[[#This Row],[Total Yield in Wh]]-Table2[[#This Row],[Target Yield Wh]])/Table2[[#This Row],[Target Yield Wh]] * 100</f>
        <v>94.458391312456072</v>
      </c>
      <c r="J350" s="8">
        <f>SUM(Table2[[#This Row],[Total Yield in Wh]]-Table2[[#This Row],[Target Yield Wh]])</f>
        <v>131692</v>
      </c>
      <c r="K350" s="9">
        <f>Table2[[#This Row],[Total Yield in Wh]]*0.001*0.1</f>
        <v>27.111000000000004</v>
      </c>
      <c r="L350" s="8"/>
      <c r="M350" s="8"/>
    </row>
    <row r="351" spans="1:13">
      <c r="A351" s="8">
        <f t="shared" si="6"/>
        <v>2022</v>
      </c>
      <c r="B351" s="8">
        <f>MONTH(Table2[[#This Row],[Date]])</f>
        <v>4</v>
      </c>
      <c r="C351" s="21">
        <v>44667</v>
      </c>
      <c r="D351" s="1">
        <v>271110</v>
      </c>
      <c r="E351" s="1">
        <v>139418</v>
      </c>
      <c r="F351" s="1">
        <v>5.81</v>
      </c>
      <c r="G351" s="1">
        <v>8.89</v>
      </c>
      <c r="H351" s="1">
        <v>4.57</v>
      </c>
      <c r="I351" s="9">
        <f>(Table2[[#This Row],[Total Yield in Wh]]-Table2[[#This Row],[Target Yield Wh]])/Table2[[#This Row],[Target Yield Wh]] * 100</f>
        <v>94.458391312456072</v>
      </c>
      <c r="J351" s="8">
        <f>SUM(Table2[[#This Row],[Total Yield in Wh]]-Table2[[#This Row],[Target Yield Wh]])</f>
        <v>131692</v>
      </c>
      <c r="K351" s="9">
        <f>Table2[[#This Row],[Total Yield in Wh]]*0.001*0.1</f>
        <v>27.111000000000004</v>
      </c>
      <c r="L351" s="8"/>
      <c r="M351" s="8"/>
    </row>
    <row r="352" spans="1:13">
      <c r="A352" s="8">
        <f t="shared" si="6"/>
        <v>2022</v>
      </c>
      <c r="B352" s="8">
        <f>MONTH(Table2[[#This Row],[Date]])</f>
        <v>4</v>
      </c>
      <c r="C352" s="21">
        <v>44666</v>
      </c>
      <c r="D352" s="1">
        <v>177960</v>
      </c>
      <c r="E352" s="1">
        <v>139418</v>
      </c>
      <c r="F352" s="1">
        <v>3.82</v>
      </c>
      <c r="G352" s="1">
        <v>5.84</v>
      </c>
      <c r="H352" s="1">
        <v>4.57</v>
      </c>
      <c r="I352" s="9">
        <f>(Table2[[#This Row],[Total Yield in Wh]]-Table2[[#This Row],[Target Yield Wh]])/Table2[[#This Row],[Target Yield Wh]] * 100</f>
        <v>27.644923897918488</v>
      </c>
      <c r="J352" s="8">
        <f>SUM(Table2[[#This Row],[Total Yield in Wh]]-Table2[[#This Row],[Target Yield Wh]])</f>
        <v>38542</v>
      </c>
      <c r="K352" s="9">
        <f>Table2[[#This Row],[Total Yield in Wh]]*0.001*0.1</f>
        <v>17.796000000000003</v>
      </c>
      <c r="L352" s="8"/>
      <c r="M352" s="8"/>
    </row>
    <row r="353" spans="1:13">
      <c r="A353" s="8">
        <f t="shared" si="6"/>
        <v>2022</v>
      </c>
      <c r="B353" s="8">
        <f>MONTH(Table2[[#This Row],[Date]])</f>
        <v>4</v>
      </c>
      <c r="C353" s="21">
        <v>44665</v>
      </c>
      <c r="D353" s="1">
        <v>222090</v>
      </c>
      <c r="E353" s="1">
        <v>139418</v>
      </c>
      <c r="F353" s="1">
        <v>4.76</v>
      </c>
      <c r="G353" s="1">
        <v>7.28</v>
      </c>
      <c r="H353" s="1">
        <v>4.57</v>
      </c>
      <c r="I353" s="9">
        <f>(Table2[[#This Row],[Total Yield in Wh]]-Table2[[#This Row],[Target Yield Wh]])/Table2[[#This Row],[Target Yield Wh]] * 100</f>
        <v>59.297938573211496</v>
      </c>
      <c r="J353" s="8">
        <f>SUM(Table2[[#This Row],[Total Yield in Wh]]-Table2[[#This Row],[Target Yield Wh]])</f>
        <v>82672</v>
      </c>
      <c r="K353" s="9">
        <f>Table2[[#This Row],[Total Yield in Wh]]*0.001*0.1</f>
        <v>22.209000000000003</v>
      </c>
      <c r="L353" s="8"/>
      <c r="M353" s="8"/>
    </row>
    <row r="354" spans="1:13">
      <c r="A354" s="8">
        <f t="shared" si="6"/>
        <v>2022</v>
      </c>
      <c r="B354" s="8">
        <f>MONTH(Table2[[#This Row],[Date]])</f>
        <v>4</v>
      </c>
      <c r="C354" s="21">
        <v>44664</v>
      </c>
      <c r="D354" s="1">
        <v>56240</v>
      </c>
      <c r="E354" s="1">
        <v>139418</v>
      </c>
      <c r="F354" s="1">
        <v>1.21</v>
      </c>
      <c r="G354" s="1">
        <v>1.84</v>
      </c>
      <c r="H354" s="1">
        <v>4.57</v>
      </c>
      <c r="I354" s="9">
        <f>(Table2[[#This Row],[Total Yield in Wh]]-Table2[[#This Row],[Target Yield Wh]])/Table2[[#This Row],[Target Yield Wh]] * 100</f>
        <v>-59.660875927068233</v>
      </c>
      <c r="J354" s="8">
        <f>SUM(Table2[[#This Row],[Total Yield in Wh]]-Table2[[#This Row],[Target Yield Wh]])</f>
        <v>-83178</v>
      </c>
      <c r="K354" s="9">
        <f>Table2[[#This Row],[Total Yield in Wh]]*0.001*0.1</f>
        <v>5.6240000000000006</v>
      </c>
      <c r="L354" s="8"/>
      <c r="M354" s="8"/>
    </row>
    <row r="355" spans="1:13">
      <c r="A355" s="8">
        <f t="shared" si="6"/>
        <v>2022</v>
      </c>
      <c r="B355" s="8">
        <f>MONTH(Table2[[#This Row],[Date]])</f>
        <v>4</v>
      </c>
      <c r="C355" s="21">
        <v>44663</v>
      </c>
      <c r="D355" s="1">
        <v>129700</v>
      </c>
      <c r="E355" s="1">
        <v>139418</v>
      </c>
      <c r="F355" s="1">
        <v>2.78</v>
      </c>
      <c r="G355" s="1">
        <v>4.25</v>
      </c>
      <c r="H355" s="1">
        <v>4.57</v>
      </c>
      <c r="I355" s="9">
        <f>(Table2[[#This Row],[Total Yield in Wh]]-Table2[[#This Row],[Target Yield Wh]])/Table2[[#This Row],[Target Yield Wh]] * 100</f>
        <v>-6.9704055430432215</v>
      </c>
      <c r="J355" s="8">
        <f>SUM(Table2[[#This Row],[Total Yield in Wh]]-Table2[[#This Row],[Target Yield Wh]])</f>
        <v>-9718</v>
      </c>
      <c r="K355" s="9">
        <f>Table2[[#This Row],[Total Yield in Wh]]*0.001*0.1</f>
        <v>12.969999999999999</v>
      </c>
      <c r="L355" s="8"/>
      <c r="M355" s="8"/>
    </row>
    <row r="356" spans="1:13">
      <c r="A356" s="8">
        <f t="shared" si="6"/>
        <v>2022</v>
      </c>
      <c r="B356" s="8">
        <f>MONTH(Table2[[#This Row],[Date]])</f>
        <v>4</v>
      </c>
      <c r="C356" s="21">
        <v>44662</v>
      </c>
      <c r="D356" s="1">
        <v>244800</v>
      </c>
      <c r="E356" s="1">
        <v>139418</v>
      </c>
      <c r="F356" s="1">
        <v>5.25</v>
      </c>
      <c r="G356" s="1">
        <v>8.0299999999999994</v>
      </c>
      <c r="H356" s="1">
        <v>4.57</v>
      </c>
      <c r="I356" s="9">
        <f>(Table2[[#This Row],[Total Yield in Wh]]-Table2[[#This Row],[Target Yield Wh]])/Table2[[#This Row],[Target Yield Wh]] * 100</f>
        <v>75.587083446900678</v>
      </c>
      <c r="J356" s="8">
        <f>SUM(Table2[[#This Row],[Total Yield in Wh]]-Table2[[#This Row],[Target Yield Wh]])</f>
        <v>105382</v>
      </c>
      <c r="K356" s="9">
        <f>Table2[[#This Row],[Total Yield in Wh]]*0.001*0.1</f>
        <v>24.480000000000004</v>
      </c>
      <c r="L356" s="8"/>
      <c r="M356" s="8"/>
    </row>
    <row r="357" spans="1:13">
      <c r="A357" s="8">
        <f t="shared" si="6"/>
        <v>2022</v>
      </c>
      <c r="B357" s="8">
        <f>MONTH(Table2[[#This Row],[Date]])</f>
        <v>4</v>
      </c>
      <c r="C357" s="21">
        <v>44661</v>
      </c>
      <c r="D357" s="1">
        <v>226320</v>
      </c>
      <c r="E357" s="1">
        <v>139418</v>
      </c>
      <c r="F357" s="1">
        <v>4.8499999999999996</v>
      </c>
      <c r="G357" s="1">
        <v>7.42</v>
      </c>
      <c r="H357" s="1">
        <v>4.57</v>
      </c>
      <c r="I357" s="9">
        <f>(Table2[[#This Row],[Total Yield in Wh]]-Table2[[#This Row],[Target Yield Wh]])/Table2[[#This Row],[Target Yield Wh]] * 100</f>
        <v>62.331980088654262</v>
      </c>
      <c r="J357" s="8">
        <f>SUM(Table2[[#This Row],[Total Yield in Wh]]-Table2[[#This Row],[Target Yield Wh]])</f>
        <v>86902</v>
      </c>
      <c r="K357" s="9">
        <f>Table2[[#This Row],[Total Yield in Wh]]*0.001*0.1</f>
        <v>22.632000000000001</v>
      </c>
      <c r="L357" s="8"/>
      <c r="M357" s="8"/>
    </row>
    <row r="358" spans="1:13">
      <c r="A358" s="8">
        <f t="shared" si="6"/>
        <v>2022</v>
      </c>
      <c r="B358" s="8">
        <f>MONTH(Table2[[#This Row],[Date]])</f>
        <v>4</v>
      </c>
      <c r="C358" s="21">
        <v>44660</v>
      </c>
      <c r="D358" s="1">
        <v>295850</v>
      </c>
      <c r="E358" s="1">
        <v>139418</v>
      </c>
      <c r="F358" s="1">
        <v>6.34</v>
      </c>
      <c r="G358" s="1">
        <v>9.6999999999999993</v>
      </c>
      <c r="H358" s="1">
        <v>4.57</v>
      </c>
      <c r="I358" s="9">
        <f>(Table2[[#This Row],[Total Yield in Wh]]-Table2[[#This Row],[Target Yield Wh]])/Table2[[#This Row],[Target Yield Wh]] * 100</f>
        <v>112.20358920655869</v>
      </c>
      <c r="J358" s="8">
        <f>SUM(Table2[[#This Row],[Total Yield in Wh]]-Table2[[#This Row],[Target Yield Wh]])</f>
        <v>156432</v>
      </c>
      <c r="K358" s="9">
        <f>Table2[[#This Row],[Total Yield in Wh]]*0.001*0.1</f>
        <v>29.585000000000004</v>
      </c>
      <c r="L358" s="8"/>
      <c r="M358" s="8"/>
    </row>
    <row r="359" spans="1:13">
      <c r="A359" s="8">
        <f t="shared" si="6"/>
        <v>2022</v>
      </c>
      <c r="B359" s="8">
        <f>MONTH(Table2[[#This Row],[Date]])</f>
        <v>4</v>
      </c>
      <c r="C359" s="21">
        <v>44659</v>
      </c>
      <c r="D359" s="1">
        <v>38550</v>
      </c>
      <c r="E359" s="1">
        <v>139418</v>
      </c>
      <c r="F359" s="1">
        <v>0.83</v>
      </c>
      <c r="G359" s="1">
        <v>1.26</v>
      </c>
      <c r="H359" s="1">
        <v>4.57</v>
      </c>
      <c r="I359" s="9">
        <f>(Table2[[#This Row],[Total Yield in Wh]]-Table2[[#This Row],[Target Yield Wh]])/Table2[[#This Row],[Target Yield Wh]] * 100</f>
        <v>-72.349337962099582</v>
      </c>
      <c r="J359" s="8">
        <f>SUM(Table2[[#This Row],[Total Yield in Wh]]-Table2[[#This Row],[Target Yield Wh]])</f>
        <v>-100868</v>
      </c>
      <c r="K359" s="9">
        <f>Table2[[#This Row],[Total Yield in Wh]]*0.001*0.1</f>
        <v>3.8550000000000004</v>
      </c>
      <c r="L359" s="8"/>
      <c r="M359" s="8"/>
    </row>
    <row r="360" spans="1:13">
      <c r="A360" s="8">
        <f t="shared" si="6"/>
        <v>2022</v>
      </c>
      <c r="B360" s="8">
        <f>MONTH(Table2[[#This Row],[Date]])</f>
        <v>4</v>
      </c>
      <c r="C360" s="21">
        <v>44658</v>
      </c>
      <c r="D360" s="1">
        <v>0</v>
      </c>
      <c r="E360" s="1">
        <v>139418</v>
      </c>
      <c r="F360" s="1">
        <v>0</v>
      </c>
      <c r="G360" s="1">
        <v>0</v>
      </c>
      <c r="H360" s="1">
        <v>4.57</v>
      </c>
      <c r="I360" s="9">
        <f>(Table2[[#This Row],[Total Yield in Wh]]-Table2[[#This Row],[Target Yield Wh]])/Table2[[#This Row],[Target Yield Wh]] * 100</f>
        <v>-100</v>
      </c>
      <c r="J360" s="8">
        <f>SUM(Table2[[#This Row],[Total Yield in Wh]]-Table2[[#This Row],[Target Yield Wh]])</f>
        <v>-139418</v>
      </c>
      <c r="K360" s="9">
        <f>Table2[[#This Row],[Total Yield in Wh]]*0.001*0.1</f>
        <v>0</v>
      </c>
      <c r="L360" s="8"/>
      <c r="M360" s="8"/>
    </row>
    <row r="361" spans="1:13">
      <c r="A361" s="8">
        <f t="shared" si="6"/>
        <v>2022</v>
      </c>
      <c r="B361" s="8">
        <f>MONTH(Table2[[#This Row],[Date]])</f>
        <v>4</v>
      </c>
      <c r="C361" s="21">
        <v>44657</v>
      </c>
      <c r="D361" s="1">
        <v>3030</v>
      </c>
      <c r="E361" s="1">
        <v>139418</v>
      </c>
      <c r="F361" s="1">
        <v>0.06</v>
      </c>
      <c r="G361" s="1">
        <v>0.1</v>
      </c>
      <c r="H361" s="1">
        <v>4.57</v>
      </c>
      <c r="I361" s="9">
        <f>(Table2[[#This Row],[Total Yield in Wh]]-Table2[[#This Row],[Target Yield Wh]])/Table2[[#This Row],[Target Yield Wh]] * 100</f>
        <v>-97.826679481845957</v>
      </c>
      <c r="J361" s="8">
        <f>SUM(Table2[[#This Row],[Total Yield in Wh]]-Table2[[#This Row],[Target Yield Wh]])</f>
        <v>-136388</v>
      </c>
      <c r="K361" s="9">
        <f>Table2[[#This Row],[Total Yield in Wh]]*0.001*0.1</f>
        <v>0.30300000000000005</v>
      </c>
      <c r="L361" s="8"/>
      <c r="M361" s="8"/>
    </row>
    <row r="362" spans="1:13">
      <c r="A362" s="8">
        <f t="shared" si="6"/>
        <v>2022</v>
      </c>
      <c r="B362" s="8">
        <f>MONTH(Table2[[#This Row],[Date]])</f>
        <v>4</v>
      </c>
      <c r="C362" s="21">
        <v>44656</v>
      </c>
      <c r="D362" s="1">
        <v>121670</v>
      </c>
      <c r="E362" s="1">
        <v>139418</v>
      </c>
      <c r="F362" s="1">
        <v>2.61</v>
      </c>
      <c r="G362" s="1">
        <v>3.99</v>
      </c>
      <c r="H362" s="1">
        <v>4.57</v>
      </c>
      <c r="I362" s="9">
        <f>(Table2[[#This Row],[Total Yield in Wh]]-Table2[[#This Row],[Target Yield Wh]])/Table2[[#This Row],[Target Yield Wh]] * 100</f>
        <v>-12.730063549900301</v>
      </c>
      <c r="J362" s="8">
        <f>SUM(Table2[[#This Row],[Total Yield in Wh]]-Table2[[#This Row],[Target Yield Wh]])</f>
        <v>-17748</v>
      </c>
      <c r="K362" s="9">
        <f>Table2[[#This Row],[Total Yield in Wh]]*0.001*0.1</f>
        <v>12.167000000000002</v>
      </c>
      <c r="L362" s="8"/>
      <c r="M362" s="8"/>
    </row>
    <row r="363" spans="1:13">
      <c r="A363" s="8">
        <f t="shared" si="6"/>
        <v>2022</v>
      </c>
      <c r="B363" s="8">
        <f>MONTH(Table2[[#This Row],[Date]])</f>
        <v>4</v>
      </c>
      <c r="C363" s="21">
        <v>44655</v>
      </c>
      <c r="D363" s="1">
        <v>44300</v>
      </c>
      <c r="E363" s="1">
        <v>139418</v>
      </c>
      <c r="F363" s="1">
        <v>0.95</v>
      </c>
      <c r="G363" s="1">
        <v>1.45</v>
      </c>
      <c r="H363" s="1">
        <v>4.57</v>
      </c>
      <c r="I363" s="9">
        <f>(Table2[[#This Row],[Total Yield in Wh]]-Table2[[#This Row],[Target Yield Wh]])/Table2[[#This Row],[Target Yield Wh]] * 100</f>
        <v>-68.225049850091096</v>
      </c>
      <c r="J363" s="8">
        <f>SUM(Table2[[#This Row],[Total Yield in Wh]]-Table2[[#This Row],[Target Yield Wh]])</f>
        <v>-95118</v>
      </c>
      <c r="K363" s="9">
        <f>Table2[[#This Row],[Total Yield in Wh]]*0.001*0.1</f>
        <v>4.4300000000000006</v>
      </c>
      <c r="L363" s="8"/>
      <c r="M363" s="8"/>
    </row>
    <row r="364" spans="1:13">
      <c r="A364" s="8">
        <f t="shared" si="6"/>
        <v>2022</v>
      </c>
      <c r="B364" s="8">
        <f>MONTH(Table2[[#This Row],[Date]])</f>
        <v>4</v>
      </c>
      <c r="C364" s="21">
        <v>44654</v>
      </c>
      <c r="D364" s="1">
        <v>174530</v>
      </c>
      <c r="E364" s="1">
        <v>139418</v>
      </c>
      <c r="F364" s="1">
        <v>3.74</v>
      </c>
      <c r="G364" s="1">
        <v>5.72</v>
      </c>
      <c r="H364" s="1">
        <v>4.57</v>
      </c>
      <c r="I364" s="9">
        <f>(Table2[[#This Row],[Total Yield in Wh]]-Table2[[#This Row],[Target Yield Wh]])/Table2[[#This Row],[Target Yield Wh]] * 100</f>
        <v>25.18469638066821</v>
      </c>
      <c r="J364" s="8">
        <f>SUM(Table2[[#This Row],[Total Yield in Wh]]-Table2[[#This Row],[Target Yield Wh]])</f>
        <v>35112</v>
      </c>
      <c r="K364" s="9">
        <f>Table2[[#This Row],[Total Yield in Wh]]*0.001*0.1</f>
        <v>17.452999999999999</v>
      </c>
      <c r="L364" s="8"/>
      <c r="M364" s="8"/>
    </row>
    <row r="365" spans="1:13">
      <c r="A365" s="8">
        <f t="shared" si="6"/>
        <v>2022</v>
      </c>
      <c r="B365" s="8">
        <f>MONTH(Table2[[#This Row],[Date]])</f>
        <v>4</v>
      </c>
      <c r="C365" s="21">
        <v>44653</v>
      </c>
      <c r="D365" s="1">
        <v>13760</v>
      </c>
      <c r="E365" s="1">
        <v>139418</v>
      </c>
      <c r="F365" s="1">
        <v>0.3</v>
      </c>
      <c r="G365" s="1">
        <v>0.45</v>
      </c>
      <c r="H365" s="1">
        <v>4.57</v>
      </c>
      <c r="I365" s="9">
        <f>(Table2[[#This Row],[Total Yield in Wh]]-Table2[[#This Row],[Target Yield Wh]])/Table2[[#This Row],[Target Yield Wh]] * 100</f>
        <v>-90.130399231089243</v>
      </c>
      <c r="J365" s="8">
        <f>SUM(Table2[[#This Row],[Total Yield in Wh]]-Table2[[#This Row],[Target Yield Wh]])</f>
        <v>-125658</v>
      </c>
      <c r="K365" s="9">
        <f>Table2[[#This Row],[Total Yield in Wh]]*0.001*0.1</f>
        <v>1.3760000000000001</v>
      </c>
      <c r="L365" s="8"/>
      <c r="M365" s="8"/>
    </row>
    <row r="366" spans="1:13">
      <c r="A366" s="8">
        <f t="shared" si="6"/>
        <v>2022</v>
      </c>
      <c r="B366" s="8">
        <f>MONTH(Table2[[#This Row],[Date]])</f>
        <v>4</v>
      </c>
      <c r="C366" s="21">
        <v>44652</v>
      </c>
      <c r="D366" s="1">
        <v>149280</v>
      </c>
      <c r="E366" s="1">
        <v>139418</v>
      </c>
      <c r="F366" s="1">
        <v>3.2</v>
      </c>
      <c r="G366" s="1">
        <v>4.9000000000000004</v>
      </c>
      <c r="H366" s="1">
        <v>4.57</v>
      </c>
      <c r="I366" s="9">
        <f>(Table2[[#This Row],[Total Yield in Wh]]-Table2[[#This Row],[Target Yield Wh]])/Table2[[#This Row],[Target Yield Wh]] * 100</f>
        <v>7.0736920627178703</v>
      </c>
      <c r="J366" s="8">
        <f>SUM(Table2[[#This Row],[Total Yield in Wh]]-Table2[[#This Row],[Target Yield Wh]])</f>
        <v>9862</v>
      </c>
      <c r="K366" s="9">
        <f>Table2[[#This Row],[Total Yield in Wh]]*0.001*0.1</f>
        <v>14.928000000000001</v>
      </c>
      <c r="L366" s="8"/>
      <c r="M366" s="8"/>
    </row>
    <row r="367" spans="1:13">
      <c r="A367" s="8">
        <f t="shared" si="6"/>
        <v>2022</v>
      </c>
      <c r="B367" s="8">
        <f>MONTH(Table2[[#This Row],[Date]])</f>
        <v>3</v>
      </c>
      <c r="C367" s="21">
        <v>44651</v>
      </c>
      <c r="D367" s="1">
        <v>1610</v>
      </c>
      <c r="E367" s="1">
        <v>85858</v>
      </c>
      <c r="F367" s="1">
        <v>0.03</v>
      </c>
      <c r="G367" s="1">
        <v>0.05</v>
      </c>
      <c r="H367" s="8">
        <v>2.82</v>
      </c>
      <c r="I367" s="9">
        <f>(Table2[[#This Row],[Total Yield in Wh]]-Table2[[#This Row],[Target Yield Wh]])/Table2[[#This Row],[Target Yield Wh]] * 100</f>
        <v>-98.124810734002651</v>
      </c>
      <c r="J367" s="8">
        <f>SUM(Table2[[#This Row],[Total Yield in Wh]]-Table2[[#This Row],[Target Yield Wh]])</f>
        <v>-84248</v>
      </c>
      <c r="K367" s="9">
        <f>Table2[[#This Row],[Total Yield in Wh]]*0.001*0.1</f>
        <v>0.16100000000000003</v>
      </c>
      <c r="L367" s="8"/>
      <c r="M367" s="8"/>
    </row>
    <row r="368" spans="1:13">
      <c r="A368" s="8">
        <f t="shared" si="6"/>
        <v>2022</v>
      </c>
      <c r="B368" s="8">
        <f>MONTH(Table2[[#This Row],[Date]])</f>
        <v>3</v>
      </c>
      <c r="C368" s="21">
        <v>44650</v>
      </c>
      <c r="D368" s="1">
        <v>22810</v>
      </c>
      <c r="E368" s="1">
        <v>85858</v>
      </c>
      <c r="F368" s="1">
        <v>0.49</v>
      </c>
      <c r="G368" s="1">
        <v>0.75</v>
      </c>
      <c r="H368" s="8">
        <v>2.82</v>
      </c>
      <c r="I368" s="9">
        <f>(Table2[[#This Row],[Total Yield in Wh]]-Table2[[#This Row],[Target Yield Wh]])/Table2[[#This Row],[Target Yield Wh]] * 100</f>
        <v>-73.432877541987935</v>
      </c>
      <c r="J368" s="8">
        <f>SUM(Table2[[#This Row],[Total Yield in Wh]]-Table2[[#This Row],[Target Yield Wh]])</f>
        <v>-63048</v>
      </c>
      <c r="K368" s="9">
        <f>Table2[[#This Row],[Total Yield in Wh]]*0.001*0.1</f>
        <v>2.2810000000000001</v>
      </c>
      <c r="L368" s="8"/>
      <c r="M368" s="8"/>
    </row>
    <row r="369" spans="1:13">
      <c r="A369" s="8">
        <f t="shared" si="6"/>
        <v>2022</v>
      </c>
      <c r="B369" s="8">
        <f>MONTH(Table2[[#This Row],[Date]])</f>
        <v>3</v>
      </c>
      <c r="C369" s="21">
        <v>44649</v>
      </c>
      <c r="D369" s="1">
        <v>66080</v>
      </c>
      <c r="E369" s="1">
        <v>85858</v>
      </c>
      <c r="F369" s="1">
        <v>1.42</v>
      </c>
      <c r="G369" s="1">
        <v>2.17</v>
      </c>
      <c r="H369" s="8">
        <v>2.82</v>
      </c>
      <c r="I369" s="9">
        <f>(Table2[[#This Row],[Total Yield in Wh]]-Table2[[#This Row],[Target Yield Wh]])/Table2[[#This Row],[Target Yield Wh]] * 100</f>
        <v>-23.035710126022035</v>
      </c>
      <c r="J369" s="8">
        <f>SUM(Table2[[#This Row],[Total Yield in Wh]]-Table2[[#This Row],[Target Yield Wh]])</f>
        <v>-19778</v>
      </c>
      <c r="K369" s="9">
        <f>Table2[[#This Row],[Total Yield in Wh]]*0.001*0.1</f>
        <v>6.6080000000000005</v>
      </c>
      <c r="L369" s="8"/>
      <c r="M369" s="8"/>
    </row>
    <row r="370" spans="1:13">
      <c r="A370" s="8">
        <f t="shared" si="6"/>
        <v>2022</v>
      </c>
      <c r="B370" s="8">
        <f>MONTH(Table2[[#This Row],[Date]])</f>
        <v>3</v>
      </c>
      <c r="C370" s="21">
        <v>44648</v>
      </c>
      <c r="D370" s="1">
        <v>209660</v>
      </c>
      <c r="E370" s="1">
        <v>85858</v>
      </c>
      <c r="F370" s="1">
        <v>4.5</v>
      </c>
      <c r="G370" s="1">
        <v>6.88</v>
      </c>
      <c r="H370" s="8">
        <v>2.82</v>
      </c>
      <c r="I370" s="9">
        <f>(Table2[[#This Row],[Total Yield in Wh]]-Table2[[#This Row],[Target Yield Wh]])/Table2[[#This Row],[Target Yield Wh]] * 100</f>
        <v>144.1939015583871</v>
      </c>
      <c r="J370" s="8">
        <f>SUM(Table2[[#This Row],[Total Yield in Wh]]-Table2[[#This Row],[Target Yield Wh]])</f>
        <v>123802</v>
      </c>
      <c r="K370" s="9">
        <f>Table2[[#This Row],[Total Yield in Wh]]*0.001*0.1</f>
        <v>20.966000000000001</v>
      </c>
      <c r="L370" s="8"/>
      <c r="M370" s="8"/>
    </row>
    <row r="371" spans="1:13">
      <c r="A371" s="8">
        <f t="shared" si="6"/>
        <v>2022</v>
      </c>
      <c r="B371" s="8">
        <f>MONTH(Table2[[#This Row],[Date]])</f>
        <v>3</v>
      </c>
      <c r="C371" s="21">
        <v>44647</v>
      </c>
      <c r="D371" s="1">
        <v>222230</v>
      </c>
      <c r="E371" s="1">
        <v>85858</v>
      </c>
      <c r="F371" s="1">
        <v>4.76</v>
      </c>
      <c r="G371" s="1">
        <v>7.29</v>
      </c>
      <c r="H371" s="8">
        <v>2.82</v>
      </c>
      <c r="I371" s="9">
        <f>(Table2[[#This Row],[Total Yield in Wh]]-Table2[[#This Row],[Target Yield Wh]])/Table2[[#This Row],[Target Yield Wh]] * 100</f>
        <v>158.83435439912415</v>
      </c>
      <c r="J371" s="8">
        <f>SUM(Table2[[#This Row],[Total Yield in Wh]]-Table2[[#This Row],[Target Yield Wh]])</f>
        <v>136372</v>
      </c>
      <c r="K371" s="9">
        <f>Table2[[#This Row],[Total Yield in Wh]]*0.001*0.1</f>
        <v>22.223000000000003</v>
      </c>
      <c r="L371" s="8"/>
      <c r="M371" s="8"/>
    </row>
    <row r="372" spans="1:13">
      <c r="A372" s="8">
        <f t="shared" si="6"/>
        <v>2022</v>
      </c>
      <c r="B372" s="8">
        <f>MONTH(Table2[[#This Row],[Date]])</f>
        <v>3</v>
      </c>
      <c r="C372" s="21">
        <v>44646</v>
      </c>
      <c r="D372" s="1">
        <v>98810</v>
      </c>
      <c r="E372" s="1">
        <v>85858</v>
      </c>
      <c r="F372" s="1">
        <v>2.12</v>
      </c>
      <c r="G372" s="1">
        <v>3.24</v>
      </c>
      <c r="H372" s="8">
        <v>2.82</v>
      </c>
      <c r="I372" s="9">
        <f>(Table2[[#This Row],[Total Yield in Wh]]-Table2[[#This Row],[Target Yield Wh]])/Table2[[#This Row],[Target Yield Wh]] * 100</f>
        <v>15.08537352372522</v>
      </c>
      <c r="J372" s="8">
        <f>SUM(Table2[[#This Row],[Total Yield in Wh]]-Table2[[#This Row],[Target Yield Wh]])</f>
        <v>12952</v>
      </c>
      <c r="K372" s="9">
        <f>Table2[[#This Row],[Total Yield in Wh]]*0.001*0.1</f>
        <v>9.8810000000000002</v>
      </c>
      <c r="L372" s="8"/>
      <c r="M372" s="8"/>
    </row>
    <row r="373" spans="1:13">
      <c r="A373" s="8">
        <f t="shared" si="6"/>
        <v>2022</v>
      </c>
      <c r="B373" s="8">
        <f>MONTH(Table2[[#This Row],[Date]])</f>
        <v>3</v>
      </c>
      <c r="C373" s="21">
        <v>44645</v>
      </c>
      <c r="D373" s="1">
        <v>53970</v>
      </c>
      <c r="E373" s="1">
        <v>85858</v>
      </c>
      <c r="F373" s="1">
        <v>1.1599999999999999</v>
      </c>
      <c r="G373" s="1">
        <v>1.77</v>
      </c>
      <c r="H373" s="8">
        <v>2.82</v>
      </c>
      <c r="I373" s="9">
        <f>(Table2[[#This Row],[Total Yield in Wh]]-Table2[[#This Row],[Target Yield Wh]])/Table2[[#This Row],[Target Yield Wh]] * 100</f>
        <v>-37.140394605045543</v>
      </c>
      <c r="J373" s="8">
        <f>SUM(Table2[[#This Row],[Total Yield in Wh]]-Table2[[#This Row],[Target Yield Wh]])</f>
        <v>-31888</v>
      </c>
      <c r="K373" s="9">
        <f>Table2[[#This Row],[Total Yield in Wh]]*0.001*0.1</f>
        <v>5.3970000000000002</v>
      </c>
      <c r="L373" s="8"/>
      <c r="M373" s="8"/>
    </row>
    <row r="374" spans="1:13">
      <c r="A374" s="8">
        <f t="shared" si="6"/>
        <v>2022</v>
      </c>
      <c r="B374" s="8">
        <f>MONTH(Table2[[#This Row],[Date]])</f>
        <v>3</v>
      </c>
      <c r="C374" s="21">
        <v>44644</v>
      </c>
      <c r="D374" s="1">
        <v>46250</v>
      </c>
      <c r="E374" s="1">
        <v>85858</v>
      </c>
      <c r="F374" s="1">
        <v>0.99</v>
      </c>
      <c r="G374" s="1">
        <v>1.52</v>
      </c>
      <c r="H374" s="8">
        <v>2.82</v>
      </c>
      <c r="I374" s="9">
        <f>(Table2[[#This Row],[Total Yield in Wh]]-Table2[[#This Row],[Target Yield Wh]])/Table2[[#This Row],[Target Yield Wh]] * 100</f>
        <v>-46.131985371194297</v>
      </c>
      <c r="J374" s="8">
        <f>SUM(Table2[[#This Row],[Total Yield in Wh]]-Table2[[#This Row],[Target Yield Wh]])</f>
        <v>-39608</v>
      </c>
      <c r="K374" s="9">
        <f>Table2[[#This Row],[Total Yield in Wh]]*0.001*0.1</f>
        <v>4.625</v>
      </c>
      <c r="L374" s="8"/>
      <c r="M374" s="8"/>
    </row>
    <row r="375" spans="1:13">
      <c r="A375" s="8">
        <f t="shared" si="6"/>
        <v>2022</v>
      </c>
      <c r="B375" s="8">
        <f>MONTH(Table2[[#This Row],[Date]])</f>
        <v>3</v>
      </c>
      <c r="C375" s="21">
        <v>44643</v>
      </c>
      <c r="D375" s="1">
        <v>34540</v>
      </c>
      <c r="E375" s="1">
        <v>85858</v>
      </c>
      <c r="F375" s="1">
        <v>0.74</v>
      </c>
      <c r="G375" s="1">
        <v>1.1299999999999999</v>
      </c>
      <c r="H375" s="8">
        <v>2.82</v>
      </c>
      <c r="I375" s="9">
        <f>(Table2[[#This Row],[Total Yield in Wh]]-Table2[[#This Row],[Target Yield Wh]])/Table2[[#This Row],[Target Yield Wh]] * 100</f>
        <v>-59.770784318292989</v>
      </c>
      <c r="J375" s="8">
        <f>SUM(Table2[[#This Row],[Total Yield in Wh]]-Table2[[#This Row],[Target Yield Wh]])</f>
        <v>-51318</v>
      </c>
      <c r="K375" s="9">
        <f>Table2[[#This Row],[Total Yield in Wh]]*0.001*0.1</f>
        <v>3.4540000000000002</v>
      </c>
      <c r="L375" s="8"/>
      <c r="M375" s="8"/>
    </row>
    <row r="376" spans="1:13">
      <c r="A376" s="8">
        <f t="shared" si="6"/>
        <v>2022</v>
      </c>
      <c r="B376" s="8">
        <f>MONTH(Table2[[#This Row],[Date]])</f>
        <v>3</v>
      </c>
      <c r="C376" s="21">
        <v>44642</v>
      </c>
      <c r="D376" s="1">
        <v>11970</v>
      </c>
      <c r="E376" s="1">
        <v>85858</v>
      </c>
      <c r="F376" s="1">
        <v>0.26</v>
      </c>
      <c r="G376" s="1">
        <v>0.39</v>
      </c>
      <c r="H376" s="8">
        <v>2.82</v>
      </c>
      <c r="I376" s="9">
        <f>(Table2[[#This Row],[Total Yield in Wh]]-Table2[[#This Row],[Target Yield Wh]])/Table2[[#This Row],[Target Yield Wh]] * 100</f>
        <v>-86.058375457150177</v>
      </c>
      <c r="J376" s="8">
        <f>SUM(Table2[[#This Row],[Total Yield in Wh]]-Table2[[#This Row],[Target Yield Wh]])</f>
        <v>-73888</v>
      </c>
      <c r="K376" s="9">
        <f>Table2[[#This Row],[Total Yield in Wh]]*0.001*0.1</f>
        <v>1.1970000000000001</v>
      </c>
      <c r="L376" s="8"/>
      <c r="M376" s="8"/>
    </row>
    <row r="377" spans="1:13">
      <c r="A377" s="8">
        <f t="shared" si="6"/>
        <v>2022</v>
      </c>
      <c r="B377" s="8">
        <f>MONTH(Table2[[#This Row],[Date]])</f>
        <v>3</v>
      </c>
      <c r="C377" s="21">
        <v>44641</v>
      </c>
      <c r="D377" s="1">
        <v>147010</v>
      </c>
      <c r="E377" s="1">
        <v>85858</v>
      </c>
      <c r="F377" s="1">
        <v>3.15</v>
      </c>
      <c r="G377" s="1">
        <v>4.82</v>
      </c>
      <c r="H377" s="8">
        <v>2.82</v>
      </c>
      <c r="I377" s="9">
        <f>(Table2[[#This Row],[Total Yield in Wh]]-Table2[[#This Row],[Target Yield Wh]])/Table2[[#This Row],[Target Yield Wh]] * 100</f>
        <v>71.224580120664342</v>
      </c>
      <c r="J377" s="8">
        <f>SUM(Table2[[#This Row],[Total Yield in Wh]]-Table2[[#This Row],[Target Yield Wh]])</f>
        <v>61152</v>
      </c>
      <c r="K377" s="9">
        <f>Table2[[#This Row],[Total Yield in Wh]]*0.001*0.1</f>
        <v>14.701000000000001</v>
      </c>
      <c r="L377" s="8"/>
      <c r="M377" s="8"/>
    </row>
    <row r="378" spans="1:13">
      <c r="A378" s="8">
        <f t="shared" si="6"/>
        <v>2022</v>
      </c>
      <c r="B378" s="8">
        <f>MONTH(Table2[[#This Row],[Date]])</f>
        <v>3</v>
      </c>
      <c r="C378" s="21">
        <v>44640</v>
      </c>
      <c r="D378" s="1">
        <v>185210</v>
      </c>
      <c r="E378" s="1">
        <v>85858</v>
      </c>
      <c r="F378" s="1">
        <v>3.97</v>
      </c>
      <c r="G378" s="1">
        <v>6.07</v>
      </c>
      <c r="H378" s="8">
        <v>2.82</v>
      </c>
      <c r="I378" s="9">
        <f>(Table2[[#This Row],[Total Yield in Wh]]-Table2[[#This Row],[Target Yield Wh]])/Table2[[#This Row],[Target Yield Wh]] * 100</f>
        <v>115.71664841948332</v>
      </c>
      <c r="J378" s="8">
        <f>SUM(Table2[[#This Row],[Total Yield in Wh]]-Table2[[#This Row],[Target Yield Wh]])</f>
        <v>99352</v>
      </c>
      <c r="K378" s="9">
        <f>Table2[[#This Row],[Total Yield in Wh]]*0.001*0.1</f>
        <v>18.521000000000001</v>
      </c>
      <c r="L378" s="8"/>
      <c r="M378" s="8"/>
    </row>
    <row r="379" spans="1:13">
      <c r="A379" s="8">
        <f t="shared" si="6"/>
        <v>2022</v>
      </c>
      <c r="B379" s="8">
        <f>MONTH(Table2[[#This Row],[Date]])</f>
        <v>3</v>
      </c>
      <c r="C379" s="21">
        <v>44639</v>
      </c>
      <c r="D379" s="1">
        <v>71120</v>
      </c>
      <c r="E379" s="1">
        <v>85858</v>
      </c>
      <c r="F379" s="1">
        <v>1.52</v>
      </c>
      <c r="G379" s="1">
        <v>2.33</v>
      </c>
      <c r="H379" s="8">
        <v>2.82</v>
      </c>
      <c r="I379" s="9">
        <f>(Table2[[#This Row],[Total Yield in Wh]]-Table2[[#This Row],[Target Yield Wh]])/Table2[[#This Row],[Target Yield Wh]] * 100</f>
        <v>-17.16555242376948</v>
      </c>
      <c r="J379" s="8">
        <f>SUM(Table2[[#This Row],[Total Yield in Wh]]-Table2[[#This Row],[Target Yield Wh]])</f>
        <v>-14738</v>
      </c>
      <c r="K379" s="9">
        <f>Table2[[#This Row],[Total Yield in Wh]]*0.001*0.1</f>
        <v>7.112000000000001</v>
      </c>
      <c r="L379" s="8"/>
      <c r="M379" s="8"/>
    </row>
    <row r="380" spans="1:13">
      <c r="A380" s="8">
        <f t="shared" si="6"/>
        <v>2022</v>
      </c>
      <c r="B380" s="8">
        <f>MONTH(Table2[[#This Row],[Date]])</f>
        <v>3</v>
      </c>
      <c r="C380" s="21">
        <v>44638</v>
      </c>
      <c r="D380" s="1">
        <v>22700</v>
      </c>
      <c r="E380" s="1">
        <v>85858</v>
      </c>
      <c r="F380" s="1">
        <v>0.49</v>
      </c>
      <c r="G380" s="1">
        <v>0.74</v>
      </c>
      <c r="H380" s="8">
        <v>2.82</v>
      </c>
      <c r="I380" s="9">
        <f>(Table2[[#This Row],[Total Yield in Wh]]-Table2[[#This Row],[Target Yield Wh]])/Table2[[#This Row],[Target Yield Wh]] * 100</f>
        <v>-73.560996063267254</v>
      </c>
      <c r="J380" s="8">
        <f>SUM(Table2[[#This Row],[Total Yield in Wh]]-Table2[[#This Row],[Target Yield Wh]])</f>
        <v>-63158</v>
      </c>
      <c r="K380" s="9">
        <f>Table2[[#This Row],[Total Yield in Wh]]*0.001*0.1</f>
        <v>2.27</v>
      </c>
      <c r="L380" s="8"/>
      <c r="M380" s="8"/>
    </row>
    <row r="381" spans="1:13">
      <c r="A381" s="8">
        <f t="shared" si="6"/>
        <v>2022</v>
      </c>
      <c r="B381" s="8">
        <f>MONTH(Table2[[#This Row],[Date]])</f>
        <v>3</v>
      </c>
      <c r="C381" s="21">
        <v>44637</v>
      </c>
      <c r="D381" s="1">
        <v>32000</v>
      </c>
      <c r="E381" s="1">
        <v>85858</v>
      </c>
      <c r="F381" s="1">
        <v>0.69</v>
      </c>
      <c r="G381" s="1">
        <v>1.05</v>
      </c>
      <c r="H381" s="8">
        <v>2.82</v>
      </c>
      <c r="I381" s="9">
        <f>(Table2[[#This Row],[Total Yield in Wh]]-Table2[[#This Row],[Target Yield Wh]])/Table2[[#This Row],[Target Yield Wh]] * 100</f>
        <v>-62.729157446015513</v>
      </c>
      <c r="J381" s="8">
        <f>SUM(Table2[[#This Row],[Total Yield in Wh]]-Table2[[#This Row],[Target Yield Wh]])</f>
        <v>-53858</v>
      </c>
      <c r="K381" s="9">
        <f>Table2[[#This Row],[Total Yield in Wh]]*0.001*0.1</f>
        <v>3.2</v>
      </c>
      <c r="L381" s="8"/>
      <c r="M381" s="8"/>
    </row>
    <row r="382" spans="1:13">
      <c r="A382" s="8">
        <f t="shared" si="6"/>
        <v>2022</v>
      </c>
      <c r="B382" s="8">
        <f>MONTH(Table2[[#This Row],[Date]])</f>
        <v>3</v>
      </c>
      <c r="C382" s="21">
        <v>44636</v>
      </c>
      <c r="D382" s="1">
        <v>167800</v>
      </c>
      <c r="E382" s="1">
        <v>85858</v>
      </c>
      <c r="F382" s="1">
        <v>3.6</v>
      </c>
      <c r="G382" s="1">
        <v>5.5</v>
      </c>
      <c r="H382" s="8">
        <v>2.82</v>
      </c>
      <c r="I382" s="9">
        <f>(Table2[[#This Row],[Total Yield in Wh]]-Table2[[#This Row],[Target Yield Wh]])/Table2[[#This Row],[Target Yield Wh]] * 100</f>
        <v>95.438980642456144</v>
      </c>
      <c r="J382" s="8">
        <f>SUM(Table2[[#This Row],[Total Yield in Wh]]-Table2[[#This Row],[Target Yield Wh]])</f>
        <v>81942</v>
      </c>
      <c r="K382" s="9">
        <f>Table2[[#This Row],[Total Yield in Wh]]*0.001*0.1</f>
        <v>16.78</v>
      </c>
      <c r="L382" s="8"/>
      <c r="M382" s="8"/>
    </row>
    <row r="383" spans="1:13">
      <c r="A383" s="8">
        <f t="shared" si="6"/>
        <v>2022</v>
      </c>
      <c r="B383" s="8">
        <f>MONTH(Table2[[#This Row],[Date]])</f>
        <v>3</v>
      </c>
      <c r="C383" s="21">
        <v>44635</v>
      </c>
      <c r="D383" s="1">
        <v>157190</v>
      </c>
      <c r="E383" s="1">
        <v>85858</v>
      </c>
      <c r="F383" s="1">
        <v>3.37</v>
      </c>
      <c r="G383" s="1">
        <v>5.16</v>
      </c>
      <c r="H383" s="8">
        <v>2.82</v>
      </c>
      <c r="I383" s="9">
        <f>(Table2[[#This Row],[Total Yield in Wh]]-Table2[[#This Row],[Target Yield Wh]])/Table2[[#This Row],[Target Yield Wh]] * 100</f>
        <v>83.08136690815067</v>
      </c>
      <c r="J383" s="8">
        <f>SUM(Table2[[#This Row],[Total Yield in Wh]]-Table2[[#This Row],[Target Yield Wh]])</f>
        <v>71332</v>
      </c>
      <c r="K383" s="9">
        <f>Table2[[#This Row],[Total Yield in Wh]]*0.001*0.1</f>
        <v>15.719000000000001</v>
      </c>
      <c r="L383" s="8"/>
      <c r="M383" s="8"/>
    </row>
    <row r="384" spans="1:13">
      <c r="A384" s="8">
        <f t="shared" si="6"/>
        <v>2022</v>
      </c>
      <c r="B384" s="8">
        <f>MONTH(Table2[[#This Row],[Date]])</f>
        <v>3</v>
      </c>
      <c r="C384" s="21">
        <v>44634</v>
      </c>
      <c r="D384" s="1">
        <v>127850</v>
      </c>
      <c r="E384" s="1">
        <v>85858</v>
      </c>
      <c r="F384" s="1">
        <v>2.74</v>
      </c>
      <c r="G384" s="1">
        <v>4.1900000000000004</v>
      </c>
      <c r="H384" s="8">
        <v>2.82</v>
      </c>
      <c r="I384" s="9">
        <f>(Table2[[#This Row],[Total Yield in Wh]]-Table2[[#This Row],[Target Yield Wh]])/Table2[[#This Row],[Target Yield Wh]] * 100</f>
        <v>48.908663141466143</v>
      </c>
      <c r="J384" s="8">
        <f>SUM(Table2[[#This Row],[Total Yield in Wh]]-Table2[[#This Row],[Target Yield Wh]])</f>
        <v>41992</v>
      </c>
      <c r="K384" s="9">
        <f>Table2[[#This Row],[Total Yield in Wh]]*0.001*0.1</f>
        <v>12.785000000000002</v>
      </c>
      <c r="L384" s="8"/>
      <c r="M384" s="8"/>
    </row>
    <row r="385" spans="1:13">
      <c r="A385" s="8">
        <f t="shared" si="6"/>
        <v>2022</v>
      </c>
      <c r="B385" s="8">
        <f>MONTH(Table2[[#This Row],[Date]])</f>
        <v>3</v>
      </c>
      <c r="C385" s="21">
        <v>44633</v>
      </c>
      <c r="D385" s="1">
        <v>181010</v>
      </c>
      <c r="E385" s="1">
        <v>85858</v>
      </c>
      <c r="F385" s="1">
        <v>3.88</v>
      </c>
      <c r="G385" s="1">
        <v>5.94</v>
      </c>
      <c r="H385" s="8">
        <v>2.82</v>
      </c>
      <c r="I385" s="9">
        <f>(Table2[[#This Row],[Total Yield in Wh]]-Table2[[#This Row],[Target Yield Wh]])/Table2[[#This Row],[Target Yield Wh]] * 100</f>
        <v>110.82485033427287</v>
      </c>
      <c r="J385" s="8">
        <f>SUM(Table2[[#This Row],[Total Yield in Wh]]-Table2[[#This Row],[Target Yield Wh]])</f>
        <v>95152</v>
      </c>
      <c r="K385" s="9">
        <f>Table2[[#This Row],[Total Yield in Wh]]*0.001*0.1</f>
        <v>18.100999999999999</v>
      </c>
      <c r="L385" s="8"/>
      <c r="M385" s="8"/>
    </row>
    <row r="386" spans="1:13">
      <c r="A386" s="8">
        <f t="shared" si="6"/>
        <v>2022</v>
      </c>
      <c r="B386" s="8">
        <f>MONTH(Table2[[#This Row],[Date]])</f>
        <v>3</v>
      </c>
      <c r="C386" s="21">
        <v>44632</v>
      </c>
      <c r="D386" s="1">
        <v>202530</v>
      </c>
      <c r="E386" s="1">
        <v>85858</v>
      </c>
      <c r="F386" s="1">
        <v>4.34</v>
      </c>
      <c r="G386" s="1">
        <v>6.64</v>
      </c>
      <c r="H386" s="8">
        <v>2.82</v>
      </c>
      <c r="I386" s="9">
        <f>(Table2[[#This Row],[Total Yield in Wh]]-Table2[[#This Row],[Target Yield Wh]])/Table2[[#This Row],[Target Yield Wh]] * 100</f>
        <v>135.88949195182744</v>
      </c>
      <c r="J386" s="8">
        <f>SUM(Table2[[#This Row],[Total Yield in Wh]]-Table2[[#This Row],[Target Yield Wh]])</f>
        <v>116672</v>
      </c>
      <c r="K386" s="9">
        <f>Table2[[#This Row],[Total Yield in Wh]]*0.001*0.1</f>
        <v>20.253</v>
      </c>
      <c r="L386" s="8"/>
      <c r="M386" s="8"/>
    </row>
    <row r="387" spans="1:13">
      <c r="A387" s="8">
        <f t="shared" ref="A387:A450" si="7">YEAR(C387)</f>
        <v>2022</v>
      </c>
      <c r="B387" s="8">
        <f>MONTH(Table2[[#This Row],[Date]])</f>
        <v>3</v>
      </c>
      <c r="C387" s="21">
        <v>44631</v>
      </c>
      <c r="D387" s="1">
        <v>182390</v>
      </c>
      <c r="E387" s="1">
        <v>85858</v>
      </c>
      <c r="F387" s="1">
        <v>3.91</v>
      </c>
      <c r="G387" s="1">
        <v>5.98</v>
      </c>
      <c r="H387" s="8">
        <v>2.82</v>
      </c>
      <c r="I387" s="9">
        <f>(Table2[[#This Row],[Total Yield in Wh]]-Table2[[#This Row],[Target Yield Wh]])/Table2[[#This Row],[Target Yield Wh]] * 100</f>
        <v>112.43215541941345</v>
      </c>
      <c r="J387" s="8">
        <f>SUM(Table2[[#This Row],[Total Yield in Wh]]-Table2[[#This Row],[Target Yield Wh]])</f>
        <v>96532</v>
      </c>
      <c r="K387" s="9">
        <f>Table2[[#This Row],[Total Yield in Wh]]*0.001*0.1</f>
        <v>18.239000000000001</v>
      </c>
      <c r="L387" s="8"/>
      <c r="M387" s="8"/>
    </row>
    <row r="388" spans="1:13">
      <c r="A388" s="8">
        <f t="shared" si="7"/>
        <v>2022</v>
      </c>
      <c r="B388" s="8">
        <f>MONTH(Table2[[#This Row],[Date]])</f>
        <v>3</v>
      </c>
      <c r="C388" s="21">
        <v>44630</v>
      </c>
      <c r="D388" s="1">
        <v>130530</v>
      </c>
      <c r="E388" s="1">
        <v>85858</v>
      </c>
      <c r="F388" s="1">
        <v>2.8</v>
      </c>
      <c r="G388" s="1">
        <v>4.28</v>
      </c>
      <c r="H388" s="8">
        <v>2.82</v>
      </c>
      <c r="I388" s="9">
        <f>(Table2[[#This Row],[Total Yield in Wh]]-Table2[[#This Row],[Target Yield Wh]])/Table2[[#This Row],[Target Yield Wh]] * 100</f>
        <v>52.030096205362341</v>
      </c>
      <c r="J388" s="8">
        <f>SUM(Table2[[#This Row],[Total Yield in Wh]]-Table2[[#This Row],[Target Yield Wh]])</f>
        <v>44672</v>
      </c>
      <c r="K388" s="9">
        <f>Table2[[#This Row],[Total Yield in Wh]]*0.001*0.1</f>
        <v>13.053000000000001</v>
      </c>
      <c r="L388" s="8"/>
      <c r="M388" s="8"/>
    </row>
    <row r="389" spans="1:13">
      <c r="A389" s="8">
        <f t="shared" si="7"/>
        <v>2022</v>
      </c>
      <c r="B389" s="8">
        <f>MONTH(Table2[[#This Row],[Date]])</f>
        <v>3</v>
      </c>
      <c r="C389" s="21">
        <v>44629</v>
      </c>
      <c r="D389" s="1">
        <v>182940</v>
      </c>
      <c r="E389" s="1">
        <v>85858</v>
      </c>
      <c r="F389" s="1">
        <v>3.92</v>
      </c>
      <c r="G389" s="1">
        <v>6</v>
      </c>
      <c r="H389" s="8">
        <v>2.82</v>
      </c>
      <c r="I389" s="9">
        <f>(Table2[[#This Row],[Total Yield in Wh]]-Table2[[#This Row],[Target Yield Wh]])/Table2[[#This Row],[Target Yield Wh]] * 100</f>
        <v>113.07274802581007</v>
      </c>
      <c r="J389" s="8">
        <f>SUM(Table2[[#This Row],[Total Yield in Wh]]-Table2[[#This Row],[Target Yield Wh]])</f>
        <v>97082</v>
      </c>
      <c r="K389" s="9">
        <f>Table2[[#This Row],[Total Yield in Wh]]*0.001*0.1</f>
        <v>18.294</v>
      </c>
      <c r="L389" s="8"/>
      <c r="M389" s="8"/>
    </row>
    <row r="390" spans="1:13">
      <c r="A390" s="8">
        <f t="shared" si="7"/>
        <v>2022</v>
      </c>
      <c r="B390" s="8">
        <f>MONTH(Table2[[#This Row],[Date]])</f>
        <v>3</v>
      </c>
      <c r="C390" s="21">
        <v>44628</v>
      </c>
      <c r="D390" s="1">
        <v>58710</v>
      </c>
      <c r="E390" s="1">
        <v>85858</v>
      </c>
      <c r="F390" s="1">
        <v>1.26</v>
      </c>
      <c r="G390" s="1">
        <v>1.93</v>
      </c>
      <c r="H390" s="8">
        <v>2.82</v>
      </c>
      <c r="I390" s="9">
        <f>(Table2[[#This Row],[Total Yield in Wh]]-Table2[[#This Row],[Target Yield Wh]])/Table2[[#This Row],[Target Yield Wh]] * 100</f>
        <v>-31.619651051736586</v>
      </c>
      <c r="J390" s="8">
        <f>SUM(Table2[[#This Row],[Total Yield in Wh]]-Table2[[#This Row],[Target Yield Wh]])</f>
        <v>-27148</v>
      </c>
      <c r="K390" s="9">
        <f>Table2[[#This Row],[Total Yield in Wh]]*0.001*0.1</f>
        <v>5.8710000000000004</v>
      </c>
      <c r="L390" s="8"/>
      <c r="M390" s="8"/>
    </row>
    <row r="391" spans="1:13">
      <c r="A391" s="8">
        <f t="shared" si="7"/>
        <v>2022</v>
      </c>
      <c r="B391" s="8">
        <f>MONTH(Table2[[#This Row],[Date]])</f>
        <v>3</v>
      </c>
      <c r="C391" s="21">
        <v>44627</v>
      </c>
      <c r="D391" s="1">
        <v>1910</v>
      </c>
      <c r="E391" s="1">
        <v>85858</v>
      </c>
      <c r="F391" s="1">
        <v>0.04</v>
      </c>
      <c r="G391" s="1">
        <v>0.06</v>
      </c>
      <c r="H391" s="8">
        <v>2.82</v>
      </c>
      <c r="I391" s="9">
        <f>(Table2[[#This Row],[Total Yield in Wh]]-Table2[[#This Row],[Target Yield Wh]])/Table2[[#This Row],[Target Yield Wh]] * 100</f>
        <v>-97.775396585059042</v>
      </c>
      <c r="J391" s="8">
        <f>SUM(Table2[[#This Row],[Total Yield in Wh]]-Table2[[#This Row],[Target Yield Wh]])</f>
        <v>-83948</v>
      </c>
      <c r="K391" s="9">
        <f>Table2[[#This Row],[Total Yield in Wh]]*0.001*0.1</f>
        <v>0.19100000000000003</v>
      </c>
      <c r="L391" s="8"/>
      <c r="M391" s="8"/>
    </row>
    <row r="392" spans="1:13">
      <c r="A392" s="8">
        <f t="shared" si="7"/>
        <v>2022</v>
      </c>
      <c r="B392" s="8">
        <f>MONTH(Table2[[#This Row],[Date]])</f>
        <v>3</v>
      </c>
      <c r="C392" s="21">
        <v>44626</v>
      </c>
      <c r="D392" s="1">
        <v>70100</v>
      </c>
      <c r="E392" s="1">
        <v>85858</v>
      </c>
      <c r="F392" s="1">
        <v>1.5</v>
      </c>
      <c r="G392" s="1">
        <v>2.2999999999999998</v>
      </c>
      <c r="H392" s="8">
        <v>2.82</v>
      </c>
      <c r="I392" s="9">
        <f>(Table2[[#This Row],[Total Yield in Wh]]-Table2[[#This Row],[Target Yield Wh]])/Table2[[#This Row],[Target Yield Wh]] * 100</f>
        <v>-18.353560530177734</v>
      </c>
      <c r="J392" s="8">
        <f>SUM(Table2[[#This Row],[Total Yield in Wh]]-Table2[[#This Row],[Target Yield Wh]])</f>
        <v>-15758</v>
      </c>
      <c r="K392" s="9">
        <f>Table2[[#This Row],[Total Yield in Wh]]*0.001*0.1</f>
        <v>7.0100000000000016</v>
      </c>
      <c r="L392" s="8"/>
      <c r="M392" s="8"/>
    </row>
    <row r="393" spans="1:13">
      <c r="A393" s="8">
        <f t="shared" si="7"/>
        <v>2022</v>
      </c>
      <c r="B393" s="8">
        <f>MONTH(Table2[[#This Row],[Date]])</f>
        <v>3</v>
      </c>
      <c r="C393" s="21">
        <v>44625</v>
      </c>
      <c r="D393" s="1">
        <v>49190</v>
      </c>
      <c r="E393" s="1">
        <v>85858</v>
      </c>
      <c r="F393" s="1">
        <v>1.05</v>
      </c>
      <c r="G393" s="1">
        <v>1.61</v>
      </c>
      <c r="H393" s="8">
        <v>2.82</v>
      </c>
      <c r="I393" s="9">
        <f>(Table2[[#This Row],[Total Yield in Wh]]-Table2[[#This Row],[Target Yield Wh]])/Table2[[#This Row],[Target Yield Wh]] * 100</f>
        <v>-42.707726711546975</v>
      </c>
      <c r="J393" s="8">
        <f>SUM(Table2[[#This Row],[Total Yield in Wh]]-Table2[[#This Row],[Target Yield Wh]])</f>
        <v>-36668</v>
      </c>
      <c r="K393" s="9">
        <f>Table2[[#This Row],[Total Yield in Wh]]*0.001*0.1</f>
        <v>4.9190000000000005</v>
      </c>
      <c r="L393" s="8"/>
      <c r="M393" s="8"/>
    </row>
    <row r="394" spans="1:13">
      <c r="A394" s="8">
        <f t="shared" si="7"/>
        <v>2022</v>
      </c>
      <c r="B394" s="8">
        <f>MONTH(Table2[[#This Row],[Date]])</f>
        <v>3</v>
      </c>
      <c r="C394" s="21">
        <v>44624</v>
      </c>
      <c r="D394" s="1">
        <v>100580</v>
      </c>
      <c r="E394" s="1">
        <v>85858</v>
      </c>
      <c r="F394" s="1">
        <v>2.16</v>
      </c>
      <c r="G394" s="1">
        <v>3.3</v>
      </c>
      <c r="H394" s="8">
        <v>2.82</v>
      </c>
      <c r="I394" s="9">
        <f>(Table2[[#This Row],[Total Yield in Wh]]-Table2[[#This Row],[Target Yield Wh]])/Table2[[#This Row],[Target Yield Wh]] * 100</f>
        <v>17.146917002492486</v>
      </c>
      <c r="J394" s="8">
        <f>SUM(Table2[[#This Row],[Total Yield in Wh]]-Table2[[#This Row],[Target Yield Wh]])</f>
        <v>14722</v>
      </c>
      <c r="K394" s="9">
        <f>Table2[[#This Row],[Total Yield in Wh]]*0.001*0.1</f>
        <v>10.058</v>
      </c>
      <c r="L394" s="8"/>
      <c r="M394" s="8"/>
    </row>
    <row r="395" spans="1:13">
      <c r="A395" s="8">
        <f t="shared" si="7"/>
        <v>2022</v>
      </c>
      <c r="B395" s="8">
        <f>MONTH(Table2[[#This Row],[Date]])</f>
        <v>3</v>
      </c>
      <c r="C395" s="21">
        <v>44623</v>
      </c>
      <c r="D395" s="1">
        <v>121980</v>
      </c>
      <c r="E395" s="1">
        <v>85858</v>
      </c>
      <c r="F395" s="1">
        <v>2.62</v>
      </c>
      <c r="G395" s="1">
        <v>4</v>
      </c>
      <c r="H395" s="8">
        <v>2.82</v>
      </c>
      <c r="I395" s="9">
        <f>(Table2[[#This Row],[Total Yield in Wh]]-Table2[[#This Row],[Target Yield Wh]])/Table2[[#This Row],[Target Yield Wh]] * 100</f>
        <v>42.071792960469608</v>
      </c>
      <c r="J395" s="8">
        <f>SUM(Table2[[#This Row],[Total Yield in Wh]]-Table2[[#This Row],[Target Yield Wh]])</f>
        <v>36122</v>
      </c>
      <c r="K395" s="9">
        <f>Table2[[#This Row],[Total Yield in Wh]]*0.001*0.1</f>
        <v>12.198</v>
      </c>
      <c r="L395" s="8"/>
      <c r="M395" s="8"/>
    </row>
    <row r="396" spans="1:13">
      <c r="A396" s="8">
        <f t="shared" si="7"/>
        <v>2022</v>
      </c>
      <c r="B396" s="8">
        <f>MONTH(Table2[[#This Row],[Date]])</f>
        <v>3</v>
      </c>
      <c r="C396" s="21">
        <v>44622</v>
      </c>
      <c r="D396" s="1">
        <v>66930</v>
      </c>
      <c r="E396" s="1">
        <v>85858</v>
      </c>
      <c r="F396" s="1">
        <v>1.44</v>
      </c>
      <c r="G396" s="1">
        <v>2.2000000000000002</v>
      </c>
      <c r="H396" s="8">
        <v>2.82</v>
      </c>
      <c r="I396" s="9">
        <f>(Table2[[#This Row],[Total Yield in Wh]]-Table2[[#This Row],[Target Yield Wh]])/Table2[[#This Row],[Target Yield Wh]] * 100</f>
        <v>-22.045703370681824</v>
      </c>
      <c r="J396" s="8">
        <f>SUM(Table2[[#This Row],[Total Yield in Wh]]-Table2[[#This Row],[Target Yield Wh]])</f>
        <v>-18928</v>
      </c>
      <c r="K396" s="9">
        <f>Table2[[#This Row],[Total Yield in Wh]]*0.001*0.1</f>
        <v>6.6930000000000014</v>
      </c>
      <c r="L396" s="8"/>
      <c r="M396" s="8"/>
    </row>
    <row r="397" spans="1:13">
      <c r="A397" s="8">
        <f t="shared" si="7"/>
        <v>2022</v>
      </c>
      <c r="B397" s="8">
        <f>MONTH(Table2[[#This Row],[Date]])</f>
        <v>3</v>
      </c>
      <c r="C397" s="21">
        <v>44621</v>
      </c>
      <c r="D397" s="1">
        <v>110780</v>
      </c>
      <c r="E397" s="1">
        <v>85858</v>
      </c>
      <c r="F397" s="1">
        <v>2.38</v>
      </c>
      <c r="G397" s="1">
        <v>3.63</v>
      </c>
      <c r="H397" s="8">
        <v>2.82</v>
      </c>
      <c r="I397" s="9">
        <f>(Table2[[#This Row],[Total Yield in Wh]]-Table2[[#This Row],[Target Yield Wh]])/Table2[[#This Row],[Target Yield Wh]] * 100</f>
        <v>29.026998066575043</v>
      </c>
      <c r="J397" s="8">
        <f>SUM(Table2[[#This Row],[Total Yield in Wh]]-Table2[[#This Row],[Target Yield Wh]])</f>
        <v>24922</v>
      </c>
      <c r="K397" s="9">
        <f>Table2[[#This Row],[Total Yield in Wh]]*0.001*0.1</f>
        <v>11.078000000000001</v>
      </c>
      <c r="L397" s="8"/>
      <c r="M397" s="8"/>
    </row>
    <row r="398" spans="1:13">
      <c r="A398" s="8">
        <f t="shared" si="7"/>
        <v>2022</v>
      </c>
      <c r="B398" s="8">
        <f>MONTH(Table2[[#This Row],[Date]])</f>
        <v>2</v>
      </c>
      <c r="C398" s="10">
        <v>44620</v>
      </c>
      <c r="D398" s="8">
        <v>146610</v>
      </c>
      <c r="E398" s="8">
        <v>54318</v>
      </c>
      <c r="F398" s="8">
        <v>4.1900000000000004</v>
      </c>
      <c r="G398" s="8">
        <v>4.8099999999999996</v>
      </c>
      <c r="H398" s="8">
        <v>1.78</v>
      </c>
      <c r="I398" s="9">
        <f>(Table2[[#This Row],[Total Yield in Wh]]-Table2[[#This Row],[Target Yield Wh]])/Table2[[#This Row],[Target Yield Wh]] * 100</f>
        <v>169.91052689716116</v>
      </c>
      <c r="J398" s="8">
        <f>SUM(Table2[[#This Row],[Total Yield in Wh]]-Table2[[#This Row],[Target Yield Wh]])</f>
        <v>92292</v>
      </c>
      <c r="K398" s="9">
        <f>Table2[[#This Row],[Total Yield in Wh]]*0.001*0.1</f>
        <v>14.661000000000001</v>
      </c>
      <c r="L398" s="8"/>
      <c r="M398" s="8"/>
    </row>
    <row r="399" spans="1:13">
      <c r="A399" s="8">
        <f t="shared" si="7"/>
        <v>2022</v>
      </c>
      <c r="B399" s="8">
        <f>MONTH(Table2[[#This Row],[Date]])</f>
        <v>2</v>
      </c>
      <c r="C399" s="10">
        <v>44619</v>
      </c>
      <c r="D399" s="8">
        <v>161540</v>
      </c>
      <c r="E399" s="8">
        <v>54318</v>
      </c>
      <c r="F399" s="8">
        <v>4.62</v>
      </c>
      <c r="G399" s="8">
        <v>5.3</v>
      </c>
      <c r="H399" s="8">
        <v>1.78</v>
      </c>
      <c r="I399" s="9">
        <f>(Table2[[#This Row],[Total Yield in Wh]]-Table2[[#This Row],[Target Yield Wh]])/Table2[[#This Row],[Target Yield Wh]] * 100</f>
        <v>197.39681137007989</v>
      </c>
      <c r="J399" s="8">
        <f>SUM(Table2[[#This Row],[Total Yield in Wh]]-Table2[[#This Row],[Target Yield Wh]])</f>
        <v>107222</v>
      </c>
      <c r="K399" s="9">
        <f>Table2[[#This Row],[Total Yield in Wh]]*0.001*0.1</f>
        <v>16.154</v>
      </c>
      <c r="L399" s="8"/>
      <c r="M399" s="8"/>
    </row>
    <row r="400" spans="1:13">
      <c r="A400" s="8">
        <f t="shared" si="7"/>
        <v>2022</v>
      </c>
      <c r="B400" s="8">
        <f>MONTH(Table2[[#This Row],[Date]])</f>
        <v>2</v>
      </c>
      <c r="C400" s="10">
        <v>44618</v>
      </c>
      <c r="D400" s="8">
        <v>107370</v>
      </c>
      <c r="E400" s="8">
        <v>54318</v>
      </c>
      <c r="F400" s="8">
        <v>3.07</v>
      </c>
      <c r="G400" s="8">
        <v>3.52</v>
      </c>
      <c r="H400" s="8">
        <v>1.78</v>
      </c>
      <c r="I400" s="9">
        <f>(Table2[[#This Row],[Total Yield in Wh]]-Table2[[#This Row],[Target Yield Wh]])/Table2[[#This Row],[Target Yield Wh]] * 100</f>
        <v>97.669280901358661</v>
      </c>
      <c r="J400" s="8">
        <f>SUM(Table2[[#This Row],[Total Yield in Wh]]-Table2[[#This Row],[Target Yield Wh]])</f>
        <v>53052</v>
      </c>
      <c r="K400" s="9">
        <f>Table2[[#This Row],[Total Yield in Wh]]*0.001*0.1</f>
        <v>10.737000000000002</v>
      </c>
      <c r="L400" s="8"/>
      <c r="M400" s="8"/>
    </row>
    <row r="401" spans="1:13">
      <c r="A401" s="8">
        <f t="shared" si="7"/>
        <v>2022</v>
      </c>
      <c r="B401" s="8">
        <f>MONTH(Table2[[#This Row],[Date]])</f>
        <v>2</v>
      </c>
      <c r="C401" s="10">
        <v>44617</v>
      </c>
      <c r="D401" s="8">
        <v>8710</v>
      </c>
      <c r="E401" s="8">
        <v>54318</v>
      </c>
      <c r="F401" s="8">
        <v>0.25</v>
      </c>
      <c r="G401" s="8">
        <v>0.28999999999999998</v>
      </c>
      <c r="H401" s="8">
        <v>1.78</v>
      </c>
      <c r="I401" s="9">
        <f>(Table2[[#This Row],[Total Yield in Wh]]-Table2[[#This Row],[Target Yield Wh]])/Table2[[#This Row],[Target Yield Wh]] * 100</f>
        <v>-83.964799882175328</v>
      </c>
      <c r="J401" s="8">
        <f>SUM(Table2[[#This Row],[Total Yield in Wh]]-Table2[[#This Row],[Target Yield Wh]])</f>
        <v>-45608</v>
      </c>
      <c r="K401" s="9">
        <f>Table2[[#This Row],[Total Yield in Wh]]*0.001*0.1</f>
        <v>0.87100000000000011</v>
      </c>
      <c r="L401" s="8"/>
      <c r="M401" s="8"/>
    </row>
    <row r="402" spans="1:13">
      <c r="A402" s="8">
        <f t="shared" si="7"/>
        <v>2022</v>
      </c>
      <c r="B402" s="8">
        <f>MONTH(Table2[[#This Row],[Date]])</f>
        <v>2</v>
      </c>
      <c r="C402" s="10">
        <v>44616</v>
      </c>
      <c r="D402" s="8">
        <v>46250</v>
      </c>
      <c r="E402" s="8">
        <v>54318</v>
      </c>
      <c r="F402" s="8">
        <v>1.32</v>
      </c>
      <c r="G402" s="8">
        <v>1.52</v>
      </c>
      <c r="H402" s="8">
        <v>1.78</v>
      </c>
      <c r="I402" s="9">
        <f>(Table2[[#This Row],[Total Yield in Wh]]-Table2[[#This Row],[Target Yield Wh]])/Table2[[#This Row],[Target Yield Wh]] * 100</f>
        <v>-14.853271475385691</v>
      </c>
      <c r="J402" s="8">
        <f>SUM(Table2[[#This Row],[Total Yield in Wh]]-Table2[[#This Row],[Target Yield Wh]])</f>
        <v>-8068</v>
      </c>
      <c r="K402" s="9">
        <f>Table2[[#This Row],[Total Yield in Wh]]*0.001*0.1</f>
        <v>4.625</v>
      </c>
      <c r="L402" s="8"/>
      <c r="M402" s="8"/>
    </row>
    <row r="403" spans="1:13">
      <c r="A403" s="8">
        <f t="shared" si="7"/>
        <v>2022</v>
      </c>
      <c r="B403" s="8">
        <f>MONTH(Table2[[#This Row],[Date]])</f>
        <v>2</v>
      </c>
      <c r="C403" s="10">
        <v>44615</v>
      </c>
      <c r="D403" s="8">
        <v>108750</v>
      </c>
      <c r="E403" s="8">
        <v>54318</v>
      </c>
      <c r="F403" s="8">
        <v>3.11</v>
      </c>
      <c r="G403" s="8">
        <v>3.57</v>
      </c>
      <c r="H403" s="8">
        <v>1.78</v>
      </c>
      <c r="I403" s="9">
        <f>(Table2[[#This Row],[Total Yield in Wh]]-Table2[[#This Row],[Target Yield Wh]])/Table2[[#This Row],[Target Yield Wh]] * 100</f>
        <v>100.20987517949851</v>
      </c>
      <c r="J403" s="8">
        <f>SUM(Table2[[#This Row],[Total Yield in Wh]]-Table2[[#This Row],[Target Yield Wh]])</f>
        <v>54432</v>
      </c>
      <c r="K403" s="9">
        <f>Table2[[#This Row],[Total Yield in Wh]]*0.001*0.1</f>
        <v>10.875</v>
      </c>
      <c r="L403" s="8"/>
      <c r="M403" s="8"/>
    </row>
    <row r="404" spans="1:13">
      <c r="A404" s="8">
        <f t="shared" si="7"/>
        <v>2022</v>
      </c>
      <c r="B404" s="8">
        <f>MONTH(Table2[[#This Row],[Date]])</f>
        <v>2</v>
      </c>
      <c r="C404" s="10">
        <v>44614</v>
      </c>
      <c r="D404" s="8">
        <v>7450</v>
      </c>
      <c r="E404" s="8">
        <v>54318</v>
      </c>
      <c r="F404" s="8">
        <v>0.21</v>
      </c>
      <c r="G404" s="8">
        <v>0.24</v>
      </c>
      <c r="H404" s="8">
        <v>1.78</v>
      </c>
      <c r="I404" s="9">
        <f>(Table2[[#This Row],[Total Yield in Wh]]-Table2[[#This Row],[Target Yield Wh]])/Table2[[#This Row],[Target Yield Wh]] * 100</f>
        <v>-86.284472918737805</v>
      </c>
      <c r="J404" s="8">
        <f>SUM(Table2[[#This Row],[Total Yield in Wh]]-Table2[[#This Row],[Target Yield Wh]])</f>
        <v>-46868</v>
      </c>
      <c r="K404" s="9">
        <f>Table2[[#This Row],[Total Yield in Wh]]*0.001*0.1</f>
        <v>0.74500000000000011</v>
      </c>
      <c r="L404" s="8"/>
      <c r="M404" s="8"/>
    </row>
    <row r="405" spans="1:13">
      <c r="A405" s="8">
        <f t="shared" si="7"/>
        <v>2022</v>
      </c>
      <c r="B405" s="8">
        <f>MONTH(Table2[[#This Row],[Date]])</f>
        <v>2</v>
      </c>
      <c r="C405" s="10">
        <v>44613</v>
      </c>
      <c r="D405" s="8">
        <v>28670</v>
      </c>
      <c r="E405" s="8">
        <v>54318</v>
      </c>
      <c r="F405" s="8">
        <v>0.82</v>
      </c>
      <c r="G405" s="8">
        <v>0.94</v>
      </c>
      <c r="H405" s="8">
        <v>1.78</v>
      </c>
      <c r="I405" s="9">
        <f>(Table2[[#This Row],[Total Yield in Wh]]-Table2[[#This Row],[Target Yield Wh]])/Table2[[#This Row],[Target Yield Wh]] * 100</f>
        <v>-47.218233366471516</v>
      </c>
      <c r="J405" s="8">
        <f>SUM(Table2[[#This Row],[Total Yield in Wh]]-Table2[[#This Row],[Target Yield Wh]])</f>
        <v>-25648</v>
      </c>
      <c r="K405" s="9">
        <f>Table2[[#This Row],[Total Yield in Wh]]*0.001*0.1</f>
        <v>2.8670000000000004</v>
      </c>
      <c r="L405" s="8"/>
      <c r="M405" s="8"/>
    </row>
    <row r="406" spans="1:13">
      <c r="A406" s="8">
        <f t="shared" si="7"/>
        <v>2022</v>
      </c>
      <c r="B406" s="8">
        <f>MONTH(Table2[[#This Row],[Date]])</f>
        <v>2</v>
      </c>
      <c r="C406" s="10">
        <v>44612</v>
      </c>
      <c r="D406" s="8">
        <v>143730</v>
      </c>
      <c r="E406" s="8">
        <v>54318</v>
      </c>
      <c r="F406" s="8">
        <v>4.1100000000000003</v>
      </c>
      <c r="G406" s="8">
        <v>4.71</v>
      </c>
      <c r="H406" s="8">
        <v>1.78</v>
      </c>
      <c r="I406" s="9">
        <f>(Table2[[#This Row],[Total Yield in Wh]]-Table2[[#This Row],[Target Yield Wh]])/Table2[[#This Row],[Target Yield Wh]] * 100</f>
        <v>164.60841709930409</v>
      </c>
      <c r="J406" s="8">
        <f>SUM(Table2[[#This Row],[Total Yield in Wh]]-Table2[[#This Row],[Target Yield Wh]])</f>
        <v>89412</v>
      </c>
      <c r="K406" s="9">
        <f>Table2[[#This Row],[Total Yield in Wh]]*0.001*0.1</f>
        <v>14.372999999999999</v>
      </c>
      <c r="L406" s="8"/>
      <c r="M406" s="8"/>
    </row>
    <row r="407" spans="1:13">
      <c r="A407" s="8">
        <f t="shared" si="7"/>
        <v>2022</v>
      </c>
      <c r="B407" s="8">
        <f>MONTH(Table2[[#This Row],[Date]])</f>
        <v>2</v>
      </c>
      <c r="C407" s="10">
        <v>44611</v>
      </c>
      <c r="D407" s="8">
        <v>127350</v>
      </c>
      <c r="E407" s="8">
        <v>54318</v>
      </c>
      <c r="F407" s="8">
        <v>3.64</v>
      </c>
      <c r="G407" s="8">
        <v>4.18</v>
      </c>
      <c r="H407" s="8">
        <v>1.78</v>
      </c>
      <c r="I407" s="9">
        <f>(Table2[[#This Row],[Total Yield in Wh]]-Table2[[#This Row],[Target Yield Wh]])/Table2[[#This Row],[Target Yield Wh]] * 100</f>
        <v>134.45266762399203</v>
      </c>
      <c r="J407" s="8">
        <f>SUM(Table2[[#This Row],[Total Yield in Wh]]-Table2[[#This Row],[Target Yield Wh]])</f>
        <v>73032</v>
      </c>
      <c r="K407" s="9">
        <f>Table2[[#This Row],[Total Yield in Wh]]*0.001*0.1</f>
        <v>12.735000000000001</v>
      </c>
      <c r="L407" s="8"/>
      <c r="M407" s="8"/>
    </row>
    <row r="408" spans="1:13">
      <c r="A408" s="8">
        <f t="shared" si="7"/>
        <v>2022</v>
      </c>
      <c r="B408" s="8">
        <f>MONTH(Table2[[#This Row],[Date]])</f>
        <v>2</v>
      </c>
      <c r="C408" s="10">
        <v>44610</v>
      </c>
      <c r="D408" s="8">
        <v>121620</v>
      </c>
      <c r="E408" s="8">
        <v>54318</v>
      </c>
      <c r="F408" s="8">
        <v>3.48</v>
      </c>
      <c r="G408" s="8">
        <v>3.99</v>
      </c>
      <c r="H408" s="8">
        <v>1.78</v>
      </c>
      <c r="I408" s="9">
        <f>(Table2[[#This Row],[Total Yield in Wh]]-Table2[[#This Row],[Target Yield Wh]])/Table2[[#This Row],[Target Yield Wh]] * 100</f>
        <v>123.90367833867226</v>
      </c>
      <c r="J408" s="8">
        <f>SUM(Table2[[#This Row],[Total Yield in Wh]]-Table2[[#This Row],[Target Yield Wh]])</f>
        <v>67302</v>
      </c>
      <c r="K408" s="9">
        <f>Table2[[#This Row],[Total Yield in Wh]]*0.001*0.1</f>
        <v>12.162000000000001</v>
      </c>
      <c r="L408" s="8"/>
      <c r="M408" s="8"/>
    </row>
    <row r="409" spans="1:13">
      <c r="A409" s="8">
        <f t="shared" si="7"/>
        <v>2022</v>
      </c>
      <c r="B409" s="8">
        <f>MONTH(Table2[[#This Row],[Date]])</f>
        <v>2</v>
      </c>
      <c r="C409" s="10">
        <v>44609</v>
      </c>
      <c r="D409" s="8">
        <v>35610</v>
      </c>
      <c r="E409" s="8">
        <v>54318</v>
      </c>
      <c r="F409" s="8">
        <v>1.02</v>
      </c>
      <c r="G409" s="8">
        <v>1.17</v>
      </c>
      <c r="H409" s="8">
        <v>1.78</v>
      </c>
      <c r="I409" s="9">
        <f>(Table2[[#This Row],[Total Yield in Wh]]-Table2[[#This Row],[Target Yield Wh]])/Table2[[#This Row],[Target Yield Wh]] * 100</f>
        <v>-34.44162156191318</v>
      </c>
      <c r="J409" s="8">
        <f>SUM(Table2[[#This Row],[Total Yield in Wh]]-Table2[[#This Row],[Target Yield Wh]])</f>
        <v>-18708</v>
      </c>
      <c r="K409" s="9">
        <f>Table2[[#This Row],[Total Yield in Wh]]*0.001*0.1</f>
        <v>3.5609999999999999</v>
      </c>
      <c r="L409" s="8"/>
      <c r="M409" s="8"/>
    </row>
    <row r="410" spans="1:13">
      <c r="A410" s="8">
        <f t="shared" si="7"/>
        <v>2022</v>
      </c>
      <c r="B410" s="8">
        <f>MONTH(Table2[[#This Row],[Date]])</f>
        <v>2</v>
      </c>
      <c r="C410" s="10">
        <v>44608</v>
      </c>
      <c r="D410" s="8">
        <v>12570</v>
      </c>
      <c r="E410" s="8">
        <v>54318</v>
      </c>
      <c r="F410" s="8">
        <v>0.36</v>
      </c>
      <c r="G410" s="8">
        <v>0.41</v>
      </c>
      <c r="H410" s="8">
        <v>1.78</v>
      </c>
      <c r="I410" s="9">
        <f>(Table2[[#This Row],[Total Yield in Wh]]-Table2[[#This Row],[Target Yield Wh]])/Table2[[#This Row],[Target Yield Wh]] * 100</f>
        <v>-76.85849994476969</v>
      </c>
      <c r="J410" s="8">
        <f>SUM(Table2[[#This Row],[Total Yield in Wh]]-Table2[[#This Row],[Target Yield Wh]])</f>
        <v>-41748</v>
      </c>
      <c r="K410" s="9">
        <f>Table2[[#This Row],[Total Yield in Wh]]*0.001*0.1</f>
        <v>1.2570000000000001</v>
      </c>
      <c r="L410" s="8"/>
      <c r="M410" s="8"/>
    </row>
    <row r="411" spans="1:13">
      <c r="A411" s="8">
        <f t="shared" si="7"/>
        <v>2022</v>
      </c>
      <c r="B411" s="8">
        <f>MONTH(Table2[[#This Row],[Date]])</f>
        <v>2</v>
      </c>
      <c r="C411" s="10">
        <v>44607</v>
      </c>
      <c r="D411" s="8">
        <v>98420</v>
      </c>
      <c r="E411" s="8">
        <v>54318</v>
      </c>
      <c r="F411" s="8">
        <v>2.81</v>
      </c>
      <c r="G411" s="8">
        <v>3.23</v>
      </c>
      <c r="H411" s="8">
        <v>1.78</v>
      </c>
      <c r="I411" s="9">
        <f>(Table2[[#This Row],[Total Yield in Wh]]-Table2[[#This Row],[Target Yield Wh]])/Table2[[#This Row],[Target Yield Wh]] * 100</f>
        <v>81.192238300379245</v>
      </c>
      <c r="J411" s="8">
        <f>SUM(Table2[[#This Row],[Total Yield in Wh]]-Table2[[#This Row],[Target Yield Wh]])</f>
        <v>44102</v>
      </c>
      <c r="K411" s="9">
        <f>Table2[[#This Row],[Total Yield in Wh]]*0.001*0.1</f>
        <v>9.8420000000000005</v>
      </c>
      <c r="L411" s="8"/>
      <c r="M411" s="8"/>
    </row>
    <row r="412" spans="1:13">
      <c r="A412" s="8">
        <f t="shared" si="7"/>
        <v>2022</v>
      </c>
      <c r="B412" s="8">
        <f>MONTH(Table2[[#This Row],[Date]])</f>
        <v>2</v>
      </c>
      <c r="C412" s="10">
        <v>44606</v>
      </c>
      <c r="D412" s="8">
        <v>99570</v>
      </c>
      <c r="E412" s="8">
        <v>54318</v>
      </c>
      <c r="F412" s="8">
        <v>2.85</v>
      </c>
      <c r="G412" s="8">
        <v>3.27</v>
      </c>
      <c r="H412" s="8">
        <v>1.78</v>
      </c>
      <c r="I412" s="9">
        <f>(Table2[[#This Row],[Total Yield in Wh]]-Table2[[#This Row],[Target Yield Wh]])/Table2[[#This Row],[Target Yield Wh]] * 100</f>
        <v>83.309400198829124</v>
      </c>
      <c r="J412" s="8">
        <f>SUM(Table2[[#This Row],[Total Yield in Wh]]-Table2[[#This Row],[Target Yield Wh]])</f>
        <v>45252</v>
      </c>
      <c r="K412" s="9">
        <f>Table2[[#This Row],[Total Yield in Wh]]*0.001*0.1</f>
        <v>9.9570000000000007</v>
      </c>
      <c r="L412" s="8"/>
      <c r="M412" s="8"/>
    </row>
    <row r="413" spans="1:13">
      <c r="A413" s="8">
        <f t="shared" si="7"/>
        <v>2022</v>
      </c>
      <c r="B413" s="8">
        <f>MONTH(Table2[[#This Row],[Date]])</f>
        <v>2</v>
      </c>
      <c r="C413" s="10">
        <v>44605</v>
      </c>
      <c r="D413" s="8">
        <v>145380</v>
      </c>
      <c r="E413" s="8">
        <v>54318</v>
      </c>
      <c r="F413" s="8">
        <v>4.16</v>
      </c>
      <c r="G413" s="8">
        <v>4.7699999999999996</v>
      </c>
      <c r="H413" s="8">
        <v>1.78</v>
      </c>
      <c r="I413" s="9">
        <f>(Table2[[#This Row],[Total Yield in Wh]]-Table2[[#This Row],[Target Yield Wh]])/Table2[[#This Row],[Target Yield Wh]] * 100</f>
        <v>167.64608417099305</v>
      </c>
      <c r="J413" s="8">
        <f>SUM(Table2[[#This Row],[Total Yield in Wh]]-Table2[[#This Row],[Target Yield Wh]])</f>
        <v>91062</v>
      </c>
      <c r="K413" s="9">
        <f>Table2[[#This Row],[Total Yield in Wh]]*0.001*0.1</f>
        <v>14.538</v>
      </c>
      <c r="L413" s="8"/>
      <c r="M413" s="8"/>
    </row>
    <row r="414" spans="1:13">
      <c r="A414" s="8">
        <f t="shared" si="7"/>
        <v>2022</v>
      </c>
      <c r="B414" s="8">
        <f>MONTH(Table2[[#This Row],[Date]])</f>
        <v>2</v>
      </c>
      <c r="C414" s="10">
        <v>44604</v>
      </c>
      <c r="D414" s="8">
        <v>139900</v>
      </c>
      <c r="E414" s="8">
        <v>54318</v>
      </c>
      <c r="F414" s="8">
        <v>4</v>
      </c>
      <c r="G414" s="8">
        <v>4.59</v>
      </c>
      <c r="H414" s="8">
        <v>1.78</v>
      </c>
      <c r="I414" s="9">
        <f>(Table2[[#This Row],[Total Yield in Wh]]-Table2[[#This Row],[Target Yield Wh]])/Table2[[#This Row],[Target Yield Wh]] * 100</f>
        <v>157.5573474722928</v>
      </c>
      <c r="J414" s="8">
        <f>SUM(Table2[[#This Row],[Total Yield in Wh]]-Table2[[#This Row],[Target Yield Wh]])</f>
        <v>85582</v>
      </c>
      <c r="K414" s="9">
        <f>Table2[[#This Row],[Total Yield in Wh]]*0.001*0.1</f>
        <v>13.990000000000002</v>
      </c>
      <c r="L414" s="8"/>
      <c r="M414" s="8"/>
    </row>
    <row r="415" spans="1:13">
      <c r="A415" s="8">
        <f t="shared" si="7"/>
        <v>2022</v>
      </c>
      <c r="B415" s="8">
        <f>MONTH(Table2[[#This Row],[Date]])</f>
        <v>2</v>
      </c>
      <c r="C415" s="10">
        <v>44603</v>
      </c>
      <c r="D415" s="8">
        <v>40510</v>
      </c>
      <c r="E415" s="8">
        <v>54318</v>
      </c>
      <c r="F415" s="8">
        <v>1.1599999999999999</v>
      </c>
      <c r="G415" s="8">
        <v>1.33</v>
      </c>
      <c r="H415" s="8">
        <v>1.78</v>
      </c>
      <c r="I415" s="9">
        <f>(Table2[[#This Row],[Total Yield in Wh]]-Table2[[#This Row],[Target Yield Wh]])/Table2[[#This Row],[Target Yield Wh]] * 100</f>
        <v>-25.420670864170258</v>
      </c>
      <c r="J415" s="8">
        <f>SUM(Table2[[#This Row],[Total Yield in Wh]]-Table2[[#This Row],[Target Yield Wh]])</f>
        <v>-13808</v>
      </c>
      <c r="K415" s="9">
        <f>Table2[[#This Row],[Total Yield in Wh]]*0.001*0.1</f>
        <v>4.0510000000000002</v>
      </c>
      <c r="L415" s="8"/>
      <c r="M415" s="8"/>
    </row>
    <row r="416" spans="1:13">
      <c r="A416" s="8">
        <f t="shared" si="7"/>
        <v>2022</v>
      </c>
      <c r="B416" s="8">
        <f>MONTH(Table2[[#This Row],[Date]])</f>
        <v>2</v>
      </c>
      <c r="C416" s="10">
        <v>44602</v>
      </c>
      <c r="D416" s="8">
        <v>76100</v>
      </c>
      <c r="E416" s="8">
        <v>54318</v>
      </c>
      <c r="F416" s="8">
        <v>2.1800000000000002</v>
      </c>
      <c r="G416" s="8">
        <v>2.5</v>
      </c>
      <c r="H416" s="8">
        <v>1.78</v>
      </c>
      <c r="I416" s="9">
        <f>(Table2[[#This Row],[Total Yield in Wh]]-Table2[[#This Row],[Target Yield Wh]])/Table2[[#This Row],[Target Yield Wh]] * 100</f>
        <v>40.100887366987003</v>
      </c>
      <c r="J416" s="8">
        <f>SUM(Table2[[#This Row],[Total Yield in Wh]]-Table2[[#This Row],[Target Yield Wh]])</f>
        <v>21782</v>
      </c>
      <c r="K416" s="9">
        <f>Table2[[#This Row],[Total Yield in Wh]]*0.001*0.1</f>
        <v>7.6100000000000012</v>
      </c>
      <c r="L416" s="8"/>
      <c r="M416" s="8"/>
    </row>
    <row r="417" spans="1:13">
      <c r="A417" s="8">
        <f t="shared" si="7"/>
        <v>2022</v>
      </c>
      <c r="B417" s="8">
        <f>MONTH(Table2[[#This Row],[Date]])</f>
        <v>2</v>
      </c>
      <c r="C417" s="10">
        <v>44601</v>
      </c>
      <c r="D417" s="8">
        <v>34660</v>
      </c>
      <c r="E417" s="8">
        <v>54318</v>
      </c>
      <c r="F417" s="8">
        <v>0.99</v>
      </c>
      <c r="G417" s="8">
        <v>1.1399999999999999</v>
      </c>
      <c r="H417" s="8">
        <v>1.78</v>
      </c>
      <c r="I417" s="9">
        <f>(Table2[[#This Row],[Total Yield in Wh]]-Table2[[#This Row],[Target Yield Wh]])/Table2[[#This Row],[Target Yield Wh]] * 100</f>
        <v>-36.190581391067418</v>
      </c>
      <c r="J417" s="8">
        <f>SUM(Table2[[#This Row],[Total Yield in Wh]]-Table2[[#This Row],[Target Yield Wh]])</f>
        <v>-19658</v>
      </c>
      <c r="K417" s="9">
        <f>Table2[[#This Row],[Total Yield in Wh]]*0.001*0.1</f>
        <v>3.4660000000000006</v>
      </c>
      <c r="L417" s="8"/>
      <c r="M417" s="8"/>
    </row>
    <row r="418" spans="1:13">
      <c r="A418" s="8">
        <f t="shared" si="7"/>
        <v>2022</v>
      </c>
      <c r="B418" s="8">
        <f>MONTH(Table2[[#This Row],[Date]])</f>
        <v>2</v>
      </c>
      <c r="C418" s="10">
        <v>44600</v>
      </c>
      <c r="D418" s="8">
        <v>96000</v>
      </c>
      <c r="E418" s="8">
        <v>54318</v>
      </c>
      <c r="F418" s="8">
        <v>2.74</v>
      </c>
      <c r="G418" s="8">
        <v>3.15</v>
      </c>
      <c r="H418" s="8">
        <v>1.78</v>
      </c>
      <c r="I418" s="9">
        <f>(Table2[[#This Row],[Total Yield in Wh]]-Table2[[#This Row],[Target Yield Wh]])/Table2[[#This Row],[Target Yield Wh]] * 100</f>
        <v>76.736993261902128</v>
      </c>
      <c r="J418" s="8">
        <f>SUM(Table2[[#This Row],[Total Yield in Wh]]-Table2[[#This Row],[Target Yield Wh]])</f>
        <v>41682</v>
      </c>
      <c r="K418" s="9">
        <f>Table2[[#This Row],[Total Yield in Wh]]*0.001*0.1</f>
        <v>9.6000000000000014</v>
      </c>
      <c r="L418" s="8"/>
      <c r="M418" s="8"/>
    </row>
    <row r="419" spans="1:13">
      <c r="A419" s="8">
        <f t="shared" si="7"/>
        <v>2022</v>
      </c>
      <c r="B419" s="8">
        <f>MONTH(Table2[[#This Row],[Date]])</f>
        <v>2</v>
      </c>
      <c r="C419" s="10">
        <v>44599</v>
      </c>
      <c r="D419" s="8">
        <v>131310</v>
      </c>
      <c r="E419" s="8">
        <v>54318</v>
      </c>
      <c r="F419" s="8">
        <v>3.75</v>
      </c>
      <c r="G419" s="8">
        <v>4.3099999999999996</v>
      </c>
      <c r="H419" s="8">
        <v>1.78</v>
      </c>
      <c r="I419" s="9">
        <f>(Table2[[#This Row],[Total Yield in Wh]]-Table2[[#This Row],[Target Yield Wh]])/Table2[[#This Row],[Target Yield Wh]] * 100</f>
        <v>141.7430685960455</v>
      </c>
      <c r="J419" s="8">
        <f>SUM(Table2[[#This Row],[Total Yield in Wh]]-Table2[[#This Row],[Target Yield Wh]])</f>
        <v>76992</v>
      </c>
      <c r="K419" s="9">
        <f>Table2[[#This Row],[Total Yield in Wh]]*0.001*0.1</f>
        <v>13.131</v>
      </c>
      <c r="L419" s="8"/>
      <c r="M419" s="8"/>
    </row>
    <row r="420" spans="1:13">
      <c r="A420" s="8">
        <f t="shared" si="7"/>
        <v>2022</v>
      </c>
      <c r="B420" s="8">
        <f>MONTH(Table2[[#This Row],[Date]])</f>
        <v>2</v>
      </c>
      <c r="C420" s="10">
        <v>44598</v>
      </c>
      <c r="D420" s="8">
        <v>89290</v>
      </c>
      <c r="E420" s="8">
        <v>54318</v>
      </c>
      <c r="F420" s="8">
        <v>2.5499999999999998</v>
      </c>
      <c r="G420" s="8">
        <v>2.93</v>
      </c>
      <c r="H420" s="8">
        <v>1.78</v>
      </c>
      <c r="I420" s="9">
        <f>(Table2[[#This Row],[Total Yield in Wh]]-Table2[[#This Row],[Target Yield Wh]])/Table2[[#This Row],[Target Yield Wh]] * 100</f>
        <v>64.38381383703377</v>
      </c>
      <c r="J420" s="8">
        <f>SUM(Table2[[#This Row],[Total Yield in Wh]]-Table2[[#This Row],[Target Yield Wh]])</f>
        <v>34972</v>
      </c>
      <c r="K420" s="9">
        <f>Table2[[#This Row],[Total Yield in Wh]]*0.001*0.1</f>
        <v>8.9290000000000003</v>
      </c>
      <c r="L420" s="8"/>
      <c r="M420" s="8"/>
    </row>
    <row r="421" spans="1:13">
      <c r="A421" s="8">
        <f t="shared" si="7"/>
        <v>2022</v>
      </c>
      <c r="B421" s="8">
        <f>MONTH(Table2[[#This Row],[Date]])</f>
        <v>2</v>
      </c>
      <c r="C421" s="10">
        <v>44597</v>
      </c>
      <c r="D421" s="8">
        <v>66360</v>
      </c>
      <c r="E421" s="8">
        <v>54318</v>
      </c>
      <c r="F421" s="8">
        <v>1.9</v>
      </c>
      <c r="G421" s="8">
        <v>2.1800000000000002</v>
      </c>
      <c r="H421" s="8">
        <v>1.78</v>
      </c>
      <c r="I421" s="9">
        <f>(Table2[[#This Row],[Total Yield in Wh]]-Table2[[#This Row],[Target Yield Wh]])/Table2[[#This Row],[Target Yield Wh]] * 100</f>
        <v>22.169446592289848</v>
      </c>
      <c r="J421" s="8">
        <f>SUM(Table2[[#This Row],[Total Yield in Wh]]-Table2[[#This Row],[Target Yield Wh]])</f>
        <v>12042</v>
      </c>
      <c r="K421" s="9">
        <f>Table2[[#This Row],[Total Yield in Wh]]*0.001*0.1</f>
        <v>6.6360000000000001</v>
      </c>
      <c r="L421" s="8"/>
      <c r="M421" s="8"/>
    </row>
    <row r="422" spans="1:13">
      <c r="A422" s="8">
        <f t="shared" si="7"/>
        <v>2022</v>
      </c>
      <c r="B422" s="8">
        <f>MONTH(Table2[[#This Row],[Date]])</f>
        <v>2</v>
      </c>
      <c r="C422" s="10">
        <v>44596</v>
      </c>
      <c r="D422" s="8">
        <v>54770</v>
      </c>
      <c r="E422" s="8">
        <v>54318</v>
      </c>
      <c r="F422" s="8">
        <v>1.57</v>
      </c>
      <c r="G422" s="8">
        <v>1.8</v>
      </c>
      <c r="H422" s="8">
        <v>1.78</v>
      </c>
      <c r="I422" s="9">
        <f>(Table2[[#This Row],[Total Yield in Wh]]-Table2[[#This Row],[Target Yield Wh]])/Table2[[#This Row],[Target Yield Wh]] * 100</f>
        <v>0.83213667660812252</v>
      </c>
      <c r="J422" s="8">
        <f>SUM(Table2[[#This Row],[Total Yield in Wh]]-Table2[[#This Row],[Target Yield Wh]])</f>
        <v>452</v>
      </c>
      <c r="K422" s="9">
        <f>Table2[[#This Row],[Total Yield in Wh]]*0.001*0.1</f>
        <v>5.4770000000000003</v>
      </c>
      <c r="L422" s="8"/>
      <c r="M422" s="8"/>
    </row>
    <row r="423" spans="1:13">
      <c r="A423" s="8">
        <f t="shared" si="7"/>
        <v>2022</v>
      </c>
      <c r="B423" s="8">
        <f>MONTH(Table2[[#This Row],[Date]])</f>
        <v>2</v>
      </c>
      <c r="C423" s="10">
        <v>44595</v>
      </c>
      <c r="D423" s="8">
        <v>104560</v>
      </c>
      <c r="E423" s="8">
        <v>54318</v>
      </c>
      <c r="F423" s="8">
        <v>2.99</v>
      </c>
      <c r="G423" s="8">
        <v>3.43</v>
      </c>
      <c r="H423" s="8">
        <v>1.78</v>
      </c>
      <c r="I423" s="9">
        <f>(Table2[[#This Row],[Total Yield in Wh]]-Table2[[#This Row],[Target Yield Wh]])/Table2[[#This Row],[Target Yield Wh]] * 100</f>
        <v>92.496041827755064</v>
      </c>
      <c r="J423" s="8">
        <f>SUM(Table2[[#This Row],[Total Yield in Wh]]-Table2[[#This Row],[Target Yield Wh]])</f>
        <v>50242</v>
      </c>
      <c r="K423" s="9">
        <f>Table2[[#This Row],[Total Yield in Wh]]*0.001*0.1</f>
        <v>10.456000000000001</v>
      </c>
      <c r="L423" s="8"/>
      <c r="M423" s="8"/>
    </row>
    <row r="424" spans="1:13">
      <c r="A424" s="8">
        <f t="shared" si="7"/>
        <v>2022</v>
      </c>
      <c r="B424" s="8">
        <f>MONTH(Table2[[#This Row],[Date]])</f>
        <v>2</v>
      </c>
      <c r="C424" s="10">
        <v>44594</v>
      </c>
      <c r="D424" s="8">
        <v>46950</v>
      </c>
      <c r="E424" s="8">
        <v>54318</v>
      </c>
      <c r="F424" s="8">
        <v>1.34</v>
      </c>
      <c r="G424" s="8">
        <v>1.54</v>
      </c>
      <c r="H424" s="8">
        <v>1.78</v>
      </c>
      <c r="I424" s="9">
        <f>(Table2[[#This Row],[Total Yield in Wh]]-Table2[[#This Row],[Target Yield Wh]])/Table2[[#This Row],[Target Yield Wh]] * 100</f>
        <v>-13.564564232850989</v>
      </c>
      <c r="J424" s="8">
        <f>SUM(Table2[[#This Row],[Total Yield in Wh]]-Table2[[#This Row],[Target Yield Wh]])</f>
        <v>-7368</v>
      </c>
      <c r="K424" s="9">
        <f>Table2[[#This Row],[Total Yield in Wh]]*0.001*0.1</f>
        <v>4.6950000000000003</v>
      </c>
      <c r="L424" s="8"/>
      <c r="M424" s="8"/>
    </row>
    <row r="425" spans="1:13">
      <c r="A425" s="8">
        <f t="shared" si="7"/>
        <v>2022</v>
      </c>
      <c r="B425" s="8">
        <f>MONTH(Table2[[#This Row],[Date]])</f>
        <v>2</v>
      </c>
      <c r="C425" s="10">
        <v>44593</v>
      </c>
      <c r="D425" s="8">
        <v>49670</v>
      </c>
      <c r="E425" s="8">
        <v>54318</v>
      </c>
      <c r="F425" s="8">
        <v>1.42</v>
      </c>
      <c r="G425" s="8">
        <v>1.63</v>
      </c>
      <c r="H425" s="8">
        <v>1.78</v>
      </c>
      <c r="I425" s="9">
        <f>(Table2[[#This Row],[Total Yield in Wh]]-Table2[[#This Row],[Target Yield Wh]])/Table2[[#This Row],[Target Yield Wh]] * 100</f>
        <v>-8.5570160904304284</v>
      </c>
      <c r="J425" s="8">
        <f>SUM(Table2[[#This Row],[Total Yield in Wh]]-Table2[[#This Row],[Target Yield Wh]])</f>
        <v>-4648</v>
      </c>
      <c r="K425" s="9">
        <f>Table2[[#This Row],[Total Yield in Wh]]*0.001*0.1</f>
        <v>4.9670000000000005</v>
      </c>
      <c r="L425" s="8"/>
      <c r="M425" s="8"/>
    </row>
    <row r="426" spans="1:13">
      <c r="A426" s="8">
        <f t="shared" si="7"/>
        <v>2022</v>
      </c>
      <c r="B426" s="8">
        <f>MONTH(Table2[[#This Row],[Date]])</f>
        <v>1</v>
      </c>
      <c r="C426" s="10">
        <v>44592</v>
      </c>
      <c r="D426" s="8">
        <v>720</v>
      </c>
      <c r="E426" s="8">
        <v>49062</v>
      </c>
      <c r="F426" s="8">
        <v>0.02</v>
      </c>
      <c r="G426" s="8">
        <v>0.02</v>
      </c>
      <c r="H426" s="8">
        <v>1.61</v>
      </c>
      <c r="I426" s="9">
        <f>(Table2[[#This Row],[Total Yield in Wh]]-Table2[[#This Row],[Target Yield Wh]])/Table2[[#This Row],[Target Yield Wh]] * 100</f>
        <v>-98.53246912070442</v>
      </c>
      <c r="J426" s="8">
        <f>SUM(Table2[[#This Row],[Total Yield in Wh]]-Table2[[#This Row],[Target Yield Wh]])</f>
        <v>-48342</v>
      </c>
      <c r="K426" s="9">
        <f>Table2[[#This Row],[Total Yield in Wh]]*0.001*0.1</f>
        <v>7.1999999999999995E-2</v>
      </c>
      <c r="L426" s="8"/>
      <c r="M426" s="8"/>
    </row>
    <row r="427" spans="1:13">
      <c r="A427" s="8">
        <f t="shared" si="7"/>
        <v>2022</v>
      </c>
      <c r="B427" s="8">
        <f>MONTH(Table2[[#This Row],[Date]])</f>
        <v>1</v>
      </c>
      <c r="C427" s="10">
        <v>44591</v>
      </c>
      <c r="D427" s="8">
        <v>3680</v>
      </c>
      <c r="E427" s="8">
        <v>49062</v>
      </c>
      <c r="F427" s="8">
        <v>0.11</v>
      </c>
      <c r="G427" s="8">
        <v>0.12</v>
      </c>
      <c r="H427" s="8">
        <v>1.61</v>
      </c>
      <c r="I427" s="9">
        <f>(Table2[[#This Row],[Total Yield in Wh]]-Table2[[#This Row],[Target Yield Wh]])/Table2[[#This Row],[Target Yield Wh]] * 100</f>
        <v>-92.499286616933674</v>
      </c>
      <c r="J427" s="8">
        <f>SUM(Table2[[#This Row],[Total Yield in Wh]]-Table2[[#This Row],[Target Yield Wh]])</f>
        <v>-45382</v>
      </c>
      <c r="K427" s="9">
        <f>Table2[[#This Row],[Total Yield in Wh]]*0.001*0.1</f>
        <v>0.36800000000000005</v>
      </c>
      <c r="L427" s="8"/>
      <c r="M427" s="8"/>
    </row>
    <row r="428" spans="1:13">
      <c r="A428" s="8">
        <f t="shared" si="7"/>
        <v>2022</v>
      </c>
      <c r="B428" s="8">
        <f>MONTH(Table2[[#This Row],[Date]])</f>
        <v>1</v>
      </c>
      <c r="C428" s="10">
        <v>44590</v>
      </c>
      <c r="D428" s="8">
        <v>2050</v>
      </c>
      <c r="E428" s="8">
        <v>49062</v>
      </c>
      <c r="F428" s="8">
        <v>0.06</v>
      </c>
      <c r="G428" s="8">
        <v>7.0000000000000007E-2</v>
      </c>
      <c r="H428" s="8">
        <v>1.61</v>
      </c>
      <c r="I428" s="9">
        <f>(Table2[[#This Row],[Total Yield in Wh]]-Table2[[#This Row],[Target Yield Wh]])/Table2[[#This Row],[Target Yield Wh]] * 100</f>
        <v>-95.821613468672297</v>
      </c>
      <c r="J428" s="8">
        <f>SUM(Table2[[#This Row],[Total Yield in Wh]]-Table2[[#This Row],[Target Yield Wh]])</f>
        <v>-47012</v>
      </c>
      <c r="K428" s="9">
        <f>Table2[[#This Row],[Total Yield in Wh]]*0.001*0.1</f>
        <v>0.20499999999999999</v>
      </c>
      <c r="L428" s="8"/>
      <c r="M428" s="8"/>
    </row>
    <row r="429" spans="1:13">
      <c r="A429" s="8">
        <f t="shared" si="7"/>
        <v>2022</v>
      </c>
      <c r="B429" s="8">
        <f>MONTH(Table2[[#This Row],[Date]])</f>
        <v>1</v>
      </c>
      <c r="C429" s="10">
        <v>44589</v>
      </c>
      <c r="D429" s="8">
        <v>2860</v>
      </c>
      <c r="E429" s="8">
        <v>49062</v>
      </c>
      <c r="F429" s="8">
        <v>0.08</v>
      </c>
      <c r="G429" s="8">
        <v>0.09</v>
      </c>
      <c r="H429" s="8">
        <v>1.61</v>
      </c>
      <c r="I429" s="9">
        <f>(Table2[[#This Row],[Total Yield in Wh]]-Table2[[#This Row],[Target Yield Wh]])/Table2[[#This Row],[Target Yield Wh]] * 100</f>
        <v>-94.170641229464763</v>
      </c>
      <c r="J429" s="8">
        <f>SUM(Table2[[#This Row],[Total Yield in Wh]]-Table2[[#This Row],[Target Yield Wh]])</f>
        <v>-46202</v>
      </c>
      <c r="K429" s="9">
        <f>Table2[[#This Row],[Total Yield in Wh]]*0.001*0.1</f>
        <v>0.28599999999999998</v>
      </c>
      <c r="L429" s="8"/>
      <c r="M429" s="8"/>
    </row>
    <row r="430" spans="1:13">
      <c r="A430" s="8">
        <f t="shared" si="7"/>
        <v>2022</v>
      </c>
      <c r="B430" s="8">
        <f>MONTH(Table2[[#This Row],[Date]])</f>
        <v>1</v>
      </c>
      <c r="C430" s="10">
        <v>44588</v>
      </c>
      <c r="D430" s="8">
        <v>1070</v>
      </c>
      <c r="E430" s="8">
        <v>49062</v>
      </c>
      <c r="F430" s="8">
        <v>0.03</v>
      </c>
      <c r="G430" s="8">
        <v>0.04</v>
      </c>
      <c r="H430" s="8">
        <v>1.61</v>
      </c>
      <c r="I430" s="9">
        <f>(Table2[[#This Row],[Total Yield in Wh]]-Table2[[#This Row],[Target Yield Wh]])/Table2[[#This Row],[Target Yield Wh]] * 100</f>
        <v>-97.819086054380165</v>
      </c>
      <c r="J430" s="8">
        <f>SUM(Table2[[#This Row],[Total Yield in Wh]]-Table2[[#This Row],[Target Yield Wh]])</f>
        <v>-47992</v>
      </c>
      <c r="K430" s="9">
        <f>Table2[[#This Row],[Total Yield in Wh]]*0.001*0.1</f>
        <v>0.10700000000000001</v>
      </c>
      <c r="L430" s="8"/>
      <c r="M430" s="8"/>
    </row>
    <row r="431" spans="1:13">
      <c r="A431" s="8">
        <f t="shared" si="7"/>
        <v>2022</v>
      </c>
      <c r="B431" s="8">
        <f>MONTH(Table2[[#This Row],[Date]])</f>
        <v>1</v>
      </c>
      <c r="C431" s="10">
        <v>44587</v>
      </c>
      <c r="D431" s="8">
        <v>1160</v>
      </c>
      <c r="E431" s="8">
        <v>49062</v>
      </c>
      <c r="F431" s="8">
        <v>0.03</v>
      </c>
      <c r="G431" s="8">
        <v>0.04</v>
      </c>
      <c r="H431" s="8">
        <v>1.61</v>
      </c>
      <c r="I431" s="9">
        <f>(Table2[[#This Row],[Total Yield in Wh]]-Table2[[#This Row],[Target Yield Wh]])/Table2[[#This Row],[Target Yield Wh]] * 100</f>
        <v>-97.635644694468226</v>
      </c>
      <c r="J431" s="8">
        <f>SUM(Table2[[#This Row],[Total Yield in Wh]]-Table2[[#This Row],[Target Yield Wh]])</f>
        <v>-47902</v>
      </c>
      <c r="K431" s="9">
        <f>Table2[[#This Row],[Total Yield in Wh]]*0.001*0.1</f>
        <v>0.11599999999999999</v>
      </c>
      <c r="L431" s="8"/>
      <c r="M431" s="8"/>
    </row>
    <row r="432" spans="1:13">
      <c r="A432" s="8">
        <f t="shared" si="7"/>
        <v>2022</v>
      </c>
      <c r="B432" s="8">
        <f>MONTH(Table2[[#This Row],[Date]])</f>
        <v>1</v>
      </c>
      <c r="C432" s="10">
        <v>44586</v>
      </c>
      <c r="D432" s="8">
        <v>860</v>
      </c>
      <c r="E432" s="8">
        <v>49062</v>
      </c>
      <c r="F432" s="8">
        <v>0.02</v>
      </c>
      <c r="G432" s="8">
        <v>0.03</v>
      </c>
      <c r="H432" s="8">
        <v>1.61</v>
      </c>
      <c r="I432" s="9">
        <f>(Table2[[#This Row],[Total Yield in Wh]]-Table2[[#This Row],[Target Yield Wh]])/Table2[[#This Row],[Target Yield Wh]] * 100</f>
        <v>-98.247115894174726</v>
      </c>
      <c r="J432" s="8">
        <f>SUM(Table2[[#This Row],[Total Yield in Wh]]-Table2[[#This Row],[Target Yield Wh]])</f>
        <v>-48202</v>
      </c>
      <c r="K432" s="9">
        <f>Table2[[#This Row],[Total Yield in Wh]]*0.001*0.1</f>
        <v>8.6000000000000007E-2</v>
      </c>
      <c r="L432" s="8"/>
      <c r="M432" s="8"/>
    </row>
    <row r="433" spans="1:13">
      <c r="A433" s="8">
        <f t="shared" si="7"/>
        <v>2022</v>
      </c>
      <c r="B433" s="8">
        <f>MONTH(Table2[[#This Row],[Date]])</f>
        <v>1</v>
      </c>
      <c r="C433" s="10">
        <v>44585</v>
      </c>
      <c r="D433" s="8">
        <v>170</v>
      </c>
      <c r="E433" s="8">
        <v>49062</v>
      </c>
      <c r="F433" s="8">
        <v>0</v>
      </c>
      <c r="G433" s="8">
        <v>0.01</v>
      </c>
      <c r="H433" s="8">
        <v>1.61</v>
      </c>
      <c r="I433" s="9">
        <f>(Table2[[#This Row],[Total Yield in Wh]]-Table2[[#This Row],[Target Yield Wh]])/Table2[[#This Row],[Target Yield Wh]] * 100</f>
        <v>-99.653499653499651</v>
      </c>
      <c r="J433" s="8">
        <f>SUM(Table2[[#This Row],[Total Yield in Wh]]-Table2[[#This Row],[Target Yield Wh]])</f>
        <v>-48892</v>
      </c>
      <c r="K433" s="9">
        <f>Table2[[#This Row],[Total Yield in Wh]]*0.001*0.1</f>
        <v>1.7000000000000001E-2</v>
      </c>
      <c r="L433" s="8"/>
      <c r="M433" s="8"/>
    </row>
    <row r="434" spans="1:13">
      <c r="A434" s="8">
        <f t="shared" si="7"/>
        <v>2022</v>
      </c>
      <c r="B434" s="8">
        <f>MONTH(Table2[[#This Row],[Date]])</f>
        <v>1</v>
      </c>
      <c r="C434" s="10">
        <v>44584</v>
      </c>
      <c r="D434" s="8">
        <v>2480</v>
      </c>
      <c r="E434" s="8">
        <v>49062</v>
      </c>
      <c r="F434" s="8">
        <v>7.0000000000000007E-2</v>
      </c>
      <c r="G434" s="8">
        <v>0.08</v>
      </c>
      <c r="H434" s="8">
        <v>1.61</v>
      </c>
      <c r="I434" s="9">
        <f>(Table2[[#This Row],[Total Yield in Wh]]-Table2[[#This Row],[Target Yield Wh]])/Table2[[#This Row],[Target Yield Wh]] * 100</f>
        <v>-94.94517141575966</v>
      </c>
      <c r="J434" s="8">
        <f>SUM(Table2[[#This Row],[Total Yield in Wh]]-Table2[[#This Row],[Target Yield Wh]])</f>
        <v>-46582</v>
      </c>
      <c r="K434" s="9">
        <f>Table2[[#This Row],[Total Yield in Wh]]*0.001*0.1</f>
        <v>0.248</v>
      </c>
      <c r="L434" s="8"/>
      <c r="M434" s="8"/>
    </row>
    <row r="435" spans="1:13">
      <c r="A435" s="8">
        <f t="shared" si="7"/>
        <v>2022</v>
      </c>
      <c r="B435" s="8">
        <f>MONTH(Table2[[#This Row],[Date]])</f>
        <v>1</v>
      </c>
      <c r="C435" s="10">
        <v>44583</v>
      </c>
      <c r="D435" s="8">
        <v>100690</v>
      </c>
      <c r="E435" s="8">
        <v>49062</v>
      </c>
      <c r="F435" s="8">
        <v>2.88</v>
      </c>
      <c r="G435" s="8">
        <v>3.3</v>
      </c>
      <c r="H435" s="8">
        <v>1.61</v>
      </c>
      <c r="I435" s="9">
        <f>(Table2[[#This Row],[Total Yield in Wh]]-Table2[[#This Row],[Target Yield Wh]])/Table2[[#This Row],[Target Yield Wh]] * 100</f>
        <v>105.23011699482288</v>
      </c>
      <c r="J435" s="8">
        <f>SUM(Table2[[#This Row],[Total Yield in Wh]]-Table2[[#This Row],[Target Yield Wh]])</f>
        <v>51628</v>
      </c>
      <c r="K435" s="9">
        <f>Table2[[#This Row],[Total Yield in Wh]]*0.001*0.1</f>
        <v>10.069000000000001</v>
      </c>
      <c r="L435" s="8"/>
      <c r="M435" s="8"/>
    </row>
    <row r="436" spans="1:13">
      <c r="A436" s="8">
        <f t="shared" si="7"/>
        <v>2022</v>
      </c>
      <c r="B436" s="8">
        <f>MONTH(Table2[[#This Row],[Date]])</f>
        <v>1</v>
      </c>
      <c r="C436" s="10">
        <v>44582</v>
      </c>
      <c r="D436" s="8">
        <v>106640</v>
      </c>
      <c r="E436" s="8">
        <v>49062</v>
      </c>
      <c r="F436" s="8">
        <v>3.05</v>
      </c>
      <c r="G436" s="8">
        <v>3.5</v>
      </c>
      <c r="H436" s="8">
        <v>1.61</v>
      </c>
      <c r="I436" s="9">
        <f>(Table2[[#This Row],[Total Yield in Wh]]-Table2[[#This Row],[Target Yield Wh]])/Table2[[#This Row],[Target Yield Wh]] * 100</f>
        <v>117.357629122335</v>
      </c>
      <c r="J436" s="8">
        <f>SUM(Table2[[#This Row],[Total Yield in Wh]]-Table2[[#This Row],[Target Yield Wh]])</f>
        <v>57578</v>
      </c>
      <c r="K436" s="9">
        <f>Table2[[#This Row],[Total Yield in Wh]]*0.001*0.1</f>
        <v>10.664000000000001</v>
      </c>
      <c r="L436" s="8"/>
      <c r="M436" s="8"/>
    </row>
    <row r="437" spans="1:13">
      <c r="A437" s="8">
        <f t="shared" si="7"/>
        <v>2022</v>
      </c>
      <c r="B437" s="8">
        <f>MONTH(Table2[[#This Row],[Date]])</f>
        <v>1</v>
      </c>
      <c r="C437" s="10">
        <v>44581</v>
      </c>
      <c r="D437" s="8">
        <v>106640</v>
      </c>
      <c r="E437" s="8">
        <v>49062</v>
      </c>
      <c r="F437" s="8">
        <v>3.05</v>
      </c>
      <c r="G437" s="8">
        <v>3.5</v>
      </c>
      <c r="H437" s="8">
        <v>1.61</v>
      </c>
      <c r="I437" s="9">
        <f>(Table2[[#This Row],[Total Yield in Wh]]-Table2[[#This Row],[Target Yield Wh]])/Table2[[#This Row],[Target Yield Wh]] * 100</f>
        <v>117.357629122335</v>
      </c>
      <c r="J437" s="8">
        <f>SUM(Table2[[#This Row],[Total Yield in Wh]]-Table2[[#This Row],[Target Yield Wh]])</f>
        <v>57578</v>
      </c>
      <c r="K437" s="9">
        <f>Table2[[#This Row],[Total Yield in Wh]]*0.001*0.1</f>
        <v>10.664000000000001</v>
      </c>
      <c r="L437" s="8"/>
      <c r="M437" s="8"/>
    </row>
    <row r="438" spans="1:13">
      <c r="A438" s="8">
        <f t="shared" si="7"/>
        <v>2022</v>
      </c>
      <c r="B438" s="8">
        <f>MONTH(Table2[[#This Row],[Date]])</f>
        <v>1</v>
      </c>
      <c r="C438" s="10">
        <v>44580</v>
      </c>
      <c r="D438" s="8">
        <v>99840</v>
      </c>
      <c r="E438" s="8">
        <v>49062</v>
      </c>
      <c r="F438" s="8">
        <v>2.85</v>
      </c>
      <c r="G438" s="8">
        <v>3.27</v>
      </c>
      <c r="H438" s="8">
        <v>1.61</v>
      </c>
      <c r="I438" s="9">
        <f>(Table2[[#This Row],[Total Yield in Wh]]-Table2[[#This Row],[Target Yield Wh]])/Table2[[#This Row],[Target Yield Wh]] * 100</f>
        <v>103.49761526232115</v>
      </c>
      <c r="J438" s="8">
        <f>SUM(Table2[[#This Row],[Total Yield in Wh]]-Table2[[#This Row],[Target Yield Wh]])</f>
        <v>50778</v>
      </c>
      <c r="K438" s="9">
        <f>Table2[[#This Row],[Total Yield in Wh]]*0.001*0.1</f>
        <v>9.9840000000000018</v>
      </c>
      <c r="L438" s="8"/>
      <c r="M438" s="8"/>
    </row>
    <row r="439" spans="1:13">
      <c r="A439" s="8">
        <f t="shared" si="7"/>
        <v>2022</v>
      </c>
      <c r="B439" s="8">
        <f>MONTH(Table2[[#This Row],[Date]])</f>
        <v>1</v>
      </c>
      <c r="C439" s="10">
        <v>44579</v>
      </c>
      <c r="D439" s="8">
        <v>56930</v>
      </c>
      <c r="E439" s="8">
        <v>49062</v>
      </c>
      <c r="F439" s="8">
        <v>1.63</v>
      </c>
      <c r="G439" s="8">
        <v>1.87</v>
      </c>
      <c r="H439" s="8">
        <v>1.61</v>
      </c>
      <c r="I439" s="9">
        <f>(Table2[[#This Row],[Total Yield in Wh]]-Table2[[#This Row],[Target Yield Wh]])/Table2[[#This Row],[Target Yield Wh]] * 100</f>
        <v>16.036851330968979</v>
      </c>
      <c r="J439" s="8">
        <f>SUM(Table2[[#This Row],[Total Yield in Wh]]-Table2[[#This Row],[Target Yield Wh]])</f>
        <v>7868</v>
      </c>
      <c r="K439" s="9">
        <f>Table2[[#This Row],[Total Yield in Wh]]*0.001*0.1</f>
        <v>5.6930000000000005</v>
      </c>
      <c r="L439" s="8"/>
      <c r="M439" s="8"/>
    </row>
    <row r="440" spans="1:13">
      <c r="A440" s="8">
        <f t="shared" si="7"/>
        <v>2022</v>
      </c>
      <c r="B440" s="8">
        <f>MONTH(Table2[[#This Row],[Date]])</f>
        <v>1</v>
      </c>
      <c r="C440" s="10">
        <v>44578</v>
      </c>
      <c r="D440" s="8">
        <v>44530</v>
      </c>
      <c r="E440" s="8">
        <v>49062</v>
      </c>
      <c r="F440" s="8">
        <v>1.27</v>
      </c>
      <c r="G440" s="8">
        <v>1.46</v>
      </c>
      <c r="H440" s="8">
        <v>1.61</v>
      </c>
      <c r="I440" s="9">
        <f>(Table2[[#This Row],[Total Yield in Wh]]-Table2[[#This Row],[Target Yield Wh]])/Table2[[#This Row],[Target Yield Wh]] * 100</f>
        <v>-9.2372915902327666</v>
      </c>
      <c r="J440" s="8">
        <f>SUM(Table2[[#This Row],[Total Yield in Wh]]-Table2[[#This Row],[Target Yield Wh]])</f>
        <v>-4532</v>
      </c>
      <c r="K440" s="9">
        <f>Table2[[#This Row],[Total Yield in Wh]]*0.001*0.1</f>
        <v>4.4530000000000003</v>
      </c>
      <c r="L440" s="8"/>
      <c r="M440" s="8"/>
    </row>
    <row r="441" spans="1:13">
      <c r="A441" s="8">
        <f t="shared" si="7"/>
        <v>2022</v>
      </c>
      <c r="B441" s="8">
        <f>MONTH(Table2[[#This Row],[Date]])</f>
        <v>1</v>
      </c>
      <c r="C441" s="10">
        <v>44577</v>
      </c>
      <c r="D441" s="8">
        <v>35710</v>
      </c>
      <c r="E441" s="8">
        <v>49062</v>
      </c>
      <c r="F441" s="8">
        <v>1.02</v>
      </c>
      <c r="G441" s="8">
        <v>1.17</v>
      </c>
      <c r="H441" s="8">
        <v>1.61</v>
      </c>
      <c r="I441" s="9">
        <f>(Table2[[#This Row],[Total Yield in Wh]]-Table2[[#This Row],[Target Yield Wh]])/Table2[[#This Row],[Target Yield Wh]] * 100</f>
        <v>-27.214544861603684</v>
      </c>
      <c r="J441" s="8">
        <f>SUM(Table2[[#This Row],[Total Yield in Wh]]-Table2[[#This Row],[Target Yield Wh]])</f>
        <v>-13352</v>
      </c>
      <c r="K441" s="9">
        <f>Table2[[#This Row],[Total Yield in Wh]]*0.001*0.1</f>
        <v>3.5710000000000002</v>
      </c>
      <c r="L441" s="8"/>
      <c r="M441" s="8"/>
    </row>
    <row r="442" spans="1:13">
      <c r="A442" s="8">
        <f t="shared" si="7"/>
        <v>2022</v>
      </c>
      <c r="B442" s="8">
        <f>MONTH(Table2[[#This Row],[Date]])</f>
        <v>1</v>
      </c>
      <c r="C442" s="10">
        <v>44576</v>
      </c>
      <c r="D442" s="8">
        <v>56890</v>
      </c>
      <c r="E442" s="8">
        <v>49062</v>
      </c>
      <c r="F442" s="8">
        <v>1.63</v>
      </c>
      <c r="G442" s="8">
        <v>1.87</v>
      </c>
      <c r="H442" s="8">
        <v>1.61</v>
      </c>
      <c r="I442" s="9">
        <f>(Table2[[#This Row],[Total Yield in Wh]]-Table2[[#This Row],[Target Yield Wh]])/Table2[[#This Row],[Target Yield Wh]] * 100</f>
        <v>15.955321837674779</v>
      </c>
      <c r="J442" s="8">
        <f>SUM(Table2[[#This Row],[Total Yield in Wh]]-Table2[[#This Row],[Target Yield Wh]])</f>
        <v>7828</v>
      </c>
      <c r="K442" s="9">
        <f>Table2[[#This Row],[Total Yield in Wh]]*0.001*0.1</f>
        <v>5.6890000000000001</v>
      </c>
      <c r="L442" s="8"/>
      <c r="M442" s="8"/>
    </row>
    <row r="443" spans="1:13">
      <c r="A443" s="8">
        <f t="shared" si="7"/>
        <v>2022</v>
      </c>
      <c r="B443" s="8">
        <f>MONTH(Table2[[#This Row],[Date]])</f>
        <v>1</v>
      </c>
      <c r="C443" s="10">
        <v>44575</v>
      </c>
      <c r="D443" s="8">
        <v>14030</v>
      </c>
      <c r="E443" s="8">
        <v>49062</v>
      </c>
      <c r="F443" s="8">
        <v>0.4</v>
      </c>
      <c r="G443" s="8">
        <v>0.46</v>
      </c>
      <c r="H443" s="8">
        <v>1.61</v>
      </c>
      <c r="I443" s="9">
        <f>(Table2[[#This Row],[Total Yield in Wh]]-Table2[[#This Row],[Target Yield Wh]])/Table2[[#This Row],[Target Yield Wh]] * 100</f>
        <v>-71.403530227059647</v>
      </c>
      <c r="J443" s="8">
        <f>SUM(Table2[[#This Row],[Total Yield in Wh]]-Table2[[#This Row],[Target Yield Wh]])</f>
        <v>-35032</v>
      </c>
      <c r="K443" s="9">
        <f>Table2[[#This Row],[Total Yield in Wh]]*0.001*0.1</f>
        <v>1.4030000000000002</v>
      </c>
      <c r="L443" s="8"/>
      <c r="M443" s="8"/>
    </row>
    <row r="444" spans="1:13">
      <c r="A444" s="8">
        <f t="shared" si="7"/>
        <v>2022</v>
      </c>
      <c r="B444" s="8">
        <f>MONTH(Table2[[#This Row],[Date]])</f>
        <v>1</v>
      </c>
      <c r="C444" s="10">
        <v>44574</v>
      </c>
      <c r="D444" s="8">
        <v>14980</v>
      </c>
      <c r="E444" s="8">
        <v>49062</v>
      </c>
      <c r="F444" s="8">
        <v>0.43</v>
      </c>
      <c r="G444" s="8">
        <v>0.49</v>
      </c>
      <c r="H444" s="8">
        <v>1.61</v>
      </c>
      <c r="I444" s="9">
        <f>(Table2[[#This Row],[Total Yield in Wh]]-Table2[[#This Row],[Target Yield Wh]])/Table2[[#This Row],[Target Yield Wh]] * 100</f>
        <v>-69.467204761322407</v>
      </c>
      <c r="J444" s="8">
        <f>SUM(Table2[[#This Row],[Total Yield in Wh]]-Table2[[#This Row],[Target Yield Wh]])</f>
        <v>-34082</v>
      </c>
      <c r="K444" s="9">
        <f>Table2[[#This Row],[Total Yield in Wh]]*0.001*0.1</f>
        <v>1.4980000000000002</v>
      </c>
      <c r="L444" s="8"/>
      <c r="M444" s="8"/>
    </row>
    <row r="445" spans="1:13">
      <c r="A445" s="8">
        <f t="shared" si="7"/>
        <v>2022</v>
      </c>
      <c r="B445" s="8">
        <f>MONTH(Table2[[#This Row],[Date]])</f>
        <v>1</v>
      </c>
      <c r="C445" s="10">
        <v>44573</v>
      </c>
      <c r="D445" s="8">
        <v>3980</v>
      </c>
      <c r="E445" s="8">
        <v>49062</v>
      </c>
      <c r="F445" s="8">
        <v>0.11</v>
      </c>
      <c r="G445" s="8">
        <v>0.13</v>
      </c>
      <c r="H445" s="8">
        <v>1.61</v>
      </c>
      <c r="I445" s="9">
        <f>(Table2[[#This Row],[Total Yield in Wh]]-Table2[[#This Row],[Target Yield Wh]])/Table2[[#This Row],[Target Yield Wh]] * 100</f>
        <v>-91.887815417227188</v>
      </c>
      <c r="J445" s="8">
        <f>SUM(Table2[[#This Row],[Total Yield in Wh]]-Table2[[#This Row],[Target Yield Wh]])</f>
        <v>-45082</v>
      </c>
      <c r="K445" s="9">
        <f>Table2[[#This Row],[Total Yield in Wh]]*0.001*0.1</f>
        <v>0.39800000000000002</v>
      </c>
      <c r="L445" s="8"/>
      <c r="M445" s="8"/>
    </row>
    <row r="446" spans="1:13">
      <c r="A446" s="8">
        <f t="shared" si="7"/>
        <v>2022</v>
      </c>
      <c r="B446" s="8">
        <f>MONTH(Table2[[#This Row],[Date]])</f>
        <v>1</v>
      </c>
      <c r="C446" s="10">
        <v>44572</v>
      </c>
      <c r="D446" s="8">
        <v>3530</v>
      </c>
      <c r="E446" s="8">
        <v>49062</v>
      </c>
      <c r="F446" s="8">
        <v>0.1</v>
      </c>
      <c r="G446" s="8">
        <v>0.12</v>
      </c>
      <c r="H446" s="8">
        <v>1.61</v>
      </c>
      <c r="I446" s="9">
        <f>(Table2[[#This Row],[Total Yield in Wh]]-Table2[[#This Row],[Target Yield Wh]])/Table2[[#This Row],[Target Yield Wh]] * 100</f>
        <v>-92.805022216786924</v>
      </c>
      <c r="J446" s="8">
        <f>SUM(Table2[[#This Row],[Total Yield in Wh]]-Table2[[#This Row],[Target Yield Wh]])</f>
        <v>-45532</v>
      </c>
      <c r="K446" s="9">
        <f>Table2[[#This Row],[Total Yield in Wh]]*0.001*0.1</f>
        <v>0.35300000000000004</v>
      </c>
      <c r="L446" s="8"/>
      <c r="M446" s="8"/>
    </row>
    <row r="447" spans="1:13">
      <c r="A447" s="8">
        <f t="shared" si="7"/>
        <v>2022</v>
      </c>
      <c r="B447" s="8">
        <f>MONTH(Table2[[#This Row],[Date]])</f>
        <v>1</v>
      </c>
      <c r="C447" s="10">
        <v>44571</v>
      </c>
      <c r="D447" s="8">
        <v>3750</v>
      </c>
      <c r="E447" s="8">
        <v>49062</v>
      </c>
      <c r="F447" s="8">
        <v>0.11</v>
      </c>
      <c r="G447" s="8">
        <v>0.12</v>
      </c>
      <c r="H447" s="8">
        <v>1.61</v>
      </c>
      <c r="I447" s="9">
        <f>(Table2[[#This Row],[Total Yield in Wh]]-Table2[[#This Row],[Target Yield Wh]])/Table2[[#This Row],[Target Yield Wh]] * 100</f>
        <v>-92.35661000366882</v>
      </c>
      <c r="J447" s="8">
        <f>SUM(Table2[[#This Row],[Total Yield in Wh]]-Table2[[#This Row],[Target Yield Wh]])</f>
        <v>-45312</v>
      </c>
      <c r="K447" s="9">
        <f>Table2[[#This Row],[Total Yield in Wh]]*0.001*0.1</f>
        <v>0.375</v>
      </c>
      <c r="L447" s="8"/>
      <c r="M447" s="8"/>
    </row>
    <row r="448" spans="1:13">
      <c r="A448" s="8">
        <f t="shared" si="7"/>
        <v>2022</v>
      </c>
      <c r="B448" s="8">
        <f>MONTH(Table2[[#This Row],[Date]])</f>
        <v>1</v>
      </c>
      <c r="C448" s="10">
        <v>44570</v>
      </c>
      <c r="D448" s="8">
        <v>3560</v>
      </c>
      <c r="E448" s="8">
        <v>49062</v>
      </c>
      <c r="F448" s="8">
        <v>0.1</v>
      </c>
      <c r="G448" s="8">
        <v>0.12</v>
      </c>
      <c r="H448" s="8">
        <v>1.61</v>
      </c>
      <c r="I448" s="9">
        <f>(Table2[[#This Row],[Total Yield in Wh]]-Table2[[#This Row],[Target Yield Wh]])/Table2[[#This Row],[Target Yield Wh]] * 100</f>
        <v>-92.743875096816282</v>
      </c>
      <c r="J448" s="8">
        <f>SUM(Table2[[#This Row],[Total Yield in Wh]]-Table2[[#This Row],[Target Yield Wh]])</f>
        <v>-45502</v>
      </c>
      <c r="K448" s="9">
        <f>Table2[[#This Row],[Total Yield in Wh]]*0.001*0.1</f>
        <v>0.35600000000000004</v>
      </c>
      <c r="L448" s="8"/>
      <c r="M448" s="8"/>
    </row>
    <row r="449" spans="1:13">
      <c r="A449" s="8">
        <f t="shared" si="7"/>
        <v>2022</v>
      </c>
      <c r="B449" s="8">
        <f>MONTH(Table2[[#This Row],[Date]])</f>
        <v>1</v>
      </c>
      <c r="C449" s="10">
        <v>44569</v>
      </c>
      <c r="D449" s="8">
        <v>870</v>
      </c>
      <c r="E449" s="8">
        <v>49062</v>
      </c>
      <c r="F449" s="8">
        <v>0.02</v>
      </c>
      <c r="G449" s="8">
        <v>0.03</v>
      </c>
      <c r="H449" s="8">
        <v>1.61</v>
      </c>
      <c r="I449" s="9">
        <f>(Table2[[#This Row],[Total Yield in Wh]]-Table2[[#This Row],[Target Yield Wh]])/Table2[[#This Row],[Target Yield Wh]] * 100</f>
        <v>-98.22673352085117</v>
      </c>
      <c r="J449" s="8">
        <f>SUM(Table2[[#This Row],[Total Yield in Wh]]-Table2[[#This Row],[Target Yield Wh]])</f>
        <v>-48192</v>
      </c>
      <c r="K449" s="9">
        <f>Table2[[#This Row],[Total Yield in Wh]]*0.001*0.1</f>
        <v>8.7000000000000008E-2</v>
      </c>
      <c r="L449" s="8"/>
      <c r="M449" s="8"/>
    </row>
    <row r="450" spans="1:13">
      <c r="A450" s="8">
        <f t="shared" si="7"/>
        <v>2022</v>
      </c>
      <c r="B450" s="8">
        <f>MONTH(Table2[[#This Row],[Date]])</f>
        <v>1</v>
      </c>
      <c r="C450" s="10">
        <v>44568</v>
      </c>
      <c r="D450" s="8">
        <v>3100</v>
      </c>
      <c r="E450" s="8">
        <v>49062</v>
      </c>
      <c r="F450" s="8">
        <v>0.09</v>
      </c>
      <c r="G450" s="8">
        <v>0.1</v>
      </c>
      <c r="H450" s="8">
        <v>1.61</v>
      </c>
      <c r="I450" s="9">
        <f>(Table2[[#This Row],[Total Yield in Wh]]-Table2[[#This Row],[Target Yield Wh]])/Table2[[#This Row],[Target Yield Wh]] * 100</f>
        <v>-93.681464269699561</v>
      </c>
      <c r="J450" s="8">
        <f>SUM(Table2[[#This Row],[Total Yield in Wh]]-Table2[[#This Row],[Target Yield Wh]])</f>
        <v>-45962</v>
      </c>
      <c r="K450" s="9">
        <f>Table2[[#This Row],[Total Yield in Wh]]*0.001*0.1</f>
        <v>0.31000000000000005</v>
      </c>
      <c r="L450" s="8"/>
      <c r="M450" s="8"/>
    </row>
    <row r="451" spans="1:13">
      <c r="A451" s="8">
        <f t="shared" ref="A451:A514" si="8">YEAR(C451)</f>
        <v>2022</v>
      </c>
      <c r="B451" s="8">
        <f>MONTH(Table2[[#This Row],[Date]])</f>
        <v>1</v>
      </c>
      <c r="C451" s="10">
        <v>44567</v>
      </c>
      <c r="D451" s="8">
        <v>1800</v>
      </c>
      <c r="E451" s="8">
        <v>49062</v>
      </c>
      <c r="F451" s="8">
        <v>0.05</v>
      </c>
      <c r="G451" s="8">
        <v>0.06</v>
      </c>
      <c r="H451" s="8">
        <v>1.61</v>
      </c>
      <c r="I451" s="9">
        <f>(Table2[[#This Row],[Total Yield in Wh]]-Table2[[#This Row],[Target Yield Wh]])/Table2[[#This Row],[Target Yield Wh]] * 100</f>
        <v>-96.331172801761028</v>
      </c>
      <c r="J451" s="8">
        <f>SUM(Table2[[#This Row],[Total Yield in Wh]]-Table2[[#This Row],[Target Yield Wh]])</f>
        <v>-47262</v>
      </c>
      <c r="K451" s="9">
        <f>Table2[[#This Row],[Total Yield in Wh]]*0.001*0.1</f>
        <v>0.18000000000000002</v>
      </c>
      <c r="L451" s="8"/>
      <c r="M451" s="8"/>
    </row>
    <row r="452" spans="1:13">
      <c r="A452" s="8">
        <f t="shared" si="8"/>
        <v>2022</v>
      </c>
      <c r="B452" s="8">
        <f>MONTH(Table2[[#This Row],[Date]])</f>
        <v>1</v>
      </c>
      <c r="C452" s="10">
        <v>44566</v>
      </c>
      <c r="D452" s="8">
        <v>1240</v>
      </c>
      <c r="E452" s="8">
        <v>49062</v>
      </c>
      <c r="F452" s="8">
        <v>0.04</v>
      </c>
      <c r="G452" s="8">
        <v>0.04</v>
      </c>
      <c r="H452" s="8">
        <v>1.61</v>
      </c>
      <c r="I452" s="9">
        <f>(Table2[[#This Row],[Total Yield in Wh]]-Table2[[#This Row],[Target Yield Wh]])/Table2[[#This Row],[Target Yield Wh]] * 100</f>
        <v>-97.472585707879816</v>
      </c>
      <c r="J452" s="8">
        <f>SUM(Table2[[#This Row],[Total Yield in Wh]]-Table2[[#This Row],[Target Yield Wh]])</f>
        <v>-47822</v>
      </c>
      <c r="K452" s="9">
        <f>Table2[[#This Row],[Total Yield in Wh]]*0.001*0.1</f>
        <v>0.124</v>
      </c>
      <c r="L452" s="8"/>
      <c r="M452" s="8"/>
    </row>
    <row r="453" spans="1:13">
      <c r="A453" s="8">
        <f t="shared" si="8"/>
        <v>2022</v>
      </c>
      <c r="B453" s="8">
        <f>MONTH(Table2[[#This Row],[Date]])</f>
        <v>1</v>
      </c>
      <c r="C453" s="10">
        <v>44565</v>
      </c>
      <c r="D453" s="8">
        <v>920</v>
      </c>
      <c r="E453" s="8">
        <v>49062</v>
      </c>
      <c r="F453" s="8">
        <v>0.03</v>
      </c>
      <c r="G453" s="8">
        <v>0.03</v>
      </c>
      <c r="H453" s="8">
        <v>1.61</v>
      </c>
      <c r="I453" s="9">
        <f>(Table2[[#This Row],[Total Yield in Wh]]-Table2[[#This Row],[Target Yield Wh]])/Table2[[#This Row],[Target Yield Wh]] * 100</f>
        <v>-98.124821654233415</v>
      </c>
      <c r="J453" s="8">
        <f>SUM(Table2[[#This Row],[Total Yield in Wh]]-Table2[[#This Row],[Target Yield Wh]])</f>
        <v>-48142</v>
      </c>
      <c r="K453" s="9">
        <f>Table2[[#This Row],[Total Yield in Wh]]*0.001*0.1</f>
        <v>9.2000000000000012E-2</v>
      </c>
      <c r="L453" s="8"/>
      <c r="M453" s="8"/>
    </row>
    <row r="454" spans="1:13">
      <c r="A454" s="8">
        <f t="shared" si="8"/>
        <v>2022</v>
      </c>
      <c r="B454" s="8">
        <f>MONTH(Table2[[#This Row],[Date]])</f>
        <v>1</v>
      </c>
      <c r="C454" s="10">
        <v>44564</v>
      </c>
      <c r="D454" s="8">
        <v>1510</v>
      </c>
      <c r="E454" s="8">
        <v>49062</v>
      </c>
      <c r="F454" s="8">
        <v>0.04</v>
      </c>
      <c r="G454" s="8">
        <v>0.05</v>
      </c>
      <c r="H454" s="8">
        <v>1.61</v>
      </c>
      <c r="I454" s="9">
        <f>(Table2[[#This Row],[Total Yield in Wh]]-Table2[[#This Row],[Target Yield Wh]])/Table2[[#This Row],[Target Yield Wh]] * 100</f>
        <v>-96.922261628143985</v>
      </c>
      <c r="J454" s="8">
        <f>SUM(Table2[[#This Row],[Total Yield in Wh]]-Table2[[#This Row],[Target Yield Wh]])</f>
        <v>-47552</v>
      </c>
      <c r="K454" s="9">
        <f>Table2[[#This Row],[Total Yield in Wh]]*0.001*0.1</f>
        <v>0.15100000000000002</v>
      </c>
      <c r="L454" s="8"/>
      <c r="M454" s="8"/>
    </row>
    <row r="455" spans="1:13">
      <c r="A455" s="8">
        <f t="shared" si="8"/>
        <v>2022</v>
      </c>
      <c r="B455" s="8">
        <f>MONTH(Table2[[#This Row],[Date]])</f>
        <v>1</v>
      </c>
      <c r="C455" s="10">
        <v>44563</v>
      </c>
      <c r="D455" s="8">
        <v>1470</v>
      </c>
      <c r="E455" s="8">
        <v>49062</v>
      </c>
      <c r="F455" s="8">
        <v>0.04</v>
      </c>
      <c r="G455" s="8">
        <v>0.05</v>
      </c>
      <c r="H455" s="8">
        <v>1.61</v>
      </c>
      <c r="I455" s="9">
        <f>(Table2[[#This Row],[Total Yield in Wh]]-Table2[[#This Row],[Target Yield Wh]])/Table2[[#This Row],[Target Yield Wh]] * 100</f>
        <v>-97.003791121438184</v>
      </c>
      <c r="J455" s="8">
        <f>SUM(Table2[[#This Row],[Total Yield in Wh]]-Table2[[#This Row],[Target Yield Wh]])</f>
        <v>-47592</v>
      </c>
      <c r="K455" s="9">
        <f>Table2[[#This Row],[Total Yield in Wh]]*0.001*0.1</f>
        <v>0.14699999999999999</v>
      </c>
      <c r="L455" s="8"/>
      <c r="M455" s="8"/>
    </row>
    <row r="456" spans="1:13">
      <c r="A456" s="8">
        <f t="shared" si="8"/>
        <v>2022</v>
      </c>
      <c r="B456" s="8">
        <f>MONTH(Table2[[#This Row],[Date]])</f>
        <v>1</v>
      </c>
      <c r="C456" s="10">
        <v>44562</v>
      </c>
      <c r="D456" s="8">
        <v>40</v>
      </c>
      <c r="E456" s="8">
        <v>49062</v>
      </c>
      <c r="F456" s="8">
        <v>0</v>
      </c>
      <c r="G456" s="8">
        <v>0</v>
      </c>
      <c r="H456" s="8">
        <v>1.61</v>
      </c>
      <c r="I456" s="9">
        <f>(Table2[[#This Row],[Total Yield in Wh]]-Table2[[#This Row],[Target Yield Wh]])/Table2[[#This Row],[Target Yield Wh]] * 100</f>
        <v>-99.918470506705802</v>
      </c>
      <c r="J456" s="8">
        <f>SUM(Table2[[#This Row],[Total Yield in Wh]]-Table2[[#This Row],[Target Yield Wh]])</f>
        <v>-49022</v>
      </c>
      <c r="K456" s="9">
        <f>Table2[[#This Row],[Total Yield in Wh]]*0.001*0.1</f>
        <v>4.0000000000000001E-3</v>
      </c>
      <c r="L456" s="8"/>
      <c r="M456" s="8"/>
    </row>
    <row r="457" spans="1:13">
      <c r="A457" s="8">
        <f t="shared" si="8"/>
        <v>2021</v>
      </c>
      <c r="B457" s="8">
        <f>MONTH(Table2[[#This Row],[Date]])</f>
        <v>12</v>
      </c>
      <c r="C457" s="10">
        <v>44561</v>
      </c>
      <c r="D457" s="8">
        <v>30</v>
      </c>
      <c r="E457" s="8">
        <v>24531</v>
      </c>
      <c r="F457" s="8">
        <v>0</v>
      </c>
      <c r="G457" s="8">
        <v>0</v>
      </c>
      <c r="H457" s="8">
        <v>0.8</v>
      </c>
      <c r="I457" s="9">
        <f>(Table2[[#This Row],[Total Yield in Wh]]-Table2[[#This Row],[Target Yield Wh]])/Table2[[#This Row],[Target Yield Wh]] * 100</f>
        <v>-99.877705760058703</v>
      </c>
      <c r="J457" s="8">
        <f>SUM(Table2[[#This Row],[Total Yield in Wh]]-Table2[[#This Row],[Target Yield Wh]])</f>
        <v>-24501</v>
      </c>
      <c r="K457" s="9">
        <f>Table2[[#This Row],[Total Yield in Wh]]*0.001*0.1</f>
        <v>3.0000000000000001E-3</v>
      </c>
      <c r="L457" s="8"/>
      <c r="M457" s="8"/>
    </row>
    <row r="458" spans="1:13">
      <c r="A458" s="8">
        <f t="shared" si="8"/>
        <v>2021</v>
      </c>
      <c r="B458" s="8">
        <f>MONTH(Table2[[#This Row],[Date]])</f>
        <v>12</v>
      </c>
      <c r="C458" s="10">
        <v>44560</v>
      </c>
      <c r="D458" s="8">
        <v>260</v>
      </c>
      <c r="E458" s="8">
        <v>24531</v>
      </c>
      <c r="F458" s="8">
        <v>0.01</v>
      </c>
      <c r="G458" s="8">
        <v>0.01</v>
      </c>
      <c r="H458" s="8">
        <v>0.8</v>
      </c>
      <c r="I458" s="9">
        <f>(Table2[[#This Row],[Total Yield in Wh]]-Table2[[#This Row],[Target Yield Wh]])/Table2[[#This Row],[Target Yield Wh]] * 100</f>
        <v>-98.94011658717541</v>
      </c>
      <c r="J458" s="8">
        <f>SUM(Table2[[#This Row],[Total Yield in Wh]]-Table2[[#This Row],[Target Yield Wh]])</f>
        <v>-24271</v>
      </c>
      <c r="K458" s="9">
        <f>Table2[[#This Row],[Total Yield in Wh]]*0.001*0.1</f>
        <v>2.6000000000000002E-2</v>
      </c>
      <c r="L458" s="8"/>
      <c r="M458" s="8"/>
    </row>
    <row r="459" spans="1:13">
      <c r="A459" s="8">
        <f t="shared" si="8"/>
        <v>2021</v>
      </c>
      <c r="B459" s="8">
        <f>MONTH(Table2[[#This Row],[Date]])</f>
        <v>12</v>
      </c>
      <c r="C459" s="10">
        <v>44559</v>
      </c>
      <c r="D459" s="8">
        <v>1910</v>
      </c>
      <c r="E459" s="8">
        <v>24531</v>
      </c>
      <c r="F459" s="8">
        <v>0.05</v>
      </c>
      <c r="G459" s="8">
        <v>0.06</v>
      </c>
      <c r="H459" s="8">
        <v>0.8</v>
      </c>
      <c r="I459" s="9">
        <f>(Table2[[#This Row],[Total Yield in Wh]]-Table2[[#This Row],[Target Yield Wh]])/Table2[[#This Row],[Target Yield Wh]] * 100</f>
        <v>-92.21393339040398</v>
      </c>
      <c r="J459" s="8">
        <f>SUM(Table2[[#This Row],[Total Yield in Wh]]-Table2[[#This Row],[Target Yield Wh]])</f>
        <v>-22621</v>
      </c>
      <c r="K459" s="9">
        <f>Table2[[#This Row],[Total Yield in Wh]]*0.001*0.1</f>
        <v>0.19100000000000003</v>
      </c>
      <c r="L459" s="8"/>
      <c r="M459" s="8"/>
    </row>
    <row r="460" spans="1:13">
      <c r="A460" s="8">
        <f t="shared" si="8"/>
        <v>2021</v>
      </c>
      <c r="B460" s="8">
        <f>MONTH(Table2[[#This Row],[Date]])</f>
        <v>12</v>
      </c>
      <c r="C460" s="10">
        <v>44558</v>
      </c>
      <c r="D460" s="8">
        <v>910</v>
      </c>
      <c r="E460" s="8">
        <v>24531</v>
      </c>
      <c r="F460" s="8">
        <v>0.03</v>
      </c>
      <c r="G460" s="8">
        <v>0.03</v>
      </c>
      <c r="H460" s="8">
        <v>0.8</v>
      </c>
      <c r="I460" s="9">
        <f>(Table2[[#This Row],[Total Yield in Wh]]-Table2[[#This Row],[Target Yield Wh]])/Table2[[#This Row],[Target Yield Wh]] * 100</f>
        <v>-96.290408055113943</v>
      </c>
      <c r="J460" s="8">
        <f>SUM(Table2[[#This Row],[Total Yield in Wh]]-Table2[[#This Row],[Target Yield Wh]])</f>
        <v>-23621</v>
      </c>
      <c r="K460" s="9">
        <f>Table2[[#This Row],[Total Yield in Wh]]*0.001*0.1</f>
        <v>9.1000000000000011E-2</v>
      </c>
      <c r="L460" s="8"/>
      <c r="M460" s="8"/>
    </row>
    <row r="461" spans="1:13">
      <c r="A461" s="8">
        <f t="shared" si="8"/>
        <v>2021</v>
      </c>
      <c r="B461" s="8">
        <f>MONTH(Table2[[#This Row],[Date]])</f>
        <v>12</v>
      </c>
      <c r="C461" s="10">
        <v>44557</v>
      </c>
      <c r="D461" s="8">
        <v>4480</v>
      </c>
      <c r="E461" s="8">
        <v>24531</v>
      </c>
      <c r="F461" s="8">
        <v>0.13</v>
      </c>
      <c r="G461" s="8">
        <v>0.15</v>
      </c>
      <c r="H461" s="8">
        <v>0.8</v>
      </c>
      <c r="I461" s="9">
        <f>(Table2[[#This Row],[Total Yield in Wh]]-Table2[[#This Row],[Target Yield Wh]])/Table2[[#This Row],[Target Yield Wh]] * 100</f>
        <v>-81.737393502099394</v>
      </c>
      <c r="J461" s="8">
        <f>SUM(Table2[[#This Row],[Total Yield in Wh]]-Table2[[#This Row],[Target Yield Wh]])</f>
        <v>-20051</v>
      </c>
      <c r="K461" s="9">
        <f>Table2[[#This Row],[Total Yield in Wh]]*0.001*0.1</f>
        <v>0.44800000000000006</v>
      </c>
      <c r="L461" s="8"/>
      <c r="M461" s="8"/>
    </row>
    <row r="462" spans="1:13">
      <c r="A462" s="8">
        <f t="shared" si="8"/>
        <v>2021</v>
      </c>
      <c r="B462" s="8">
        <f>MONTH(Table2[[#This Row],[Date]])</f>
        <v>12</v>
      </c>
      <c r="C462" s="10">
        <v>44556</v>
      </c>
      <c r="D462" s="8">
        <v>60380</v>
      </c>
      <c r="E462" s="8">
        <v>24531</v>
      </c>
      <c r="F462" s="8">
        <v>1.73</v>
      </c>
      <c r="G462" s="8">
        <v>1.98</v>
      </c>
      <c r="H462" s="8">
        <v>0.8</v>
      </c>
      <c r="I462" s="9">
        <f>(Table2[[#This Row],[Total Yield in Wh]]-Table2[[#This Row],[Target Yield Wh]])/Table2[[#This Row],[Target Yield Wh]] * 100</f>
        <v>146.1375402551873</v>
      </c>
      <c r="J462" s="8">
        <f>SUM(Table2[[#This Row],[Total Yield in Wh]]-Table2[[#This Row],[Target Yield Wh]])</f>
        <v>35849</v>
      </c>
      <c r="K462" s="9">
        <f>Table2[[#This Row],[Total Yield in Wh]]*0.001*0.1</f>
        <v>6.0380000000000003</v>
      </c>
      <c r="L462" s="8"/>
      <c r="M462" s="8"/>
    </row>
    <row r="463" spans="1:13">
      <c r="A463" s="8">
        <f t="shared" si="8"/>
        <v>2021</v>
      </c>
      <c r="B463" s="8">
        <f>MONTH(Table2[[#This Row],[Date]])</f>
        <v>12</v>
      </c>
      <c r="C463" s="10">
        <v>44555</v>
      </c>
      <c r="D463" s="8">
        <v>69550</v>
      </c>
      <c r="E463" s="8">
        <v>24531</v>
      </c>
      <c r="F463" s="8">
        <v>1.99</v>
      </c>
      <c r="G463" s="8">
        <v>2.2799999999999998</v>
      </c>
      <c r="H463" s="8">
        <v>0.8</v>
      </c>
      <c r="I463" s="9">
        <f>(Table2[[#This Row],[Total Yield in Wh]]-Table2[[#This Row],[Target Yield Wh]])/Table2[[#This Row],[Target Yield Wh]] * 100</f>
        <v>183.51881293057764</v>
      </c>
      <c r="J463" s="8">
        <f>SUM(Table2[[#This Row],[Total Yield in Wh]]-Table2[[#This Row],[Target Yield Wh]])</f>
        <v>45019</v>
      </c>
      <c r="K463" s="9">
        <f>Table2[[#This Row],[Total Yield in Wh]]*0.001*0.1</f>
        <v>6.9550000000000001</v>
      </c>
      <c r="L463" s="8"/>
      <c r="M463" s="8"/>
    </row>
    <row r="464" spans="1:13">
      <c r="A464" s="8">
        <f t="shared" si="8"/>
        <v>2021</v>
      </c>
      <c r="B464" s="8">
        <f>MONTH(Table2[[#This Row],[Date]])</f>
        <v>12</v>
      </c>
      <c r="C464" s="10">
        <v>44554</v>
      </c>
      <c r="D464" s="8">
        <v>6650</v>
      </c>
      <c r="E464" s="8">
        <v>24531</v>
      </c>
      <c r="F464" s="8">
        <v>0.19</v>
      </c>
      <c r="G464" s="8">
        <v>0.22</v>
      </c>
      <c r="H464" s="8">
        <v>0.8</v>
      </c>
      <c r="I464" s="9">
        <f>(Table2[[#This Row],[Total Yield in Wh]]-Table2[[#This Row],[Target Yield Wh]])/Table2[[#This Row],[Target Yield Wh]] * 100</f>
        <v>-72.89144347967877</v>
      </c>
      <c r="J464" s="8">
        <f>SUM(Table2[[#This Row],[Total Yield in Wh]]-Table2[[#This Row],[Target Yield Wh]])</f>
        <v>-17881</v>
      </c>
      <c r="K464" s="9">
        <f>Table2[[#This Row],[Total Yield in Wh]]*0.001*0.1</f>
        <v>0.66500000000000004</v>
      </c>
      <c r="L464" s="8"/>
      <c r="M464" s="8"/>
    </row>
    <row r="465" spans="1:13">
      <c r="A465" s="8">
        <f t="shared" si="8"/>
        <v>2021</v>
      </c>
      <c r="B465" s="8">
        <f>MONTH(Table2[[#This Row],[Date]])</f>
        <v>12</v>
      </c>
      <c r="C465" s="10">
        <v>44553</v>
      </c>
      <c r="D465" s="8">
        <v>30460</v>
      </c>
      <c r="E465" s="8">
        <v>24531</v>
      </c>
      <c r="F465" s="8">
        <v>0.87</v>
      </c>
      <c r="G465" s="8">
        <v>1</v>
      </c>
      <c r="H465" s="8">
        <v>0.8</v>
      </c>
      <c r="I465" s="9">
        <f>(Table2[[#This Row],[Total Yield in Wh]]-Table2[[#This Row],[Target Yield Wh]])/Table2[[#This Row],[Target Yield Wh]] * 100</f>
        <v>24.169418287065344</v>
      </c>
      <c r="J465" s="8">
        <f>SUM(Table2[[#This Row],[Total Yield in Wh]]-Table2[[#This Row],[Target Yield Wh]])</f>
        <v>5929</v>
      </c>
      <c r="K465" s="9">
        <f>Table2[[#This Row],[Total Yield in Wh]]*0.001*0.1</f>
        <v>3.0460000000000003</v>
      </c>
      <c r="L465" s="8"/>
      <c r="M465" s="8"/>
    </row>
    <row r="466" spans="1:13">
      <c r="A466" s="8">
        <f t="shared" si="8"/>
        <v>2021</v>
      </c>
      <c r="B466" s="8">
        <f>MONTH(Table2[[#This Row],[Date]])</f>
        <v>12</v>
      </c>
      <c r="C466" s="10">
        <v>44552</v>
      </c>
      <c r="D466" s="8">
        <v>40210</v>
      </c>
      <c r="E466" s="8">
        <v>24531</v>
      </c>
      <c r="F466" s="8">
        <v>1.1499999999999999</v>
      </c>
      <c r="G466" s="8">
        <v>1.32</v>
      </c>
      <c r="H466" s="8">
        <v>0.8</v>
      </c>
      <c r="I466" s="9">
        <f>(Table2[[#This Row],[Total Yield in Wh]]-Table2[[#This Row],[Target Yield Wh]])/Table2[[#This Row],[Target Yield Wh]] * 100</f>
        <v>63.915046267987442</v>
      </c>
      <c r="J466" s="8">
        <f>SUM(Table2[[#This Row],[Total Yield in Wh]]-Table2[[#This Row],[Target Yield Wh]])</f>
        <v>15679</v>
      </c>
      <c r="K466" s="9">
        <f>Table2[[#This Row],[Total Yield in Wh]]*0.001*0.1</f>
        <v>4.0209999999999999</v>
      </c>
      <c r="L466" s="8"/>
      <c r="M466" s="8"/>
    </row>
    <row r="467" spans="1:13">
      <c r="A467" s="8">
        <f t="shared" si="8"/>
        <v>2021</v>
      </c>
      <c r="B467" s="8">
        <f>MONTH(Table2[[#This Row],[Date]])</f>
        <v>12</v>
      </c>
      <c r="C467" s="10">
        <v>44551</v>
      </c>
      <c r="D467" s="8">
        <v>40880</v>
      </c>
      <c r="E467" s="8">
        <v>24531</v>
      </c>
      <c r="F467" s="8">
        <v>1.17</v>
      </c>
      <c r="G467" s="8">
        <v>1.34</v>
      </c>
      <c r="H467" s="8">
        <v>0.8</v>
      </c>
      <c r="I467" s="9">
        <f>(Table2[[#This Row],[Total Yield in Wh]]-Table2[[#This Row],[Target Yield Wh]])/Table2[[#This Row],[Target Yield Wh]] * 100</f>
        <v>66.646284293343115</v>
      </c>
      <c r="J467" s="8">
        <f>SUM(Table2[[#This Row],[Total Yield in Wh]]-Table2[[#This Row],[Target Yield Wh]])</f>
        <v>16349</v>
      </c>
      <c r="K467" s="9">
        <f>Table2[[#This Row],[Total Yield in Wh]]*0.001*0.1</f>
        <v>4.0880000000000001</v>
      </c>
      <c r="L467" s="8"/>
      <c r="M467" s="8"/>
    </row>
    <row r="468" spans="1:13">
      <c r="A468" s="8">
        <f t="shared" si="8"/>
        <v>2021</v>
      </c>
      <c r="B468" s="8">
        <f>MONTH(Table2[[#This Row],[Date]])</f>
        <v>12</v>
      </c>
      <c r="C468" s="10">
        <v>44550</v>
      </c>
      <c r="D468" s="8">
        <v>73150</v>
      </c>
      <c r="E468" s="8">
        <v>24531</v>
      </c>
      <c r="F468" s="8">
        <v>2.09</v>
      </c>
      <c r="G468" s="8">
        <v>2.4</v>
      </c>
      <c r="H468" s="8">
        <v>0.8</v>
      </c>
      <c r="I468" s="9">
        <f>(Table2[[#This Row],[Total Yield in Wh]]-Table2[[#This Row],[Target Yield Wh]])/Table2[[#This Row],[Target Yield Wh]] * 100</f>
        <v>198.19412172353347</v>
      </c>
      <c r="J468" s="8">
        <f>SUM(Table2[[#This Row],[Total Yield in Wh]]-Table2[[#This Row],[Target Yield Wh]])</f>
        <v>48619</v>
      </c>
      <c r="K468" s="9">
        <f>Table2[[#This Row],[Total Yield in Wh]]*0.001*0.1</f>
        <v>7.3150000000000013</v>
      </c>
      <c r="L468" s="8"/>
      <c r="M468" s="8"/>
    </row>
    <row r="469" spans="1:13">
      <c r="A469" s="8">
        <f t="shared" si="8"/>
        <v>2021</v>
      </c>
      <c r="B469" s="8">
        <f>MONTH(Table2[[#This Row],[Date]])</f>
        <v>12</v>
      </c>
      <c r="C469" s="10">
        <v>44549</v>
      </c>
      <c r="D469" s="8">
        <v>33410</v>
      </c>
      <c r="E469" s="8">
        <v>24531</v>
      </c>
      <c r="F469" s="8">
        <v>0.96</v>
      </c>
      <c r="G469" s="8">
        <v>1.1000000000000001</v>
      </c>
      <c r="H469" s="8">
        <v>0.8</v>
      </c>
      <c r="I469" s="9">
        <f>(Table2[[#This Row],[Total Yield in Wh]]-Table2[[#This Row],[Target Yield Wh]])/Table2[[#This Row],[Target Yield Wh]] * 100</f>
        <v>36.19501854795972</v>
      </c>
      <c r="J469" s="8">
        <f>SUM(Table2[[#This Row],[Total Yield in Wh]]-Table2[[#This Row],[Target Yield Wh]])</f>
        <v>8879</v>
      </c>
      <c r="K469" s="9">
        <f>Table2[[#This Row],[Total Yield in Wh]]*0.001*0.1</f>
        <v>3.3410000000000006</v>
      </c>
      <c r="L469" s="8"/>
      <c r="M469" s="8"/>
    </row>
    <row r="470" spans="1:13">
      <c r="A470" s="8">
        <f t="shared" si="8"/>
        <v>2021</v>
      </c>
      <c r="B470" s="8">
        <f>MONTH(Table2[[#This Row],[Date]])</f>
        <v>12</v>
      </c>
      <c r="C470" s="10">
        <v>44548</v>
      </c>
      <c r="D470" s="8">
        <v>48740</v>
      </c>
      <c r="E470" s="8">
        <v>24531</v>
      </c>
      <c r="F470" s="8">
        <v>1.39</v>
      </c>
      <c r="G470" s="8">
        <v>1.6</v>
      </c>
      <c r="H470" s="8">
        <v>0.8</v>
      </c>
      <c r="I470" s="9">
        <f>(Table2[[#This Row],[Total Yield in Wh]]-Table2[[#This Row],[Target Yield Wh]])/Table2[[#This Row],[Target Yield Wh]] * 100</f>
        <v>98.687375157963402</v>
      </c>
      <c r="J470" s="8">
        <f>SUM(Table2[[#This Row],[Total Yield in Wh]]-Table2[[#This Row],[Target Yield Wh]])</f>
        <v>24209</v>
      </c>
      <c r="K470" s="9">
        <f>Table2[[#This Row],[Total Yield in Wh]]*0.001*0.1</f>
        <v>4.8740000000000006</v>
      </c>
      <c r="L470" s="8"/>
      <c r="M470" s="8"/>
    </row>
    <row r="471" spans="1:13">
      <c r="A471" s="8">
        <f t="shared" si="8"/>
        <v>2021</v>
      </c>
      <c r="B471" s="8">
        <f>MONTH(Table2[[#This Row],[Date]])</f>
        <v>12</v>
      </c>
      <c r="C471" s="10">
        <v>44547</v>
      </c>
      <c r="D471" s="8">
        <v>62270</v>
      </c>
      <c r="E471" s="8">
        <v>24531</v>
      </c>
      <c r="F471" s="8">
        <v>1.78</v>
      </c>
      <c r="G471" s="8">
        <v>2.04</v>
      </c>
      <c r="H471" s="8">
        <v>0.8</v>
      </c>
      <c r="I471" s="9">
        <f>(Table2[[#This Row],[Total Yield in Wh]]-Table2[[#This Row],[Target Yield Wh]])/Table2[[#This Row],[Target Yield Wh]] * 100</f>
        <v>153.84207737148913</v>
      </c>
      <c r="J471" s="8">
        <f>SUM(Table2[[#This Row],[Total Yield in Wh]]-Table2[[#This Row],[Target Yield Wh]])</f>
        <v>37739</v>
      </c>
      <c r="K471" s="9">
        <f>Table2[[#This Row],[Total Yield in Wh]]*0.001*0.1</f>
        <v>6.2270000000000003</v>
      </c>
      <c r="L471" s="8"/>
      <c r="M471" s="8"/>
    </row>
    <row r="472" spans="1:13">
      <c r="A472" s="8">
        <f t="shared" si="8"/>
        <v>2021</v>
      </c>
      <c r="B472" s="8">
        <f>MONTH(Table2[[#This Row],[Date]])</f>
        <v>12</v>
      </c>
      <c r="C472" s="10">
        <v>44546</v>
      </c>
      <c r="D472" s="8">
        <v>43330</v>
      </c>
      <c r="E472" s="8">
        <v>24531</v>
      </c>
      <c r="F472" s="8">
        <v>1.24</v>
      </c>
      <c r="G472" s="8">
        <v>1.42</v>
      </c>
      <c r="H472" s="8">
        <v>0.8</v>
      </c>
      <c r="I472" s="9">
        <f>(Table2[[#This Row],[Total Yield in Wh]]-Table2[[#This Row],[Target Yield Wh]])/Table2[[#This Row],[Target Yield Wh]] * 100</f>
        <v>76.633647221882512</v>
      </c>
      <c r="J472" s="8">
        <f>SUM(Table2[[#This Row],[Total Yield in Wh]]-Table2[[#This Row],[Target Yield Wh]])</f>
        <v>18799</v>
      </c>
      <c r="K472" s="9">
        <f>Table2[[#This Row],[Total Yield in Wh]]*0.001*0.1</f>
        <v>4.3330000000000002</v>
      </c>
      <c r="L472" s="8"/>
      <c r="M472" s="8"/>
    </row>
    <row r="473" spans="1:13">
      <c r="A473" s="8">
        <f t="shared" si="8"/>
        <v>2021</v>
      </c>
      <c r="B473" s="8">
        <f>MONTH(Table2[[#This Row],[Date]])</f>
        <v>12</v>
      </c>
      <c r="C473" s="10">
        <v>44545</v>
      </c>
      <c r="D473" s="8">
        <v>25180</v>
      </c>
      <c r="E473" s="8">
        <v>24531</v>
      </c>
      <c r="F473" s="8">
        <v>0.72</v>
      </c>
      <c r="G473" s="8">
        <v>0.83</v>
      </c>
      <c r="H473" s="8">
        <v>0.8</v>
      </c>
      <c r="I473" s="9">
        <f>(Table2[[#This Row],[Total Yield in Wh]]-Table2[[#This Row],[Target Yield Wh]])/Table2[[#This Row],[Target Yield Wh]] * 100</f>
        <v>2.6456320573967633</v>
      </c>
      <c r="J473" s="8">
        <f>SUM(Table2[[#This Row],[Total Yield in Wh]]-Table2[[#This Row],[Target Yield Wh]])</f>
        <v>649</v>
      </c>
      <c r="K473" s="9">
        <f>Table2[[#This Row],[Total Yield in Wh]]*0.001*0.1</f>
        <v>2.5180000000000002</v>
      </c>
      <c r="L473" s="8"/>
      <c r="M473" s="8"/>
    </row>
    <row r="474" spans="1:13">
      <c r="A474" s="8">
        <f t="shared" si="8"/>
        <v>2021</v>
      </c>
      <c r="B474" s="8">
        <f>MONTH(Table2[[#This Row],[Date]])</f>
        <v>12</v>
      </c>
      <c r="C474" s="10">
        <v>44544</v>
      </c>
      <c r="D474" s="8">
        <v>36100</v>
      </c>
      <c r="E474" s="8">
        <v>24531</v>
      </c>
      <c r="F474" s="8">
        <v>1.03</v>
      </c>
      <c r="G474" s="8">
        <v>1.18</v>
      </c>
      <c r="H474" s="8">
        <v>0.8</v>
      </c>
      <c r="I474" s="9">
        <f>(Table2[[#This Row],[Total Yield in Wh]]-Table2[[#This Row],[Target Yield Wh]])/Table2[[#This Row],[Target Yield Wh]] * 100</f>
        <v>47.160735396029516</v>
      </c>
      <c r="J474" s="8">
        <f>SUM(Table2[[#This Row],[Total Yield in Wh]]-Table2[[#This Row],[Target Yield Wh]])</f>
        <v>11569</v>
      </c>
      <c r="K474" s="9">
        <f>Table2[[#This Row],[Total Yield in Wh]]*0.001*0.1</f>
        <v>3.6100000000000003</v>
      </c>
      <c r="L474" s="8"/>
      <c r="M474" s="8"/>
    </row>
    <row r="475" spans="1:13">
      <c r="A475" s="8">
        <f t="shared" si="8"/>
        <v>2021</v>
      </c>
      <c r="B475" s="8">
        <f>MONTH(Table2[[#This Row],[Date]])</f>
        <v>12</v>
      </c>
      <c r="C475" s="10">
        <v>44543</v>
      </c>
      <c r="D475" s="8">
        <v>77310</v>
      </c>
      <c r="E475" s="8">
        <v>24531</v>
      </c>
      <c r="F475" s="8">
        <v>2.21</v>
      </c>
      <c r="G475" s="8">
        <v>2.54</v>
      </c>
      <c r="H475" s="8">
        <v>0.8</v>
      </c>
      <c r="I475" s="9">
        <f>(Table2[[#This Row],[Total Yield in Wh]]-Table2[[#This Row],[Target Yield Wh]])/Table2[[#This Row],[Target Yield Wh]] * 100</f>
        <v>215.15225632872693</v>
      </c>
      <c r="J475" s="8">
        <f>SUM(Table2[[#This Row],[Total Yield in Wh]]-Table2[[#This Row],[Target Yield Wh]])</f>
        <v>52779</v>
      </c>
      <c r="K475" s="9">
        <f>Table2[[#This Row],[Total Yield in Wh]]*0.001*0.1</f>
        <v>7.7310000000000008</v>
      </c>
      <c r="L475" s="8"/>
      <c r="M475" s="8"/>
    </row>
    <row r="476" spans="1:13">
      <c r="A476" s="8">
        <f t="shared" si="8"/>
        <v>2021</v>
      </c>
      <c r="B476" s="8">
        <f>MONTH(Table2[[#This Row],[Date]])</f>
        <v>12</v>
      </c>
      <c r="C476" s="10">
        <v>44542</v>
      </c>
      <c r="D476" s="8">
        <v>82030</v>
      </c>
      <c r="E476" s="8">
        <v>24531</v>
      </c>
      <c r="F476" s="8">
        <v>2.35</v>
      </c>
      <c r="G476" s="8">
        <v>2.69</v>
      </c>
      <c r="H476" s="8">
        <v>0.8</v>
      </c>
      <c r="I476" s="9">
        <f>(Table2[[#This Row],[Total Yield in Wh]]-Table2[[#This Row],[Target Yield Wh]])/Table2[[#This Row],[Target Yield Wh]] * 100</f>
        <v>234.39321674615795</v>
      </c>
      <c r="J476" s="8">
        <f>SUM(Table2[[#This Row],[Total Yield in Wh]]-Table2[[#This Row],[Target Yield Wh]])</f>
        <v>57499</v>
      </c>
      <c r="K476" s="9">
        <f>Table2[[#This Row],[Total Yield in Wh]]*0.001*0.1</f>
        <v>8.2030000000000012</v>
      </c>
      <c r="L476" s="8"/>
      <c r="M476" s="8"/>
    </row>
    <row r="477" spans="1:13">
      <c r="A477" s="8">
        <f t="shared" si="8"/>
        <v>2021</v>
      </c>
      <c r="B477" s="8">
        <f>MONTH(Table2[[#This Row],[Date]])</f>
        <v>12</v>
      </c>
      <c r="C477" s="10">
        <v>44541</v>
      </c>
      <c r="D477" s="8">
        <v>64390</v>
      </c>
      <c r="E477" s="8">
        <v>24531</v>
      </c>
      <c r="F477" s="8">
        <v>1.84</v>
      </c>
      <c r="G477" s="8">
        <v>2.11</v>
      </c>
      <c r="H477" s="8">
        <v>0.8</v>
      </c>
      <c r="I477" s="9">
        <f>(Table2[[#This Row],[Total Yield in Wh]]-Table2[[#This Row],[Target Yield Wh]])/Table2[[#This Row],[Target Yield Wh]] * 100</f>
        <v>162.48420366067424</v>
      </c>
      <c r="J477" s="8">
        <f>SUM(Table2[[#This Row],[Total Yield in Wh]]-Table2[[#This Row],[Target Yield Wh]])</f>
        <v>39859</v>
      </c>
      <c r="K477" s="9">
        <f>Table2[[#This Row],[Total Yield in Wh]]*0.001*0.1</f>
        <v>6.4390000000000001</v>
      </c>
      <c r="L477" s="8"/>
      <c r="M477" s="8"/>
    </row>
    <row r="478" spans="1:13">
      <c r="A478" s="8">
        <f t="shared" si="8"/>
        <v>2021</v>
      </c>
      <c r="B478" s="8">
        <f>MONTH(Table2[[#This Row],[Date]])</f>
        <v>12</v>
      </c>
      <c r="C478" s="10">
        <v>44540</v>
      </c>
      <c r="D478" s="8">
        <v>19560</v>
      </c>
      <c r="E478" s="8">
        <v>24531</v>
      </c>
      <c r="F478" s="8">
        <v>0.56000000000000005</v>
      </c>
      <c r="G478" s="8">
        <v>0.64</v>
      </c>
      <c r="H478" s="8">
        <v>0.8</v>
      </c>
      <c r="I478" s="9">
        <f>(Table2[[#This Row],[Total Yield in Wh]]-Table2[[#This Row],[Target Yield Wh]])/Table2[[#This Row],[Target Yield Wh]] * 100</f>
        <v>-20.264155558273206</v>
      </c>
      <c r="J478" s="8">
        <f>SUM(Table2[[#This Row],[Total Yield in Wh]]-Table2[[#This Row],[Target Yield Wh]])</f>
        <v>-4971</v>
      </c>
      <c r="K478" s="9">
        <f>Table2[[#This Row],[Total Yield in Wh]]*0.001*0.1</f>
        <v>1.956</v>
      </c>
      <c r="L478" s="8"/>
      <c r="M478" s="8"/>
    </row>
    <row r="479" spans="1:13">
      <c r="A479" s="8">
        <f t="shared" si="8"/>
        <v>2021</v>
      </c>
      <c r="B479" s="8">
        <f>MONTH(Table2[[#This Row],[Date]])</f>
        <v>12</v>
      </c>
      <c r="C479" s="10">
        <v>44539</v>
      </c>
      <c r="D479" s="8">
        <v>8910</v>
      </c>
      <c r="E479" s="8">
        <v>24531</v>
      </c>
      <c r="F479" s="8">
        <v>0.25</v>
      </c>
      <c r="G479" s="8">
        <v>0.28999999999999998</v>
      </c>
      <c r="H479" s="8">
        <v>0.8</v>
      </c>
      <c r="I479" s="9">
        <f>(Table2[[#This Row],[Total Yield in Wh]]-Table2[[#This Row],[Target Yield Wh]])/Table2[[#This Row],[Target Yield Wh]] * 100</f>
        <v>-63.678610737434269</v>
      </c>
      <c r="J479" s="8">
        <f>SUM(Table2[[#This Row],[Total Yield in Wh]]-Table2[[#This Row],[Target Yield Wh]])</f>
        <v>-15621</v>
      </c>
      <c r="K479" s="9">
        <f>Table2[[#This Row],[Total Yield in Wh]]*0.001*0.1</f>
        <v>0.89100000000000001</v>
      </c>
      <c r="L479" s="8"/>
      <c r="M479" s="8"/>
    </row>
    <row r="480" spans="1:13">
      <c r="A480" s="8">
        <f t="shared" si="8"/>
        <v>2021</v>
      </c>
      <c r="B480" s="8">
        <f>MONTH(Table2[[#This Row],[Date]])</f>
        <v>12</v>
      </c>
      <c r="C480" s="10">
        <v>44538</v>
      </c>
      <c r="D480" s="8">
        <v>51300</v>
      </c>
      <c r="E480" s="8">
        <v>24531</v>
      </c>
      <c r="F480" s="8">
        <v>1.47</v>
      </c>
      <c r="G480" s="8">
        <v>1.68</v>
      </c>
      <c r="H480" s="8">
        <v>0.8</v>
      </c>
      <c r="I480" s="9">
        <f>(Table2[[#This Row],[Total Yield in Wh]]-Table2[[#This Row],[Target Yield Wh]])/Table2[[#This Row],[Target Yield Wh]] * 100</f>
        <v>109.1231502996209</v>
      </c>
      <c r="J480" s="8">
        <f>SUM(Table2[[#This Row],[Total Yield in Wh]]-Table2[[#This Row],[Target Yield Wh]])</f>
        <v>26769</v>
      </c>
      <c r="K480" s="9">
        <f>Table2[[#This Row],[Total Yield in Wh]]*0.001*0.1</f>
        <v>5.1300000000000008</v>
      </c>
      <c r="L480" s="8"/>
      <c r="M480" s="8"/>
    </row>
    <row r="481" spans="1:13">
      <c r="A481" s="8">
        <f t="shared" si="8"/>
        <v>2021</v>
      </c>
      <c r="B481" s="8">
        <f>MONTH(Table2[[#This Row],[Date]])</f>
        <v>12</v>
      </c>
      <c r="C481" s="10">
        <v>44537</v>
      </c>
      <c r="D481" s="8">
        <v>19500</v>
      </c>
      <c r="E481" s="8">
        <v>24531</v>
      </c>
      <c r="F481" s="8">
        <v>0.56000000000000005</v>
      </c>
      <c r="G481" s="8">
        <v>0.64</v>
      </c>
      <c r="H481" s="8">
        <v>0.8</v>
      </c>
      <c r="I481" s="9">
        <f>(Table2[[#This Row],[Total Yield in Wh]]-Table2[[#This Row],[Target Yield Wh]])/Table2[[#This Row],[Target Yield Wh]] * 100</f>
        <v>-20.5087440381558</v>
      </c>
      <c r="J481" s="8">
        <f>SUM(Table2[[#This Row],[Total Yield in Wh]]-Table2[[#This Row],[Target Yield Wh]])</f>
        <v>-5031</v>
      </c>
      <c r="K481" s="9">
        <f>Table2[[#This Row],[Total Yield in Wh]]*0.001*0.1</f>
        <v>1.9500000000000002</v>
      </c>
      <c r="L481" s="8"/>
      <c r="M481" s="8"/>
    </row>
    <row r="482" spans="1:13">
      <c r="A482" s="8">
        <f t="shared" si="8"/>
        <v>2021</v>
      </c>
      <c r="B482" s="8">
        <f>MONTH(Table2[[#This Row],[Date]])</f>
        <v>12</v>
      </c>
      <c r="C482" s="10">
        <v>44536</v>
      </c>
      <c r="D482" s="8">
        <v>77980</v>
      </c>
      <c r="E482" s="8">
        <v>24531</v>
      </c>
      <c r="F482" s="8">
        <v>2.23</v>
      </c>
      <c r="G482" s="8">
        <v>2.56</v>
      </c>
      <c r="H482" s="8">
        <v>0.8</v>
      </c>
      <c r="I482" s="9">
        <f>(Table2[[#This Row],[Total Yield in Wh]]-Table2[[#This Row],[Target Yield Wh]])/Table2[[#This Row],[Target Yield Wh]] * 100</f>
        <v>217.88349435408261</v>
      </c>
      <c r="J482" s="8">
        <f>SUM(Table2[[#This Row],[Total Yield in Wh]]-Table2[[#This Row],[Target Yield Wh]])</f>
        <v>53449</v>
      </c>
      <c r="K482" s="9">
        <f>Table2[[#This Row],[Total Yield in Wh]]*0.001*0.1</f>
        <v>7.7980000000000009</v>
      </c>
      <c r="L482" s="8"/>
      <c r="M482" s="8"/>
    </row>
    <row r="483" spans="1:13">
      <c r="A483" s="8">
        <f t="shared" si="8"/>
        <v>2021</v>
      </c>
      <c r="B483" s="8">
        <f>MONTH(Table2[[#This Row],[Date]])</f>
        <v>12</v>
      </c>
      <c r="C483" s="10">
        <v>44535</v>
      </c>
      <c r="D483" s="8">
        <v>3140</v>
      </c>
      <c r="E483" s="8">
        <v>24531</v>
      </c>
      <c r="F483" s="8">
        <v>0.09</v>
      </c>
      <c r="G483" s="8">
        <v>0.1</v>
      </c>
      <c r="H483" s="8">
        <v>0.8</v>
      </c>
      <c r="I483" s="9">
        <f>(Table2[[#This Row],[Total Yield in Wh]]-Table2[[#This Row],[Target Yield Wh]])/Table2[[#This Row],[Target Yield Wh]] * 100</f>
        <v>-87.199869552810725</v>
      </c>
      <c r="J483" s="8">
        <f>SUM(Table2[[#This Row],[Total Yield in Wh]]-Table2[[#This Row],[Target Yield Wh]])</f>
        <v>-21391</v>
      </c>
      <c r="K483" s="9">
        <f>Table2[[#This Row],[Total Yield in Wh]]*0.001*0.1</f>
        <v>0.31400000000000006</v>
      </c>
      <c r="L483" s="8"/>
      <c r="M483" s="8"/>
    </row>
    <row r="484" spans="1:13">
      <c r="A484" s="8">
        <f t="shared" si="8"/>
        <v>2021</v>
      </c>
      <c r="B484" s="8">
        <f>MONTH(Table2[[#This Row],[Date]])</f>
        <v>12</v>
      </c>
      <c r="C484" s="10">
        <v>44534</v>
      </c>
      <c r="D484" s="8">
        <v>25070</v>
      </c>
      <c r="E484" s="8">
        <v>24531</v>
      </c>
      <c r="F484" s="8">
        <v>0.72</v>
      </c>
      <c r="G484" s="8">
        <v>0.82</v>
      </c>
      <c r="H484" s="8">
        <v>0.8</v>
      </c>
      <c r="I484" s="9">
        <f>(Table2[[#This Row],[Total Yield in Wh]]-Table2[[#This Row],[Target Yield Wh]])/Table2[[#This Row],[Target Yield Wh]] * 100</f>
        <v>2.1972198442786679</v>
      </c>
      <c r="J484" s="8">
        <f>SUM(Table2[[#This Row],[Total Yield in Wh]]-Table2[[#This Row],[Target Yield Wh]])</f>
        <v>539</v>
      </c>
      <c r="K484" s="9">
        <f>Table2[[#This Row],[Total Yield in Wh]]*0.001*0.1</f>
        <v>2.5070000000000001</v>
      </c>
      <c r="L484" s="8"/>
      <c r="M484" s="8"/>
    </row>
    <row r="485" spans="1:13">
      <c r="A485" s="8">
        <f t="shared" si="8"/>
        <v>2021</v>
      </c>
      <c r="B485" s="8">
        <f>MONTH(Table2[[#This Row],[Date]])</f>
        <v>12</v>
      </c>
      <c r="C485" s="10">
        <v>44533</v>
      </c>
      <c r="D485" s="8">
        <v>26950</v>
      </c>
      <c r="E485" s="8">
        <v>24531</v>
      </c>
      <c r="F485" s="8">
        <v>0.77</v>
      </c>
      <c r="G485" s="8">
        <v>0.88</v>
      </c>
      <c r="H485" s="8">
        <v>0.8</v>
      </c>
      <c r="I485" s="9">
        <f>(Table2[[#This Row],[Total Yield in Wh]]-Table2[[#This Row],[Target Yield Wh]])/Table2[[#This Row],[Target Yield Wh]] * 100</f>
        <v>9.8609922139333914</v>
      </c>
      <c r="J485" s="8">
        <f>SUM(Table2[[#This Row],[Total Yield in Wh]]-Table2[[#This Row],[Target Yield Wh]])</f>
        <v>2419</v>
      </c>
      <c r="K485" s="9">
        <f>Table2[[#This Row],[Total Yield in Wh]]*0.001*0.1</f>
        <v>2.6950000000000003</v>
      </c>
      <c r="L485" s="8"/>
      <c r="M485" s="8"/>
    </row>
    <row r="486" spans="1:13">
      <c r="A486" s="8">
        <f t="shared" si="8"/>
        <v>2021</v>
      </c>
      <c r="B486" s="8">
        <f>MONTH(Table2[[#This Row],[Date]])</f>
        <v>12</v>
      </c>
      <c r="C486" s="10">
        <v>44532</v>
      </c>
      <c r="D486" s="8">
        <v>83310</v>
      </c>
      <c r="E486" s="8">
        <v>24531</v>
      </c>
      <c r="F486" s="8">
        <v>2.38</v>
      </c>
      <c r="G486" s="8">
        <v>2.73</v>
      </c>
      <c r="H486" s="8">
        <v>0.8</v>
      </c>
      <c r="I486" s="9">
        <f>(Table2[[#This Row],[Total Yield in Wh]]-Table2[[#This Row],[Target Yield Wh]])/Table2[[#This Row],[Target Yield Wh]] * 100</f>
        <v>239.61110431698665</v>
      </c>
      <c r="J486" s="8">
        <f>SUM(Table2[[#This Row],[Total Yield in Wh]]-Table2[[#This Row],[Target Yield Wh]])</f>
        <v>58779</v>
      </c>
      <c r="K486" s="9">
        <f>Table2[[#This Row],[Total Yield in Wh]]*0.001*0.1</f>
        <v>8.3310000000000013</v>
      </c>
      <c r="L486" s="8"/>
      <c r="M486" s="8"/>
    </row>
    <row r="487" spans="1:13">
      <c r="A487" s="8">
        <f t="shared" si="8"/>
        <v>2021</v>
      </c>
      <c r="B487" s="8">
        <f>MONTH(Table2[[#This Row],[Date]])</f>
        <v>12</v>
      </c>
      <c r="C487" s="10">
        <v>44531</v>
      </c>
      <c r="D487" s="8">
        <v>37230</v>
      </c>
      <c r="E487" s="8">
        <v>24531</v>
      </c>
      <c r="F487" s="8">
        <v>1.06</v>
      </c>
      <c r="G487" s="8">
        <v>1.22</v>
      </c>
      <c r="H487" s="8">
        <v>0.8</v>
      </c>
      <c r="I487" s="9">
        <f>(Table2[[#This Row],[Total Yield in Wh]]-Table2[[#This Row],[Target Yield Wh]])/Table2[[#This Row],[Target Yield Wh]] * 100</f>
        <v>51.767151767151766</v>
      </c>
      <c r="J487" s="8">
        <f>SUM(Table2[[#This Row],[Total Yield in Wh]]-Table2[[#This Row],[Target Yield Wh]])</f>
        <v>12699</v>
      </c>
      <c r="K487" s="9">
        <f>Table2[[#This Row],[Total Yield in Wh]]*0.001*0.1</f>
        <v>3.7230000000000008</v>
      </c>
      <c r="L487" s="8"/>
      <c r="M487" s="8"/>
    </row>
    <row r="488" spans="1:13">
      <c r="A488" s="8">
        <f t="shared" si="8"/>
        <v>2021</v>
      </c>
      <c r="B488" s="8">
        <f>MONTH(Table2[[#This Row],[Date]])</f>
        <v>11</v>
      </c>
      <c r="C488" s="10">
        <v>44530</v>
      </c>
      <c r="D488" s="8">
        <v>90110</v>
      </c>
      <c r="E488" s="8">
        <v>50697</v>
      </c>
      <c r="F488" s="8">
        <v>2.58</v>
      </c>
      <c r="G488" s="8">
        <v>2.96</v>
      </c>
      <c r="H488" s="8">
        <v>1.66</v>
      </c>
      <c r="I488" s="9">
        <f>(Table2[[#This Row],[Total Yield in Wh]]-Table2[[#This Row],[Target Yield Wh]])/Table2[[#This Row],[Target Yield Wh]] * 100</f>
        <v>77.742272718306808</v>
      </c>
      <c r="J488" s="8">
        <f>SUM(Table2[[#This Row],[Total Yield in Wh]]-Table2[[#This Row],[Target Yield Wh]])</f>
        <v>39413</v>
      </c>
      <c r="K488" s="9">
        <f>Table2[[#This Row],[Total Yield in Wh]]*0.001*0.1</f>
        <v>9.011000000000001</v>
      </c>
      <c r="L488" s="8"/>
      <c r="M488" s="8"/>
    </row>
    <row r="489" spans="1:13">
      <c r="A489" s="8">
        <f t="shared" si="8"/>
        <v>2021</v>
      </c>
      <c r="B489" s="8">
        <f>MONTH(Table2[[#This Row],[Date]])</f>
        <v>11</v>
      </c>
      <c r="C489" s="10">
        <v>44529</v>
      </c>
      <c r="D489" s="8">
        <v>21190</v>
      </c>
      <c r="E489" s="8">
        <v>50697</v>
      </c>
      <c r="F489" s="8">
        <v>0.61</v>
      </c>
      <c r="G489" s="8">
        <v>0.7</v>
      </c>
      <c r="H489" s="8">
        <v>1.66</v>
      </c>
      <c r="I489" s="9">
        <f>(Table2[[#This Row],[Total Yield in Wh]]-Table2[[#This Row],[Target Yield Wh]])/Table2[[#This Row],[Target Yield Wh]] * 100</f>
        <v>-58.202654989447112</v>
      </c>
      <c r="J489" s="8">
        <f>SUM(Table2[[#This Row],[Total Yield in Wh]]-Table2[[#This Row],[Target Yield Wh]])</f>
        <v>-29507</v>
      </c>
      <c r="K489" s="9">
        <f>Table2[[#This Row],[Total Yield in Wh]]*0.001*0.1</f>
        <v>2.1190000000000002</v>
      </c>
      <c r="L489" s="8"/>
      <c r="M489" s="8"/>
    </row>
    <row r="490" spans="1:13">
      <c r="A490" s="8">
        <f t="shared" si="8"/>
        <v>2021</v>
      </c>
      <c r="B490" s="8">
        <f>MONTH(Table2[[#This Row],[Date]])</f>
        <v>11</v>
      </c>
      <c r="C490" s="10">
        <v>44528</v>
      </c>
      <c r="D490" s="8">
        <v>96940</v>
      </c>
      <c r="E490" s="8">
        <v>50697</v>
      </c>
      <c r="F490" s="8">
        <v>2.77</v>
      </c>
      <c r="G490" s="8">
        <v>3.18</v>
      </c>
      <c r="H490" s="8">
        <v>1.66</v>
      </c>
      <c r="I490" s="9">
        <f>(Table2[[#This Row],[Total Yield in Wh]]-Table2[[#This Row],[Target Yield Wh]])/Table2[[#This Row],[Target Yield Wh]] * 100</f>
        <v>91.21447028423772</v>
      </c>
      <c r="J490" s="8">
        <f>SUM(Table2[[#This Row],[Total Yield in Wh]]-Table2[[#This Row],[Target Yield Wh]])</f>
        <v>46243</v>
      </c>
      <c r="K490" s="9">
        <f>Table2[[#This Row],[Total Yield in Wh]]*0.001*0.1</f>
        <v>9.6940000000000008</v>
      </c>
      <c r="L490" s="8"/>
      <c r="M490" s="8"/>
    </row>
    <row r="491" spans="1:13">
      <c r="A491" s="8">
        <f t="shared" si="8"/>
        <v>2021</v>
      </c>
      <c r="B491" s="8">
        <f>MONTH(Table2[[#This Row],[Date]])</f>
        <v>11</v>
      </c>
      <c r="C491" s="10">
        <v>44527</v>
      </c>
      <c r="D491" s="8">
        <v>42710</v>
      </c>
      <c r="E491" s="8">
        <v>50697</v>
      </c>
      <c r="F491" s="8">
        <v>1.22</v>
      </c>
      <c r="G491" s="8">
        <v>1.4</v>
      </c>
      <c r="H491" s="8">
        <v>1.66</v>
      </c>
      <c r="I491" s="9">
        <f>(Table2[[#This Row],[Total Yield in Wh]]-Table2[[#This Row],[Target Yield Wh]])/Table2[[#This Row],[Target Yield Wh]] * 100</f>
        <v>-15.754383888593013</v>
      </c>
      <c r="J491" s="8">
        <f>SUM(Table2[[#This Row],[Total Yield in Wh]]-Table2[[#This Row],[Target Yield Wh]])</f>
        <v>-7987</v>
      </c>
      <c r="K491" s="9">
        <f>Table2[[#This Row],[Total Yield in Wh]]*0.001*0.1</f>
        <v>4.2709999999999999</v>
      </c>
      <c r="L491" s="8"/>
      <c r="M491" s="8"/>
    </row>
    <row r="492" spans="1:13">
      <c r="A492" s="8">
        <f t="shared" si="8"/>
        <v>2021</v>
      </c>
      <c r="B492" s="8">
        <f>MONTH(Table2[[#This Row],[Date]])</f>
        <v>11</v>
      </c>
      <c r="C492" s="10">
        <v>44526</v>
      </c>
      <c r="D492" s="8">
        <v>36440</v>
      </c>
      <c r="E492" s="8">
        <v>50697</v>
      </c>
      <c r="F492" s="8">
        <v>1.04</v>
      </c>
      <c r="G492" s="8">
        <v>1.2</v>
      </c>
      <c r="H492" s="8">
        <v>1.66</v>
      </c>
      <c r="I492" s="9">
        <f>(Table2[[#This Row],[Total Yield in Wh]]-Table2[[#This Row],[Target Yield Wh]])/Table2[[#This Row],[Target Yield Wh]] * 100</f>
        <v>-28.12197960431584</v>
      </c>
      <c r="J492" s="8">
        <f>SUM(Table2[[#This Row],[Total Yield in Wh]]-Table2[[#This Row],[Target Yield Wh]])</f>
        <v>-14257</v>
      </c>
      <c r="K492" s="9">
        <f>Table2[[#This Row],[Total Yield in Wh]]*0.001*0.1</f>
        <v>3.6440000000000001</v>
      </c>
      <c r="L492" s="8"/>
      <c r="M492" s="8"/>
    </row>
    <row r="493" spans="1:13">
      <c r="A493" s="8">
        <f t="shared" si="8"/>
        <v>2021</v>
      </c>
      <c r="B493" s="8">
        <f>MONTH(Table2[[#This Row],[Date]])</f>
        <v>11</v>
      </c>
      <c r="C493" s="10">
        <v>44525</v>
      </c>
      <c r="D493" s="8">
        <v>14050</v>
      </c>
      <c r="E493" s="8">
        <v>50697</v>
      </c>
      <c r="F493" s="8">
        <v>0.4</v>
      </c>
      <c r="G493" s="8">
        <v>0.46</v>
      </c>
      <c r="H493" s="8">
        <v>1.66</v>
      </c>
      <c r="I493" s="9">
        <f>(Table2[[#This Row],[Total Yield in Wh]]-Table2[[#This Row],[Target Yield Wh]])/Table2[[#This Row],[Target Yield Wh]] * 100</f>
        <v>-72.286328579600365</v>
      </c>
      <c r="J493" s="8">
        <f>SUM(Table2[[#This Row],[Total Yield in Wh]]-Table2[[#This Row],[Target Yield Wh]])</f>
        <v>-36647</v>
      </c>
      <c r="K493" s="9">
        <f>Table2[[#This Row],[Total Yield in Wh]]*0.001*0.1</f>
        <v>1.4050000000000002</v>
      </c>
      <c r="L493" s="8"/>
      <c r="M493" s="8"/>
    </row>
    <row r="494" spans="1:13">
      <c r="A494" s="8">
        <f t="shared" si="8"/>
        <v>2021</v>
      </c>
      <c r="B494" s="8">
        <f>MONTH(Table2[[#This Row],[Date]])</f>
        <v>11</v>
      </c>
      <c r="C494" s="10">
        <v>44524</v>
      </c>
      <c r="D494" s="8">
        <v>45880</v>
      </c>
      <c r="E494" s="8">
        <v>50697</v>
      </c>
      <c r="F494" s="8">
        <v>1.31</v>
      </c>
      <c r="G494" s="8">
        <v>1.5</v>
      </c>
      <c r="H494" s="8">
        <v>1.66</v>
      </c>
      <c r="I494" s="9">
        <f>(Table2[[#This Row],[Total Yield in Wh]]-Table2[[#This Row],[Target Yield Wh]])/Table2[[#This Row],[Target Yield Wh]] * 100</f>
        <v>-9.5015484150935947</v>
      </c>
      <c r="J494" s="8">
        <f>SUM(Table2[[#This Row],[Total Yield in Wh]]-Table2[[#This Row],[Target Yield Wh]])</f>
        <v>-4817</v>
      </c>
      <c r="K494" s="9">
        <f>Table2[[#This Row],[Total Yield in Wh]]*0.001*0.1</f>
        <v>4.5880000000000001</v>
      </c>
      <c r="L494" s="8"/>
      <c r="M494" s="8"/>
    </row>
    <row r="495" spans="1:13">
      <c r="A495" s="8">
        <f t="shared" si="8"/>
        <v>2021</v>
      </c>
      <c r="B495" s="8">
        <f>MONTH(Table2[[#This Row],[Date]])</f>
        <v>11</v>
      </c>
      <c r="C495" s="10">
        <v>44523</v>
      </c>
      <c r="D495" s="8">
        <v>96760</v>
      </c>
      <c r="E495" s="8">
        <v>50697</v>
      </c>
      <c r="F495" s="8">
        <v>2.77</v>
      </c>
      <c r="G495" s="8">
        <v>3.17</v>
      </c>
      <c r="H495" s="8">
        <v>1.66</v>
      </c>
      <c r="I495" s="9">
        <f>(Table2[[#This Row],[Total Yield in Wh]]-Table2[[#This Row],[Target Yield Wh]])/Table2[[#This Row],[Target Yield Wh]] * 100</f>
        <v>90.859419689527982</v>
      </c>
      <c r="J495" s="8">
        <f>SUM(Table2[[#This Row],[Total Yield in Wh]]-Table2[[#This Row],[Target Yield Wh]])</f>
        <v>46063</v>
      </c>
      <c r="K495" s="9">
        <f>Table2[[#This Row],[Total Yield in Wh]]*0.001*0.1</f>
        <v>9.6760000000000019</v>
      </c>
      <c r="L495" s="8"/>
      <c r="M495" s="8"/>
    </row>
    <row r="496" spans="1:13">
      <c r="A496" s="8">
        <f t="shared" si="8"/>
        <v>2021</v>
      </c>
      <c r="B496" s="8">
        <f>MONTH(Table2[[#This Row],[Date]])</f>
        <v>11</v>
      </c>
      <c r="C496" s="10">
        <v>44522</v>
      </c>
      <c r="D496" s="8">
        <v>93260</v>
      </c>
      <c r="E496" s="8">
        <v>50697</v>
      </c>
      <c r="F496" s="8">
        <v>2.67</v>
      </c>
      <c r="G496" s="8">
        <v>3.06</v>
      </c>
      <c r="H496" s="8">
        <v>1.66</v>
      </c>
      <c r="I496" s="9">
        <f>(Table2[[#This Row],[Total Yield in Wh]]-Table2[[#This Row],[Target Yield Wh]])/Table2[[#This Row],[Target Yield Wh]] * 100</f>
        <v>83.955658125727368</v>
      </c>
      <c r="J496" s="8">
        <f>SUM(Table2[[#This Row],[Total Yield in Wh]]-Table2[[#This Row],[Target Yield Wh]])</f>
        <v>42563</v>
      </c>
      <c r="K496" s="9">
        <f>Table2[[#This Row],[Total Yield in Wh]]*0.001*0.1</f>
        <v>9.3260000000000005</v>
      </c>
      <c r="L496" s="8"/>
      <c r="M496" s="8"/>
    </row>
    <row r="497" spans="1:13">
      <c r="A497" s="8">
        <f t="shared" si="8"/>
        <v>2021</v>
      </c>
      <c r="B497" s="8">
        <f>MONTH(Table2[[#This Row],[Date]])</f>
        <v>11</v>
      </c>
      <c r="C497" s="10">
        <v>44521</v>
      </c>
      <c r="D497" s="8">
        <v>89340</v>
      </c>
      <c r="E497" s="8">
        <v>50697</v>
      </c>
      <c r="F497" s="8">
        <v>2.5499999999999998</v>
      </c>
      <c r="G497" s="8">
        <v>2.93</v>
      </c>
      <c r="H497" s="8">
        <v>1.66</v>
      </c>
      <c r="I497" s="9">
        <f>(Table2[[#This Row],[Total Yield in Wh]]-Table2[[#This Row],[Target Yield Wh]])/Table2[[#This Row],[Target Yield Wh]] * 100</f>
        <v>76.223445174270665</v>
      </c>
      <c r="J497" s="8">
        <f>SUM(Table2[[#This Row],[Total Yield in Wh]]-Table2[[#This Row],[Target Yield Wh]])</f>
        <v>38643</v>
      </c>
      <c r="K497" s="9">
        <f>Table2[[#This Row],[Total Yield in Wh]]*0.001*0.1</f>
        <v>8.9340000000000011</v>
      </c>
      <c r="L497" s="8"/>
      <c r="M497" s="8"/>
    </row>
    <row r="498" spans="1:13">
      <c r="A498" s="8">
        <f t="shared" si="8"/>
        <v>2021</v>
      </c>
      <c r="B498" s="8">
        <f>MONTH(Table2[[#This Row],[Date]])</f>
        <v>11</v>
      </c>
      <c r="C498" s="10">
        <v>44520</v>
      </c>
      <c r="D498" s="8">
        <v>47750</v>
      </c>
      <c r="E498" s="8">
        <v>50697</v>
      </c>
      <c r="F498" s="8">
        <v>1.37</v>
      </c>
      <c r="G498" s="8">
        <v>1.57</v>
      </c>
      <c r="H498" s="8">
        <v>1.66</v>
      </c>
      <c r="I498" s="9">
        <f>(Table2[[#This Row],[Total Yield in Wh]]-Table2[[#This Row],[Target Yield Wh]])/Table2[[#This Row],[Target Yield Wh]] * 100</f>
        <v>-5.8129672367201213</v>
      </c>
      <c r="J498" s="8">
        <f>SUM(Table2[[#This Row],[Total Yield in Wh]]-Table2[[#This Row],[Target Yield Wh]])</f>
        <v>-2947</v>
      </c>
      <c r="K498" s="9">
        <f>Table2[[#This Row],[Total Yield in Wh]]*0.001*0.1</f>
        <v>4.7750000000000004</v>
      </c>
      <c r="L498" s="8"/>
      <c r="M498" s="8"/>
    </row>
    <row r="499" spans="1:13">
      <c r="A499" s="8">
        <f t="shared" si="8"/>
        <v>2021</v>
      </c>
      <c r="B499" s="8">
        <f>MONTH(Table2[[#This Row],[Date]])</f>
        <v>11</v>
      </c>
      <c r="C499" s="10">
        <v>44519</v>
      </c>
      <c r="D499" s="8">
        <v>76460</v>
      </c>
      <c r="E499" s="8">
        <v>50697</v>
      </c>
      <c r="F499" s="8">
        <v>2.19</v>
      </c>
      <c r="G499" s="8">
        <v>2.5099999999999998</v>
      </c>
      <c r="H499" s="8">
        <v>1.66</v>
      </c>
      <c r="I499" s="9">
        <f>(Table2[[#This Row],[Total Yield in Wh]]-Table2[[#This Row],[Target Yield Wh]])/Table2[[#This Row],[Target Yield Wh]] * 100</f>
        <v>50.81760261948439</v>
      </c>
      <c r="J499" s="8">
        <f>SUM(Table2[[#This Row],[Total Yield in Wh]]-Table2[[#This Row],[Target Yield Wh]])</f>
        <v>25763</v>
      </c>
      <c r="K499" s="9">
        <f>Table2[[#This Row],[Total Yield in Wh]]*0.001*0.1</f>
        <v>7.6460000000000008</v>
      </c>
      <c r="L499" s="8"/>
      <c r="M499" s="8"/>
    </row>
    <row r="500" spans="1:13">
      <c r="A500" s="8">
        <f t="shared" si="8"/>
        <v>2021</v>
      </c>
      <c r="B500" s="8">
        <f>MONTH(Table2[[#This Row],[Date]])</f>
        <v>11</v>
      </c>
      <c r="C500" s="10">
        <v>44518</v>
      </c>
      <c r="D500" s="8">
        <v>27380</v>
      </c>
      <c r="E500" s="8">
        <v>50697</v>
      </c>
      <c r="F500" s="8">
        <v>0.78</v>
      </c>
      <c r="G500" s="8">
        <v>0.9</v>
      </c>
      <c r="H500" s="8">
        <v>1.66</v>
      </c>
      <c r="I500" s="9">
        <f>(Table2[[#This Row],[Total Yield in Wh]]-Table2[[#This Row],[Target Yield Wh]])/Table2[[#This Row],[Target Yield Wh]] * 100</f>
        <v>-45.992859538039724</v>
      </c>
      <c r="J500" s="8">
        <f>SUM(Table2[[#This Row],[Total Yield in Wh]]-Table2[[#This Row],[Target Yield Wh]])</f>
        <v>-23317</v>
      </c>
      <c r="K500" s="9">
        <f>Table2[[#This Row],[Total Yield in Wh]]*0.001*0.1</f>
        <v>2.738</v>
      </c>
      <c r="L500" s="8"/>
      <c r="M500" s="8"/>
    </row>
    <row r="501" spans="1:13">
      <c r="A501" s="8">
        <f t="shared" si="8"/>
        <v>2021</v>
      </c>
      <c r="B501" s="8">
        <f>MONTH(Table2[[#This Row],[Date]])</f>
        <v>11</v>
      </c>
      <c r="C501" s="10">
        <v>44517</v>
      </c>
      <c r="D501" s="8">
        <v>68890</v>
      </c>
      <c r="E501" s="8">
        <v>50697</v>
      </c>
      <c r="F501" s="8">
        <v>1.97</v>
      </c>
      <c r="G501" s="8">
        <v>2.2599999999999998</v>
      </c>
      <c r="H501" s="8">
        <v>1.66</v>
      </c>
      <c r="I501" s="9">
        <f>(Table2[[#This Row],[Total Yield in Wh]]-Table2[[#This Row],[Target Yield Wh]])/Table2[[#This Row],[Target Yield Wh]] * 100</f>
        <v>35.88575260863562</v>
      </c>
      <c r="J501" s="8">
        <f>SUM(Table2[[#This Row],[Total Yield in Wh]]-Table2[[#This Row],[Target Yield Wh]])</f>
        <v>18193</v>
      </c>
      <c r="K501" s="9">
        <f>Table2[[#This Row],[Total Yield in Wh]]*0.001*0.1</f>
        <v>6.8890000000000002</v>
      </c>
      <c r="L501" s="8"/>
      <c r="M501" s="8"/>
    </row>
    <row r="502" spans="1:13">
      <c r="A502" s="8">
        <f t="shared" si="8"/>
        <v>2021</v>
      </c>
      <c r="B502" s="8">
        <f>MONTH(Table2[[#This Row],[Date]])</f>
        <v>11</v>
      </c>
      <c r="C502" s="10">
        <v>44516</v>
      </c>
      <c r="D502" s="8">
        <v>58470</v>
      </c>
      <c r="E502" s="8">
        <v>50697</v>
      </c>
      <c r="F502" s="8">
        <v>1.67</v>
      </c>
      <c r="G502" s="8">
        <v>1.92</v>
      </c>
      <c r="H502" s="8">
        <v>1.66</v>
      </c>
      <c r="I502" s="9">
        <f>(Table2[[#This Row],[Total Yield in Wh]]-Table2[[#This Row],[Target Yield Wh]])/Table2[[#This Row],[Target Yield Wh]] * 100</f>
        <v>15.332268181549205</v>
      </c>
      <c r="J502" s="8">
        <f>SUM(Table2[[#This Row],[Total Yield in Wh]]-Table2[[#This Row],[Target Yield Wh]])</f>
        <v>7773</v>
      </c>
      <c r="K502" s="9">
        <f>Table2[[#This Row],[Total Yield in Wh]]*0.001*0.1</f>
        <v>5.8470000000000004</v>
      </c>
      <c r="L502" s="8"/>
      <c r="M502" s="8"/>
    </row>
    <row r="503" spans="1:13">
      <c r="A503" s="8">
        <f t="shared" si="8"/>
        <v>2021</v>
      </c>
      <c r="B503" s="8">
        <f>MONTH(Table2[[#This Row],[Date]])</f>
        <v>11</v>
      </c>
      <c r="C503" s="10">
        <v>44515</v>
      </c>
      <c r="D503" s="8">
        <v>23810</v>
      </c>
      <c r="E503" s="8">
        <v>50697</v>
      </c>
      <c r="F503" s="8">
        <v>0.68</v>
      </c>
      <c r="G503" s="8">
        <v>0.78</v>
      </c>
      <c r="H503" s="8">
        <v>1.66</v>
      </c>
      <c r="I503" s="9">
        <f>(Table2[[#This Row],[Total Yield in Wh]]-Table2[[#This Row],[Target Yield Wh]])/Table2[[#This Row],[Target Yield Wh]] * 100</f>
        <v>-53.034696333116358</v>
      </c>
      <c r="J503" s="8">
        <f>SUM(Table2[[#This Row],[Total Yield in Wh]]-Table2[[#This Row],[Target Yield Wh]])</f>
        <v>-26887</v>
      </c>
      <c r="K503" s="9">
        <f>Table2[[#This Row],[Total Yield in Wh]]*0.001*0.1</f>
        <v>2.3809999999999998</v>
      </c>
      <c r="L503" s="8"/>
      <c r="M503" s="8"/>
    </row>
    <row r="504" spans="1:13">
      <c r="A504" s="8">
        <f t="shared" si="8"/>
        <v>2021</v>
      </c>
      <c r="B504" s="8">
        <f>MONTH(Table2[[#This Row],[Date]])</f>
        <v>11</v>
      </c>
      <c r="C504" s="10">
        <v>44514</v>
      </c>
      <c r="D504" s="8">
        <v>23380</v>
      </c>
      <c r="E504" s="8">
        <v>50697</v>
      </c>
      <c r="F504" s="8">
        <v>0.67</v>
      </c>
      <c r="G504" s="8">
        <v>0.77</v>
      </c>
      <c r="H504" s="8">
        <v>1.66</v>
      </c>
      <c r="I504" s="9">
        <f>(Table2[[#This Row],[Total Yield in Wh]]-Table2[[#This Row],[Target Yield Wh]])/Table2[[#This Row],[Target Yield Wh]] * 100</f>
        <v>-53.88287275381186</v>
      </c>
      <c r="J504" s="8">
        <f>SUM(Table2[[#This Row],[Total Yield in Wh]]-Table2[[#This Row],[Target Yield Wh]])</f>
        <v>-27317</v>
      </c>
      <c r="K504" s="9">
        <f>Table2[[#This Row],[Total Yield in Wh]]*0.001*0.1</f>
        <v>2.3380000000000001</v>
      </c>
      <c r="L504" s="8"/>
      <c r="M504" s="8"/>
    </row>
    <row r="505" spans="1:13">
      <c r="A505" s="8">
        <f t="shared" si="8"/>
        <v>2021</v>
      </c>
      <c r="B505" s="8">
        <f>MONTH(Table2[[#This Row],[Date]])</f>
        <v>11</v>
      </c>
      <c r="C505" s="10">
        <v>44513</v>
      </c>
      <c r="D505" s="8">
        <v>27350</v>
      </c>
      <c r="E505" s="8">
        <v>50697</v>
      </c>
      <c r="F505" s="8">
        <v>0.78</v>
      </c>
      <c r="G505" s="8">
        <v>0.9</v>
      </c>
      <c r="H505" s="8">
        <v>1.66</v>
      </c>
      <c r="I505" s="9">
        <f>(Table2[[#This Row],[Total Yield in Wh]]-Table2[[#This Row],[Target Yield Wh]])/Table2[[#This Row],[Target Yield Wh]] * 100</f>
        <v>-46.052034637158016</v>
      </c>
      <c r="J505" s="8">
        <f>SUM(Table2[[#This Row],[Total Yield in Wh]]-Table2[[#This Row],[Target Yield Wh]])</f>
        <v>-23347</v>
      </c>
      <c r="K505" s="9">
        <f>Table2[[#This Row],[Total Yield in Wh]]*0.001*0.1</f>
        <v>2.7350000000000003</v>
      </c>
      <c r="L505" s="8"/>
      <c r="M505" s="8"/>
    </row>
    <row r="506" spans="1:13">
      <c r="A506" s="8">
        <f t="shared" si="8"/>
        <v>2021</v>
      </c>
      <c r="B506" s="8">
        <f>MONTH(Table2[[#This Row],[Date]])</f>
        <v>11</v>
      </c>
      <c r="C506" s="10">
        <v>44512</v>
      </c>
      <c r="D506" s="8">
        <v>40280</v>
      </c>
      <c r="E506" s="8">
        <v>50697</v>
      </c>
      <c r="F506" s="8">
        <v>1.1499999999999999</v>
      </c>
      <c r="G506" s="8">
        <v>1.32</v>
      </c>
      <c r="H506" s="8">
        <v>1.66</v>
      </c>
      <c r="I506" s="9">
        <f>(Table2[[#This Row],[Total Yield in Wh]]-Table2[[#This Row],[Target Yield Wh]])/Table2[[#This Row],[Target Yield Wh]] * 100</f>
        <v>-20.547566917174585</v>
      </c>
      <c r="J506" s="8">
        <f>SUM(Table2[[#This Row],[Total Yield in Wh]]-Table2[[#This Row],[Target Yield Wh]])</f>
        <v>-10417</v>
      </c>
      <c r="K506" s="9">
        <f>Table2[[#This Row],[Total Yield in Wh]]*0.001*0.1</f>
        <v>4.0280000000000005</v>
      </c>
      <c r="L506" s="8"/>
      <c r="M506" s="8"/>
    </row>
    <row r="507" spans="1:13">
      <c r="A507" s="8">
        <f t="shared" si="8"/>
        <v>2021</v>
      </c>
      <c r="B507" s="8">
        <f>MONTH(Table2[[#This Row],[Date]])</f>
        <v>11</v>
      </c>
      <c r="C507" s="10">
        <v>44511</v>
      </c>
      <c r="D507" s="8">
        <v>20370</v>
      </c>
      <c r="E507" s="8">
        <v>50697</v>
      </c>
      <c r="F507" s="8">
        <v>0.57999999999999996</v>
      </c>
      <c r="G507" s="8">
        <v>0.67</v>
      </c>
      <c r="H507" s="8">
        <v>1.66</v>
      </c>
      <c r="I507" s="9">
        <f>(Table2[[#This Row],[Total Yield in Wh]]-Table2[[#This Row],[Target Yield Wh]])/Table2[[#This Row],[Target Yield Wh]] * 100</f>
        <v>-59.820107698680388</v>
      </c>
      <c r="J507" s="8">
        <f>SUM(Table2[[#This Row],[Total Yield in Wh]]-Table2[[#This Row],[Target Yield Wh]])</f>
        <v>-30327</v>
      </c>
      <c r="K507" s="9">
        <f>Table2[[#This Row],[Total Yield in Wh]]*0.001*0.1</f>
        <v>2.0370000000000004</v>
      </c>
      <c r="L507" s="8"/>
      <c r="M507" s="8"/>
    </row>
    <row r="508" spans="1:13">
      <c r="A508" s="8">
        <f t="shared" si="8"/>
        <v>2021</v>
      </c>
      <c r="B508" s="8">
        <f>MONTH(Table2[[#This Row],[Date]])</f>
        <v>11</v>
      </c>
      <c r="C508" s="10">
        <v>44510</v>
      </c>
      <c r="D508" s="8">
        <v>54790</v>
      </c>
      <c r="E508" s="8">
        <v>50697</v>
      </c>
      <c r="F508" s="8">
        <v>1.57</v>
      </c>
      <c r="G508" s="8">
        <v>1.8</v>
      </c>
      <c r="H508" s="8">
        <v>1.66</v>
      </c>
      <c r="I508" s="9">
        <f>(Table2[[#This Row],[Total Yield in Wh]]-Table2[[#This Row],[Target Yield Wh]])/Table2[[#This Row],[Target Yield Wh]] * 100</f>
        <v>8.0734560230388386</v>
      </c>
      <c r="J508" s="8">
        <f>SUM(Table2[[#This Row],[Total Yield in Wh]]-Table2[[#This Row],[Target Yield Wh]])</f>
        <v>4093</v>
      </c>
      <c r="K508" s="9">
        <f>Table2[[#This Row],[Total Yield in Wh]]*0.001*0.1</f>
        <v>5.4790000000000001</v>
      </c>
      <c r="L508" s="8"/>
      <c r="M508" s="8"/>
    </row>
    <row r="509" spans="1:13">
      <c r="A509" s="8">
        <f t="shared" si="8"/>
        <v>2021</v>
      </c>
      <c r="B509" s="8">
        <f>MONTH(Table2[[#This Row],[Date]])</f>
        <v>11</v>
      </c>
      <c r="C509" s="10">
        <v>44509</v>
      </c>
      <c r="D509" s="8">
        <v>84510</v>
      </c>
      <c r="E509" s="8">
        <v>50697</v>
      </c>
      <c r="F509" s="8">
        <v>2.42</v>
      </c>
      <c r="G509" s="8">
        <v>2.77</v>
      </c>
      <c r="H509" s="8">
        <v>1.66</v>
      </c>
      <c r="I509" s="9">
        <f>(Table2[[#This Row],[Total Yield in Wh]]-Table2[[#This Row],[Target Yield Wh]])/Table2[[#This Row],[Target Yield Wh]] * 100</f>
        <v>66.69625421622581</v>
      </c>
      <c r="J509" s="8">
        <f>SUM(Table2[[#This Row],[Total Yield in Wh]]-Table2[[#This Row],[Target Yield Wh]])</f>
        <v>33813</v>
      </c>
      <c r="K509" s="9">
        <f>Table2[[#This Row],[Total Yield in Wh]]*0.001*0.1</f>
        <v>8.4510000000000005</v>
      </c>
      <c r="L509" s="8"/>
      <c r="M509" s="8"/>
    </row>
    <row r="510" spans="1:13">
      <c r="A510" s="8">
        <f t="shared" si="8"/>
        <v>2021</v>
      </c>
      <c r="B510" s="8">
        <f>MONTH(Table2[[#This Row],[Date]])</f>
        <v>11</v>
      </c>
      <c r="C510" s="10">
        <v>44508</v>
      </c>
      <c r="D510" s="8">
        <v>103000</v>
      </c>
      <c r="E510" s="8">
        <v>50697</v>
      </c>
      <c r="F510" s="8">
        <v>2.94</v>
      </c>
      <c r="G510" s="8">
        <v>3.38</v>
      </c>
      <c r="H510" s="8">
        <v>1.66</v>
      </c>
      <c r="I510" s="9">
        <f>(Table2[[#This Row],[Total Yield in Wh]]-Table2[[#This Row],[Target Yield Wh]])/Table2[[#This Row],[Target Yield Wh]] * 100</f>
        <v>103.1678403061325</v>
      </c>
      <c r="J510" s="8">
        <f>SUM(Table2[[#This Row],[Total Yield in Wh]]-Table2[[#This Row],[Target Yield Wh]])</f>
        <v>52303</v>
      </c>
      <c r="K510" s="9">
        <f>Table2[[#This Row],[Total Yield in Wh]]*0.001*0.1</f>
        <v>10.3</v>
      </c>
      <c r="L510" s="8"/>
      <c r="M510" s="8"/>
    </row>
    <row r="511" spans="1:13">
      <c r="A511" s="8">
        <f t="shared" si="8"/>
        <v>2021</v>
      </c>
      <c r="B511" s="8">
        <f>MONTH(Table2[[#This Row],[Date]])</f>
        <v>11</v>
      </c>
      <c r="C511" s="10">
        <v>44507</v>
      </c>
      <c r="D511" s="8">
        <v>82220</v>
      </c>
      <c r="E511" s="8">
        <v>50697</v>
      </c>
      <c r="F511" s="8">
        <v>2.35</v>
      </c>
      <c r="G511" s="8">
        <v>2.7</v>
      </c>
      <c r="H511" s="8">
        <v>1.66</v>
      </c>
      <c r="I511" s="9">
        <f>(Table2[[#This Row],[Total Yield in Wh]]-Table2[[#This Row],[Target Yield Wh]])/Table2[[#This Row],[Target Yield Wh]] * 100</f>
        <v>62.179221650196261</v>
      </c>
      <c r="J511" s="8">
        <f>SUM(Table2[[#This Row],[Total Yield in Wh]]-Table2[[#This Row],[Target Yield Wh]])</f>
        <v>31523</v>
      </c>
      <c r="K511" s="9">
        <f>Table2[[#This Row],[Total Yield in Wh]]*0.001*0.1</f>
        <v>8.2219999999999995</v>
      </c>
      <c r="L511" s="8"/>
      <c r="M511" s="8"/>
    </row>
    <row r="512" spans="1:13">
      <c r="A512" s="8">
        <f t="shared" si="8"/>
        <v>2021</v>
      </c>
      <c r="B512" s="8">
        <f>MONTH(Table2[[#This Row],[Date]])</f>
        <v>11</v>
      </c>
      <c r="C512" s="10">
        <v>44506</v>
      </c>
      <c r="D512" s="8">
        <v>110410</v>
      </c>
      <c r="E512" s="8">
        <v>50697</v>
      </c>
      <c r="F512" s="8">
        <v>3.16</v>
      </c>
      <c r="G512" s="8">
        <v>3.62</v>
      </c>
      <c r="H512" s="8">
        <v>1.66</v>
      </c>
      <c r="I512" s="9">
        <f>(Table2[[#This Row],[Total Yield in Wh]]-Table2[[#This Row],[Target Yield Wh]])/Table2[[#This Row],[Target Yield Wh]] * 100</f>
        <v>117.7840897883504</v>
      </c>
      <c r="J512" s="8">
        <f>SUM(Table2[[#This Row],[Total Yield in Wh]]-Table2[[#This Row],[Target Yield Wh]])</f>
        <v>59713</v>
      </c>
      <c r="K512" s="9">
        <f>Table2[[#This Row],[Total Yield in Wh]]*0.001*0.1</f>
        <v>11.041</v>
      </c>
      <c r="L512" s="8"/>
      <c r="M512" s="8"/>
    </row>
    <row r="513" spans="1:13">
      <c r="A513" s="8">
        <f t="shared" si="8"/>
        <v>2021</v>
      </c>
      <c r="B513" s="8">
        <f>MONTH(Table2[[#This Row],[Date]])</f>
        <v>11</v>
      </c>
      <c r="C513" s="10">
        <v>44505</v>
      </c>
      <c r="D513" s="8">
        <v>117480</v>
      </c>
      <c r="E513" s="8">
        <v>50697</v>
      </c>
      <c r="F513" s="8">
        <v>3.36</v>
      </c>
      <c r="G513" s="8">
        <v>3.85</v>
      </c>
      <c r="H513" s="8">
        <v>1.66</v>
      </c>
      <c r="I513" s="9">
        <f>(Table2[[#This Row],[Total Yield in Wh]]-Table2[[#This Row],[Target Yield Wh]])/Table2[[#This Row],[Target Yield Wh]] * 100</f>
        <v>131.72968814722765</v>
      </c>
      <c r="J513" s="8">
        <f>SUM(Table2[[#This Row],[Total Yield in Wh]]-Table2[[#This Row],[Target Yield Wh]])</f>
        <v>66783</v>
      </c>
      <c r="K513" s="9">
        <f>Table2[[#This Row],[Total Yield in Wh]]*0.001*0.1</f>
        <v>11.748000000000001</v>
      </c>
      <c r="L513" s="8"/>
      <c r="M513" s="8"/>
    </row>
    <row r="514" spans="1:13">
      <c r="A514" s="8">
        <f t="shared" si="8"/>
        <v>2021</v>
      </c>
      <c r="B514" s="8">
        <f>MONTH(Table2[[#This Row],[Date]])</f>
        <v>11</v>
      </c>
      <c r="C514" s="10">
        <v>44504</v>
      </c>
      <c r="D514" s="8">
        <v>101270</v>
      </c>
      <c r="E514" s="8">
        <v>50697</v>
      </c>
      <c r="F514" s="8">
        <v>2.9</v>
      </c>
      <c r="G514" s="8">
        <v>3.32</v>
      </c>
      <c r="H514" s="8">
        <v>1.66</v>
      </c>
      <c r="I514" s="9">
        <f>(Table2[[#This Row],[Total Yield in Wh]]-Table2[[#This Row],[Target Yield Wh]])/Table2[[#This Row],[Target Yield Wh]] * 100</f>
        <v>99.755409590311061</v>
      </c>
      <c r="J514" s="8">
        <f>SUM(Table2[[#This Row],[Total Yield in Wh]]-Table2[[#This Row],[Target Yield Wh]])</f>
        <v>50573</v>
      </c>
      <c r="K514" s="9">
        <f>Table2[[#This Row],[Total Yield in Wh]]*0.001*0.1</f>
        <v>10.127000000000001</v>
      </c>
      <c r="L514" s="8"/>
      <c r="M514" s="8"/>
    </row>
    <row r="515" spans="1:13">
      <c r="A515" s="8">
        <f t="shared" ref="A515:A578" si="9">YEAR(C515)</f>
        <v>2021</v>
      </c>
      <c r="B515" s="8">
        <f>MONTH(Table2[[#This Row],[Date]])</f>
        <v>11</v>
      </c>
      <c r="C515" s="10">
        <v>44503</v>
      </c>
      <c r="D515" s="8">
        <v>86210</v>
      </c>
      <c r="E515" s="8">
        <v>50697</v>
      </c>
      <c r="F515" s="8">
        <v>2.46</v>
      </c>
      <c r="G515" s="8">
        <v>2.83</v>
      </c>
      <c r="H515" s="8">
        <v>1.66</v>
      </c>
      <c r="I515" s="9">
        <f>(Table2[[#This Row],[Total Yield in Wh]]-Table2[[#This Row],[Target Yield Wh]])/Table2[[#This Row],[Target Yield Wh]] * 100</f>
        <v>70.049509832928976</v>
      </c>
      <c r="J515" s="8">
        <f>SUM(Table2[[#This Row],[Total Yield in Wh]]-Table2[[#This Row],[Target Yield Wh]])</f>
        <v>35513</v>
      </c>
      <c r="K515" s="9">
        <f>Table2[[#This Row],[Total Yield in Wh]]*0.001*0.1</f>
        <v>8.6210000000000004</v>
      </c>
      <c r="L515" s="8"/>
      <c r="M515" s="8"/>
    </row>
    <row r="516" spans="1:13">
      <c r="A516" s="8">
        <f t="shared" si="9"/>
        <v>2021</v>
      </c>
      <c r="B516" s="8">
        <f>MONTH(Table2[[#This Row],[Date]])</f>
        <v>11</v>
      </c>
      <c r="C516" s="10">
        <v>44502</v>
      </c>
      <c r="D516" s="8">
        <v>115410</v>
      </c>
      <c r="E516" s="8">
        <v>50697</v>
      </c>
      <c r="F516" s="8">
        <v>3.3</v>
      </c>
      <c r="G516" s="8">
        <v>3.79</v>
      </c>
      <c r="H516" s="8">
        <v>1.66</v>
      </c>
      <c r="I516" s="9">
        <f>(Table2[[#This Row],[Total Yield in Wh]]-Table2[[#This Row],[Target Yield Wh]])/Table2[[#This Row],[Target Yield Wh]] * 100</f>
        <v>127.64660630806557</v>
      </c>
      <c r="J516" s="8">
        <f>SUM(Table2[[#This Row],[Total Yield in Wh]]-Table2[[#This Row],[Target Yield Wh]])</f>
        <v>64713</v>
      </c>
      <c r="K516" s="9">
        <f>Table2[[#This Row],[Total Yield in Wh]]*0.001*0.1</f>
        <v>11.541</v>
      </c>
      <c r="L516" s="8"/>
      <c r="M516" s="8"/>
    </row>
    <row r="517" spans="1:13">
      <c r="A517" s="8">
        <f t="shared" si="9"/>
        <v>2021</v>
      </c>
      <c r="B517" s="8">
        <f>MONTH(Table2[[#This Row],[Date]])</f>
        <v>11</v>
      </c>
      <c r="C517" s="10">
        <v>44501</v>
      </c>
      <c r="D517" s="8">
        <v>104800</v>
      </c>
      <c r="E517" s="8">
        <v>50697</v>
      </c>
      <c r="F517" s="8">
        <v>3</v>
      </c>
      <c r="G517" s="8">
        <v>3.44</v>
      </c>
      <c r="H517" s="8">
        <v>1.66</v>
      </c>
      <c r="I517" s="9">
        <f>(Table2[[#This Row],[Total Yield in Wh]]-Table2[[#This Row],[Target Yield Wh]])/Table2[[#This Row],[Target Yield Wh]] * 100</f>
        <v>106.71834625322998</v>
      </c>
      <c r="J517" s="8">
        <f>SUM(Table2[[#This Row],[Total Yield in Wh]]-Table2[[#This Row],[Target Yield Wh]])</f>
        <v>54103</v>
      </c>
      <c r="K517" s="9">
        <f>Table2[[#This Row],[Total Yield in Wh]]*0.001*0.1</f>
        <v>10.48</v>
      </c>
      <c r="L517" s="8"/>
      <c r="M517" s="8"/>
    </row>
    <row r="518" spans="1:13">
      <c r="A518" s="8">
        <f t="shared" si="9"/>
        <v>2021</v>
      </c>
      <c r="B518" s="8">
        <f>MONTH(Table2[[#This Row],[Date]])</f>
        <v>10</v>
      </c>
      <c r="C518" s="10">
        <v>44500</v>
      </c>
      <c r="D518" s="8">
        <v>101050</v>
      </c>
      <c r="E518" s="8">
        <v>73593</v>
      </c>
      <c r="F518" s="8">
        <v>2.89</v>
      </c>
      <c r="G518" s="8">
        <v>3.31</v>
      </c>
      <c r="H518" s="8">
        <v>2.41</v>
      </c>
      <c r="I518" s="9">
        <f>(Table2[[#This Row],[Total Yield in Wh]]-Table2[[#This Row],[Target Yield Wh]])/Table2[[#This Row],[Target Yield Wh]] * 100</f>
        <v>37.309254956313779</v>
      </c>
      <c r="J518" s="8">
        <f>SUM(Table2[[#This Row],[Total Yield in Wh]]-Table2[[#This Row],[Target Yield Wh]])</f>
        <v>27457</v>
      </c>
      <c r="K518" s="9">
        <f>Table2[[#This Row],[Total Yield in Wh]]*0.001*0.1</f>
        <v>10.105</v>
      </c>
      <c r="L518" s="8"/>
      <c r="M518" s="8"/>
    </row>
    <row r="519" spans="1:13">
      <c r="A519" s="8">
        <f t="shared" si="9"/>
        <v>2021</v>
      </c>
      <c r="B519" s="8">
        <f>MONTH(Table2[[#This Row],[Date]])</f>
        <v>10</v>
      </c>
      <c r="C519" s="10">
        <v>44499</v>
      </c>
      <c r="D519" s="8">
        <v>95330</v>
      </c>
      <c r="E519" s="8">
        <v>73593</v>
      </c>
      <c r="F519" s="8">
        <v>2.73</v>
      </c>
      <c r="G519" s="8">
        <v>3.13</v>
      </c>
      <c r="H519" s="8">
        <v>2.41</v>
      </c>
      <c r="I519" s="9">
        <f>(Table2[[#This Row],[Total Yield in Wh]]-Table2[[#This Row],[Target Yield Wh]])/Table2[[#This Row],[Target Yield Wh]] * 100</f>
        <v>29.536776595600124</v>
      </c>
      <c r="J519" s="8">
        <f>SUM(Table2[[#This Row],[Total Yield in Wh]]-Table2[[#This Row],[Target Yield Wh]])</f>
        <v>21737</v>
      </c>
      <c r="K519" s="9">
        <f>Table2[[#This Row],[Total Yield in Wh]]*0.001*0.1</f>
        <v>9.5329999999999995</v>
      </c>
      <c r="L519" s="8"/>
      <c r="M519" s="8"/>
    </row>
    <row r="520" spans="1:13">
      <c r="A520" s="8">
        <f t="shared" si="9"/>
        <v>2021</v>
      </c>
      <c r="B520" s="8">
        <f>MONTH(Table2[[#This Row],[Date]])</f>
        <v>10</v>
      </c>
      <c r="C520" s="10">
        <v>44498</v>
      </c>
      <c r="D520" s="8">
        <v>18070</v>
      </c>
      <c r="E520" s="8">
        <v>73593</v>
      </c>
      <c r="F520" s="8">
        <v>0.52</v>
      </c>
      <c r="G520" s="8">
        <v>0.59</v>
      </c>
      <c r="H520" s="8">
        <v>2.41</v>
      </c>
      <c r="I520" s="9">
        <f>(Table2[[#This Row],[Total Yield in Wh]]-Table2[[#This Row],[Target Yield Wh]])/Table2[[#This Row],[Target Yield Wh]] * 100</f>
        <v>-75.446034269563683</v>
      </c>
      <c r="J520" s="8">
        <f>SUM(Table2[[#This Row],[Total Yield in Wh]]-Table2[[#This Row],[Target Yield Wh]])</f>
        <v>-55523</v>
      </c>
      <c r="K520" s="9">
        <f>Table2[[#This Row],[Total Yield in Wh]]*0.001*0.1</f>
        <v>1.8070000000000002</v>
      </c>
      <c r="L520" s="8"/>
      <c r="M520" s="8"/>
    </row>
    <row r="521" spans="1:13">
      <c r="A521" s="8">
        <f t="shared" si="9"/>
        <v>2021</v>
      </c>
      <c r="B521" s="8">
        <f>MONTH(Table2[[#This Row],[Date]])</f>
        <v>10</v>
      </c>
      <c r="C521" s="10">
        <v>44497</v>
      </c>
      <c r="D521" s="8">
        <v>7230</v>
      </c>
      <c r="E521" s="8">
        <v>73593</v>
      </c>
      <c r="F521" s="8">
        <v>0.21</v>
      </c>
      <c r="G521" s="8">
        <v>0.24</v>
      </c>
      <c r="H521" s="8">
        <v>2.41</v>
      </c>
      <c r="I521" s="9">
        <f>(Table2[[#This Row],[Total Yield in Wh]]-Table2[[#This Row],[Target Yield Wh]])/Table2[[#This Row],[Target Yield Wh]] * 100</f>
        <v>-90.175696058048999</v>
      </c>
      <c r="J521" s="8">
        <f>SUM(Table2[[#This Row],[Total Yield in Wh]]-Table2[[#This Row],[Target Yield Wh]])</f>
        <v>-66363</v>
      </c>
      <c r="K521" s="9">
        <f>Table2[[#This Row],[Total Yield in Wh]]*0.001*0.1</f>
        <v>0.72300000000000009</v>
      </c>
      <c r="L521" s="8"/>
      <c r="M521" s="8"/>
    </row>
    <row r="522" spans="1:13">
      <c r="A522" s="8">
        <f t="shared" si="9"/>
        <v>2021</v>
      </c>
      <c r="B522" s="8">
        <f>MONTH(Table2[[#This Row],[Date]])</f>
        <v>10</v>
      </c>
      <c r="C522" s="10">
        <v>44496</v>
      </c>
      <c r="D522" s="8">
        <v>106770</v>
      </c>
      <c r="E522" s="8">
        <v>73593</v>
      </c>
      <c r="F522" s="8">
        <v>3.05</v>
      </c>
      <c r="G522" s="8">
        <v>3.5</v>
      </c>
      <c r="H522" s="8">
        <v>2.41</v>
      </c>
      <c r="I522" s="9">
        <f>(Table2[[#This Row],[Total Yield in Wh]]-Table2[[#This Row],[Target Yield Wh]])/Table2[[#This Row],[Target Yield Wh]] * 100</f>
        <v>45.081733317027435</v>
      </c>
      <c r="J522" s="8">
        <f>SUM(Table2[[#This Row],[Total Yield in Wh]]-Table2[[#This Row],[Target Yield Wh]])</f>
        <v>33177</v>
      </c>
      <c r="K522" s="9">
        <f>Table2[[#This Row],[Total Yield in Wh]]*0.001*0.1</f>
        <v>10.677</v>
      </c>
      <c r="L522" s="8"/>
      <c r="M522" s="8"/>
    </row>
    <row r="523" spans="1:13">
      <c r="A523" s="8">
        <f t="shared" si="9"/>
        <v>2021</v>
      </c>
      <c r="B523" s="8">
        <f>MONTH(Table2[[#This Row],[Date]])</f>
        <v>10</v>
      </c>
      <c r="C523" s="10">
        <v>44495</v>
      </c>
      <c r="D523" s="8">
        <v>128990</v>
      </c>
      <c r="E523" s="8">
        <v>73593</v>
      </c>
      <c r="F523" s="8">
        <v>3.69</v>
      </c>
      <c r="G523" s="8">
        <v>4.2300000000000004</v>
      </c>
      <c r="H523" s="8">
        <v>2.41</v>
      </c>
      <c r="I523" s="9">
        <f>(Table2[[#This Row],[Total Yield in Wh]]-Table2[[#This Row],[Target Yield Wh]])/Table2[[#This Row],[Target Yield Wh]] * 100</f>
        <v>75.274822333645858</v>
      </c>
      <c r="J523" s="8">
        <f>SUM(Table2[[#This Row],[Total Yield in Wh]]-Table2[[#This Row],[Target Yield Wh]])</f>
        <v>55397</v>
      </c>
      <c r="K523" s="9">
        <f>Table2[[#This Row],[Total Yield in Wh]]*0.001*0.1</f>
        <v>12.899000000000001</v>
      </c>
      <c r="L523" s="8"/>
      <c r="M523" s="8"/>
    </row>
    <row r="524" spans="1:13">
      <c r="A524" s="8">
        <f t="shared" si="9"/>
        <v>2021</v>
      </c>
      <c r="B524" s="8">
        <f>MONTH(Table2[[#This Row],[Date]])</f>
        <v>10</v>
      </c>
      <c r="C524" s="10">
        <v>44494</v>
      </c>
      <c r="D524" s="8">
        <v>71960</v>
      </c>
      <c r="E524" s="8">
        <v>73593</v>
      </c>
      <c r="F524" s="8">
        <v>2.06</v>
      </c>
      <c r="G524" s="8">
        <v>2.36</v>
      </c>
      <c r="H524" s="8">
        <v>2.41</v>
      </c>
      <c r="I524" s="9">
        <f>(Table2[[#This Row],[Total Yield in Wh]]-Table2[[#This Row],[Target Yield Wh]])/Table2[[#This Row],[Target Yield Wh]] * 100</f>
        <v>-2.2189610424904544</v>
      </c>
      <c r="J524" s="8">
        <f>SUM(Table2[[#This Row],[Total Yield in Wh]]-Table2[[#This Row],[Target Yield Wh]])</f>
        <v>-1633</v>
      </c>
      <c r="K524" s="9">
        <f>Table2[[#This Row],[Total Yield in Wh]]*0.001*0.1</f>
        <v>7.1960000000000015</v>
      </c>
      <c r="L524" s="8"/>
      <c r="M524" s="8"/>
    </row>
    <row r="525" spans="1:13">
      <c r="A525" s="8">
        <f t="shared" si="9"/>
        <v>2021</v>
      </c>
      <c r="B525" s="8">
        <f>MONTH(Table2[[#This Row],[Date]])</f>
        <v>10</v>
      </c>
      <c r="C525" s="10">
        <v>44493</v>
      </c>
      <c r="D525" s="8">
        <v>28500</v>
      </c>
      <c r="E525" s="8">
        <v>73593</v>
      </c>
      <c r="F525" s="8">
        <v>0.81</v>
      </c>
      <c r="G525" s="8">
        <v>0.93</v>
      </c>
      <c r="H525" s="8">
        <v>2.41</v>
      </c>
      <c r="I525" s="9">
        <f>(Table2[[#This Row],[Total Yield in Wh]]-Table2[[#This Row],[Target Yield Wh]])/Table2[[#This Row],[Target Yield Wh]] * 100</f>
        <v>-61.273490685255396</v>
      </c>
      <c r="J525" s="8">
        <f>SUM(Table2[[#This Row],[Total Yield in Wh]]-Table2[[#This Row],[Target Yield Wh]])</f>
        <v>-45093</v>
      </c>
      <c r="K525" s="9">
        <f>Table2[[#This Row],[Total Yield in Wh]]*0.001*0.1</f>
        <v>2.85</v>
      </c>
      <c r="L525" s="8"/>
      <c r="M525" s="8"/>
    </row>
    <row r="526" spans="1:13">
      <c r="A526" s="8">
        <f t="shared" si="9"/>
        <v>2021</v>
      </c>
      <c r="B526" s="8">
        <f>MONTH(Table2[[#This Row],[Date]])</f>
        <v>10</v>
      </c>
      <c r="C526" s="10">
        <v>44492</v>
      </c>
      <c r="D526" s="8">
        <v>139810</v>
      </c>
      <c r="E526" s="8">
        <v>73593</v>
      </c>
      <c r="F526" s="8">
        <v>4</v>
      </c>
      <c r="G526" s="8">
        <v>4.59</v>
      </c>
      <c r="H526" s="8">
        <v>2.41</v>
      </c>
      <c r="I526" s="9">
        <f>(Table2[[#This Row],[Total Yield in Wh]]-Table2[[#This Row],[Target Yield Wh]])/Table2[[#This Row],[Target Yield Wh]] * 100</f>
        <v>89.977307624366446</v>
      </c>
      <c r="J526" s="8">
        <f>SUM(Table2[[#This Row],[Total Yield in Wh]]-Table2[[#This Row],[Target Yield Wh]])</f>
        <v>66217</v>
      </c>
      <c r="K526" s="9">
        <f>Table2[[#This Row],[Total Yield in Wh]]*0.001*0.1</f>
        <v>13.981000000000002</v>
      </c>
      <c r="L526" s="8"/>
      <c r="M526" s="8"/>
    </row>
    <row r="527" spans="1:13">
      <c r="A527" s="8">
        <f t="shared" si="9"/>
        <v>2021</v>
      </c>
      <c r="B527" s="8">
        <f>MONTH(Table2[[#This Row],[Date]])</f>
        <v>10</v>
      </c>
      <c r="C527" s="10">
        <v>44491</v>
      </c>
      <c r="D527" s="8">
        <v>91860</v>
      </c>
      <c r="E527" s="8">
        <v>73593</v>
      </c>
      <c r="F527" s="8">
        <v>2.63</v>
      </c>
      <c r="G527" s="8">
        <v>3.01</v>
      </c>
      <c r="H527" s="8">
        <v>2.41</v>
      </c>
      <c r="I527" s="9">
        <f>(Table2[[#This Row],[Total Yield in Wh]]-Table2[[#This Row],[Target Yield Wh]])/Table2[[#This Row],[Target Yield Wh]] * 100</f>
        <v>24.82165423341894</v>
      </c>
      <c r="J527" s="8">
        <f>SUM(Table2[[#This Row],[Total Yield in Wh]]-Table2[[#This Row],[Target Yield Wh]])</f>
        <v>18267</v>
      </c>
      <c r="K527" s="9">
        <f>Table2[[#This Row],[Total Yield in Wh]]*0.001*0.1</f>
        <v>9.1859999999999999</v>
      </c>
      <c r="L527" s="8"/>
      <c r="M527" s="8"/>
    </row>
    <row r="528" spans="1:13">
      <c r="A528" s="8">
        <f t="shared" si="9"/>
        <v>2021</v>
      </c>
      <c r="B528" s="8">
        <f>MONTH(Table2[[#This Row],[Date]])</f>
        <v>10</v>
      </c>
      <c r="C528" s="10">
        <v>44490</v>
      </c>
      <c r="D528" s="8">
        <v>27250</v>
      </c>
      <c r="E528" s="8">
        <v>73593</v>
      </c>
      <c r="F528" s="8">
        <v>0.78</v>
      </c>
      <c r="G528" s="8">
        <v>0.89</v>
      </c>
      <c r="H528" s="8">
        <v>2.41</v>
      </c>
      <c r="I528" s="9">
        <f>(Table2[[#This Row],[Total Yield in Wh]]-Table2[[#This Row],[Target Yield Wh]])/Table2[[#This Row],[Target Yield Wh]] * 100</f>
        <v>-62.9720217955512</v>
      </c>
      <c r="J528" s="8">
        <f>SUM(Table2[[#This Row],[Total Yield in Wh]]-Table2[[#This Row],[Target Yield Wh]])</f>
        <v>-46343</v>
      </c>
      <c r="K528" s="9">
        <f>Table2[[#This Row],[Total Yield in Wh]]*0.001*0.1</f>
        <v>2.7250000000000001</v>
      </c>
      <c r="L528" s="8"/>
      <c r="M528" s="8"/>
    </row>
    <row r="529" spans="1:13">
      <c r="A529" s="8">
        <f t="shared" si="9"/>
        <v>2021</v>
      </c>
      <c r="B529" s="8">
        <f>MONTH(Table2[[#This Row],[Date]])</f>
        <v>10</v>
      </c>
      <c r="C529" s="10">
        <v>44489</v>
      </c>
      <c r="D529" s="8">
        <v>89320</v>
      </c>
      <c r="E529" s="8">
        <v>73593</v>
      </c>
      <c r="F529" s="8">
        <v>2.5499999999999998</v>
      </c>
      <c r="G529" s="8">
        <v>2.93</v>
      </c>
      <c r="H529" s="8">
        <v>2.41</v>
      </c>
      <c r="I529" s="9">
        <f>(Table2[[#This Row],[Total Yield in Wh]]-Table2[[#This Row],[Target Yield Wh]])/Table2[[#This Row],[Target Yield Wh]] * 100</f>
        <v>21.370239017297841</v>
      </c>
      <c r="J529" s="8">
        <f>SUM(Table2[[#This Row],[Total Yield in Wh]]-Table2[[#This Row],[Target Yield Wh]])</f>
        <v>15727</v>
      </c>
      <c r="K529" s="9">
        <f>Table2[[#This Row],[Total Yield in Wh]]*0.001*0.1</f>
        <v>8.9320000000000004</v>
      </c>
      <c r="L529" s="8"/>
      <c r="M529" s="8"/>
    </row>
    <row r="530" spans="1:13">
      <c r="A530" s="8">
        <f t="shared" si="9"/>
        <v>2021</v>
      </c>
      <c r="B530" s="8">
        <f>MONTH(Table2[[#This Row],[Date]])</f>
        <v>10</v>
      </c>
      <c r="C530" s="10">
        <v>44488</v>
      </c>
      <c r="D530" s="8">
        <v>118760</v>
      </c>
      <c r="E530" s="8">
        <v>73593</v>
      </c>
      <c r="F530" s="8">
        <v>3.4</v>
      </c>
      <c r="G530" s="8">
        <v>3.9</v>
      </c>
      <c r="H530" s="8">
        <v>2.41</v>
      </c>
      <c r="I530" s="9">
        <f>(Table2[[#This Row],[Total Yield in Wh]]-Table2[[#This Row],[Target Yield Wh]])/Table2[[#This Row],[Target Yield Wh]] * 100</f>
        <v>61.374043726984908</v>
      </c>
      <c r="J530" s="8">
        <f>SUM(Table2[[#This Row],[Total Yield in Wh]]-Table2[[#This Row],[Target Yield Wh]])</f>
        <v>45167</v>
      </c>
      <c r="K530" s="9">
        <f>Table2[[#This Row],[Total Yield in Wh]]*0.001*0.1</f>
        <v>11.876000000000001</v>
      </c>
      <c r="L530" s="8"/>
      <c r="M530" s="8"/>
    </row>
    <row r="531" spans="1:13">
      <c r="A531" s="8">
        <f t="shared" si="9"/>
        <v>2021</v>
      </c>
      <c r="B531" s="8">
        <f>MONTH(Table2[[#This Row],[Date]])</f>
        <v>10</v>
      </c>
      <c r="C531" s="10">
        <v>44487</v>
      </c>
      <c r="D531" s="8">
        <v>136330</v>
      </c>
      <c r="E531" s="8">
        <v>73593</v>
      </c>
      <c r="F531" s="8">
        <v>3.9</v>
      </c>
      <c r="G531" s="8">
        <v>4.47</v>
      </c>
      <c r="H531" s="8">
        <v>2.41</v>
      </c>
      <c r="I531" s="9">
        <f>(Table2[[#This Row],[Total Yield in Wh]]-Table2[[#This Row],[Target Yield Wh]])/Table2[[#This Row],[Target Yield Wh]] * 100</f>
        <v>85.248597013302899</v>
      </c>
      <c r="J531" s="8">
        <f>SUM(Table2[[#This Row],[Total Yield in Wh]]-Table2[[#This Row],[Target Yield Wh]])</f>
        <v>62737</v>
      </c>
      <c r="K531" s="9">
        <f>Table2[[#This Row],[Total Yield in Wh]]*0.001*0.1</f>
        <v>13.633000000000003</v>
      </c>
      <c r="L531" s="8"/>
      <c r="M531" s="8"/>
    </row>
    <row r="532" spans="1:13">
      <c r="A532" s="8">
        <f t="shared" si="9"/>
        <v>2021</v>
      </c>
      <c r="B532" s="8">
        <f>MONTH(Table2[[#This Row],[Date]])</f>
        <v>10</v>
      </c>
      <c r="C532" s="10">
        <v>44486</v>
      </c>
      <c r="D532" s="8">
        <v>144110</v>
      </c>
      <c r="E532" s="8">
        <v>73593</v>
      </c>
      <c r="F532" s="8">
        <v>4.12</v>
      </c>
      <c r="G532" s="8">
        <v>4.7300000000000004</v>
      </c>
      <c r="H532" s="8">
        <v>2.41</v>
      </c>
      <c r="I532" s="9">
        <f>(Table2[[#This Row],[Total Yield in Wh]]-Table2[[#This Row],[Target Yield Wh]])/Table2[[#This Row],[Target Yield Wh]] * 100</f>
        <v>95.820254643784054</v>
      </c>
      <c r="J532" s="8">
        <f>SUM(Table2[[#This Row],[Total Yield in Wh]]-Table2[[#This Row],[Target Yield Wh]])</f>
        <v>70517</v>
      </c>
      <c r="K532" s="9">
        <f>Table2[[#This Row],[Total Yield in Wh]]*0.001*0.1</f>
        <v>14.411000000000001</v>
      </c>
      <c r="L532" s="8"/>
      <c r="M532" s="8"/>
    </row>
    <row r="533" spans="1:13">
      <c r="A533" s="8">
        <f t="shared" si="9"/>
        <v>2021</v>
      </c>
      <c r="B533" s="8">
        <f>MONTH(Table2[[#This Row],[Date]])</f>
        <v>10</v>
      </c>
      <c r="C533" s="10">
        <v>44485</v>
      </c>
      <c r="D533" s="8">
        <v>142770</v>
      </c>
      <c r="E533" s="8">
        <v>73593</v>
      </c>
      <c r="F533" s="8">
        <v>4.08</v>
      </c>
      <c r="G533" s="8">
        <v>4.68</v>
      </c>
      <c r="H533" s="8">
        <v>2.41</v>
      </c>
      <c r="I533" s="9">
        <f>(Table2[[#This Row],[Total Yield in Wh]]-Table2[[#This Row],[Target Yield Wh]])/Table2[[#This Row],[Target Yield Wh]] * 100</f>
        <v>93.999429293546939</v>
      </c>
      <c r="J533" s="8">
        <f>SUM(Table2[[#This Row],[Total Yield in Wh]]-Table2[[#This Row],[Target Yield Wh]])</f>
        <v>69177</v>
      </c>
      <c r="K533" s="9">
        <f>Table2[[#This Row],[Total Yield in Wh]]*0.001*0.1</f>
        <v>14.277000000000001</v>
      </c>
      <c r="L533" s="8"/>
      <c r="M533" s="8"/>
    </row>
    <row r="534" spans="1:13">
      <c r="A534" s="8">
        <f t="shared" si="9"/>
        <v>2021</v>
      </c>
      <c r="B534" s="8">
        <f>MONTH(Table2[[#This Row],[Date]])</f>
        <v>10</v>
      </c>
      <c r="C534" s="10">
        <v>44484</v>
      </c>
      <c r="D534" s="8">
        <v>60510</v>
      </c>
      <c r="E534" s="8">
        <v>73593</v>
      </c>
      <c r="F534" s="8">
        <v>1.73</v>
      </c>
      <c r="G534" s="8">
        <v>1.98</v>
      </c>
      <c r="H534" s="8">
        <v>2.41</v>
      </c>
      <c r="I534" s="9">
        <f>(Table2[[#This Row],[Total Yield in Wh]]-Table2[[#This Row],[Target Yield Wh]])/Table2[[#This Row],[Target Yield Wh]] * 100</f>
        <v>-17.777506012800131</v>
      </c>
      <c r="J534" s="8">
        <f>SUM(Table2[[#This Row],[Total Yield in Wh]]-Table2[[#This Row],[Target Yield Wh]])</f>
        <v>-13083</v>
      </c>
      <c r="K534" s="9">
        <f>Table2[[#This Row],[Total Yield in Wh]]*0.001*0.1</f>
        <v>6.0510000000000002</v>
      </c>
      <c r="L534" s="8"/>
      <c r="M534" s="8"/>
    </row>
    <row r="535" spans="1:13">
      <c r="A535" s="8">
        <f t="shared" si="9"/>
        <v>2021</v>
      </c>
      <c r="B535" s="8">
        <f>MONTH(Table2[[#This Row],[Date]])</f>
        <v>10</v>
      </c>
      <c r="C535" s="10">
        <v>44483</v>
      </c>
      <c r="D535" s="8">
        <v>120620</v>
      </c>
      <c r="E535" s="8">
        <v>73593</v>
      </c>
      <c r="F535" s="8">
        <v>3.45</v>
      </c>
      <c r="G535" s="8">
        <v>3.96</v>
      </c>
      <c r="H535" s="8">
        <v>2.41</v>
      </c>
      <c r="I535" s="9">
        <f>(Table2[[#This Row],[Total Yield in Wh]]-Table2[[#This Row],[Target Yield Wh]])/Table2[[#This Row],[Target Yield Wh]] * 100</f>
        <v>63.901458019105071</v>
      </c>
      <c r="J535" s="8">
        <f>SUM(Table2[[#This Row],[Total Yield in Wh]]-Table2[[#This Row],[Target Yield Wh]])</f>
        <v>47027</v>
      </c>
      <c r="K535" s="9">
        <f>Table2[[#This Row],[Total Yield in Wh]]*0.001*0.1</f>
        <v>12.062000000000001</v>
      </c>
      <c r="L535" s="8"/>
      <c r="M535" s="8"/>
    </row>
    <row r="536" spans="1:13">
      <c r="A536" s="8">
        <f t="shared" si="9"/>
        <v>2021</v>
      </c>
      <c r="B536" s="8">
        <f>MONTH(Table2[[#This Row],[Date]])</f>
        <v>10</v>
      </c>
      <c r="C536" s="10">
        <v>44482</v>
      </c>
      <c r="D536" s="8">
        <v>37310</v>
      </c>
      <c r="E536" s="8">
        <v>73593</v>
      </c>
      <c r="F536" s="8">
        <v>1.07</v>
      </c>
      <c r="G536" s="8">
        <v>1.22</v>
      </c>
      <c r="H536" s="8">
        <v>2.41</v>
      </c>
      <c r="I536" s="9">
        <f>(Table2[[#This Row],[Total Yield in Wh]]-Table2[[#This Row],[Target Yield Wh]])/Table2[[#This Row],[Target Yield Wh]] * 100</f>
        <v>-49.30224341989048</v>
      </c>
      <c r="J536" s="8">
        <f>SUM(Table2[[#This Row],[Total Yield in Wh]]-Table2[[#This Row],[Target Yield Wh]])</f>
        <v>-36283</v>
      </c>
      <c r="K536" s="9">
        <f>Table2[[#This Row],[Total Yield in Wh]]*0.001*0.1</f>
        <v>3.7310000000000003</v>
      </c>
      <c r="L536" s="8"/>
      <c r="M536" s="8"/>
    </row>
    <row r="537" spans="1:13">
      <c r="A537" s="8">
        <f t="shared" si="9"/>
        <v>2021</v>
      </c>
      <c r="B537" s="8">
        <f>MONTH(Table2[[#This Row],[Date]])</f>
        <v>10</v>
      </c>
      <c r="C537" s="10">
        <v>44481</v>
      </c>
      <c r="D537" s="8">
        <v>28690</v>
      </c>
      <c r="E537" s="8">
        <v>73593</v>
      </c>
      <c r="F537" s="8">
        <v>0.82</v>
      </c>
      <c r="G537" s="8">
        <v>0.94</v>
      </c>
      <c r="H537" s="8">
        <v>2.41</v>
      </c>
      <c r="I537" s="9">
        <f>(Table2[[#This Row],[Total Yield in Wh]]-Table2[[#This Row],[Target Yield Wh]])/Table2[[#This Row],[Target Yield Wh]] * 100</f>
        <v>-61.015313956490424</v>
      </c>
      <c r="J537" s="8">
        <f>SUM(Table2[[#This Row],[Total Yield in Wh]]-Table2[[#This Row],[Target Yield Wh]])</f>
        <v>-44903</v>
      </c>
      <c r="K537" s="9">
        <f>Table2[[#This Row],[Total Yield in Wh]]*0.001*0.1</f>
        <v>2.8690000000000002</v>
      </c>
      <c r="L537" s="8"/>
      <c r="M537" s="8"/>
    </row>
    <row r="538" spans="1:13">
      <c r="A538" s="8">
        <f t="shared" si="9"/>
        <v>2021</v>
      </c>
      <c r="B538" s="8">
        <f>MONTH(Table2[[#This Row],[Date]])</f>
        <v>10</v>
      </c>
      <c r="C538" s="10">
        <v>44480</v>
      </c>
      <c r="D538" s="8">
        <v>22720</v>
      </c>
      <c r="E538" s="8">
        <v>73593</v>
      </c>
      <c r="F538" s="8">
        <v>0.65</v>
      </c>
      <c r="G538" s="8">
        <v>0.75</v>
      </c>
      <c r="H538" s="8">
        <v>2.41</v>
      </c>
      <c r="I538" s="9">
        <f>(Table2[[#This Row],[Total Yield in Wh]]-Table2[[#This Row],[Target Yield Wh]])/Table2[[#This Row],[Target Yield Wh]] * 100</f>
        <v>-69.127498539263243</v>
      </c>
      <c r="J538" s="8">
        <f>SUM(Table2[[#This Row],[Total Yield in Wh]]-Table2[[#This Row],[Target Yield Wh]])</f>
        <v>-50873</v>
      </c>
      <c r="K538" s="9">
        <f>Table2[[#This Row],[Total Yield in Wh]]*0.001*0.1</f>
        <v>2.2719999999999998</v>
      </c>
      <c r="L538" s="8"/>
      <c r="M538" s="8"/>
    </row>
    <row r="539" spans="1:13">
      <c r="A539" s="8">
        <f t="shared" si="9"/>
        <v>2021</v>
      </c>
      <c r="B539" s="8">
        <f>MONTH(Table2[[#This Row],[Date]])</f>
        <v>10</v>
      </c>
      <c r="C539" s="10">
        <v>44479</v>
      </c>
      <c r="D539" s="8">
        <v>36880</v>
      </c>
      <c r="E539" s="8">
        <v>73593</v>
      </c>
      <c r="F539" s="8">
        <v>1.05</v>
      </c>
      <c r="G539" s="8">
        <v>1.21</v>
      </c>
      <c r="H539" s="8">
        <v>2.41</v>
      </c>
      <c r="I539" s="9">
        <f>(Table2[[#This Row],[Total Yield in Wh]]-Table2[[#This Row],[Target Yield Wh]])/Table2[[#This Row],[Target Yield Wh]] * 100</f>
        <v>-49.886538121832238</v>
      </c>
      <c r="J539" s="8">
        <f>SUM(Table2[[#This Row],[Total Yield in Wh]]-Table2[[#This Row],[Target Yield Wh]])</f>
        <v>-36713</v>
      </c>
      <c r="K539" s="9">
        <f>Table2[[#This Row],[Total Yield in Wh]]*0.001*0.1</f>
        <v>3.6880000000000006</v>
      </c>
      <c r="L539" s="8"/>
      <c r="M539" s="8"/>
    </row>
    <row r="540" spans="1:13">
      <c r="A540" s="8">
        <f t="shared" si="9"/>
        <v>2021</v>
      </c>
      <c r="B540" s="8">
        <f>MONTH(Table2[[#This Row],[Date]])</f>
        <v>10</v>
      </c>
      <c r="C540" s="10">
        <v>44478</v>
      </c>
      <c r="D540" s="8">
        <v>130230</v>
      </c>
      <c r="E540" s="8">
        <v>73593</v>
      </c>
      <c r="F540" s="8">
        <v>3.72</v>
      </c>
      <c r="G540" s="8">
        <v>4.2699999999999996</v>
      </c>
      <c r="H540" s="8">
        <v>2.41</v>
      </c>
      <c r="I540" s="9">
        <f>(Table2[[#This Row],[Total Yield in Wh]]-Table2[[#This Row],[Target Yield Wh]])/Table2[[#This Row],[Target Yield Wh]] * 100</f>
        <v>76.959765195059319</v>
      </c>
      <c r="J540" s="8">
        <f>SUM(Table2[[#This Row],[Total Yield in Wh]]-Table2[[#This Row],[Target Yield Wh]])</f>
        <v>56637</v>
      </c>
      <c r="K540" s="9">
        <f>Table2[[#This Row],[Total Yield in Wh]]*0.001*0.1</f>
        <v>13.023</v>
      </c>
      <c r="L540" s="8"/>
      <c r="M540" s="8"/>
    </row>
    <row r="541" spans="1:13">
      <c r="A541" s="8">
        <f t="shared" si="9"/>
        <v>2021</v>
      </c>
      <c r="B541" s="8">
        <f>MONTH(Table2[[#This Row],[Date]])</f>
        <v>10</v>
      </c>
      <c r="C541" s="10">
        <v>44477</v>
      </c>
      <c r="D541" s="8">
        <v>75430</v>
      </c>
      <c r="E541" s="8">
        <v>73593</v>
      </c>
      <c r="F541" s="8">
        <v>2.16</v>
      </c>
      <c r="G541" s="8">
        <v>2.4700000000000002</v>
      </c>
      <c r="H541" s="8">
        <v>2.41</v>
      </c>
      <c r="I541" s="9">
        <f>(Table2[[#This Row],[Total Yield in Wh]]-Table2[[#This Row],[Target Yield Wh]])/Table2[[#This Row],[Target Yield Wh]] * 100</f>
        <v>2.4961613196907315</v>
      </c>
      <c r="J541" s="8">
        <f>SUM(Table2[[#This Row],[Total Yield in Wh]]-Table2[[#This Row],[Target Yield Wh]])</f>
        <v>1837</v>
      </c>
      <c r="K541" s="9">
        <f>Table2[[#This Row],[Total Yield in Wh]]*0.001*0.1</f>
        <v>7.543000000000001</v>
      </c>
      <c r="L541" s="8"/>
      <c r="M541" s="8"/>
    </row>
    <row r="542" spans="1:13">
      <c r="A542" s="8">
        <f t="shared" si="9"/>
        <v>2021</v>
      </c>
      <c r="B542" s="8">
        <f>MONTH(Table2[[#This Row],[Date]])</f>
        <v>10</v>
      </c>
      <c r="C542" s="10">
        <v>44476</v>
      </c>
      <c r="D542" s="8">
        <v>22120</v>
      </c>
      <c r="E542" s="8">
        <v>73593</v>
      </c>
      <c r="F542" s="8">
        <v>0.63</v>
      </c>
      <c r="G542" s="8">
        <v>0.73</v>
      </c>
      <c r="H542" s="8">
        <v>2.41</v>
      </c>
      <c r="I542" s="9">
        <f>(Table2[[#This Row],[Total Yield in Wh]]-Table2[[#This Row],[Target Yield Wh]])/Table2[[#This Row],[Target Yield Wh]] * 100</f>
        <v>-69.942793472205238</v>
      </c>
      <c r="J542" s="8">
        <f>SUM(Table2[[#This Row],[Total Yield in Wh]]-Table2[[#This Row],[Target Yield Wh]])</f>
        <v>-51473</v>
      </c>
      <c r="K542" s="9">
        <f>Table2[[#This Row],[Total Yield in Wh]]*0.001*0.1</f>
        <v>2.2120000000000002</v>
      </c>
      <c r="L542" s="8"/>
      <c r="M542" s="8"/>
    </row>
    <row r="543" spans="1:13">
      <c r="A543" s="8">
        <f t="shared" si="9"/>
        <v>2021</v>
      </c>
      <c r="B543" s="8">
        <f>MONTH(Table2[[#This Row],[Date]])</f>
        <v>10</v>
      </c>
      <c r="C543" s="10">
        <v>44475</v>
      </c>
      <c r="D543" s="8">
        <v>119650</v>
      </c>
      <c r="E543" s="8">
        <v>73593</v>
      </c>
      <c r="F543" s="8">
        <v>3.42</v>
      </c>
      <c r="G543" s="8">
        <v>3.92</v>
      </c>
      <c r="H543" s="8">
        <v>2.41</v>
      </c>
      <c r="I543" s="9">
        <f>(Table2[[#This Row],[Total Yield in Wh]]-Table2[[#This Row],[Target Yield Wh]])/Table2[[#This Row],[Target Yield Wh]] * 100</f>
        <v>62.583397877515523</v>
      </c>
      <c r="J543" s="8">
        <f>SUM(Table2[[#This Row],[Total Yield in Wh]]-Table2[[#This Row],[Target Yield Wh]])</f>
        <v>46057</v>
      </c>
      <c r="K543" s="9">
        <f>Table2[[#This Row],[Total Yield in Wh]]*0.001*0.1</f>
        <v>11.965000000000002</v>
      </c>
      <c r="L543" s="8"/>
      <c r="M543" s="8"/>
    </row>
    <row r="544" spans="1:13">
      <c r="A544" s="8">
        <f t="shared" si="9"/>
        <v>2021</v>
      </c>
      <c r="B544" s="8">
        <f>MONTH(Table2[[#This Row],[Date]])</f>
        <v>10</v>
      </c>
      <c r="C544" s="10">
        <v>44474</v>
      </c>
      <c r="D544" s="8">
        <v>44740</v>
      </c>
      <c r="E544" s="8">
        <v>73593</v>
      </c>
      <c r="F544" s="8">
        <v>1.28</v>
      </c>
      <c r="G544" s="8">
        <v>1.47</v>
      </c>
      <c r="H544" s="8">
        <v>2.41</v>
      </c>
      <c r="I544" s="9">
        <f>(Table2[[#This Row],[Total Yield in Wh]]-Table2[[#This Row],[Target Yield Wh]])/Table2[[#This Row],[Target Yield Wh]] * 100</f>
        <v>-39.206174500292143</v>
      </c>
      <c r="J544" s="8">
        <f>SUM(Table2[[#This Row],[Total Yield in Wh]]-Table2[[#This Row],[Target Yield Wh]])</f>
        <v>-28853</v>
      </c>
      <c r="K544" s="9">
        <f>Table2[[#This Row],[Total Yield in Wh]]*0.001*0.1</f>
        <v>4.4740000000000002</v>
      </c>
      <c r="L544" s="8"/>
      <c r="M544" s="8"/>
    </row>
    <row r="545" spans="1:13">
      <c r="A545" s="8">
        <f t="shared" si="9"/>
        <v>2021</v>
      </c>
      <c r="B545" s="8">
        <f>MONTH(Table2[[#This Row],[Date]])</f>
        <v>10</v>
      </c>
      <c r="C545" s="10">
        <v>44473</v>
      </c>
      <c r="D545" s="8">
        <v>44670</v>
      </c>
      <c r="E545" s="8">
        <v>73593</v>
      </c>
      <c r="F545" s="8">
        <v>1.28</v>
      </c>
      <c r="G545" s="8">
        <v>1.47</v>
      </c>
      <c r="H545" s="8">
        <v>2.41</v>
      </c>
      <c r="I545" s="9">
        <f>(Table2[[#This Row],[Total Yield in Wh]]-Table2[[#This Row],[Target Yield Wh]])/Table2[[#This Row],[Target Yield Wh]] * 100</f>
        <v>-39.301292242468712</v>
      </c>
      <c r="J545" s="8">
        <f>SUM(Table2[[#This Row],[Total Yield in Wh]]-Table2[[#This Row],[Target Yield Wh]])</f>
        <v>-28923</v>
      </c>
      <c r="K545" s="9">
        <f>Table2[[#This Row],[Total Yield in Wh]]*0.001*0.1</f>
        <v>4.4670000000000005</v>
      </c>
      <c r="L545" s="8"/>
      <c r="M545" s="8"/>
    </row>
    <row r="546" spans="1:13">
      <c r="A546" s="8">
        <f t="shared" si="9"/>
        <v>2021</v>
      </c>
      <c r="B546" s="8">
        <f>MONTH(Table2[[#This Row],[Date]])</f>
        <v>10</v>
      </c>
      <c r="C546" s="10">
        <v>44472</v>
      </c>
      <c r="D546" s="8">
        <v>52930</v>
      </c>
      <c r="E546" s="8">
        <v>73593</v>
      </c>
      <c r="F546" s="8">
        <v>1.51</v>
      </c>
      <c r="G546" s="8">
        <v>1.74</v>
      </c>
      <c r="H546" s="8">
        <v>2.41</v>
      </c>
      <c r="I546" s="9">
        <f>(Table2[[#This Row],[Total Yield in Wh]]-Table2[[#This Row],[Target Yield Wh]])/Table2[[#This Row],[Target Yield Wh]] * 100</f>
        <v>-28.077398665633961</v>
      </c>
      <c r="J546" s="8">
        <f>SUM(Table2[[#This Row],[Total Yield in Wh]]-Table2[[#This Row],[Target Yield Wh]])</f>
        <v>-20663</v>
      </c>
      <c r="K546" s="9">
        <f>Table2[[#This Row],[Total Yield in Wh]]*0.001*0.1</f>
        <v>5.2930000000000001</v>
      </c>
      <c r="L546" s="8"/>
      <c r="M546" s="8"/>
    </row>
    <row r="547" spans="1:13">
      <c r="A547" s="8">
        <f t="shared" si="9"/>
        <v>2021</v>
      </c>
      <c r="B547" s="8">
        <f>MONTH(Table2[[#This Row],[Date]])</f>
        <v>10</v>
      </c>
      <c r="C547" s="10">
        <v>44471</v>
      </c>
      <c r="D547" s="8">
        <v>75030</v>
      </c>
      <c r="E547" s="8">
        <v>73593</v>
      </c>
      <c r="F547" s="8">
        <v>2.14</v>
      </c>
      <c r="G547" s="8">
        <v>2.46</v>
      </c>
      <c r="H547" s="8">
        <v>2.41</v>
      </c>
      <c r="I547" s="9">
        <f>(Table2[[#This Row],[Total Yield in Wh]]-Table2[[#This Row],[Target Yield Wh]])/Table2[[#This Row],[Target Yield Wh]] * 100</f>
        <v>1.9526313643960704</v>
      </c>
      <c r="J547" s="8">
        <f>SUM(Table2[[#This Row],[Total Yield in Wh]]-Table2[[#This Row],[Target Yield Wh]])</f>
        <v>1437</v>
      </c>
      <c r="K547" s="9">
        <f>Table2[[#This Row],[Total Yield in Wh]]*0.001*0.1</f>
        <v>7.5030000000000001</v>
      </c>
      <c r="L547" s="8"/>
      <c r="M547" s="8"/>
    </row>
    <row r="548" spans="1:13">
      <c r="A548" s="8">
        <f t="shared" si="9"/>
        <v>2021</v>
      </c>
      <c r="B548" s="8">
        <f>MONTH(Table2[[#This Row],[Date]])</f>
        <v>10</v>
      </c>
      <c r="C548" s="10">
        <v>44470</v>
      </c>
      <c r="D548" s="8">
        <v>133170</v>
      </c>
      <c r="E548" s="8">
        <v>73593</v>
      </c>
      <c r="F548" s="8">
        <v>3.81</v>
      </c>
      <c r="G548" s="8">
        <v>4.37</v>
      </c>
      <c r="H548" s="8">
        <v>2.41</v>
      </c>
      <c r="I548" s="9">
        <f>(Table2[[#This Row],[Total Yield in Wh]]-Table2[[#This Row],[Target Yield Wh]])/Table2[[#This Row],[Target Yield Wh]] * 100</f>
        <v>80.954710366475069</v>
      </c>
      <c r="J548" s="8">
        <f>SUM(Table2[[#This Row],[Total Yield in Wh]]-Table2[[#This Row],[Target Yield Wh]])</f>
        <v>59577</v>
      </c>
      <c r="K548" s="9">
        <f>Table2[[#This Row],[Total Yield in Wh]]*0.001*0.1</f>
        <v>13.317000000000002</v>
      </c>
      <c r="L548" s="8"/>
      <c r="M548" s="8"/>
    </row>
    <row r="549" spans="1:13">
      <c r="A549" s="8">
        <f t="shared" si="9"/>
        <v>2021</v>
      </c>
      <c r="B549" s="8">
        <f>MONTH(Table2[[#This Row],[Date]])</f>
        <v>9</v>
      </c>
      <c r="C549" s="10">
        <v>44469</v>
      </c>
      <c r="D549" s="8">
        <v>142690</v>
      </c>
      <c r="E549" s="8">
        <v>101395</v>
      </c>
      <c r="F549" s="8">
        <v>4.08</v>
      </c>
      <c r="G549" s="8">
        <v>4.68</v>
      </c>
      <c r="H549" s="8">
        <v>3.33</v>
      </c>
      <c r="I549" s="9">
        <f>(Table2[[#This Row],[Total Yield in Wh]]-Table2[[#This Row],[Target Yield Wh]])/Table2[[#This Row],[Target Yield Wh]] * 100</f>
        <v>40.726860298831305</v>
      </c>
      <c r="J549" s="8">
        <f>SUM(Table2[[#This Row],[Total Yield in Wh]]-Table2[[#This Row],[Target Yield Wh]])</f>
        <v>41295</v>
      </c>
      <c r="K549" s="9">
        <f>Table2[[#This Row],[Total Yield in Wh]]*0.001*0.1</f>
        <v>14.269</v>
      </c>
      <c r="L549" s="8"/>
      <c r="M549" s="8"/>
    </row>
    <row r="550" spans="1:13">
      <c r="A550" s="8">
        <f t="shared" si="9"/>
        <v>2021</v>
      </c>
      <c r="B550" s="8">
        <f>MONTH(Table2[[#This Row],[Date]])</f>
        <v>9</v>
      </c>
      <c r="C550" s="10">
        <v>44468</v>
      </c>
      <c r="D550" s="8">
        <v>153060</v>
      </c>
      <c r="E550" s="8">
        <v>101395</v>
      </c>
      <c r="F550" s="8">
        <v>4.38</v>
      </c>
      <c r="G550" s="8">
        <v>5.0199999999999996</v>
      </c>
      <c r="H550" s="8">
        <v>3.33</v>
      </c>
      <c r="I550" s="9">
        <f>(Table2[[#This Row],[Total Yield in Wh]]-Table2[[#This Row],[Target Yield Wh]])/Table2[[#This Row],[Target Yield Wh]] * 100</f>
        <v>50.954189062577051</v>
      </c>
      <c r="J550" s="8">
        <f>SUM(Table2[[#This Row],[Total Yield in Wh]]-Table2[[#This Row],[Target Yield Wh]])</f>
        <v>51665</v>
      </c>
      <c r="K550" s="9">
        <f>Table2[[#This Row],[Total Yield in Wh]]*0.001*0.1</f>
        <v>15.306000000000001</v>
      </c>
      <c r="L550" s="8"/>
      <c r="M550" s="8"/>
    </row>
    <row r="551" spans="1:13">
      <c r="A551" s="8">
        <f t="shared" si="9"/>
        <v>2021</v>
      </c>
      <c r="B551" s="8">
        <f>MONTH(Table2[[#This Row],[Date]])</f>
        <v>9</v>
      </c>
      <c r="C551" s="10">
        <v>44467</v>
      </c>
      <c r="D551" s="8">
        <v>165810</v>
      </c>
      <c r="E551" s="8">
        <v>101395</v>
      </c>
      <c r="F551" s="8">
        <v>4.74</v>
      </c>
      <c r="G551" s="8">
        <v>5.44</v>
      </c>
      <c r="H551" s="8">
        <v>3.33</v>
      </c>
      <c r="I551" s="9">
        <f>(Table2[[#This Row],[Total Yield in Wh]]-Table2[[#This Row],[Target Yield Wh]])/Table2[[#This Row],[Target Yield Wh]] * 100</f>
        <v>63.528773608166077</v>
      </c>
      <c r="J551" s="8">
        <f>SUM(Table2[[#This Row],[Total Yield in Wh]]-Table2[[#This Row],[Target Yield Wh]])</f>
        <v>64415</v>
      </c>
      <c r="K551" s="9">
        <f>Table2[[#This Row],[Total Yield in Wh]]*0.001*0.1</f>
        <v>16.581</v>
      </c>
      <c r="L551" s="8"/>
      <c r="M551" s="8"/>
    </row>
    <row r="552" spans="1:13">
      <c r="A552" s="8">
        <f t="shared" si="9"/>
        <v>2021</v>
      </c>
      <c r="B552" s="8">
        <f>MONTH(Table2[[#This Row],[Date]])</f>
        <v>9</v>
      </c>
      <c r="C552" s="10">
        <v>44466</v>
      </c>
      <c r="D552" s="8">
        <v>154900</v>
      </c>
      <c r="E552" s="8">
        <v>101395</v>
      </c>
      <c r="F552" s="8">
        <v>4.43</v>
      </c>
      <c r="G552" s="8">
        <v>5.08</v>
      </c>
      <c r="H552" s="8">
        <v>3.33</v>
      </c>
      <c r="I552" s="9">
        <f>(Table2[[#This Row],[Total Yield in Wh]]-Table2[[#This Row],[Target Yield Wh]])/Table2[[#This Row],[Target Yield Wh]] * 100</f>
        <v>52.768874204842454</v>
      </c>
      <c r="J552" s="8">
        <f>SUM(Table2[[#This Row],[Total Yield in Wh]]-Table2[[#This Row],[Target Yield Wh]])</f>
        <v>53505</v>
      </c>
      <c r="K552" s="9">
        <f>Table2[[#This Row],[Total Yield in Wh]]*0.001*0.1</f>
        <v>15.490000000000002</v>
      </c>
      <c r="L552" s="8"/>
      <c r="M552" s="8"/>
    </row>
    <row r="553" spans="1:13">
      <c r="A553" s="8">
        <f t="shared" si="9"/>
        <v>2021</v>
      </c>
      <c r="B553" s="8">
        <f>MONTH(Table2[[#This Row],[Date]])</f>
        <v>9</v>
      </c>
      <c r="C553" s="10">
        <v>44465</v>
      </c>
      <c r="D553" s="8">
        <v>141600</v>
      </c>
      <c r="E553" s="8">
        <v>101395</v>
      </c>
      <c r="F553" s="8">
        <v>4.05</v>
      </c>
      <c r="G553" s="8">
        <v>4.6399999999999997</v>
      </c>
      <c r="H553" s="8">
        <v>3.33</v>
      </c>
      <c r="I553" s="9">
        <f>(Table2[[#This Row],[Total Yield in Wh]]-Table2[[#This Row],[Target Yield Wh]])/Table2[[#This Row],[Target Yield Wh]] * 100</f>
        <v>39.651856600424082</v>
      </c>
      <c r="J553" s="8">
        <f>SUM(Table2[[#This Row],[Total Yield in Wh]]-Table2[[#This Row],[Target Yield Wh]])</f>
        <v>40205</v>
      </c>
      <c r="K553" s="9">
        <f>Table2[[#This Row],[Total Yield in Wh]]*0.001*0.1</f>
        <v>14.16</v>
      </c>
      <c r="L553" s="8"/>
      <c r="M553" s="8"/>
    </row>
    <row r="554" spans="1:13">
      <c r="A554" s="8">
        <f t="shared" si="9"/>
        <v>2021</v>
      </c>
      <c r="B554" s="8">
        <f>MONTH(Table2[[#This Row],[Date]])</f>
        <v>9</v>
      </c>
      <c r="C554" s="10">
        <v>44464</v>
      </c>
      <c r="D554" s="8">
        <v>141350</v>
      </c>
      <c r="E554" s="8">
        <v>101395</v>
      </c>
      <c r="F554" s="8">
        <v>4.04</v>
      </c>
      <c r="G554" s="8">
        <v>4.6399999999999997</v>
      </c>
      <c r="H554" s="8">
        <v>3.33</v>
      </c>
      <c r="I554" s="9">
        <f>(Table2[[#This Row],[Total Yield in Wh]]-Table2[[#This Row],[Target Yield Wh]])/Table2[[#This Row],[Target Yield Wh]] * 100</f>
        <v>39.405296119138022</v>
      </c>
      <c r="J554" s="8">
        <f>SUM(Table2[[#This Row],[Total Yield in Wh]]-Table2[[#This Row],[Target Yield Wh]])</f>
        <v>39955</v>
      </c>
      <c r="K554" s="9">
        <f>Table2[[#This Row],[Total Yield in Wh]]*0.001*0.1</f>
        <v>14.135</v>
      </c>
      <c r="L554" s="8"/>
      <c r="M554" s="8"/>
    </row>
    <row r="555" spans="1:13">
      <c r="A555" s="8">
        <f t="shared" si="9"/>
        <v>2021</v>
      </c>
      <c r="B555" s="8">
        <f>MONTH(Table2[[#This Row],[Date]])</f>
        <v>9</v>
      </c>
      <c r="C555" s="10">
        <v>44463</v>
      </c>
      <c r="D555" s="8">
        <v>140710</v>
      </c>
      <c r="E555" s="8">
        <v>101395</v>
      </c>
      <c r="F555" s="8">
        <v>4.0199999999999996</v>
      </c>
      <c r="G555" s="8">
        <v>4.62</v>
      </c>
      <c r="H555" s="8">
        <v>3.33</v>
      </c>
      <c r="I555" s="9">
        <f>(Table2[[#This Row],[Total Yield in Wh]]-Table2[[#This Row],[Target Yield Wh]])/Table2[[#This Row],[Target Yield Wh]] * 100</f>
        <v>38.774101287045717</v>
      </c>
      <c r="J555" s="8">
        <f>SUM(Table2[[#This Row],[Total Yield in Wh]]-Table2[[#This Row],[Target Yield Wh]])</f>
        <v>39315</v>
      </c>
      <c r="K555" s="9">
        <f>Table2[[#This Row],[Total Yield in Wh]]*0.001*0.1</f>
        <v>14.071000000000002</v>
      </c>
      <c r="L555" s="8"/>
      <c r="M555" s="8"/>
    </row>
    <row r="556" spans="1:13">
      <c r="A556" s="8">
        <f t="shared" si="9"/>
        <v>2021</v>
      </c>
      <c r="B556" s="8">
        <f>MONTH(Table2[[#This Row],[Date]])</f>
        <v>9</v>
      </c>
      <c r="C556" s="10">
        <v>44462</v>
      </c>
      <c r="D556" s="8">
        <v>183450</v>
      </c>
      <c r="E556" s="8">
        <v>101395</v>
      </c>
      <c r="F556" s="8">
        <v>5.24</v>
      </c>
      <c r="G556" s="8">
        <v>6.02</v>
      </c>
      <c r="H556" s="8">
        <v>3.33</v>
      </c>
      <c r="I556" s="9">
        <f>(Table2[[#This Row],[Total Yield in Wh]]-Table2[[#This Row],[Target Yield Wh]])/Table2[[#This Row],[Target Yield Wh]] * 100</f>
        <v>80.926081167710436</v>
      </c>
      <c r="J556" s="8">
        <f>SUM(Table2[[#This Row],[Total Yield in Wh]]-Table2[[#This Row],[Target Yield Wh]])</f>
        <v>82055</v>
      </c>
      <c r="K556" s="9">
        <f>Table2[[#This Row],[Total Yield in Wh]]*0.001*0.1</f>
        <v>18.345000000000002</v>
      </c>
      <c r="L556" s="8"/>
      <c r="M556" s="8"/>
    </row>
    <row r="557" spans="1:13">
      <c r="A557" s="8">
        <f t="shared" si="9"/>
        <v>2021</v>
      </c>
      <c r="B557" s="8">
        <f>MONTH(Table2[[#This Row],[Date]])</f>
        <v>9</v>
      </c>
      <c r="C557" s="10">
        <v>44461</v>
      </c>
      <c r="D557" s="8">
        <v>157670</v>
      </c>
      <c r="E557" s="8">
        <v>101395</v>
      </c>
      <c r="F557" s="8">
        <v>4.51</v>
      </c>
      <c r="G557" s="8">
        <v>5.17</v>
      </c>
      <c r="H557" s="8">
        <v>3.33</v>
      </c>
      <c r="I557" s="9">
        <f>(Table2[[#This Row],[Total Yield in Wh]]-Table2[[#This Row],[Target Yield Wh]])/Table2[[#This Row],[Target Yield Wh]] * 100</f>
        <v>55.500764337491979</v>
      </c>
      <c r="J557" s="8">
        <f>SUM(Table2[[#This Row],[Total Yield in Wh]]-Table2[[#This Row],[Target Yield Wh]])</f>
        <v>56275</v>
      </c>
      <c r="K557" s="9">
        <f>Table2[[#This Row],[Total Yield in Wh]]*0.001*0.1</f>
        <v>15.767000000000003</v>
      </c>
      <c r="L557" s="8"/>
      <c r="M557" s="8"/>
    </row>
    <row r="558" spans="1:13">
      <c r="A558" s="8">
        <f t="shared" si="9"/>
        <v>2021</v>
      </c>
      <c r="B558" s="8">
        <f>MONTH(Table2[[#This Row],[Date]])</f>
        <v>9</v>
      </c>
      <c r="C558" s="10">
        <v>44460</v>
      </c>
      <c r="D558" s="8">
        <v>134810</v>
      </c>
      <c r="E558" s="8">
        <v>101395</v>
      </c>
      <c r="F558" s="8">
        <v>3.85</v>
      </c>
      <c r="G558" s="8">
        <v>4.42</v>
      </c>
      <c r="H558" s="8">
        <v>3.33</v>
      </c>
      <c r="I558" s="9">
        <f>(Table2[[#This Row],[Total Yield in Wh]]-Table2[[#This Row],[Target Yield Wh]])/Table2[[#This Row],[Target Yield Wh]] * 100</f>
        <v>32.955273928694709</v>
      </c>
      <c r="J558" s="8">
        <f>SUM(Table2[[#This Row],[Total Yield in Wh]]-Table2[[#This Row],[Target Yield Wh]])</f>
        <v>33415</v>
      </c>
      <c r="K558" s="9">
        <f>Table2[[#This Row],[Total Yield in Wh]]*0.001*0.1</f>
        <v>13.481000000000002</v>
      </c>
      <c r="L558" s="8"/>
      <c r="M558" s="8"/>
    </row>
    <row r="559" spans="1:13">
      <c r="A559" s="8">
        <f t="shared" si="9"/>
        <v>2021</v>
      </c>
      <c r="B559" s="8">
        <f>MONTH(Table2[[#This Row],[Date]])</f>
        <v>9</v>
      </c>
      <c r="C559" s="10">
        <v>44459</v>
      </c>
      <c r="D559" s="8">
        <v>79520</v>
      </c>
      <c r="E559" s="8">
        <v>101395</v>
      </c>
      <c r="F559" s="8">
        <v>2.27</v>
      </c>
      <c r="G559" s="8">
        <v>2.61</v>
      </c>
      <c r="H559" s="8">
        <v>3.33</v>
      </c>
      <c r="I559" s="9">
        <f>(Table2[[#This Row],[Total Yield in Wh]]-Table2[[#This Row],[Target Yield Wh]])/Table2[[#This Row],[Target Yield Wh]] * 100</f>
        <v>-21.574042112530204</v>
      </c>
      <c r="J559" s="8">
        <f>SUM(Table2[[#This Row],[Total Yield in Wh]]-Table2[[#This Row],[Target Yield Wh]])</f>
        <v>-21875</v>
      </c>
      <c r="K559" s="9">
        <f>Table2[[#This Row],[Total Yield in Wh]]*0.001*0.1</f>
        <v>7.952</v>
      </c>
      <c r="L559" s="8"/>
      <c r="M559" s="8"/>
    </row>
    <row r="560" spans="1:13">
      <c r="A560" s="8">
        <f t="shared" si="9"/>
        <v>2021</v>
      </c>
      <c r="B560" s="8">
        <f>MONTH(Table2[[#This Row],[Date]])</f>
        <v>9</v>
      </c>
      <c r="C560" s="10">
        <v>44458</v>
      </c>
      <c r="D560" s="8">
        <v>150750</v>
      </c>
      <c r="E560" s="8">
        <v>101395</v>
      </c>
      <c r="F560" s="8">
        <v>4.3099999999999996</v>
      </c>
      <c r="G560" s="8">
        <v>4.9400000000000004</v>
      </c>
      <c r="H560" s="8">
        <v>3.33</v>
      </c>
      <c r="I560" s="9">
        <f>(Table2[[#This Row],[Total Yield in Wh]]-Table2[[#This Row],[Target Yield Wh]])/Table2[[#This Row],[Target Yield Wh]] * 100</f>
        <v>48.675970215493862</v>
      </c>
      <c r="J560" s="8">
        <f>SUM(Table2[[#This Row],[Total Yield in Wh]]-Table2[[#This Row],[Target Yield Wh]])</f>
        <v>49355</v>
      </c>
      <c r="K560" s="9">
        <f>Table2[[#This Row],[Total Yield in Wh]]*0.001*0.1</f>
        <v>15.075000000000001</v>
      </c>
      <c r="L560" s="8"/>
      <c r="M560" s="8"/>
    </row>
    <row r="561" spans="1:13">
      <c r="A561" s="8">
        <f t="shared" si="9"/>
        <v>2021</v>
      </c>
      <c r="B561" s="8">
        <f>MONTH(Table2[[#This Row],[Date]])</f>
        <v>9</v>
      </c>
      <c r="C561" s="10">
        <v>44457</v>
      </c>
      <c r="D561" s="8">
        <v>175540</v>
      </c>
      <c r="E561" s="8">
        <v>101395</v>
      </c>
      <c r="F561" s="8">
        <v>5.0199999999999996</v>
      </c>
      <c r="G561" s="8">
        <v>5.76</v>
      </c>
      <c r="H561" s="8">
        <v>3.33</v>
      </c>
      <c r="I561" s="9">
        <f>(Table2[[#This Row],[Total Yield in Wh]]-Table2[[#This Row],[Target Yield Wh]])/Table2[[#This Row],[Target Yield Wh]] * 100</f>
        <v>73.124907539819517</v>
      </c>
      <c r="J561" s="8">
        <f>SUM(Table2[[#This Row],[Total Yield in Wh]]-Table2[[#This Row],[Target Yield Wh]])</f>
        <v>74145</v>
      </c>
      <c r="K561" s="9">
        <f>Table2[[#This Row],[Total Yield in Wh]]*0.001*0.1</f>
        <v>17.553999999999998</v>
      </c>
      <c r="L561" s="8"/>
      <c r="M561" s="8"/>
    </row>
    <row r="562" spans="1:13">
      <c r="A562" s="8">
        <f t="shared" si="9"/>
        <v>2021</v>
      </c>
      <c r="B562" s="8">
        <f>MONTH(Table2[[#This Row],[Date]])</f>
        <v>9</v>
      </c>
      <c r="C562" s="10">
        <v>44456</v>
      </c>
      <c r="D562" s="8">
        <v>147880</v>
      </c>
      <c r="E562" s="8">
        <v>101395</v>
      </c>
      <c r="F562" s="8">
        <v>4.2300000000000004</v>
      </c>
      <c r="G562" s="8">
        <v>4.8499999999999996</v>
      </c>
      <c r="H562" s="8">
        <v>3.33</v>
      </c>
      <c r="I562" s="9">
        <f>(Table2[[#This Row],[Total Yield in Wh]]-Table2[[#This Row],[Target Yield Wh]])/Table2[[#This Row],[Target Yield Wh]] * 100</f>
        <v>45.845455890329902</v>
      </c>
      <c r="J562" s="8">
        <f>SUM(Table2[[#This Row],[Total Yield in Wh]]-Table2[[#This Row],[Target Yield Wh]])</f>
        <v>46485</v>
      </c>
      <c r="K562" s="9">
        <f>Table2[[#This Row],[Total Yield in Wh]]*0.001*0.1</f>
        <v>14.788</v>
      </c>
      <c r="L562" s="8"/>
      <c r="M562" s="8"/>
    </row>
    <row r="563" spans="1:13">
      <c r="A563" s="8">
        <f t="shared" si="9"/>
        <v>2021</v>
      </c>
      <c r="B563" s="8">
        <f>MONTH(Table2[[#This Row],[Date]])</f>
        <v>9</v>
      </c>
      <c r="C563" s="10">
        <v>44455</v>
      </c>
      <c r="D563" s="8">
        <v>177790</v>
      </c>
      <c r="E563" s="8">
        <v>101395</v>
      </c>
      <c r="F563" s="8">
        <v>5.08</v>
      </c>
      <c r="G563" s="8">
        <v>5.83</v>
      </c>
      <c r="H563" s="8">
        <v>3.33</v>
      </c>
      <c r="I563" s="9">
        <f>(Table2[[#This Row],[Total Yield in Wh]]-Table2[[#This Row],[Target Yield Wh]])/Table2[[#This Row],[Target Yield Wh]] * 100</f>
        <v>75.343951871394054</v>
      </c>
      <c r="J563" s="8">
        <f>SUM(Table2[[#This Row],[Total Yield in Wh]]-Table2[[#This Row],[Target Yield Wh]])</f>
        <v>76395</v>
      </c>
      <c r="K563" s="9">
        <f>Table2[[#This Row],[Total Yield in Wh]]*0.001*0.1</f>
        <v>17.779</v>
      </c>
      <c r="L563" s="8"/>
      <c r="M563" s="8"/>
    </row>
    <row r="564" spans="1:13">
      <c r="A564" s="8">
        <f t="shared" si="9"/>
        <v>2021</v>
      </c>
      <c r="B564" s="8">
        <f>MONTH(Table2[[#This Row],[Date]])</f>
        <v>9</v>
      </c>
      <c r="C564" s="10">
        <v>44454</v>
      </c>
      <c r="D564" s="8">
        <v>182990</v>
      </c>
      <c r="E564" s="8">
        <v>101395</v>
      </c>
      <c r="F564" s="8">
        <v>5.23</v>
      </c>
      <c r="G564" s="8">
        <v>6</v>
      </c>
      <c r="H564" s="8">
        <v>3.33</v>
      </c>
      <c r="I564" s="9">
        <f>(Table2[[#This Row],[Total Yield in Wh]]-Table2[[#This Row],[Target Yield Wh]])/Table2[[#This Row],[Target Yield Wh]] * 100</f>
        <v>80.472409882144092</v>
      </c>
      <c r="J564" s="8">
        <f>SUM(Table2[[#This Row],[Total Yield in Wh]]-Table2[[#This Row],[Target Yield Wh]])</f>
        <v>81595</v>
      </c>
      <c r="K564" s="9">
        <f>Table2[[#This Row],[Total Yield in Wh]]*0.001*0.1</f>
        <v>18.299000000000003</v>
      </c>
      <c r="L564" s="8"/>
      <c r="M564" s="8"/>
    </row>
    <row r="565" spans="1:13">
      <c r="A565" s="8">
        <f t="shared" si="9"/>
        <v>2021</v>
      </c>
      <c r="B565" s="8">
        <f>MONTH(Table2[[#This Row],[Date]])</f>
        <v>9</v>
      </c>
      <c r="C565" s="10">
        <v>44453</v>
      </c>
      <c r="D565" s="8">
        <v>97080</v>
      </c>
      <c r="E565" s="8">
        <v>101395</v>
      </c>
      <c r="F565" s="8">
        <v>2.78</v>
      </c>
      <c r="G565" s="8">
        <v>3.18</v>
      </c>
      <c r="H565" s="8">
        <v>3.33</v>
      </c>
      <c r="I565" s="9">
        <f>(Table2[[#This Row],[Total Yield in Wh]]-Table2[[#This Row],[Target Yield Wh]])/Table2[[#This Row],[Target Yield Wh]] * 100</f>
        <v>-4.255633906997387</v>
      </c>
      <c r="J565" s="8">
        <f>SUM(Table2[[#This Row],[Total Yield in Wh]]-Table2[[#This Row],[Target Yield Wh]])</f>
        <v>-4315</v>
      </c>
      <c r="K565" s="9">
        <f>Table2[[#This Row],[Total Yield in Wh]]*0.001*0.1</f>
        <v>9.7080000000000002</v>
      </c>
      <c r="L565" s="8"/>
      <c r="M565" s="8"/>
    </row>
    <row r="566" spans="1:13">
      <c r="A566" s="8">
        <f t="shared" si="9"/>
        <v>2021</v>
      </c>
      <c r="B566" s="8">
        <f>MONTH(Table2[[#This Row],[Date]])</f>
        <v>9</v>
      </c>
      <c r="C566" s="10">
        <v>44452</v>
      </c>
      <c r="D566" s="8">
        <v>51670</v>
      </c>
      <c r="E566" s="8">
        <v>101395</v>
      </c>
      <c r="F566" s="8">
        <v>1.48</v>
      </c>
      <c r="G566" s="8">
        <v>1.69</v>
      </c>
      <c r="H566" s="8">
        <v>3.33</v>
      </c>
      <c r="I566" s="9">
        <f>(Table2[[#This Row],[Total Yield in Wh]]-Table2[[#This Row],[Target Yield Wh]])/Table2[[#This Row],[Target Yield Wh]] * 100</f>
        <v>-49.040879727797225</v>
      </c>
      <c r="J566" s="8">
        <f>SUM(Table2[[#This Row],[Total Yield in Wh]]-Table2[[#This Row],[Target Yield Wh]])</f>
        <v>-49725</v>
      </c>
      <c r="K566" s="9">
        <f>Table2[[#This Row],[Total Yield in Wh]]*0.001*0.1</f>
        <v>5.1670000000000007</v>
      </c>
      <c r="L566" s="8"/>
      <c r="M566" s="8"/>
    </row>
    <row r="567" spans="1:13">
      <c r="A567" s="8">
        <f t="shared" si="9"/>
        <v>2021</v>
      </c>
      <c r="B567" s="8">
        <f>MONTH(Table2[[#This Row],[Date]])</f>
        <v>9</v>
      </c>
      <c r="C567" s="10">
        <v>44451</v>
      </c>
      <c r="D567" s="8">
        <v>40510</v>
      </c>
      <c r="E567" s="8">
        <v>101395</v>
      </c>
      <c r="F567" s="8">
        <v>1.1599999999999999</v>
      </c>
      <c r="G567" s="8">
        <v>1.33</v>
      </c>
      <c r="H567" s="8">
        <v>3.33</v>
      </c>
      <c r="I567" s="9">
        <f>(Table2[[#This Row],[Total Yield in Wh]]-Table2[[#This Row],[Target Yield Wh]])/Table2[[#This Row],[Target Yield Wh]] * 100</f>
        <v>-60.047339612406923</v>
      </c>
      <c r="J567" s="8">
        <f>SUM(Table2[[#This Row],[Total Yield in Wh]]-Table2[[#This Row],[Target Yield Wh]])</f>
        <v>-60885</v>
      </c>
      <c r="K567" s="9">
        <f>Table2[[#This Row],[Total Yield in Wh]]*0.001*0.1</f>
        <v>4.0510000000000002</v>
      </c>
      <c r="L567" s="8"/>
      <c r="M567" s="8"/>
    </row>
    <row r="568" spans="1:13">
      <c r="A568" s="8">
        <f t="shared" si="9"/>
        <v>2021</v>
      </c>
      <c r="B568" s="8">
        <f>MONTH(Table2[[#This Row],[Date]])</f>
        <v>9</v>
      </c>
      <c r="C568" s="10">
        <v>44450</v>
      </c>
      <c r="D568" s="8">
        <v>133310</v>
      </c>
      <c r="E568" s="8">
        <v>101395</v>
      </c>
      <c r="F568" s="8">
        <v>3.81</v>
      </c>
      <c r="G568" s="8">
        <v>4.37</v>
      </c>
      <c r="H568" s="8">
        <v>3.33</v>
      </c>
      <c r="I568" s="9">
        <f>(Table2[[#This Row],[Total Yield in Wh]]-Table2[[#This Row],[Target Yield Wh]])/Table2[[#This Row],[Target Yield Wh]] * 100</f>
        <v>31.47591104097835</v>
      </c>
      <c r="J568" s="8">
        <f>SUM(Table2[[#This Row],[Total Yield in Wh]]-Table2[[#This Row],[Target Yield Wh]])</f>
        <v>31915</v>
      </c>
      <c r="K568" s="9">
        <f>Table2[[#This Row],[Total Yield in Wh]]*0.001*0.1</f>
        <v>13.331000000000001</v>
      </c>
      <c r="L568" s="8"/>
      <c r="M568" s="8"/>
    </row>
    <row r="569" spans="1:13">
      <c r="A569" s="8">
        <f t="shared" si="9"/>
        <v>2021</v>
      </c>
      <c r="B569" s="8">
        <f>MONTH(Table2[[#This Row],[Date]])</f>
        <v>9</v>
      </c>
      <c r="C569" s="10">
        <v>44449</v>
      </c>
      <c r="D569" s="8">
        <v>175580</v>
      </c>
      <c r="E569" s="8">
        <v>101395</v>
      </c>
      <c r="F569" s="8">
        <v>5.0199999999999996</v>
      </c>
      <c r="G569" s="8">
        <v>5.76</v>
      </c>
      <c r="H569" s="8">
        <v>3.33</v>
      </c>
      <c r="I569" s="9">
        <f>(Table2[[#This Row],[Total Yield in Wh]]-Table2[[#This Row],[Target Yield Wh]])/Table2[[#This Row],[Target Yield Wh]] * 100</f>
        <v>73.16435721682528</v>
      </c>
      <c r="J569" s="8">
        <f>SUM(Table2[[#This Row],[Total Yield in Wh]]-Table2[[#This Row],[Target Yield Wh]])</f>
        <v>74185</v>
      </c>
      <c r="K569" s="9">
        <f>Table2[[#This Row],[Total Yield in Wh]]*0.001*0.1</f>
        <v>17.558000000000003</v>
      </c>
      <c r="L569" s="8"/>
      <c r="M569" s="8"/>
    </row>
    <row r="570" spans="1:13">
      <c r="A570" s="8">
        <f t="shared" si="9"/>
        <v>2021</v>
      </c>
      <c r="B570" s="8">
        <f>MONTH(Table2[[#This Row],[Date]])</f>
        <v>9</v>
      </c>
      <c r="C570" s="10">
        <v>44448</v>
      </c>
      <c r="D570" s="8">
        <v>160930</v>
      </c>
      <c r="E570" s="8">
        <v>101395</v>
      </c>
      <c r="F570" s="8">
        <v>4.5999999999999996</v>
      </c>
      <c r="G570" s="8">
        <v>5.28</v>
      </c>
      <c r="H570" s="8">
        <v>3.33</v>
      </c>
      <c r="I570" s="9">
        <f>(Table2[[#This Row],[Total Yield in Wh]]-Table2[[#This Row],[Target Yield Wh]])/Table2[[#This Row],[Target Yield Wh]] * 100</f>
        <v>58.715913013462206</v>
      </c>
      <c r="J570" s="8">
        <f>SUM(Table2[[#This Row],[Total Yield in Wh]]-Table2[[#This Row],[Target Yield Wh]])</f>
        <v>59535</v>
      </c>
      <c r="K570" s="9">
        <f>Table2[[#This Row],[Total Yield in Wh]]*0.001*0.1</f>
        <v>16.093</v>
      </c>
      <c r="L570" s="8"/>
      <c r="M570" s="8"/>
    </row>
    <row r="571" spans="1:13">
      <c r="A571" s="8">
        <f t="shared" si="9"/>
        <v>2021</v>
      </c>
      <c r="B571" s="8">
        <f>MONTH(Table2[[#This Row],[Date]])</f>
        <v>9</v>
      </c>
      <c r="C571" s="10">
        <v>44447</v>
      </c>
      <c r="D571" s="8">
        <v>163400</v>
      </c>
      <c r="E571" s="8">
        <v>101395</v>
      </c>
      <c r="F571" s="8">
        <v>4.67</v>
      </c>
      <c r="G571" s="8">
        <v>5.36</v>
      </c>
      <c r="H571" s="8">
        <v>3.33</v>
      </c>
      <c r="I571" s="9">
        <f>(Table2[[#This Row],[Total Yield in Wh]]-Table2[[#This Row],[Target Yield Wh]])/Table2[[#This Row],[Target Yield Wh]] * 100</f>
        <v>61.151930568568467</v>
      </c>
      <c r="J571" s="8">
        <f>SUM(Table2[[#This Row],[Total Yield in Wh]]-Table2[[#This Row],[Target Yield Wh]])</f>
        <v>62005</v>
      </c>
      <c r="K571" s="9">
        <f>Table2[[#This Row],[Total Yield in Wh]]*0.001*0.1</f>
        <v>16.34</v>
      </c>
      <c r="L571" s="8"/>
      <c r="M571" s="8"/>
    </row>
    <row r="572" spans="1:13">
      <c r="A572" s="8">
        <f t="shared" si="9"/>
        <v>2021</v>
      </c>
      <c r="B572" s="8">
        <f>MONTH(Table2[[#This Row],[Date]])</f>
        <v>9</v>
      </c>
      <c r="C572" s="10">
        <v>44446</v>
      </c>
      <c r="D572" s="8">
        <v>95370</v>
      </c>
      <c r="E572" s="8">
        <v>101395</v>
      </c>
      <c r="F572" s="8">
        <v>2.73</v>
      </c>
      <c r="G572" s="8">
        <v>3.13</v>
      </c>
      <c r="H572" s="8">
        <v>3.33</v>
      </c>
      <c r="I572" s="9">
        <f>(Table2[[#This Row],[Total Yield in Wh]]-Table2[[#This Row],[Target Yield Wh]])/Table2[[#This Row],[Target Yield Wh]] * 100</f>
        <v>-5.9421075989940331</v>
      </c>
      <c r="J572" s="8">
        <f>SUM(Table2[[#This Row],[Total Yield in Wh]]-Table2[[#This Row],[Target Yield Wh]])</f>
        <v>-6025</v>
      </c>
      <c r="K572" s="9">
        <f>Table2[[#This Row],[Total Yield in Wh]]*0.001*0.1</f>
        <v>9.5370000000000008</v>
      </c>
      <c r="L572" s="8"/>
      <c r="M572" s="8"/>
    </row>
    <row r="573" spans="1:13">
      <c r="A573" s="8">
        <f t="shared" si="9"/>
        <v>2021</v>
      </c>
      <c r="B573" s="8">
        <f>MONTH(Table2[[#This Row],[Date]])</f>
        <v>9</v>
      </c>
      <c r="C573" s="10">
        <v>44445</v>
      </c>
      <c r="D573" s="8">
        <v>189830</v>
      </c>
      <c r="E573" s="8">
        <v>101395</v>
      </c>
      <c r="F573" s="8">
        <v>5.43</v>
      </c>
      <c r="G573" s="8">
        <v>6.23</v>
      </c>
      <c r="H573" s="8">
        <v>3.33</v>
      </c>
      <c r="I573" s="9">
        <f>(Table2[[#This Row],[Total Yield in Wh]]-Table2[[#This Row],[Target Yield Wh]])/Table2[[#This Row],[Target Yield Wh]] * 100</f>
        <v>87.218304650130676</v>
      </c>
      <c r="J573" s="8">
        <f>SUM(Table2[[#This Row],[Total Yield in Wh]]-Table2[[#This Row],[Target Yield Wh]])</f>
        <v>88435</v>
      </c>
      <c r="K573" s="9">
        <f>Table2[[#This Row],[Total Yield in Wh]]*0.001*0.1</f>
        <v>18.983000000000001</v>
      </c>
      <c r="L573" s="8"/>
      <c r="M573" s="8"/>
    </row>
    <row r="574" spans="1:13">
      <c r="A574" s="8">
        <f t="shared" si="9"/>
        <v>2021</v>
      </c>
      <c r="B574" s="8">
        <f>MONTH(Table2[[#This Row],[Date]])</f>
        <v>9</v>
      </c>
      <c r="C574" s="10">
        <v>44444</v>
      </c>
      <c r="D574" s="8">
        <v>183410</v>
      </c>
      <c r="E574" s="8">
        <v>101395</v>
      </c>
      <c r="F574" s="8">
        <v>5.24</v>
      </c>
      <c r="G574" s="8">
        <v>6.02</v>
      </c>
      <c r="H574" s="8">
        <v>3.33</v>
      </c>
      <c r="I574" s="9">
        <f>(Table2[[#This Row],[Total Yield in Wh]]-Table2[[#This Row],[Target Yield Wh]])/Table2[[#This Row],[Target Yield Wh]] * 100</f>
        <v>80.886631490704673</v>
      </c>
      <c r="J574" s="8">
        <f>SUM(Table2[[#This Row],[Total Yield in Wh]]-Table2[[#This Row],[Target Yield Wh]])</f>
        <v>82015</v>
      </c>
      <c r="K574" s="9">
        <f>Table2[[#This Row],[Total Yield in Wh]]*0.001*0.1</f>
        <v>18.341000000000001</v>
      </c>
      <c r="L574" s="8"/>
      <c r="M574" s="8"/>
    </row>
    <row r="575" spans="1:13">
      <c r="A575" s="8">
        <f t="shared" si="9"/>
        <v>2021</v>
      </c>
      <c r="B575" s="8">
        <f>MONTH(Table2[[#This Row],[Date]])</f>
        <v>9</v>
      </c>
      <c r="C575" s="10">
        <v>44443</v>
      </c>
      <c r="D575" s="8">
        <v>34460</v>
      </c>
      <c r="E575" s="8">
        <v>101395</v>
      </c>
      <c r="F575" s="8">
        <v>0.99</v>
      </c>
      <c r="G575" s="8">
        <v>1.1299999999999999</v>
      </c>
      <c r="H575" s="8">
        <v>3.33</v>
      </c>
      <c r="I575" s="9">
        <f>(Table2[[#This Row],[Total Yield in Wh]]-Table2[[#This Row],[Target Yield Wh]])/Table2[[#This Row],[Target Yield Wh]] * 100</f>
        <v>-66.014103259529563</v>
      </c>
      <c r="J575" s="8">
        <f>SUM(Table2[[#This Row],[Total Yield in Wh]]-Table2[[#This Row],[Target Yield Wh]])</f>
        <v>-66935</v>
      </c>
      <c r="K575" s="9">
        <f>Table2[[#This Row],[Total Yield in Wh]]*0.001*0.1</f>
        <v>3.4460000000000002</v>
      </c>
      <c r="L575" s="8"/>
      <c r="M575" s="8"/>
    </row>
    <row r="576" spans="1:13">
      <c r="A576" s="8">
        <f t="shared" si="9"/>
        <v>2021</v>
      </c>
      <c r="B576" s="8">
        <f>MONTH(Table2[[#This Row],[Date]])</f>
        <v>9</v>
      </c>
      <c r="C576" s="10">
        <v>44442</v>
      </c>
      <c r="D576" s="8">
        <v>37290</v>
      </c>
      <c r="E576" s="8">
        <v>101395</v>
      </c>
      <c r="F576" s="8">
        <v>1.07</v>
      </c>
      <c r="G576" s="8">
        <v>1.22</v>
      </c>
      <c r="H576" s="8">
        <v>3.33</v>
      </c>
      <c r="I576" s="9">
        <f>(Table2[[#This Row],[Total Yield in Wh]]-Table2[[#This Row],[Target Yield Wh]])/Table2[[#This Row],[Target Yield Wh]] * 100</f>
        <v>-63.223038611371372</v>
      </c>
      <c r="J576" s="8">
        <f>SUM(Table2[[#This Row],[Total Yield in Wh]]-Table2[[#This Row],[Target Yield Wh]])</f>
        <v>-64105</v>
      </c>
      <c r="K576" s="9">
        <f>Table2[[#This Row],[Total Yield in Wh]]*0.001*0.1</f>
        <v>3.7290000000000001</v>
      </c>
      <c r="L576" s="8"/>
      <c r="M576" s="8"/>
    </row>
    <row r="577" spans="1:13">
      <c r="A577" s="8">
        <f t="shared" si="9"/>
        <v>2021</v>
      </c>
      <c r="B577" s="8">
        <f>MONTH(Table2[[#This Row],[Date]])</f>
        <v>9</v>
      </c>
      <c r="C577" s="10">
        <v>44441</v>
      </c>
      <c r="D577" s="8">
        <v>155000</v>
      </c>
      <c r="E577" s="8">
        <v>101395</v>
      </c>
      <c r="F577" s="8">
        <v>4.43</v>
      </c>
      <c r="G577" s="8">
        <v>5.08</v>
      </c>
      <c r="H577" s="8">
        <v>3.33</v>
      </c>
      <c r="I577" s="9">
        <f>(Table2[[#This Row],[Total Yield in Wh]]-Table2[[#This Row],[Target Yield Wh]])/Table2[[#This Row],[Target Yield Wh]] * 100</f>
        <v>52.867498397356869</v>
      </c>
      <c r="J577" s="8">
        <f>SUM(Table2[[#This Row],[Total Yield in Wh]]-Table2[[#This Row],[Target Yield Wh]])</f>
        <v>53605</v>
      </c>
      <c r="K577" s="9">
        <f>Table2[[#This Row],[Total Yield in Wh]]*0.001*0.1</f>
        <v>15.5</v>
      </c>
      <c r="L577" s="8"/>
      <c r="M577" s="8"/>
    </row>
    <row r="578" spans="1:13">
      <c r="A578" s="8">
        <f t="shared" si="9"/>
        <v>2021</v>
      </c>
      <c r="B578" s="8">
        <f>MONTH(Table2[[#This Row],[Date]])</f>
        <v>9</v>
      </c>
      <c r="C578" s="10">
        <v>44440</v>
      </c>
      <c r="D578" s="8">
        <v>187360</v>
      </c>
      <c r="E578" s="8">
        <v>101395</v>
      </c>
      <c r="F578" s="8">
        <v>5.36</v>
      </c>
      <c r="G578" s="8">
        <v>6.15</v>
      </c>
      <c r="H578" s="8">
        <v>3.33</v>
      </c>
      <c r="I578" s="9">
        <f>(Table2[[#This Row],[Total Yield in Wh]]-Table2[[#This Row],[Target Yield Wh]])/Table2[[#This Row],[Target Yield Wh]] * 100</f>
        <v>84.782287095024415</v>
      </c>
      <c r="J578" s="8">
        <f>SUM(Table2[[#This Row],[Total Yield in Wh]]-Table2[[#This Row],[Target Yield Wh]])</f>
        <v>85965</v>
      </c>
      <c r="K578" s="9">
        <f>Table2[[#This Row],[Total Yield in Wh]]*0.001*0.1</f>
        <v>18.736000000000001</v>
      </c>
      <c r="L578" s="8"/>
      <c r="M578" s="8"/>
    </row>
    <row r="579" spans="1:13">
      <c r="A579" s="8">
        <f t="shared" ref="A579:A642" si="10">YEAR(C579)</f>
        <v>2021</v>
      </c>
      <c r="B579" s="8">
        <f>MONTH(Table2[[#This Row],[Date]])</f>
        <v>8</v>
      </c>
      <c r="C579" s="10">
        <v>44439</v>
      </c>
      <c r="D579" s="8">
        <v>94730</v>
      </c>
      <c r="E579" s="8">
        <v>134921</v>
      </c>
      <c r="F579" s="8">
        <v>2.71</v>
      </c>
      <c r="G579" s="8">
        <v>3.11</v>
      </c>
      <c r="H579" s="8">
        <v>4.43</v>
      </c>
      <c r="I579" s="9">
        <f>(Table2[[#This Row],[Total Yield in Wh]]-Table2[[#This Row],[Target Yield Wh]])/Table2[[#This Row],[Target Yield Wh]] * 100</f>
        <v>-29.788542925119145</v>
      </c>
      <c r="J579" s="8">
        <f>SUM(Table2[[#This Row],[Total Yield in Wh]]-Table2[[#This Row],[Target Yield Wh]])</f>
        <v>-40191</v>
      </c>
      <c r="K579" s="9">
        <f>Table2[[#This Row],[Total Yield in Wh]]*0.001*0.1</f>
        <v>9.4730000000000008</v>
      </c>
      <c r="L579" s="8"/>
      <c r="M579" s="8"/>
    </row>
    <row r="580" spans="1:13">
      <c r="A580" s="8">
        <f t="shared" si="10"/>
        <v>2021</v>
      </c>
      <c r="B580" s="8">
        <f>MONTH(Table2[[#This Row],[Date]])</f>
        <v>8</v>
      </c>
      <c r="C580" s="10">
        <v>44438</v>
      </c>
      <c r="D580" s="8">
        <v>192230</v>
      </c>
      <c r="E580" s="8">
        <v>134921</v>
      </c>
      <c r="F580" s="8">
        <v>5.5</v>
      </c>
      <c r="G580" s="8">
        <v>6.31</v>
      </c>
      <c r="H580" s="8">
        <v>4.43</v>
      </c>
      <c r="I580" s="9">
        <f>(Table2[[#This Row],[Total Yield in Wh]]-Table2[[#This Row],[Target Yield Wh]])/Table2[[#This Row],[Target Yield Wh]] * 100</f>
        <v>42.475967417970516</v>
      </c>
      <c r="J580" s="8">
        <f>SUM(Table2[[#This Row],[Total Yield in Wh]]-Table2[[#This Row],[Target Yield Wh]])</f>
        <v>57309</v>
      </c>
      <c r="K580" s="9">
        <f>Table2[[#This Row],[Total Yield in Wh]]*0.001*0.1</f>
        <v>19.223000000000003</v>
      </c>
      <c r="L580" s="8"/>
      <c r="M580" s="8"/>
    </row>
    <row r="581" spans="1:13">
      <c r="A581" s="8">
        <f t="shared" si="10"/>
        <v>2021</v>
      </c>
      <c r="B581" s="8">
        <f>MONTH(Table2[[#This Row],[Date]])</f>
        <v>8</v>
      </c>
      <c r="C581" s="10">
        <v>44437</v>
      </c>
      <c r="D581" s="8">
        <v>180140</v>
      </c>
      <c r="E581" s="8">
        <v>134921</v>
      </c>
      <c r="F581" s="8">
        <v>5.15</v>
      </c>
      <c r="G581" s="8">
        <v>5.91</v>
      </c>
      <c r="H581" s="8">
        <v>4.43</v>
      </c>
      <c r="I581" s="9">
        <f>(Table2[[#This Row],[Total Yield in Wh]]-Table2[[#This Row],[Target Yield Wh]])/Table2[[#This Row],[Target Yield Wh]] * 100</f>
        <v>33.515168135427395</v>
      </c>
      <c r="J581" s="8">
        <f>SUM(Table2[[#This Row],[Total Yield in Wh]]-Table2[[#This Row],[Target Yield Wh]])</f>
        <v>45219</v>
      </c>
      <c r="K581" s="9">
        <f>Table2[[#This Row],[Total Yield in Wh]]*0.001*0.1</f>
        <v>18.014000000000003</v>
      </c>
      <c r="L581" s="8"/>
      <c r="M581" s="8"/>
    </row>
    <row r="582" spans="1:13">
      <c r="A582" s="8">
        <f t="shared" si="10"/>
        <v>2021</v>
      </c>
      <c r="B582" s="8">
        <f>MONTH(Table2[[#This Row],[Date]])</f>
        <v>8</v>
      </c>
      <c r="C582" s="10">
        <v>44436</v>
      </c>
      <c r="D582" s="8">
        <v>161930</v>
      </c>
      <c r="E582" s="8">
        <v>134921</v>
      </c>
      <c r="F582" s="8">
        <v>4.63</v>
      </c>
      <c r="G582" s="8">
        <v>5.31</v>
      </c>
      <c r="H582" s="8">
        <v>4.43</v>
      </c>
      <c r="I582" s="9">
        <f>(Table2[[#This Row],[Total Yield in Wh]]-Table2[[#This Row],[Target Yield Wh]])/Table2[[#This Row],[Target Yield Wh]] * 100</f>
        <v>20.018381126733424</v>
      </c>
      <c r="J582" s="8">
        <f>SUM(Table2[[#This Row],[Total Yield in Wh]]-Table2[[#This Row],[Target Yield Wh]])</f>
        <v>27009</v>
      </c>
      <c r="K582" s="9">
        <f>Table2[[#This Row],[Total Yield in Wh]]*0.001*0.1</f>
        <v>16.193000000000001</v>
      </c>
      <c r="L582" s="8"/>
      <c r="M582" s="8"/>
    </row>
    <row r="583" spans="1:13">
      <c r="A583" s="8">
        <f t="shared" si="10"/>
        <v>2021</v>
      </c>
      <c r="B583" s="8">
        <f>MONTH(Table2[[#This Row],[Date]])</f>
        <v>8</v>
      </c>
      <c r="C583" s="10">
        <v>44435</v>
      </c>
      <c r="D583" s="8">
        <v>135180</v>
      </c>
      <c r="E583" s="8">
        <v>134921</v>
      </c>
      <c r="F583" s="8">
        <v>3.86</v>
      </c>
      <c r="G583" s="8">
        <v>4.43</v>
      </c>
      <c r="H583" s="8">
        <v>4.43</v>
      </c>
      <c r="I583" s="9">
        <f>(Table2[[#This Row],[Total Yield in Wh]]-Table2[[#This Row],[Target Yield Wh]])/Table2[[#This Row],[Target Yield Wh]] * 100</f>
        <v>0.19196418644984842</v>
      </c>
      <c r="J583" s="8">
        <f>SUM(Table2[[#This Row],[Total Yield in Wh]]-Table2[[#This Row],[Target Yield Wh]])</f>
        <v>259</v>
      </c>
      <c r="K583" s="9">
        <f>Table2[[#This Row],[Total Yield in Wh]]*0.001*0.1</f>
        <v>13.518000000000001</v>
      </c>
      <c r="L583" s="8"/>
      <c r="M583" s="8"/>
    </row>
    <row r="584" spans="1:13">
      <c r="A584" s="8">
        <f t="shared" si="10"/>
        <v>2021</v>
      </c>
      <c r="B584" s="8">
        <f>MONTH(Table2[[#This Row],[Date]])</f>
        <v>8</v>
      </c>
      <c r="C584" s="10">
        <v>44434</v>
      </c>
      <c r="D584" s="8">
        <v>146140</v>
      </c>
      <c r="E584" s="8">
        <v>134921</v>
      </c>
      <c r="F584" s="8">
        <v>4.18</v>
      </c>
      <c r="G584" s="8">
        <v>4.79</v>
      </c>
      <c r="H584" s="8">
        <v>4.43</v>
      </c>
      <c r="I584" s="9">
        <f>(Table2[[#This Row],[Total Yield in Wh]]-Table2[[#This Row],[Target Yield Wh]])/Table2[[#This Row],[Target Yield Wh]] * 100</f>
        <v>8.3152363234781834</v>
      </c>
      <c r="J584" s="8">
        <f>SUM(Table2[[#This Row],[Total Yield in Wh]]-Table2[[#This Row],[Target Yield Wh]])</f>
        <v>11219</v>
      </c>
      <c r="K584" s="9">
        <f>Table2[[#This Row],[Total Yield in Wh]]*0.001*0.1</f>
        <v>14.614000000000003</v>
      </c>
      <c r="L584" s="8"/>
      <c r="M584" s="8"/>
    </row>
    <row r="585" spans="1:13">
      <c r="A585" s="8">
        <f t="shared" si="10"/>
        <v>2021</v>
      </c>
      <c r="B585" s="8">
        <f>MONTH(Table2[[#This Row],[Date]])</f>
        <v>8</v>
      </c>
      <c r="C585" s="10">
        <v>44433</v>
      </c>
      <c r="D585" s="8">
        <v>122600</v>
      </c>
      <c r="E585" s="8">
        <v>134921</v>
      </c>
      <c r="F585" s="8">
        <v>3.5</v>
      </c>
      <c r="G585" s="8">
        <v>4.0199999999999996</v>
      </c>
      <c r="H585" s="8">
        <v>4.43</v>
      </c>
      <c r="I585" s="9">
        <f>(Table2[[#This Row],[Total Yield in Wh]]-Table2[[#This Row],[Target Yield Wh]])/Table2[[#This Row],[Target Yield Wh]] * 100</f>
        <v>-9.1320105839713612</v>
      </c>
      <c r="J585" s="8">
        <f>SUM(Table2[[#This Row],[Total Yield in Wh]]-Table2[[#This Row],[Target Yield Wh]])</f>
        <v>-12321</v>
      </c>
      <c r="K585" s="9">
        <f>Table2[[#This Row],[Total Yield in Wh]]*0.001*0.1</f>
        <v>12.260000000000002</v>
      </c>
      <c r="L585" s="8"/>
      <c r="M585" s="8"/>
    </row>
    <row r="586" spans="1:13">
      <c r="A586" s="8">
        <f t="shared" si="10"/>
        <v>2021</v>
      </c>
      <c r="B586" s="8">
        <f>MONTH(Table2[[#This Row],[Date]])</f>
        <v>8</v>
      </c>
      <c r="C586" s="10">
        <v>44432</v>
      </c>
      <c r="D586" s="8">
        <v>100600</v>
      </c>
      <c r="E586" s="8">
        <v>134921</v>
      </c>
      <c r="F586" s="8">
        <v>2.88</v>
      </c>
      <c r="G586" s="8">
        <v>3.3</v>
      </c>
      <c r="H586" s="8">
        <v>4.43</v>
      </c>
      <c r="I586" s="9">
        <f>(Table2[[#This Row],[Total Yield in Wh]]-Table2[[#This Row],[Target Yield Wh]])/Table2[[#This Row],[Target Yield Wh]] * 100</f>
        <v>-25.437848815232616</v>
      </c>
      <c r="J586" s="8">
        <f>SUM(Table2[[#This Row],[Total Yield in Wh]]-Table2[[#This Row],[Target Yield Wh]])</f>
        <v>-34321</v>
      </c>
      <c r="K586" s="9">
        <f>Table2[[#This Row],[Total Yield in Wh]]*0.001*0.1</f>
        <v>10.060000000000002</v>
      </c>
      <c r="L586" s="8"/>
      <c r="M586" s="8"/>
    </row>
    <row r="587" spans="1:13">
      <c r="A587" s="8">
        <f t="shared" si="10"/>
        <v>2021</v>
      </c>
      <c r="B587" s="8">
        <f>MONTH(Table2[[#This Row],[Date]])</f>
        <v>8</v>
      </c>
      <c r="C587" s="10">
        <v>44431</v>
      </c>
      <c r="D587" s="8">
        <v>155860</v>
      </c>
      <c r="E587" s="8">
        <v>134921</v>
      </c>
      <c r="F587" s="8">
        <v>4.46</v>
      </c>
      <c r="G587" s="8">
        <v>5.1100000000000003</v>
      </c>
      <c r="H587" s="8">
        <v>4.43</v>
      </c>
      <c r="I587" s="9">
        <f>(Table2[[#This Row],[Total Yield in Wh]]-Table2[[#This Row],[Target Yield Wh]])/Table2[[#This Row],[Target Yield Wh]] * 100</f>
        <v>15.519452123835428</v>
      </c>
      <c r="J587" s="8">
        <f>SUM(Table2[[#This Row],[Total Yield in Wh]]-Table2[[#This Row],[Target Yield Wh]])</f>
        <v>20939</v>
      </c>
      <c r="K587" s="9">
        <f>Table2[[#This Row],[Total Yield in Wh]]*0.001*0.1</f>
        <v>15.586000000000002</v>
      </c>
      <c r="L587" s="8"/>
      <c r="M587" s="8"/>
    </row>
    <row r="588" spans="1:13">
      <c r="A588" s="8">
        <f t="shared" si="10"/>
        <v>2021</v>
      </c>
      <c r="B588" s="8">
        <f>MONTH(Table2[[#This Row],[Date]])</f>
        <v>8</v>
      </c>
      <c r="C588" s="10">
        <v>44430</v>
      </c>
      <c r="D588" s="8">
        <v>206750</v>
      </c>
      <c r="E588" s="8">
        <v>134921</v>
      </c>
      <c r="F588" s="8">
        <v>5.91</v>
      </c>
      <c r="G588" s="8">
        <v>6.78</v>
      </c>
      <c r="H588" s="8">
        <v>4.43</v>
      </c>
      <c r="I588" s="9">
        <f>(Table2[[#This Row],[Total Yield in Wh]]-Table2[[#This Row],[Target Yield Wh]])/Table2[[#This Row],[Target Yield Wh]] * 100</f>
        <v>53.237820650602941</v>
      </c>
      <c r="J588" s="8">
        <f>SUM(Table2[[#This Row],[Total Yield in Wh]]-Table2[[#This Row],[Target Yield Wh]])</f>
        <v>71829</v>
      </c>
      <c r="K588" s="9">
        <f>Table2[[#This Row],[Total Yield in Wh]]*0.001*0.1</f>
        <v>20.675000000000001</v>
      </c>
      <c r="L588" s="8"/>
      <c r="M588" s="8"/>
    </row>
    <row r="589" spans="1:13">
      <c r="A589" s="8">
        <f t="shared" si="10"/>
        <v>2021</v>
      </c>
      <c r="B589" s="8">
        <f>MONTH(Table2[[#This Row],[Date]])</f>
        <v>8</v>
      </c>
      <c r="C589" s="10">
        <v>44429</v>
      </c>
      <c r="D589" s="8">
        <v>125660</v>
      </c>
      <c r="E589" s="8">
        <v>134921</v>
      </c>
      <c r="F589" s="8">
        <v>3.59</v>
      </c>
      <c r="G589" s="8">
        <v>4.12</v>
      </c>
      <c r="H589" s="8">
        <v>4.43</v>
      </c>
      <c r="I589" s="9">
        <f>(Table2[[#This Row],[Total Yield in Wh]]-Table2[[#This Row],[Target Yield Wh]])/Table2[[#This Row],[Target Yield Wh]] * 100</f>
        <v>-6.8640167208959308</v>
      </c>
      <c r="J589" s="8">
        <f>SUM(Table2[[#This Row],[Total Yield in Wh]]-Table2[[#This Row],[Target Yield Wh]])</f>
        <v>-9261</v>
      </c>
      <c r="K589" s="9">
        <f>Table2[[#This Row],[Total Yield in Wh]]*0.001*0.1</f>
        <v>12.566000000000001</v>
      </c>
      <c r="L589" s="8"/>
      <c r="M589" s="8"/>
    </row>
    <row r="590" spans="1:13">
      <c r="A590" s="8">
        <f t="shared" si="10"/>
        <v>2021</v>
      </c>
      <c r="B590" s="8">
        <f>MONTH(Table2[[#This Row],[Date]])</f>
        <v>8</v>
      </c>
      <c r="C590" s="10">
        <v>44428</v>
      </c>
      <c r="D590" s="8">
        <v>180090</v>
      </c>
      <c r="E590" s="8">
        <v>134921</v>
      </c>
      <c r="F590" s="8">
        <v>5.15</v>
      </c>
      <c r="G590" s="8">
        <v>5.91</v>
      </c>
      <c r="H590" s="8">
        <v>4.43</v>
      </c>
      <c r="I590" s="9">
        <f>(Table2[[#This Row],[Total Yield in Wh]]-Table2[[#This Row],[Target Yield Wh]])/Table2[[#This Row],[Target Yield Wh]] * 100</f>
        <v>33.478109412174533</v>
      </c>
      <c r="J590" s="8">
        <f>SUM(Table2[[#This Row],[Total Yield in Wh]]-Table2[[#This Row],[Target Yield Wh]])</f>
        <v>45169</v>
      </c>
      <c r="K590" s="9">
        <f>Table2[[#This Row],[Total Yield in Wh]]*0.001*0.1</f>
        <v>18.009</v>
      </c>
      <c r="L590" s="8"/>
      <c r="M590" s="8"/>
    </row>
    <row r="591" spans="1:13">
      <c r="A591" s="8">
        <f t="shared" si="10"/>
        <v>2021</v>
      </c>
      <c r="B591" s="8">
        <f>MONTH(Table2[[#This Row],[Date]])</f>
        <v>8</v>
      </c>
      <c r="C591" s="10">
        <v>44427</v>
      </c>
      <c r="D591" s="8">
        <v>175650</v>
      </c>
      <c r="E591" s="8">
        <v>134921</v>
      </c>
      <c r="F591" s="8">
        <v>5.0199999999999996</v>
      </c>
      <c r="G591" s="8">
        <v>5.76</v>
      </c>
      <c r="H591" s="8">
        <v>4.43</v>
      </c>
      <c r="I591" s="9">
        <f>(Table2[[#This Row],[Total Yield in Wh]]-Table2[[#This Row],[Target Yield Wh]])/Table2[[#This Row],[Target Yield Wh]] * 100</f>
        <v>30.187294787319985</v>
      </c>
      <c r="J591" s="8">
        <f>SUM(Table2[[#This Row],[Total Yield in Wh]]-Table2[[#This Row],[Target Yield Wh]])</f>
        <v>40729</v>
      </c>
      <c r="K591" s="9">
        <f>Table2[[#This Row],[Total Yield in Wh]]*0.001*0.1</f>
        <v>17.565000000000001</v>
      </c>
      <c r="L591" s="8"/>
      <c r="M591" s="8"/>
    </row>
    <row r="592" spans="1:13">
      <c r="A592" s="8">
        <f t="shared" si="10"/>
        <v>2021</v>
      </c>
      <c r="B592" s="8">
        <f>MONTH(Table2[[#This Row],[Date]])</f>
        <v>8</v>
      </c>
      <c r="C592" s="10">
        <v>44426</v>
      </c>
      <c r="D592" s="8">
        <v>184470</v>
      </c>
      <c r="E592" s="8">
        <v>134921</v>
      </c>
      <c r="F592" s="8">
        <v>5.27</v>
      </c>
      <c r="G592" s="8">
        <v>6.05</v>
      </c>
      <c r="H592" s="8">
        <v>4.43</v>
      </c>
      <c r="I592" s="9">
        <f>(Table2[[#This Row],[Total Yield in Wh]]-Table2[[#This Row],[Target Yield Wh]])/Table2[[#This Row],[Target Yield Wh]] * 100</f>
        <v>36.724453569125636</v>
      </c>
      <c r="J592" s="8">
        <f>SUM(Table2[[#This Row],[Total Yield in Wh]]-Table2[[#This Row],[Target Yield Wh]])</f>
        <v>49549</v>
      </c>
      <c r="K592" s="9">
        <f>Table2[[#This Row],[Total Yield in Wh]]*0.001*0.1</f>
        <v>18.446999999999999</v>
      </c>
      <c r="L592" s="8"/>
      <c r="M592" s="8"/>
    </row>
    <row r="593" spans="1:13">
      <c r="A593" s="8">
        <f t="shared" si="10"/>
        <v>2021</v>
      </c>
      <c r="B593" s="8">
        <f>MONTH(Table2[[#This Row],[Date]])</f>
        <v>8</v>
      </c>
      <c r="C593" s="10">
        <v>44425</v>
      </c>
      <c r="D593" s="8">
        <v>193310</v>
      </c>
      <c r="E593" s="8">
        <v>134921</v>
      </c>
      <c r="F593" s="8">
        <v>5.53</v>
      </c>
      <c r="G593" s="8">
        <v>6.34</v>
      </c>
      <c r="H593" s="8">
        <v>4.43</v>
      </c>
      <c r="I593" s="9">
        <f>(Table2[[#This Row],[Total Yield in Wh]]-Table2[[#This Row],[Target Yield Wh]])/Table2[[#This Row],[Target Yield Wh]] * 100</f>
        <v>43.276435840232431</v>
      </c>
      <c r="J593" s="8">
        <f>SUM(Table2[[#This Row],[Total Yield in Wh]]-Table2[[#This Row],[Target Yield Wh]])</f>
        <v>58389</v>
      </c>
      <c r="K593" s="9">
        <f>Table2[[#This Row],[Total Yield in Wh]]*0.001*0.1</f>
        <v>19.331000000000003</v>
      </c>
      <c r="L593" s="8"/>
      <c r="M593" s="8"/>
    </row>
    <row r="594" spans="1:13">
      <c r="A594" s="8">
        <f t="shared" si="10"/>
        <v>2021</v>
      </c>
      <c r="B594" s="8">
        <f>MONTH(Table2[[#This Row],[Date]])</f>
        <v>8</v>
      </c>
      <c r="C594" s="10">
        <v>44424</v>
      </c>
      <c r="D594" s="8">
        <v>178560</v>
      </c>
      <c r="E594" s="8">
        <v>134921</v>
      </c>
      <c r="F594" s="8">
        <v>5.0999999999999996</v>
      </c>
      <c r="G594" s="8">
        <v>5.86</v>
      </c>
      <c r="H594" s="8">
        <v>4.43</v>
      </c>
      <c r="I594" s="9">
        <f>(Table2[[#This Row],[Total Yield in Wh]]-Table2[[#This Row],[Target Yield Wh]])/Table2[[#This Row],[Target Yield Wh]] * 100</f>
        <v>32.344112480636817</v>
      </c>
      <c r="J594" s="8">
        <f>SUM(Table2[[#This Row],[Total Yield in Wh]]-Table2[[#This Row],[Target Yield Wh]])</f>
        <v>43639</v>
      </c>
      <c r="K594" s="9">
        <f>Table2[[#This Row],[Total Yield in Wh]]*0.001*0.1</f>
        <v>17.856000000000002</v>
      </c>
      <c r="L594" s="8"/>
      <c r="M594" s="8"/>
    </row>
    <row r="595" spans="1:13">
      <c r="A595" s="8">
        <f t="shared" si="10"/>
        <v>2021</v>
      </c>
      <c r="B595" s="8">
        <f>MONTH(Table2[[#This Row],[Date]])</f>
        <v>8</v>
      </c>
      <c r="C595" s="10">
        <v>44423</v>
      </c>
      <c r="D595" s="8">
        <v>207780</v>
      </c>
      <c r="E595" s="8">
        <v>134921</v>
      </c>
      <c r="F595" s="8">
        <v>5.94</v>
      </c>
      <c r="G595" s="8">
        <v>6.82</v>
      </c>
      <c r="H595" s="8">
        <v>4.43</v>
      </c>
      <c r="I595" s="9">
        <f>(Table2[[#This Row],[Total Yield in Wh]]-Table2[[#This Row],[Target Yield Wh]])/Table2[[#This Row],[Target Yield Wh]] * 100</f>
        <v>54.001230349611994</v>
      </c>
      <c r="J595" s="8">
        <f>SUM(Table2[[#This Row],[Total Yield in Wh]]-Table2[[#This Row],[Target Yield Wh]])</f>
        <v>72859</v>
      </c>
      <c r="K595" s="9">
        <f>Table2[[#This Row],[Total Yield in Wh]]*0.001*0.1</f>
        <v>20.778000000000002</v>
      </c>
      <c r="L595" s="8"/>
      <c r="M595" s="8"/>
    </row>
    <row r="596" spans="1:13">
      <c r="A596" s="8">
        <f t="shared" si="10"/>
        <v>2021</v>
      </c>
      <c r="B596" s="8">
        <f>MONTH(Table2[[#This Row],[Date]])</f>
        <v>8</v>
      </c>
      <c r="C596" s="10">
        <v>44422</v>
      </c>
      <c r="D596" s="8">
        <v>205210</v>
      </c>
      <c r="E596" s="8">
        <v>134921</v>
      </c>
      <c r="F596" s="8">
        <v>5.87</v>
      </c>
      <c r="G596" s="8">
        <v>6.73</v>
      </c>
      <c r="H596" s="8">
        <v>4.43</v>
      </c>
      <c r="I596" s="9">
        <f>(Table2[[#This Row],[Total Yield in Wh]]-Table2[[#This Row],[Target Yield Wh]])/Table2[[#This Row],[Target Yield Wh]] * 100</f>
        <v>52.096411974414657</v>
      </c>
      <c r="J596" s="8">
        <f>SUM(Table2[[#This Row],[Total Yield in Wh]]-Table2[[#This Row],[Target Yield Wh]])</f>
        <v>70289</v>
      </c>
      <c r="K596" s="9">
        <f>Table2[[#This Row],[Total Yield in Wh]]*0.001*0.1</f>
        <v>20.521000000000001</v>
      </c>
      <c r="L596" s="8"/>
      <c r="M596" s="8"/>
    </row>
    <row r="597" spans="1:13">
      <c r="A597" s="8">
        <f t="shared" si="10"/>
        <v>2021</v>
      </c>
      <c r="B597" s="8">
        <f>MONTH(Table2[[#This Row],[Date]])</f>
        <v>8</v>
      </c>
      <c r="C597" s="10">
        <v>44421</v>
      </c>
      <c r="D597" s="8">
        <v>208190</v>
      </c>
      <c r="E597" s="8">
        <v>134921</v>
      </c>
      <c r="F597" s="8">
        <v>5.95</v>
      </c>
      <c r="G597" s="8">
        <v>6.83</v>
      </c>
      <c r="H597" s="8">
        <v>4.43</v>
      </c>
      <c r="I597" s="9">
        <f>(Table2[[#This Row],[Total Yield in Wh]]-Table2[[#This Row],[Target Yield Wh]])/Table2[[#This Row],[Target Yield Wh]] * 100</f>
        <v>54.305111880285509</v>
      </c>
      <c r="J597" s="8">
        <f>SUM(Table2[[#This Row],[Total Yield in Wh]]-Table2[[#This Row],[Target Yield Wh]])</f>
        <v>73269</v>
      </c>
      <c r="K597" s="9">
        <f>Table2[[#This Row],[Total Yield in Wh]]*0.001*0.1</f>
        <v>20.819000000000003</v>
      </c>
      <c r="L597" s="8"/>
      <c r="M597" s="8"/>
    </row>
    <row r="598" spans="1:13">
      <c r="A598" s="8">
        <f t="shared" si="10"/>
        <v>2021</v>
      </c>
      <c r="B598" s="8">
        <f>MONTH(Table2[[#This Row],[Date]])</f>
        <v>8</v>
      </c>
      <c r="C598" s="10">
        <v>44420</v>
      </c>
      <c r="D598" s="8">
        <v>183320</v>
      </c>
      <c r="E598" s="8">
        <v>134921</v>
      </c>
      <c r="F598" s="8">
        <v>5.24</v>
      </c>
      <c r="G598" s="8">
        <v>6.01</v>
      </c>
      <c r="H598" s="8">
        <v>4.43</v>
      </c>
      <c r="I598" s="9">
        <f>(Table2[[#This Row],[Total Yield in Wh]]-Table2[[#This Row],[Target Yield Wh]])/Table2[[#This Row],[Target Yield Wh]] * 100</f>
        <v>35.872102934309709</v>
      </c>
      <c r="J598" s="8">
        <f>SUM(Table2[[#This Row],[Total Yield in Wh]]-Table2[[#This Row],[Target Yield Wh]])</f>
        <v>48399</v>
      </c>
      <c r="K598" s="9">
        <f>Table2[[#This Row],[Total Yield in Wh]]*0.001*0.1</f>
        <v>18.332000000000001</v>
      </c>
      <c r="L598" s="8"/>
      <c r="M598" s="8"/>
    </row>
    <row r="599" spans="1:13">
      <c r="A599" s="8">
        <f t="shared" si="10"/>
        <v>2021</v>
      </c>
      <c r="B599" s="8">
        <f>MONTH(Table2[[#This Row],[Date]])</f>
        <v>8</v>
      </c>
      <c r="C599" s="10">
        <v>44419</v>
      </c>
      <c r="D599" s="8">
        <v>130610</v>
      </c>
      <c r="E599" s="8">
        <v>134921</v>
      </c>
      <c r="F599" s="8">
        <v>3.73</v>
      </c>
      <c r="G599" s="8">
        <v>4.28</v>
      </c>
      <c r="H599" s="8">
        <v>4.43</v>
      </c>
      <c r="I599" s="9">
        <f>(Table2[[#This Row],[Total Yield in Wh]]-Table2[[#This Row],[Target Yield Wh]])/Table2[[#This Row],[Target Yield Wh]] * 100</f>
        <v>-3.1952031188621492</v>
      </c>
      <c r="J599" s="8">
        <f>SUM(Table2[[#This Row],[Total Yield in Wh]]-Table2[[#This Row],[Target Yield Wh]])</f>
        <v>-4311</v>
      </c>
      <c r="K599" s="9">
        <f>Table2[[#This Row],[Total Yield in Wh]]*0.001*0.1</f>
        <v>13.061000000000002</v>
      </c>
      <c r="L599" s="8"/>
      <c r="M599" s="8"/>
    </row>
    <row r="600" spans="1:13">
      <c r="A600" s="8">
        <f t="shared" si="10"/>
        <v>2021</v>
      </c>
      <c r="B600" s="8">
        <f>MONTH(Table2[[#This Row],[Date]])</f>
        <v>8</v>
      </c>
      <c r="C600" s="10">
        <v>44418</v>
      </c>
      <c r="D600" s="8">
        <v>140510</v>
      </c>
      <c r="E600" s="8">
        <v>134921</v>
      </c>
      <c r="F600" s="8">
        <v>4.0199999999999996</v>
      </c>
      <c r="G600" s="8">
        <v>4.6100000000000003</v>
      </c>
      <c r="H600" s="8">
        <v>4.43</v>
      </c>
      <c r="I600" s="9">
        <f>(Table2[[#This Row],[Total Yield in Wh]]-Table2[[#This Row],[Target Yield Wh]])/Table2[[#This Row],[Target Yield Wh]] * 100</f>
        <v>4.1424240852054162</v>
      </c>
      <c r="J600" s="8">
        <f>SUM(Table2[[#This Row],[Total Yield in Wh]]-Table2[[#This Row],[Target Yield Wh]])</f>
        <v>5589</v>
      </c>
      <c r="K600" s="9">
        <f>Table2[[#This Row],[Total Yield in Wh]]*0.001*0.1</f>
        <v>14.051</v>
      </c>
      <c r="L600" s="8"/>
      <c r="M600" s="8"/>
    </row>
    <row r="601" spans="1:13">
      <c r="A601" s="8">
        <f t="shared" si="10"/>
        <v>2021</v>
      </c>
      <c r="B601" s="8">
        <f>MONTH(Table2[[#This Row],[Date]])</f>
        <v>8</v>
      </c>
      <c r="C601" s="10">
        <v>44417</v>
      </c>
      <c r="D601" s="8">
        <v>92070</v>
      </c>
      <c r="E601" s="8">
        <v>134921</v>
      </c>
      <c r="F601" s="8">
        <v>2.63</v>
      </c>
      <c r="G601" s="8">
        <v>3.02</v>
      </c>
      <c r="H601" s="8">
        <v>4.43</v>
      </c>
      <c r="I601" s="9">
        <f>(Table2[[#This Row],[Total Yield in Wh]]-Table2[[#This Row],[Target Yield Wh]])/Table2[[#This Row],[Target Yield Wh]] * 100</f>
        <v>-31.760067002171645</v>
      </c>
      <c r="J601" s="8">
        <f>SUM(Table2[[#This Row],[Total Yield in Wh]]-Table2[[#This Row],[Target Yield Wh]])</f>
        <v>-42851</v>
      </c>
      <c r="K601" s="9">
        <f>Table2[[#This Row],[Total Yield in Wh]]*0.001*0.1</f>
        <v>9.2070000000000007</v>
      </c>
      <c r="L601" s="8"/>
      <c r="M601" s="8"/>
    </row>
    <row r="602" spans="1:13">
      <c r="A602" s="8">
        <f t="shared" si="10"/>
        <v>2021</v>
      </c>
      <c r="B602" s="8">
        <f>MONTH(Table2[[#This Row],[Date]])</f>
        <v>8</v>
      </c>
      <c r="C602" s="10">
        <v>44416</v>
      </c>
      <c r="D602" s="8">
        <v>135640</v>
      </c>
      <c r="E602" s="8">
        <v>134921</v>
      </c>
      <c r="F602" s="8">
        <v>3.88</v>
      </c>
      <c r="G602" s="8">
        <v>4.45</v>
      </c>
      <c r="H602" s="8">
        <v>4.43</v>
      </c>
      <c r="I602" s="9">
        <f>(Table2[[#This Row],[Total Yield in Wh]]-Table2[[#This Row],[Target Yield Wh]])/Table2[[#This Row],[Target Yield Wh]] * 100</f>
        <v>0.53290444037622009</v>
      </c>
      <c r="J602" s="8">
        <f>SUM(Table2[[#This Row],[Total Yield in Wh]]-Table2[[#This Row],[Target Yield Wh]])</f>
        <v>719</v>
      </c>
      <c r="K602" s="9">
        <f>Table2[[#This Row],[Total Yield in Wh]]*0.001*0.1</f>
        <v>13.564000000000002</v>
      </c>
      <c r="L602" s="8"/>
      <c r="M602" s="8"/>
    </row>
    <row r="603" spans="1:13">
      <c r="A603" s="8">
        <f t="shared" si="10"/>
        <v>2021</v>
      </c>
      <c r="B603" s="8">
        <f>MONTH(Table2[[#This Row],[Date]])</f>
        <v>8</v>
      </c>
      <c r="C603" s="10">
        <v>44415</v>
      </c>
      <c r="D603" s="8">
        <v>50650</v>
      </c>
      <c r="E603" s="8">
        <v>134921</v>
      </c>
      <c r="F603" s="8">
        <v>1.45</v>
      </c>
      <c r="G603" s="8">
        <v>1.66</v>
      </c>
      <c r="H603" s="8">
        <v>4.43</v>
      </c>
      <c r="I603" s="9">
        <f>(Table2[[#This Row],[Total Yield in Wh]]-Table2[[#This Row],[Target Yield Wh]])/Table2[[#This Row],[Target Yield Wh]] * 100</f>
        <v>-62.459513344846243</v>
      </c>
      <c r="J603" s="8">
        <f>SUM(Table2[[#This Row],[Total Yield in Wh]]-Table2[[#This Row],[Target Yield Wh]])</f>
        <v>-84271</v>
      </c>
      <c r="K603" s="9">
        <f>Table2[[#This Row],[Total Yield in Wh]]*0.001*0.1</f>
        <v>5.0650000000000004</v>
      </c>
      <c r="L603" s="8"/>
      <c r="M603" s="8"/>
    </row>
    <row r="604" spans="1:13">
      <c r="A604" s="8">
        <f t="shared" si="10"/>
        <v>2021</v>
      </c>
      <c r="B604" s="8">
        <f>MONTH(Table2[[#This Row],[Date]])</f>
        <v>8</v>
      </c>
      <c r="C604" s="10">
        <v>44414</v>
      </c>
      <c r="D604" s="8">
        <v>153610</v>
      </c>
      <c r="E604" s="8">
        <v>134921</v>
      </c>
      <c r="F604" s="8">
        <v>4.3899999999999997</v>
      </c>
      <c r="G604" s="8">
        <v>5.04</v>
      </c>
      <c r="H604" s="8">
        <v>4.43</v>
      </c>
      <c r="I604" s="9">
        <f>(Table2[[#This Row],[Total Yield in Wh]]-Table2[[#This Row],[Target Yield Wh]])/Table2[[#This Row],[Target Yield Wh]] * 100</f>
        <v>13.851809577456436</v>
      </c>
      <c r="J604" s="8">
        <f>SUM(Table2[[#This Row],[Total Yield in Wh]]-Table2[[#This Row],[Target Yield Wh]])</f>
        <v>18689</v>
      </c>
      <c r="K604" s="9">
        <f>Table2[[#This Row],[Total Yield in Wh]]*0.001*0.1</f>
        <v>15.361000000000002</v>
      </c>
      <c r="L604" s="8"/>
      <c r="M604" s="8"/>
    </row>
    <row r="605" spans="1:13">
      <c r="A605" s="8">
        <f t="shared" si="10"/>
        <v>2021</v>
      </c>
      <c r="B605" s="8">
        <f>MONTH(Table2[[#This Row],[Date]])</f>
        <v>8</v>
      </c>
      <c r="C605" s="10">
        <v>44413</v>
      </c>
      <c r="D605" s="8">
        <v>144160</v>
      </c>
      <c r="E605" s="8">
        <v>134921</v>
      </c>
      <c r="F605" s="8">
        <v>4.12</v>
      </c>
      <c r="G605" s="8">
        <v>4.7300000000000004</v>
      </c>
      <c r="H605" s="8">
        <v>4.43</v>
      </c>
      <c r="I605" s="9">
        <f>(Table2[[#This Row],[Total Yield in Wh]]-Table2[[#This Row],[Target Yield Wh]])/Table2[[#This Row],[Target Yield Wh]] * 100</f>
        <v>6.8477108826646704</v>
      </c>
      <c r="J605" s="8">
        <f>SUM(Table2[[#This Row],[Total Yield in Wh]]-Table2[[#This Row],[Target Yield Wh]])</f>
        <v>9239</v>
      </c>
      <c r="K605" s="9">
        <f>Table2[[#This Row],[Total Yield in Wh]]*0.001*0.1</f>
        <v>14.416</v>
      </c>
      <c r="L605" s="8"/>
      <c r="M605" s="8"/>
    </row>
    <row r="606" spans="1:13">
      <c r="A606" s="8">
        <f t="shared" si="10"/>
        <v>2021</v>
      </c>
      <c r="B606" s="8">
        <f>MONTH(Table2[[#This Row],[Date]])</f>
        <v>8</v>
      </c>
      <c r="C606" s="10">
        <v>44412</v>
      </c>
      <c r="D606" s="8">
        <v>163530</v>
      </c>
      <c r="E606" s="8">
        <v>134921</v>
      </c>
      <c r="F606" s="8">
        <v>4.67</v>
      </c>
      <c r="G606" s="8">
        <v>5.36</v>
      </c>
      <c r="H606" s="8">
        <v>4.43</v>
      </c>
      <c r="I606" s="9">
        <f>(Table2[[#This Row],[Total Yield in Wh]]-Table2[[#This Row],[Target Yield Wh]])/Table2[[#This Row],[Target Yield Wh]] * 100</f>
        <v>21.204260270825149</v>
      </c>
      <c r="J606" s="8">
        <f>SUM(Table2[[#This Row],[Total Yield in Wh]]-Table2[[#This Row],[Target Yield Wh]])</f>
        <v>28609</v>
      </c>
      <c r="K606" s="9">
        <f>Table2[[#This Row],[Total Yield in Wh]]*0.001*0.1</f>
        <v>16.353000000000002</v>
      </c>
      <c r="L606" s="8"/>
      <c r="M606" s="8"/>
    </row>
    <row r="607" spans="1:13">
      <c r="A607" s="8">
        <f t="shared" si="10"/>
        <v>2021</v>
      </c>
      <c r="B607" s="8">
        <f>MONTH(Table2[[#This Row],[Date]])</f>
        <v>8</v>
      </c>
      <c r="C607" s="10">
        <v>44411</v>
      </c>
      <c r="D607" s="8">
        <v>190740</v>
      </c>
      <c r="E607" s="8">
        <v>134921</v>
      </c>
      <c r="F607" s="8">
        <v>5.45</v>
      </c>
      <c r="G607" s="8">
        <v>6.26</v>
      </c>
      <c r="H607" s="8">
        <v>4.43</v>
      </c>
      <c r="I607" s="9">
        <f>(Table2[[#This Row],[Total Yield in Wh]]-Table2[[#This Row],[Target Yield Wh]])/Table2[[#This Row],[Target Yield Wh]] * 100</f>
        <v>41.371617465035094</v>
      </c>
      <c r="J607" s="8">
        <f>SUM(Table2[[#This Row],[Total Yield in Wh]]-Table2[[#This Row],[Target Yield Wh]])</f>
        <v>55819</v>
      </c>
      <c r="K607" s="9">
        <f>Table2[[#This Row],[Total Yield in Wh]]*0.001*0.1</f>
        <v>19.074000000000002</v>
      </c>
      <c r="L607" s="8"/>
      <c r="M607" s="8"/>
    </row>
    <row r="608" spans="1:13">
      <c r="A608" s="8">
        <f t="shared" si="10"/>
        <v>2021</v>
      </c>
      <c r="B608" s="8">
        <f>MONTH(Table2[[#This Row],[Date]])</f>
        <v>8</v>
      </c>
      <c r="C608" s="10">
        <v>44410</v>
      </c>
      <c r="D608" s="8">
        <v>165540</v>
      </c>
      <c r="E608" s="8">
        <v>134921</v>
      </c>
      <c r="F608" s="8">
        <v>4.7300000000000004</v>
      </c>
      <c r="G608" s="8">
        <v>5.43</v>
      </c>
      <c r="H608" s="8">
        <v>4.43</v>
      </c>
      <c r="I608" s="9">
        <f>(Table2[[#This Row],[Total Yield in Wh]]-Table2[[#This Row],[Target Yield Wh]])/Table2[[#This Row],[Target Yield Wh]] * 100</f>
        <v>22.694020945590381</v>
      </c>
      <c r="J608" s="8">
        <f>SUM(Table2[[#This Row],[Total Yield in Wh]]-Table2[[#This Row],[Target Yield Wh]])</f>
        <v>30619</v>
      </c>
      <c r="K608" s="9">
        <f>Table2[[#This Row],[Total Yield in Wh]]*0.001*0.1</f>
        <v>16.553999999999998</v>
      </c>
      <c r="L608" s="8"/>
      <c r="M608" s="8"/>
    </row>
    <row r="609" spans="1:13">
      <c r="A609" s="8">
        <f t="shared" si="10"/>
        <v>2021</v>
      </c>
      <c r="B609" s="8">
        <f>MONTH(Table2[[#This Row],[Date]])</f>
        <v>8</v>
      </c>
      <c r="C609" s="10">
        <v>44409</v>
      </c>
      <c r="D609" s="8">
        <v>196520</v>
      </c>
      <c r="E609" s="8">
        <v>134921</v>
      </c>
      <c r="F609" s="8">
        <v>5.62</v>
      </c>
      <c r="G609" s="8">
        <v>6.45</v>
      </c>
      <c r="H609" s="8">
        <v>4.43</v>
      </c>
      <c r="I609" s="9">
        <f>(Table2[[#This Row],[Total Yield in Wh]]-Table2[[#This Row],[Target Yield Wh]])/Table2[[#This Row],[Target Yield Wh]] * 100</f>
        <v>45.655605873066463</v>
      </c>
      <c r="J609" s="8">
        <f>SUM(Table2[[#This Row],[Total Yield in Wh]]-Table2[[#This Row],[Target Yield Wh]])</f>
        <v>61599</v>
      </c>
      <c r="K609" s="9">
        <f>Table2[[#This Row],[Total Yield in Wh]]*0.001*0.1</f>
        <v>19.652000000000001</v>
      </c>
      <c r="L609" s="8"/>
      <c r="M609" s="8"/>
    </row>
    <row r="610" spans="1:13">
      <c r="A610" s="8">
        <f t="shared" si="10"/>
        <v>2021</v>
      </c>
      <c r="B610" s="8">
        <f>MONTH(Table2[[#This Row],[Date]])</f>
        <v>7</v>
      </c>
      <c r="C610" s="10">
        <v>44408</v>
      </c>
      <c r="D610" s="8">
        <v>183480</v>
      </c>
      <c r="E610" s="8">
        <v>171717</v>
      </c>
      <c r="F610" s="8">
        <v>5.25</v>
      </c>
      <c r="G610" s="8">
        <v>6.02</v>
      </c>
      <c r="H610" s="8">
        <v>5.63</v>
      </c>
      <c r="I610" s="9">
        <f>(Table2[[#This Row],[Total Yield in Wh]]-Table2[[#This Row],[Target Yield Wh]])/Table2[[#This Row],[Target Yield Wh]] * 100</f>
        <v>6.8502244972833211</v>
      </c>
      <c r="J610" s="8">
        <f>SUM(Table2[[#This Row],[Total Yield in Wh]]-Table2[[#This Row],[Target Yield Wh]])</f>
        <v>11763</v>
      </c>
      <c r="K610" s="9">
        <f>Table2[[#This Row],[Total Yield in Wh]]*0.001*0.1</f>
        <v>18.347999999999999</v>
      </c>
      <c r="L610" s="8"/>
      <c r="M610" s="8"/>
    </row>
    <row r="611" spans="1:13">
      <c r="A611" s="8">
        <f t="shared" si="10"/>
        <v>2021</v>
      </c>
      <c r="B611" s="8">
        <f>MONTH(Table2[[#This Row],[Date]])</f>
        <v>7</v>
      </c>
      <c r="C611" s="10">
        <v>44407</v>
      </c>
      <c r="D611" s="8">
        <v>143000</v>
      </c>
      <c r="E611" s="8">
        <v>171717</v>
      </c>
      <c r="F611" s="8">
        <v>4.09</v>
      </c>
      <c r="G611" s="8">
        <v>4.6900000000000004</v>
      </c>
      <c r="H611" s="8">
        <v>5.63</v>
      </c>
      <c r="I611" s="9">
        <f>(Table2[[#This Row],[Total Yield in Wh]]-Table2[[#This Row],[Target Yield Wh]])/Table2[[#This Row],[Target Yield Wh]] * 100</f>
        <v>-16.723446135210839</v>
      </c>
      <c r="J611" s="8">
        <f>SUM(Table2[[#This Row],[Total Yield in Wh]]-Table2[[#This Row],[Target Yield Wh]])</f>
        <v>-28717</v>
      </c>
      <c r="K611" s="9">
        <f>Table2[[#This Row],[Total Yield in Wh]]*0.001*0.1</f>
        <v>14.3</v>
      </c>
      <c r="L611" s="8"/>
      <c r="M611" s="8"/>
    </row>
    <row r="612" spans="1:13">
      <c r="A612" s="8">
        <f t="shared" si="10"/>
        <v>2021</v>
      </c>
      <c r="B612" s="8">
        <f>MONTH(Table2[[#This Row],[Date]])</f>
        <v>7</v>
      </c>
      <c r="C612" s="10">
        <v>44406</v>
      </c>
      <c r="D612" s="8">
        <v>170000</v>
      </c>
      <c r="E612" s="8">
        <v>171717</v>
      </c>
      <c r="F612" s="8">
        <v>4.8600000000000003</v>
      </c>
      <c r="G612" s="8">
        <v>5.58</v>
      </c>
      <c r="H612" s="8">
        <v>5.63</v>
      </c>
      <c r="I612" s="9">
        <f>(Table2[[#This Row],[Total Yield in Wh]]-Table2[[#This Row],[Target Yield Wh]])/Table2[[#This Row],[Target Yield Wh]] * 100</f>
        <v>-0.9999009999009999</v>
      </c>
      <c r="J612" s="8">
        <f>SUM(Table2[[#This Row],[Total Yield in Wh]]-Table2[[#This Row],[Target Yield Wh]])</f>
        <v>-1717</v>
      </c>
      <c r="K612" s="9">
        <f>Table2[[#This Row],[Total Yield in Wh]]*0.001*0.1</f>
        <v>17</v>
      </c>
      <c r="L612" s="8"/>
      <c r="M612" s="8"/>
    </row>
    <row r="613" spans="1:13">
      <c r="A613" s="8">
        <f t="shared" si="10"/>
        <v>2021</v>
      </c>
      <c r="B613" s="8">
        <f>MONTH(Table2[[#This Row],[Date]])</f>
        <v>7</v>
      </c>
      <c r="C613" s="10">
        <v>44405</v>
      </c>
      <c r="D613" s="8">
        <v>128980</v>
      </c>
      <c r="E613" s="8">
        <v>171717</v>
      </c>
      <c r="F613" s="8">
        <v>3.69</v>
      </c>
      <c r="G613" s="8">
        <v>4.2300000000000004</v>
      </c>
      <c r="H613" s="8">
        <v>5.63</v>
      </c>
      <c r="I613" s="9">
        <f>(Table2[[#This Row],[Total Yield in Wh]]-Table2[[#This Row],[Target Yield Wh]])/Table2[[#This Row],[Target Yield Wh]] * 100</f>
        <v>-24.888042535101359</v>
      </c>
      <c r="J613" s="8">
        <f>SUM(Table2[[#This Row],[Total Yield in Wh]]-Table2[[#This Row],[Target Yield Wh]])</f>
        <v>-42737</v>
      </c>
      <c r="K613" s="9">
        <f>Table2[[#This Row],[Total Yield in Wh]]*0.001*0.1</f>
        <v>12.898</v>
      </c>
      <c r="L613" s="8"/>
      <c r="M613" s="8"/>
    </row>
    <row r="614" spans="1:13">
      <c r="A614" s="8">
        <f t="shared" si="10"/>
        <v>2021</v>
      </c>
      <c r="B614" s="8">
        <f>MONTH(Table2[[#This Row],[Date]])</f>
        <v>7</v>
      </c>
      <c r="C614" s="10">
        <v>44404</v>
      </c>
      <c r="D614" s="8">
        <v>157660</v>
      </c>
      <c r="E614" s="8">
        <v>171717</v>
      </c>
      <c r="F614" s="8">
        <v>4.51</v>
      </c>
      <c r="G614" s="8">
        <v>5.17</v>
      </c>
      <c r="H614" s="8">
        <v>5.63</v>
      </c>
      <c r="I614" s="9">
        <f>(Table2[[#This Row],[Total Yield in Wh]]-Table2[[#This Row],[Target Yield Wh]])/Table2[[#This Row],[Target Yield Wh]] * 100</f>
        <v>-8.1861434802611281</v>
      </c>
      <c r="J614" s="8">
        <f>SUM(Table2[[#This Row],[Total Yield in Wh]]-Table2[[#This Row],[Target Yield Wh]])</f>
        <v>-14057</v>
      </c>
      <c r="K614" s="9">
        <f>Table2[[#This Row],[Total Yield in Wh]]*0.001*0.1</f>
        <v>15.766</v>
      </c>
      <c r="L614" s="8"/>
      <c r="M614" s="8"/>
    </row>
    <row r="615" spans="1:13">
      <c r="A615" s="8">
        <f t="shared" si="10"/>
        <v>2021</v>
      </c>
      <c r="B615" s="8">
        <f>MONTH(Table2[[#This Row],[Date]])</f>
        <v>7</v>
      </c>
      <c r="C615" s="10">
        <v>44403</v>
      </c>
      <c r="D615" s="8">
        <v>194190</v>
      </c>
      <c r="E615" s="8">
        <v>171717</v>
      </c>
      <c r="F615" s="8">
        <v>5.55</v>
      </c>
      <c r="G615" s="8">
        <v>6.37</v>
      </c>
      <c r="H615" s="8">
        <v>5.63</v>
      </c>
      <c r="I615" s="9">
        <f>(Table2[[#This Row],[Total Yield in Wh]]-Table2[[#This Row],[Target Yield Wh]])/Table2[[#This Row],[Target Yield Wh]] * 100</f>
        <v>13.087230734289557</v>
      </c>
      <c r="J615" s="8">
        <f>SUM(Table2[[#This Row],[Total Yield in Wh]]-Table2[[#This Row],[Target Yield Wh]])</f>
        <v>22473</v>
      </c>
      <c r="K615" s="9">
        <f>Table2[[#This Row],[Total Yield in Wh]]*0.001*0.1</f>
        <v>19.419</v>
      </c>
      <c r="L615" s="8"/>
      <c r="M615" s="8"/>
    </row>
    <row r="616" spans="1:13">
      <c r="A616" s="8">
        <f t="shared" si="10"/>
        <v>2021</v>
      </c>
      <c r="B616" s="8">
        <f>MONTH(Table2[[#This Row],[Date]])</f>
        <v>7</v>
      </c>
      <c r="C616" s="10">
        <v>44402</v>
      </c>
      <c r="D616" s="8">
        <v>208680</v>
      </c>
      <c r="E616" s="8">
        <v>171717</v>
      </c>
      <c r="F616" s="8">
        <v>5.97</v>
      </c>
      <c r="G616" s="8">
        <v>6.84</v>
      </c>
      <c r="H616" s="8">
        <v>5.63</v>
      </c>
      <c r="I616" s="9">
        <f>(Table2[[#This Row],[Total Yield in Wh]]-Table2[[#This Row],[Target Yield Wh]])/Table2[[#This Row],[Target Yield Wh]] * 100</f>
        <v>21.525533290239174</v>
      </c>
      <c r="J616" s="8">
        <f>SUM(Table2[[#This Row],[Total Yield in Wh]]-Table2[[#This Row],[Target Yield Wh]])</f>
        <v>36963</v>
      </c>
      <c r="K616" s="9">
        <f>Table2[[#This Row],[Total Yield in Wh]]*0.001*0.1</f>
        <v>20.868000000000002</v>
      </c>
      <c r="L616" s="8"/>
      <c r="M616" s="8"/>
    </row>
    <row r="617" spans="1:13">
      <c r="A617" s="8">
        <f t="shared" si="10"/>
        <v>2021</v>
      </c>
      <c r="B617" s="8">
        <f>MONTH(Table2[[#This Row],[Date]])</f>
        <v>7</v>
      </c>
      <c r="C617" s="10">
        <v>44401</v>
      </c>
      <c r="D617" s="8">
        <v>152910</v>
      </c>
      <c r="E617" s="8">
        <v>171717</v>
      </c>
      <c r="F617" s="8">
        <v>4.37</v>
      </c>
      <c r="G617" s="8">
        <v>5.0199999999999996</v>
      </c>
      <c r="H617" s="8">
        <v>5.63</v>
      </c>
      <c r="I617" s="9">
        <f>(Table2[[#This Row],[Total Yield in Wh]]-Table2[[#This Row],[Target Yield Wh]])/Table2[[#This Row],[Target Yield Wh]] * 100</f>
        <v>-10.952322717028599</v>
      </c>
      <c r="J617" s="8">
        <f>SUM(Table2[[#This Row],[Total Yield in Wh]]-Table2[[#This Row],[Target Yield Wh]])</f>
        <v>-18807</v>
      </c>
      <c r="K617" s="9">
        <f>Table2[[#This Row],[Total Yield in Wh]]*0.001*0.1</f>
        <v>15.291</v>
      </c>
      <c r="L617" s="8"/>
      <c r="M617" s="8"/>
    </row>
    <row r="618" spans="1:13">
      <c r="A618" s="8">
        <f t="shared" si="10"/>
        <v>2021</v>
      </c>
      <c r="B618" s="8">
        <f>MONTH(Table2[[#This Row],[Date]])</f>
        <v>7</v>
      </c>
      <c r="C618" s="10">
        <v>44400</v>
      </c>
      <c r="D618" s="8">
        <v>167990</v>
      </c>
      <c r="E618" s="8">
        <v>171717</v>
      </c>
      <c r="F618" s="8">
        <v>4.8</v>
      </c>
      <c r="G618" s="8">
        <v>5.51</v>
      </c>
      <c r="H618" s="8">
        <v>5.63</v>
      </c>
      <c r="I618" s="9">
        <f>(Table2[[#This Row],[Total Yield in Wh]]-Table2[[#This Row],[Target Yield Wh]])/Table2[[#This Row],[Target Yield Wh]] * 100</f>
        <v>-2.1704315821962883</v>
      </c>
      <c r="J618" s="8">
        <f>SUM(Table2[[#This Row],[Total Yield in Wh]]-Table2[[#This Row],[Target Yield Wh]])</f>
        <v>-3727</v>
      </c>
      <c r="K618" s="9">
        <f>Table2[[#This Row],[Total Yield in Wh]]*0.001*0.1</f>
        <v>16.799000000000003</v>
      </c>
      <c r="L618" s="8"/>
      <c r="M618" s="8"/>
    </row>
    <row r="619" spans="1:13">
      <c r="A619" s="8">
        <f t="shared" si="10"/>
        <v>2021</v>
      </c>
      <c r="B619" s="8">
        <f>MONTH(Table2[[#This Row],[Date]])</f>
        <v>7</v>
      </c>
      <c r="C619" s="10">
        <v>44399</v>
      </c>
      <c r="D619" s="8">
        <v>162890</v>
      </c>
      <c r="E619" s="8">
        <v>171717</v>
      </c>
      <c r="F619" s="8">
        <v>4.66</v>
      </c>
      <c r="G619" s="8">
        <v>5.34</v>
      </c>
      <c r="H619" s="8">
        <v>5.63</v>
      </c>
      <c r="I619" s="9">
        <f>(Table2[[#This Row],[Total Yield in Wh]]-Table2[[#This Row],[Target Yield Wh]])/Table2[[#This Row],[Target Yield Wh]] * 100</f>
        <v>-5.1404345521992578</v>
      </c>
      <c r="J619" s="8">
        <f>SUM(Table2[[#This Row],[Total Yield in Wh]]-Table2[[#This Row],[Target Yield Wh]])</f>
        <v>-8827</v>
      </c>
      <c r="K619" s="9">
        <f>Table2[[#This Row],[Total Yield in Wh]]*0.001*0.1</f>
        <v>16.289000000000001</v>
      </c>
      <c r="L619" s="8"/>
      <c r="M619" s="8"/>
    </row>
    <row r="620" spans="1:13">
      <c r="A620" s="8">
        <f t="shared" si="10"/>
        <v>2021</v>
      </c>
      <c r="B620" s="8">
        <f>MONTH(Table2[[#This Row],[Date]])</f>
        <v>7</v>
      </c>
      <c r="C620" s="10">
        <v>44398</v>
      </c>
      <c r="D620" s="8">
        <v>106580</v>
      </c>
      <c r="E620" s="8">
        <v>171717</v>
      </c>
      <c r="F620" s="8">
        <v>3.05</v>
      </c>
      <c r="G620" s="8">
        <v>3.5</v>
      </c>
      <c r="H620" s="8">
        <v>5.63</v>
      </c>
      <c r="I620" s="9">
        <f>(Table2[[#This Row],[Total Yield in Wh]]-Table2[[#This Row],[Target Yield Wh]])/Table2[[#This Row],[Target Yield Wh]] * 100</f>
        <v>-37.932761462173225</v>
      </c>
      <c r="J620" s="8">
        <f>SUM(Table2[[#This Row],[Total Yield in Wh]]-Table2[[#This Row],[Target Yield Wh]])</f>
        <v>-65137</v>
      </c>
      <c r="K620" s="9">
        <f>Table2[[#This Row],[Total Yield in Wh]]*0.001*0.1</f>
        <v>10.658000000000001</v>
      </c>
      <c r="L620" s="8"/>
      <c r="M620" s="8"/>
    </row>
    <row r="621" spans="1:13">
      <c r="A621" s="8">
        <f t="shared" si="10"/>
        <v>2021</v>
      </c>
      <c r="B621" s="8">
        <f>MONTH(Table2[[#This Row],[Date]])</f>
        <v>7</v>
      </c>
      <c r="C621" s="10">
        <v>44397</v>
      </c>
      <c r="D621" s="8">
        <v>182860</v>
      </c>
      <c r="E621" s="8">
        <v>171717</v>
      </c>
      <c r="F621" s="8">
        <v>5.23</v>
      </c>
      <c r="G621" s="8">
        <v>6</v>
      </c>
      <c r="H621" s="8">
        <v>5.63</v>
      </c>
      <c r="I621" s="9">
        <f>(Table2[[#This Row],[Total Yield in Wh]]-Table2[[#This Row],[Target Yield Wh]])/Table2[[#This Row],[Target Yield Wh]] * 100</f>
        <v>6.4891653126947242</v>
      </c>
      <c r="J621" s="8">
        <f>SUM(Table2[[#This Row],[Total Yield in Wh]]-Table2[[#This Row],[Target Yield Wh]])</f>
        <v>11143</v>
      </c>
      <c r="K621" s="9">
        <f>Table2[[#This Row],[Total Yield in Wh]]*0.001*0.1</f>
        <v>18.286000000000001</v>
      </c>
      <c r="L621" s="8"/>
      <c r="M621" s="8"/>
    </row>
    <row r="622" spans="1:13">
      <c r="A622" s="8">
        <f t="shared" si="10"/>
        <v>2021</v>
      </c>
      <c r="B622" s="8">
        <f>MONTH(Table2[[#This Row],[Date]])</f>
        <v>7</v>
      </c>
      <c r="C622" s="10">
        <v>44396</v>
      </c>
      <c r="D622" s="8">
        <v>203250</v>
      </c>
      <c r="E622" s="8">
        <v>171717</v>
      </c>
      <c r="F622" s="8">
        <v>5.81</v>
      </c>
      <c r="G622" s="8">
        <v>6.67</v>
      </c>
      <c r="H622" s="8">
        <v>5.63</v>
      </c>
      <c r="I622" s="9">
        <f>(Table2[[#This Row],[Total Yield in Wh]]-Table2[[#This Row],[Target Yield Wh]])/Table2[[#This Row],[Target Yield Wh]] * 100</f>
        <v>18.363353657471304</v>
      </c>
      <c r="J622" s="8">
        <f>SUM(Table2[[#This Row],[Total Yield in Wh]]-Table2[[#This Row],[Target Yield Wh]])</f>
        <v>31533</v>
      </c>
      <c r="K622" s="9">
        <f>Table2[[#This Row],[Total Yield in Wh]]*0.001*0.1</f>
        <v>20.325000000000003</v>
      </c>
      <c r="L622" s="8"/>
      <c r="M622" s="8"/>
    </row>
    <row r="623" spans="1:13">
      <c r="A623" s="8">
        <f t="shared" si="10"/>
        <v>2021</v>
      </c>
      <c r="B623" s="8">
        <f>MONTH(Table2[[#This Row],[Date]])</f>
        <v>7</v>
      </c>
      <c r="C623" s="10">
        <v>44395</v>
      </c>
      <c r="D623" s="8">
        <v>212070</v>
      </c>
      <c r="E623" s="8">
        <v>171717</v>
      </c>
      <c r="F623" s="8">
        <v>6.06</v>
      </c>
      <c r="G623" s="8">
        <v>6.96</v>
      </c>
      <c r="H623" s="8">
        <v>5.63</v>
      </c>
      <c r="I623" s="9">
        <f>(Table2[[#This Row],[Total Yield in Wh]]-Table2[[#This Row],[Target Yield Wh]])/Table2[[#This Row],[Target Yield Wh]] * 100</f>
        <v>23.499711735005853</v>
      </c>
      <c r="J623" s="8">
        <f>SUM(Table2[[#This Row],[Total Yield in Wh]]-Table2[[#This Row],[Target Yield Wh]])</f>
        <v>40353</v>
      </c>
      <c r="K623" s="9">
        <f>Table2[[#This Row],[Total Yield in Wh]]*0.001*0.1</f>
        <v>21.207000000000001</v>
      </c>
      <c r="L623" s="8"/>
      <c r="M623" s="8"/>
    </row>
    <row r="624" spans="1:13">
      <c r="A624" s="8">
        <f t="shared" si="10"/>
        <v>2021</v>
      </c>
      <c r="B624" s="8">
        <f>MONTH(Table2[[#This Row],[Date]])</f>
        <v>7</v>
      </c>
      <c r="C624" s="10">
        <v>44394</v>
      </c>
      <c r="D624" s="8">
        <v>174230</v>
      </c>
      <c r="E624" s="8">
        <v>171717</v>
      </c>
      <c r="F624" s="8">
        <v>4.9800000000000004</v>
      </c>
      <c r="G624" s="8">
        <v>5.71</v>
      </c>
      <c r="H624" s="8">
        <v>5.63</v>
      </c>
      <c r="I624" s="9">
        <f>(Table2[[#This Row],[Total Yield in Wh]]-Table2[[#This Row],[Target Yield Wh]])/Table2[[#This Row],[Target Yield Wh]] * 100</f>
        <v>1.4634544046308753</v>
      </c>
      <c r="J624" s="8">
        <f>SUM(Table2[[#This Row],[Total Yield in Wh]]-Table2[[#This Row],[Target Yield Wh]])</f>
        <v>2513</v>
      </c>
      <c r="K624" s="9">
        <f>Table2[[#This Row],[Total Yield in Wh]]*0.001*0.1</f>
        <v>17.422999999999998</v>
      </c>
      <c r="L624" s="8"/>
      <c r="M624" s="8"/>
    </row>
    <row r="625" spans="1:13">
      <c r="A625" s="8">
        <f t="shared" si="10"/>
        <v>2021</v>
      </c>
      <c r="B625" s="8">
        <f>MONTH(Table2[[#This Row],[Date]])</f>
        <v>7</v>
      </c>
      <c r="C625" s="10">
        <v>44393</v>
      </c>
      <c r="D625" s="8">
        <v>186870</v>
      </c>
      <c r="E625" s="8">
        <v>171717</v>
      </c>
      <c r="F625" s="8">
        <v>5.34</v>
      </c>
      <c r="G625" s="8">
        <v>6.13</v>
      </c>
      <c r="H625" s="8">
        <v>5.63</v>
      </c>
      <c r="I625" s="9">
        <f>(Table2[[#This Row],[Total Yield in Wh]]-Table2[[#This Row],[Target Yield Wh]])/Table2[[#This Row],[Target Yield Wh]] * 100</f>
        <v>8.8244029420500016</v>
      </c>
      <c r="J625" s="8">
        <f>SUM(Table2[[#This Row],[Total Yield in Wh]]-Table2[[#This Row],[Target Yield Wh]])</f>
        <v>15153</v>
      </c>
      <c r="K625" s="9">
        <f>Table2[[#This Row],[Total Yield in Wh]]*0.001*0.1</f>
        <v>18.687000000000001</v>
      </c>
      <c r="L625" s="8"/>
      <c r="M625" s="8"/>
    </row>
    <row r="626" spans="1:13">
      <c r="A626" s="8">
        <f t="shared" si="10"/>
        <v>2021</v>
      </c>
      <c r="B626" s="8">
        <f>MONTH(Table2[[#This Row],[Date]])</f>
        <v>7</v>
      </c>
      <c r="C626" s="10">
        <v>44392</v>
      </c>
      <c r="D626" s="8">
        <v>155420</v>
      </c>
      <c r="E626" s="8">
        <v>171717</v>
      </c>
      <c r="F626" s="8">
        <v>4.4400000000000004</v>
      </c>
      <c r="G626" s="8">
        <v>5.0999999999999996</v>
      </c>
      <c r="H626" s="8">
        <v>5.63</v>
      </c>
      <c r="I626" s="9">
        <f>(Table2[[#This Row],[Total Yield in Wh]]-Table2[[#This Row],[Target Yield Wh]])/Table2[[#This Row],[Target Yield Wh]] * 100</f>
        <v>-9.490615372968314</v>
      </c>
      <c r="J626" s="8">
        <f>SUM(Table2[[#This Row],[Total Yield in Wh]]-Table2[[#This Row],[Target Yield Wh]])</f>
        <v>-16297</v>
      </c>
      <c r="K626" s="9">
        <f>Table2[[#This Row],[Total Yield in Wh]]*0.001*0.1</f>
        <v>15.542000000000002</v>
      </c>
      <c r="L626" s="8"/>
      <c r="M626" s="8"/>
    </row>
    <row r="627" spans="1:13">
      <c r="A627" s="8">
        <f t="shared" si="10"/>
        <v>2021</v>
      </c>
      <c r="B627" s="8">
        <f>MONTH(Table2[[#This Row],[Date]])</f>
        <v>7</v>
      </c>
      <c r="C627" s="10">
        <v>44391</v>
      </c>
      <c r="D627" s="8">
        <v>83770</v>
      </c>
      <c r="E627" s="8">
        <v>171717</v>
      </c>
      <c r="F627" s="8">
        <v>2.39</v>
      </c>
      <c r="G627" s="8">
        <v>2.75</v>
      </c>
      <c r="H627" s="8">
        <v>5.63</v>
      </c>
      <c r="I627" s="9">
        <f>(Table2[[#This Row],[Total Yield in Wh]]-Table2[[#This Row],[Target Yield Wh]])/Table2[[#This Row],[Target Yield Wh]] * 100</f>
        <v>-51.216245333892395</v>
      </c>
      <c r="J627" s="8">
        <f>SUM(Table2[[#This Row],[Total Yield in Wh]]-Table2[[#This Row],[Target Yield Wh]])</f>
        <v>-87947</v>
      </c>
      <c r="K627" s="9">
        <f>Table2[[#This Row],[Total Yield in Wh]]*0.001*0.1</f>
        <v>8.3770000000000007</v>
      </c>
      <c r="L627" s="8"/>
      <c r="M627" s="8"/>
    </row>
    <row r="628" spans="1:13">
      <c r="A628" s="8">
        <f t="shared" si="10"/>
        <v>2021</v>
      </c>
      <c r="B628" s="8">
        <f>MONTH(Table2[[#This Row],[Date]])</f>
        <v>7</v>
      </c>
      <c r="C628" s="10">
        <v>44390</v>
      </c>
      <c r="D628" s="8">
        <v>150450</v>
      </c>
      <c r="E628" s="8">
        <v>171717</v>
      </c>
      <c r="F628" s="8">
        <v>4.3</v>
      </c>
      <c r="G628" s="8">
        <v>4.93</v>
      </c>
      <c r="H628" s="8">
        <v>5.63</v>
      </c>
      <c r="I628" s="9">
        <f>(Table2[[#This Row],[Total Yield in Wh]]-Table2[[#This Row],[Target Yield Wh]])/Table2[[#This Row],[Target Yield Wh]] * 100</f>
        <v>-12.384912384912385</v>
      </c>
      <c r="J628" s="8">
        <f>SUM(Table2[[#This Row],[Total Yield in Wh]]-Table2[[#This Row],[Target Yield Wh]])</f>
        <v>-21267</v>
      </c>
      <c r="K628" s="9">
        <f>Table2[[#This Row],[Total Yield in Wh]]*0.001*0.1</f>
        <v>15.045000000000002</v>
      </c>
      <c r="L628" s="8"/>
      <c r="M628" s="8"/>
    </row>
    <row r="629" spans="1:13">
      <c r="A629" s="8">
        <f t="shared" si="10"/>
        <v>2021</v>
      </c>
      <c r="B629" s="8">
        <f>MONTH(Table2[[#This Row],[Date]])</f>
        <v>7</v>
      </c>
      <c r="C629" s="10">
        <v>44389</v>
      </c>
      <c r="D629" s="8">
        <v>76900</v>
      </c>
      <c r="E629" s="8">
        <v>171717</v>
      </c>
      <c r="F629" s="8">
        <v>2.2000000000000002</v>
      </c>
      <c r="G629" s="8">
        <v>2.52</v>
      </c>
      <c r="H629" s="8">
        <v>5.63</v>
      </c>
      <c r="I629" s="9">
        <f>(Table2[[#This Row],[Total Yield in Wh]]-Table2[[#This Row],[Target Yield Wh]])/Table2[[#This Row],[Target Yield Wh]] * 100</f>
        <v>-55.217014040543454</v>
      </c>
      <c r="J629" s="8">
        <f>SUM(Table2[[#This Row],[Total Yield in Wh]]-Table2[[#This Row],[Target Yield Wh]])</f>
        <v>-94817</v>
      </c>
      <c r="K629" s="9">
        <f>Table2[[#This Row],[Total Yield in Wh]]*0.001*0.1</f>
        <v>7.6900000000000013</v>
      </c>
      <c r="L629" s="8"/>
      <c r="M629" s="8"/>
    </row>
    <row r="630" spans="1:13">
      <c r="A630" s="8">
        <f t="shared" si="10"/>
        <v>2021</v>
      </c>
      <c r="B630" s="8">
        <f>MONTH(Table2[[#This Row],[Date]])</f>
        <v>7</v>
      </c>
      <c r="C630" s="10">
        <v>44388</v>
      </c>
      <c r="D630" s="8">
        <v>208850</v>
      </c>
      <c r="E630" s="8">
        <v>171717</v>
      </c>
      <c r="F630" s="8">
        <v>5.97</v>
      </c>
      <c r="G630" s="8">
        <v>6.85</v>
      </c>
      <c r="H630" s="8">
        <v>5.63</v>
      </c>
      <c r="I630" s="9">
        <f>(Table2[[#This Row],[Total Yield in Wh]]-Table2[[#This Row],[Target Yield Wh]])/Table2[[#This Row],[Target Yield Wh]] * 100</f>
        <v>21.624533389239271</v>
      </c>
      <c r="J630" s="8">
        <f>SUM(Table2[[#This Row],[Total Yield in Wh]]-Table2[[#This Row],[Target Yield Wh]])</f>
        <v>37133</v>
      </c>
      <c r="K630" s="9">
        <f>Table2[[#This Row],[Total Yield in Wh]]*0.001*0.1</f>
        <v>20.885000000000002</v>
      </c>
      <c r="L630" s="8"/>
      <c r="M630" s="8"/>
    </row>
    <row r="631" spans="1:13">
      <c r="A631" s="8">
        <f t="shared" si="10"/>
        <v>2021</v>
      </c>
      <c r="B631" s="8">
        <f>MONTH(Table2[[#This Row],[Date]])</f>
        <v>7</v>
      </c>
      <c r="C631" s="10">
        <v>44387</v>
      </c>
      <c r="D631" s="8">
        <v>166050</v>
      </c>
      <c r="E631" s="8">
        <v>171717</v>
      </c>
      <c r="F631" s="8">
        <v>4.75</v>
      </c>
      <c r="G631" s="8">
        <v>5.45</v>
      </c>
      <c r="H631" s="8">
        <v>5.63</v>
      </c>
      <c r="I631" s="9">
        <f>(Table2[[#This Row],[Total Yield in Wh]]-Table2[[#This Row],[Target Yield Wh]])/Table2[[#This Row],[Target Yield Wh]] * 100</f>
        <v>-3.3001974178444771</v>
      </c>
      <c r="J631" s="8">
        <f>SUM(Table2[[#This Row],[Total Yield in Wh]]-Table2[[#This Row],[Target Yield Wh]])</f>
        <v>-5667</v>
      </c>
      <c r="K631" s="9">
        <f>Table2[[#This Row],[Total Yield in Wh]]*0.001*0.1</f>
        <v>16.605</v>
      </c>
      <c r="L631" s="8"/>
      <c r="M631" s="8"/>
    </row>
    <row r="632" spans="1:13">
      <c r="A632" s="8">
        <f t="shared" si="10"/>
        <v>2021</v>
      </c>
      <c r="B632" s="8">
        <f>MONTH(Table2[[#This Row],[Date]])</f>
        <v>7</v>
      </c>
      <c r="C632" s="10">
        <v>44386</v>
      </c>
      <c r="D632" s="8">
        <v>179100</v>
      </c>
      <c r="E632" s="8">
        <v>171717</v>
      </c>
      <c r="F632" s="8">
        <v>5.12</v>
      </c>
      <c r="G632" s="8">
        <v>5.87</v>
      </c>
      <c r="H632" s="8">
        <v>5.63</v>
      </c>
      <c r="I632" s="9">
        <f>(Table2[[#This Row],[Total Yield in Wh]]-Table2[[#This Row],[Target Yield Wh]])/Table2[[#This Row],[Target Yield Wh]] * 100</f>
        <v>4.2995160642219465</v>
      </c>
      <c r="J632" s="8">
        <f>SUM(Table2[[#This Row],[Total Yield in Wh]]-Table2[[#This Row],[Target Yield Wh]])</f>
        <v>7383</v>
      </c>
      <c r="K632" s="9">
        <f>Table2[[#This Row],[Total Yield in Wh]]*0.001*0.1</f>
        <v>17.91</v>
      </c>
      <c r="L632" s="8"/>
      <c r="M632" s="8"/>
    </row>
    <row r="633" spans="1:13">
      <c r="A633" s="8">
        <f t="shared" si="10"/>
        <v>2021</v>
      </c>
      <c r="B633" s="8">
        <f>MONTH(Table2[[#This Row],[Date]])</f>
        <v>7</v>
      </c>
      <c r="C633" s="10">
        <v>44385</v>
      </c>
      <c r="D633" s="8">
        <v>72550</v>
      </c>
      <c r="E633" s="8">
        <v>171717</v>
      </c>
      <c r="F633" s="8">
        <v>2.0699999999999998</v>
      </c>
      <c r="G633" s="8">
        <v>2.38</v>
      </c>
      <c r="H633" s="8">
        <v>5.63</v>
      </c>
      <c r="I633" s="9">
        <f>(Table2[[#This Row],[Total Yield in Wh]]-Table2[[#This Row],[Target Yield Wh]])/Table2[[#This Row],[Target Yield Wh]] * 100</f>
        <v>-57.750251867898925</v>
      </c>
      <c r="J633" s="8">
        <f>SUM(Table2[[#This Row],[Total Yield in Wh]]-Table2[[#This Row],[Target Yield Wh]])</f>
        <v>-99167</v>
      </c>
      <c r="K633" s="9">
        <f>Table2[[#This Row],[Total Yield in Wh]]*0.001*0.1</f>
        <v>7.2549999999999999</v>
      </c>
      <c r="L633" s="8"/>
      <c r="M633" s="8"/>
    </row>
    <row r="634" spans="1:13">
      <c r="A634" s="8">
        <f t="shared" si="10"/>
        <v>2021</v>
      </c>
      <c r="B634" s="8">
        <f>MONTH(Table2[[#This Row],[Date]])</f>
        <v>7</v>
      </c>
      <c r="C634" s="10">
        <v>44384</v>
      </c>
      <c r="D634" s="8">
        <v>56640</v>
      </c>
      <c r="E634" s="8">
        <v>171717</v>
      </c>
      <c r="F634" s="8">
        <v>1.62</v>
      </c>
      <c r="G634" s="8">
        <v>1.86</v>
      </c>
      <c r="H634" s="8">
        <v>5.63</v>
      </c>
      <c r="I634" s="9">
        <f>(Table2[[#This Row],[Total Yield in Wh]]-Table2[[#This Row],[Target Yield Wh]])/Table2[[#This Row],[Target Yield Wh]] * 100</f>
        <v>-67.015496427261141</v>
      </c>
      <c r="J634" s="8">
        <f>SUM(Table2[[#This Row],[Total Yield in Wh]]-Table2[[#This Row],[Target Yield Wh]])</f>
        <v>-115077</v>
      </c>
      <c r="K634" s="9">
        <f>Table2[[#This Row],[Total Yield in Wh]]*0.001*0.1</f>
        <v>5.6640000000000006</v>
      </c>
      <c r="L634" s="8"/>
      <c r="M634" s="8"/>
    </row>
    <row r="635" spans="1:13">
      <c r="A635" s="8">
        <f t="shared" si="10"/>
        <v>2021</v>
      </c>
      <c r="B635" s="8">
        <f>MONTH(Table2[[#This Row],[Date]])</f>
        <v>7</v>
      </c>
      <c r="C635" s="10">
        <v>44383</v>
      </c>
      <c r="D635" s="8">
        <v>193670</v>
      </c>
      <c r="E635" s="8">
        <v>171717</v>
      </c>
      <c r="F635" s="8">
        <v>5.54</v>
      </c>
      <c r="G635" s="8">
        <v>6.35</v>
      </c>
      <c r="H635" s="8">
        <v>5.63</v>
      </c>
      <c r="I635" s="9">
        <f>(Table2[[#This Row],[Total Yield in Wh]]-Table2[[#This Row],[Target Yield Wh]])/Table2[[#This Row],[Target Yield Wh]] * 100</f>
        <v>12.784406902053961</v>
      </c>
      <c r="J635" s="8">
        <f>SUM(Table2[[#This Row],[Total Yield in Wh]]-Table2[[#This Row],[Target Yield Wh]])</f>
        <v>21953</v>
      </c>
      <c r="K635" s="9">
        <f>Table2[[#This Row],[Total Yield in Wh]]*0.001*0.1</f>
        <v>19.367000000000004</v>
      </c>
      <c r="L635" s="8"/>
      <c r="M635" s="8"/>
    </row>
    <row r="636" spans="1:13">
      <c r="A636" s="8">
        <f t="shared" si="10"/>
        <v>2021</v>
      </c>
      <c r="B636" s="8">
        <f>MONTH(Table2[[#This Row],[Date]])</f>
        <v>7</v>
      </c>
      <c r="C636" s="10">
        <v>44382</v>
      </c>
      <c r="D636" s="8">
        <v>200290</v>
      </c>
      <c r="E636" s="8">
        <v>171717</v>
      </c>
      <c r="F636" s="8">
        <v>5.73</v>
      </c>
      <c r="G636" s="8">
        <v>6.57</v>
      </c>
      <c r="H636" s="8">
        <v>5.63</v>
      </c>
      <c r="I636" s="9">
        <f>(Table2[[#This Row],[Total Yield in Wh]]-Table2[[#This Row],[Target Yield Wh]])/Table2[[#This Row],[Target Yield Wh]] * 100</f>
        <v>16.639587227822521</v>
      </c>
      <c r="J636" s="8">
        <f>SUM(Table2[[#This Row],[Total Yield in Wh]]-Table2[[#This Row],[Target Yield Wh]])</f>
        <v>28573</v>
      </c>
      <c r="K636" s="9">
        <f>Table2[[#This Row],[Total Yield in Wh]]*0.001*0.1</f>
        <v>20.029</v>
      </c>
      <c r="L636" s="8"/>
      <c r="M636" s="8"/>
    </row>
    <row r="637" spans="1:13">
      <c r="A637" s="8">
        <f t="shared" si="10"/>
        <v>2021</v>
      </c>
      <c r="B637" s="8">
        <f>MONTH(Table2[[#This Row],[Date]])</f>
        <v>7</v>
      </c>
      <c r="C637" s="10">
        <v>44381</v>
      </c>
      <c r="D637" s="8">
        <v>199950</v>
      </c>
      <c r="E637" s="8">
        <v>171717</v>
      </c>
      <c r="F637" s="8">
        <v>5.72</v>
      </c>
      <c r="G637" s="8">
        <v>6.56</v>
      </c>
      <c r="H637" s="8">
        <v>5.63</v>
      </c>
      <c r="I637" s="9">
        <f>(Table2[[#This Row],[Total Yield in Wh]]-Table2[[#This Row],[Target Yield Wh]])/Table2[[#This Row],[Target Yield Wh]] * 100</f>
        <v>16.441587029822323</v>
      </c>
      <c r="J637" s="8">
        <f>SUM(Table2[[#This Row],[Total Yield in Wh]]-Table2[[#This Row],[Target Yield Wh]])</f>
        <v>28233</v>
      </c>
      <c r="K637" s="9">
        <f>Table2[[#This Row],[Total Yield in Wh]]*0.001*0.1</f>
        <v>19.995000000000005</v>
      </c>
      <c r="L637" s="8"/>
      <c r="M637" s="8"/>
    </row>
    <row r="638" spans="1:13">
      <c r="A638" s="8">
        <f t="shared" si="10"/>
        <v>2021</v>
      </c>
      <c r="B638" s="8">
        <f>MONTH(Table2[[#This Row],[Date]])</f>
        <v>7</v>
      </c>
      <c r="C638" s="10">
        <v>44380</v>
      </c>
      <c r="D638" s="8">
        <v>214530</v>
      </c>
      <c r="E638" s="8">
        <v>171717</v>
      </c>
      <c r="F638" s="8">
        <v>6.13</v>
      </c>
      <c r="G638" s="8">
        <v>7.04</v>
      </c>
      <c r="H638" s="8">
        <v>5.63</v>
      </c>
      <c r="I638" s="9">
        <f>(Table2[[#This Row],[Total Yield in Wh]]-Table2[[#This Row],[Target Yield Wh]])/Table2[[#This Row],[Target Yield Wh]] * 100</f>
        <v>24.932301402889639</v>
      </c>
      <c r="J638" s="8">
        <f>SUM(Table2[[#This Row],[Total Yield in Wh]]-Table2[[#This Row],[Target Yield Wh]])</f>
        <v>42813</v>
      </c>
      <c r="K638" s="9">
        <f>Table2[[#This Row],[Total Yield in Wh]]*0.001*0.1</f>
        <v>21.453000000000003</v>
      </c>
      <c r="L638" s="8"/>
      <c r="M638" s="8"/>
    </row>
    <row r="639" spans="1:13">
      <c r="A639" s="8">
        <f t="shared" si="10"/>
        <v>2021</v>
      </c>
      <c r="B639" s="8">
        <f>MONTH(Table2[[#This Row],[Date]])</f>
        <v>7</v>
      </c>
      <c r="C639" s="10">
        <v>44379</v>
      </c>
      <c r="D639" s="8">
        <v>229080</v>
      </c>
      <c r="E639" s="8">
        <v>171717</v>
      </c>
      <c r="F639" s="8">
        <v>6.55</v>
      </c>
      <c r="G639" s="8">
        <v>7.51</v>
      </c>
      <c r="H639" s="8">
        <v>5.63</v>
      </c>
      <c r="I639" s="9">
        <f>(Table2[[#This Row],[Total Yield in Wh]]-Table2[[#This Row],[Target Yield Wh]])/Table2[[#This Row],[Target Yield Wh]] * 100</f>
        <v>33.405545170251052</v>
      </c>
      <c r="J639" s="8">
        <f>SUM(Table2[[#This Row],[Total Yield in Wh]]-Table2[[#This Row],[Target Yield Wh]])</f>
        <v>57363</v>
      </c>
      <c r="K639" s="9">
        <f>Table2[[#This Row],[Total Yield in Wh]]*0.001*0.1</f>
        <v>22.908000000000001</v>
      </c>
      <c r="L639" s="8"/>
      <c r="M639" s="8"/>
    </row>
    <row r="640" spans="1:13">
      <c r="A640" s="8">
        <f t="shared" si="10"/>
        <v>2021</v>
      </c>
      <c r="B640" s="8">
        <f>MONTH(Table2[[#This Row],[Date]])</f>
        <v>7</v>
      </c>
      <c r="C640" s="10">
        <v>44378</v>
      </c>
      <c r="D640" s="8">
        <v>232100</v>
      </c>
      <c r="E640" s="8">
        <v>171717</v>
      </c>
      <c r="F640" s="8">
        <v>6.64</v>
      </c>
      <c r="G640" s="8">
        <v>7.61</v>
      </c>
      <c r="H640" s="8">
        <v>5.63</v>
      </c>
      <c r="I640" s="9">
        <f>(Table2[[#This Row],[Total Yield in Wh]]-Table2[[#This Row],[Target Yield Wh]])/Table2[[#This Row],[Target Yield Wh]] * 100</f>
        <v>35.164252811311634</v>
      </c>
      <c r="J640" s="8">
        <f>SUM(Table2[[#This Row],[Total Yield in Wh]]-Table2[[#This Row],[Target Yield Wh]])</f>
        <v>60383</v>
      </c>
      <c r="K640" s="9">
        <f>Table2[[#This Row],[Total Yield in Wh]]*0.001*0.1</f>
        <v>23.21</v>
      </c>
      <c r="L640" s="8"/>
      <c r="M640" s="8"/>
    </row>
    <row r="641" spans="1:13">
      <c r="A641" s="8">
        <f t="shared" si="10"/>
        <v>2021</v>
      </c>
      <c r="B641" s="8">
        <f>MONTH(Table2[[#This Row],[Date]])</f>
        <v>6</v>
      </c>
      <c r="C641" s="10">
        <v>44377</v>
      </c>
      <c r="D641" s="8">
        <v>212980</v>
      </c>
      <c r="E641" s="8">
        <v>190116</v>
      </c>
      <c r="F641" s="8">
        <v>6.09</v>
      </c>
      <c r="G641" s="8">
        <v>6.99</v>
      </c>
      <c r="H641" s="8">
        <v>6.24</v>
      </c>
      <c r="I641" s="9">
        <f>(Table2[[#This Row],[Total Yield in Wh]]-Table2[[#This Row],[Target Yield Wh]])/Table2[[#This Row],[Target Yield Wh]] * 100</f>
        <v>12.026341812367185</v>
      </c>
      <c r="J641" s="8">
        <f>SUM(Table2[[#This Row],[Total Yield in Wh]]-Table2[[#This Row],[Target Yield Wh]])</f>
        <v>22864</v>
      </c>
      <c r="K641" s="9">
        <f>Table2[[#This Row],[Total Yield in Wh]]*0.001*0.1</f>
        <v>21.298000000000002</v>
      </c>
      <c r="L641" s="8"/>
      <c r="M641" s="8"/>
    </row>
    <row r="642" spans="1:13">
      <c r="A642" s="8">
        <f t="shared" si="10"/>
        <v>2021</v>
      </c>
      <c r="B642" s="8">
        <f>MONTH(Table2[[#This Row],[Date]])</f>
        <v>6</v>
      </c>
      <c r="C642" s="10">
        <v>44376</v>
      </c>
      <c r="D642" s="8">
        <v>78420</v>
      </c>
      <c r="E642" s="8">
        <v>190116</v>
      </c>
      <c r="F642" s="8">
        <v>2.2400000000000002</v>
      </c>
      <c r="G642" s="8">
        <v>2.57</v>
      </c>
      <c r="H642" s="8">
        <v>6.24</v>
      </c>
      <c r="I642" s="9">
        <f>(Table2[[#This Row],[Total Yield in Wh]]-Table2[[#This Row],[Target Yield Wh]])/Table2[[#This Row],[Target Yield Wh]] * 100</f>
        <v>-58.7514990847693</v>
      </c>
      <c r="J642" s="8">
        <f>SUM(Table2[[#This Row],[Total Yield in Wh]]-Table2[[#This Row],[Target Yield Wh]])</f>
        <v>-111696</v>
      </c>
      <c r="K642" s="9">
        <f>Table2[[#This Row],[Total Yield in Wh]]*0.001*0.1</f>
        <v>7.8420000000000005</v>
      </c>
      <c r="L642" s="8"/>
      <c r="M642" s="8"/>
    </row>
    <row r="643" spans="1:13">
      <c r="A643" s="8">
        <f t="shared" ref="A643:A706" si="11">YEAR(C643)</f>
        <v>2021</v>
      </c>
      <c r="B643" s="8">
        <f>MONTH(Table2[[#This Row],[Date]])</f>
        <v>6</v>
      </c>
      <c r="C643" s="10">
        <v>44375</v>
      </c>
      <c r="D643" s="8">
        <v>136420</v>
      </c>
      <c r="E643" s="8">
        <v>190116</v>
      </c>
      <c r="F643" s="8">
        <v>3.9</v>
      </c>
      <c r="G643" s="8">
        <v>4.47</v>
      </c>
      <c r="H643" s="8">
        <v>6.24</v>
      </c>
      <c r="I643" s="9">
        <f>(Table2[[#This Row],[Total Yield in Wh]]-Table2[[#This Row],[Target Yield Wh]])/Table2[[#This Row],[Target Yield Wh]] * 100</f>
        <v>-28.243809042900125</v>
      </c>
      <c r="J643" s="8">
        <f>SUM(Table2[[#This Row],[Total Yield in Wh]]-Table2[[#This Row],[Target Yield Wh]])</f>
        <v>-53696</v>
      </c>
      <c r="K643" s="9">
        <f>Table2[[#This Row],[Total Yield in Wh]]*0.001*0.1</f>
        <v>13.642000000000003</v>
      </c>
      <c r="L643" s="8"/>
      <c r="M643" s="8"/>
    </row>
    <row r="644" spans="1:13">
      <c r="A644" s="8">
        <f t="shared" si="11"/>
        <v>2021</v>
      </c>
      <c r="B644" s="8">
        <f>MONTH(Table2[[#This Row],[Date]])</f>
        <v>6</v>
      </c>
      <c r="C644" s="10">
        <v>44374</v>
      </c>
      <c r="D644" s="8">
        <v>133860</v>
      </c>
      <c r="E644" s="8">
        <v>190116</v>
      </c>
      <c r="F644" s="8">
        <v>3.83</v>
      </c>
      <c r="G644" s="8">
        <v>4.3899999999999997</v>
      </c>
      <c r="H644" s="8">
        <v>6.24</v>
      </c>
      <c r="I644" s="9">
        <f>(Table2[[#This Row],[Total Yield in Wh]]-Table2[[#This Row],[Target Yield Wh]])/Table2[[#This Row],[Target Yield Wh]] * 100</f>
        <v>-29.590355361989523</v>
      </c>
      <c r="J644" s="8">
        <f>SUM(Table2[[#This Row],[Total Yield in Wh]]-Table2[[#This Row],[Target Yield Wh]])</f>
        <v>-56256</v>
      </c>
      <c r="K644" s="9">
        <f>Table2[[#This Row],[Total Yield in Wh]]*0.001*0.1</f>
        <v>13.386000000000003</v>
      </c>
      <c r="L644" s="8"/>
      <c r="M644" s="8"/>
    </row>
    <row r="645" spans="1:13">
      <c r="A645" s="8">
        <f t="shared" si="11"/>
        <v>2021</v>
      </c>
      <c r="B645" s="8">
        <f>MONTH(Table2[[#This Row],[Date]])</f>
        <v>6</v>
      </c>
      <c r="C645" s="10">
        <v>44373</v>
      </c>
      <c r="D645" s="8">
        <v>68640</v>
      </c>
      <c r="E645" s="8">
        <v>190116</v>
      </c>
      <c r="F645" s="8">
        <v>1.96</v>
      </c>
      <c r="G645" s="8">
        <v>2.25</v>
      </c>
      <c r="H645" s="8">
        <v>6.24</v>
      </c>
      <c r="I645" s="9">
        <f>(Table2[[#This Row],[Total Yield in Wh]]-Table2[[#This Row],[Target Yield Wh]])/Table2[[#This Row],[Target Yield Wh]] * 100</f>
        <v>-63.895726819415508</v>
      </c>
      <c r="J645" s="8">
        <f>SUM(Table2[[#This Row],[Total Yield in Wh]]-Table2[[#This Row],[Target Yield Wh]])</f>
        <v>-121476</v>
      </c>
      <c r="K645" s="9">
        <f>Table2[[#This Row],[Total Yield in Wh]]*0.001*0.1</f>
        <v>6.8640000000000008</v>
      </c>
      <c r="L645" s="8"/>
      <c r="M645" s="8"/>
    </row>
    <row r="646" spans="1:13">
      <c r="A646" s="8">
        <f t="shared" si="11"/>
        <v>2021</v>
      </c>
      <c r="B646" s="8">
        <f>MONTH(Table2[[#This Row],[Date]])</f>
        <v>6</v>
      </c>
      <c r="C646" s="10">
        <v>44372</v>
      </c>
      <c r="D646" s="8">
        <v>99900</v>
      </c>
      <c r="E646" s="8">
        <v>190116</v>
      </c>
      <c r="F646" s="8">
        <v>2.86</v>
      </c>
      <c r="G646" s="8">
        <v>3.28</v>
      </c>
      <c r="H646" s="8">
        <v>6.24</v>
      </c>
      <c r="I646" s="9">
        <f>(Table2[[#This Row],[Total Yield in Wh]]-Table2[[#This Row],[Target Yield Wh]])/Table2[[#This Row],[Target Yield Wh]] * 100</f>
        <v>-47.453133876159818</v>
      </c>
      <c r="J646" s="8">
        <f>SUM(Table2[[#This Row],[Total Yield in Wh]]-Table2[[#This Row],[Target Yield Wh]])</f>
        <v>-90216</v>
      </c>
      <c r="K646" s="9">
        <f>Table2[[#This Row],[Total Yield in Wh]]*0.001*0.1</f>
        <v>9.990000000000002</v>
      </c>
      <c r="L646" s="8"/>
      <c r="M646" s="8"/>
    </row>
    <row r="647" spans="1:13">
      <c r="A647" s="8">
        <f t="shared" si="11"/>
        <v>2021</v>
      </c>
      <c r="B647" s="8">
        <f>MONTH(Table2[[#This Row],[Date]])</f>
        <v>6</v>
      </c>
      <c r="C647" s="10">
        <v>44371</v>
      </c>
      <c r="D647" s="8">
        <v>59810</v>
      </c>
      <c r="E647" s="8">
        <v>190116</v>
      </c>
      <c r="F647" s="8">
        <v>1.71</v>
      </c>
      <c r="G647" s="8">
        <v>1.96</v>
      </c>
      <c r="H647" s="8">
        <v>6.24</v>
      </c>
      <c r="I647" s="9">
        <f>(Table2[[#This Row],[Total Yield in Wh]]-Table2[[#This Row],[Target Yield Wh]])/Table2[[#This Row],[Target Yield Wh]] * 100</f>
        <v>-68.540259630962154</v>
      </c>
      <c r="J647" s="8">
        <f>SUM(Table2[[#This Row],[Total Yield in Wh]]-Table2[[#This Row],[Target Yield Wh]])</f>
        <v>-130306</v>
      </c>
      <c r="K647" s="9">
        <f>Table2[[#This Row],[Total Yield in Wh]]*0.001*0.1</f>
        <v>5.9810000000000008</v>
      </c>
      <c r="L647" s="8"/>
      <c r="M647" s="8"/>
    </row>
    <row r="648" spans="1:13">
      <c r="A648" s="8">
        <f t="shared" si="11"/>
        <v>2021</v>
      </c>
      <c r="B648" s="8">
        <f>MONTH(Table2[[#This Row],[Date]])</f>
        <v>6</v>
      </c>
      <c r="C648" s="10">
        <v>44370</v>
      </c>
      <c r="D648" s="8">
        <v>125080</v>
      </c>
      <c r="E648" s="8">
        <v>190116</v>
      </c>
      <c r="F648" s="8">
        <v>3.58</v>
      </c>
      <c r="G648" s="8">
        <v>4.0999999999999996</v>
      </c>
      <c r="H648" s="8">
        <v>6.24</v>
      </c>
      <c r="I648" s="9">
        <f>(Table2[[#This Row],[Total Yield in Wh]]-Table2[[#This Row],[Target Yield Wh]])/Table2[[#This Row],[Target Yield Wh]] * 100</f>
        <v>-34.208588440741444</v>
      </c>
      <c r="J648" s="8">
        <f>SUM(Table2[[#This Row],[Total Yield in Wh]]-Table2[[#This Row],[Target Yield Wh]])</f>
        <v>-65036</v>
      </c>
      <c r="K648" s="9">
        <f>Table2[[#This Row],[Total Yield in Wh]]*0.001*0.1</f>
        <v>12.508000000000001</v>
      </c>
      <c r="L648" s="8"/>
      <c r="M648" s="8"/>
    </row>
    <row r="649" spans="1:13">
      <c r="A649" s="8">
        <f t="shared" si="11"/>
        <v>2021</v>
      </c>
      <c r="B649" s="8">
        <f>MONTH(Table2[[#This Row],[Date]])</f>
        <v>6</v>
      </c>
      <c r="C649" s="10">
        <v>44369</v>
      </c>
      <c r="D649" s="8">
        <v>221840</v>
      </c>
      <c r="E649" s="8">
        <v>190116</v>
      </c>
      <c r="F649" s="8">
        <v>6.34</v>
      </c>
      <c r="G649" s="8">
        <v>7.28</v>
      </c>
      <c r="H649" s="8">
        <v>6.24</v>
      </c>
      <c r="I649" s="9">
        <f>(Table2[[#This Row],[Total Yield in Wh]]-Table2[[#This Row],[Target Yield Wh]])/Table2[[#This Row],[Target Yield Wh]] * 100</f>
        <v>16.686654463590649</v>
      </c>
      <c r="J649" s="8">
        <f>SUM(Table2[[#This Row],[Total Yield in Wh]]-Table2[[#This Row],[Target Yield Wh]])</f>
        <v>31724</v>
      </c>
      <c r="K649" s="9">
        <f>Table2[[#This Row],[Total Yield in Wh]]*0.001*0.1</f>
        <v>22.184000000000001</v>
      </c>
      <c r="L649" s="8"/>
      <c r="M649" s="8"/>
    </row>
    <row r="650" spans="1:13">
      <c r="A650" s="8">
        <f t="shared" si="11"/>
        <v>2021</v>
      </c>
      <c r="B650" s="8">
        <f>MONTH(Table2[[#This Row],[Date]])</f>
        <v>6</v>
      </c>
      <c r="C650" s="10">
        <v>44368</v>
      </c>
      <c r="D650" s="8">
        <v>208910</v>
      </c>
      <c r="E650" s="8">
        <v>190116</v>
      </c>
      <c r="F650" s="8">
        <v>5.97</v>
      </c>
      <c r="G650" s="8">
        <v>6.85</v>
      </c>
      <c r="H650" s="8">
        <v>6.24</v>
      </c>
      <c r="I650" s="9">
        <f>(Table2[[#This Row],[Total Yield in Wh]]-Table2[[#This Row],[Target Yield Wh]])/Table2[[#This Row],[Target Yield Wh]] * 100</f>
        <v>9.8855435628774018</v>
      </c>
      <c r="J650" s="8">
        <f>SUM(Table2[[#This Row],[Total Yield in Wh]]-Table2[[#This Row],[Target Yield Wh]])</f>
        <v>18794</v>
      </c>
      <c r="K650" s="9">
        <f>Table2[[#This Row],[Total Yield in Wh]]*0.001*0.1</f>
        <v>20.891000000000002</v>
      </c>
      <c r="L650" s="8"/>
      <c r="M650" s="8"/>
    </row>
    <row r="651" spans="1:13">
      <c r="A651" s="8">
        <f t="shared" si="11"/>
        <v>2021</v>
      </c>
      <c r="B651" s="8">
        <f>MONTH(Table2[[#This Row],[Date]])</f>
        <v>6</v>
      </c>
      <c r="C651" s="10">
        <v>44367</v>
      </c>
      <c r="D651" s="8">
        <v>64860</v>
      </c>
      <c r="E651" s="8">
        <v>190116</v>
      </c>
      <c r="F651" s="8">
        <v>1.85</v>
      </c>
      <c r="G651" s="8">
        <v>2.13</v>
      </c>
      <c r="H651" s="8">
        <v>6.24</v>
      </c>
      <c r="I651" s="9">
        <f>(Table2[[#This Row],[Total Yield in Wh]]-Table2[[#This Row],[Target Yield Wh]])/Table2[[#This Row],[Target Yield Wh]] * 100</f>
        <v>-65.883986618695957</v>
      </c>
      <c r="J651" s="8">
        <f>SUM(Table2[[#This Row],[Total Yield in Wh]]-Table2[[#This Row],[Target Yield Wh]])</f>
        <v>-125256</v>
      </c>
      <c r="K651" s="9">
        <f>Table2[[#This Row],[Total Yield in Wh]]*0.001*0.1</f>
        <v>6.4860000000000007</v>
      </c>
      <c r="L651" s="8"/>
      <c r="M651" s="8"/>
    </row>
    <row r="652" spans="1:13">
      <c r="A652" s="8">
        <f t="shared" si="11"/>
        <v>2021</v>
      </c>
      <c r="B652" s="8">
        <f>MONTH(Table2[[#This Row],[Date]])</f>
        <v>6</v>
      </c>
      <c r="C652" s="10">
        <v>44366</v>
      </c>
      <c r="D652" s="8">
        <v>237750</v>
      </c>
      <c r="E652" s="8">
        <v>190116</v>
      </c>
      <c r="F652" s="8">
        <v>6.8</v>
      </c>
      <c r="G652" s="8">
        <v>7.8</v>
      </c>
      <c r="H652" s="8">
        <v>6.24</v>
      </c>
      <c r="I652" s="9">
        <f>(Table2[[#This Row],[Total Yield in Wh]]-Table2[[#This Row],[Target Yield Wh]])/Table2[[#This Row],[Target Yield Wh]] * 100</f>
        <v>25.055229438868903</v>
      </c>
      <c r="J652" s="8">
        <f>SUM(Table2[[#This Row],[Total Yield in Wh]]-Table2[[#This Row],[Target Yield Wh]])</f>
        <v>47634</v>
      </c>
      <c r="K652" s="9">
        <f>Table2[[#This Row],[Total Yield in Wh]]*0.001*0.1</f>
        <v>23.775000000000002</v>
      </c>
      <c r="L652" s="8"/>
      <c r="M652" s="8"/>
    </row>
    <row r="653" spans="1:13">
      <c r="A653" s="8">
        <f t="shared" si="11"/>
        <v>2021</v>
      </c>
      <c r="B653" s="8">
        <f>MONTH(Table2[[#This Row],[Date]])</f>
        <v>6</v>
      </c>
      <c r="C653" s="10">
        <v>44365</v>
      </c>
      <c r="D653" s="8">
        <v>220020</v>
      </c>
      <c r="E653" s="8">
        <v>190116</v>
      </c>
      <c r="F653" s="8">
        <v>6.29</v>
      </c>
      <c r="G653" s="8">
        <v>7.22</v>
      </c>
      <c r="H653" s="8">
        <v>6.24</v>
      </c>
      <c r="I653" s="9">
        <f>(Table2[[#This Row],[Total Yield in Wh]]-Table2[[#This Row],[Target Yield Wh]])/Table2[[#This Row],[Target Yield Wh]] * 100</f>
        <v>15.729344189863031</v>
      </c>
      <c r="J653" s="8">
        <f>SUM(Table2[[#This Row],[Total Yield in Wh]]-Table2[[#This Row],[Target Yield Wh]])</f>
        <v>29904</v>
      </c>
      <c r="K653" s="9">
        <f>Table2[[#This Row],[Total Yield in Wh]]*0.001*0.1</f>
        <v>22.002000000000002</v>
      </c>
      <c r="L653" s="8"/>
      <c r="M653" s="8"/>
    </row>
    <row r="654" spans="1:13">
      <c r="A654" s="8">
        <f t="shared" si="11"/>
        <v>2021</v>
      </c>
      <c r="B654" s="8">
        <f>MONTH(Table2[[#This Row],[Date]])</f>
        <v>6</v>
      </c>
      <c r="C654" s="10">
        <v>44364</v>
      </c>
      <c r="D654" s="8">
        <v>185920</v>
      </c>
      <c r="E654" s="8">
        <v>190116</v>
      </c>
      <c r="F654" s="8">
        <v>5.32</v>
      </c>
      <c r="G654" s="8">
        <v>6.1</v>
      </c>
      <c r="H654" s="8">
        <v>6.24</v>
      </c>
      <c r="I654" s="9">
        <f>(Table2[[#This Row],[Total Yield in Wh]]-Table2[[#This Row],[Target Yield Wh]])/Table2[[#This Row],[Target Yield Wh]] * 100</f>
        <v>-2.2070735761324665</v>
      </c>
      <c r="J654" s="8">
        <f>SUM(Table2[[#This Row],[Total Yield in Wh]]-Table2[[#This Row],[Target Yield Wh]])</f>
        <v>-4196</v>
      </c>
      <c r="K654" s="9">
        <f>Table2[[#This Row],[Total Yield in Wh]]*0.001*0.1</f>
        <v>18.592000000000002</v>
      </c>
      <c r="L654" s="8"/>
      <c r="M654" s="8"/>
    </row>
    <row r="655" spans="1:13">
      <c r="A655" s="8">
        <f t="shared" si="11"/>
        <v>2021</v>
      </c>
      <c r="B655" s="8">
        <f>MONTH(Table2[[#This Row],[Date]])</f>
        <v>6</v>
      </c>
      <c r="C655" s="10">
        <v>44363</v>
      </c>
      <c r="D655" s="8">
        <v>237470</v>
      </c>
      <c r="E655" s="8">
        <v>190116</v>
      </c>
      <c r="F655" s="8">
        <v>6.79</v>
      </c>
      <c r="G655" s="8">
        <v>7.79</v>
      </c>
      <c r="H655" s="8">
        <v>6.24</v>
      </c>
      <c r="I655" s="9">
        <f>(Table2[[#This Row],[Total Yield in Wh]]-Table2[[#This Row],[Target Yield Wh]])/Table2[[#This Row],[Target Yield Wh]] * 100</f>
        <v>24.907950935218498</v>
      </c>
      <c r="J655" s="8">
        <f>SUM(Table2[[#This Row],[Total Yield in Wh]]-Table2[[#This Row],[Target Yield Wh]])</f>
        <v>47354</v>
      </c>
      <c r="K655" s="9">
        <f>Table2[[#This Row],[Total Yield in Wh]]*0.001*0.1</f>
        <v>23.747</v>
      </c>
      <c r="L655" s="8"/>
      <c r="M655" s="8"/>
    </row>
    <row r="656" spans="1:13">
      <c r="A656" s="8">
        <f t="shared" si="11"/>
        <v>2021</v>
      </c>
      <c r="B656" s="8">
        <f>MONTH(Table2[[#This Row],[Date]])</f>
        <v>6</v>
      </c>
      <c r="C656" s="10">
        <v>44362</v>
      </c>
      <c r="D656" s="8">
        <v>221260</v>
      </c>
      <c r="E656" s="8">
        <v>190116</v>
      </c>
      <c r="F656" s="8">
        <v>6.33</v>
      </c>
      <c r="G656" s="8">
        <v>7.26</v>
      </c>
      <c r="H656" s="8">
        <v>6.24</v>
      </c>
      <c r="I656" s="9">
        <f>(Table2[[#This Row],[Total Yield in Wh]]-Table2[[#This Row],[Target Yield Wh]])/Table2[[#This Row],[Target Yield Wh]] * 100</f>
        <v>16.381577563171959</v>
      </c>
      <c r="J656" s="8">
        <f>SUM(Table2[[#This Row],[Total Yield in Wh]]-Table2[[#This Row],[Target Yield Wh]])</f>
        <v>31144</v>
      </c>
      <c r="K656" s="9">
        <f>Table2[[#This Row],[Total Yield in Wh]]*0.001*0.1</f>
        <v>22.126000000000001</v>
      </c>
      <c r="L656" s="8"/>
      <c r="M656" s="8"/>
    </row>
    <row r="657" spans="1:13">
      <c r="A657" s="8">
        <f t="shared" si="11"/>
        <v>2021</v>
      </c>
      <c r="B657" s="8">
        <f>MONTH(Table2[[#This Row],[Date]])</f>
        <v>6</v>
      </c>
      <c r="C657" s="10">
        <v>44361</v>
      </c>
      <c r="D657" s="8">
        <v>217350</v>
      </c>
      <c r="E657" s="8">
        <v>190116</v>
      </c>
      <c r="F657" s="8">
        <v>6.21</v>
      </c>
      <c r="G657" s="8">
        <v>7.13</v>
      </c>
      <c r="H657" s="8">
        <v>6.24</v>
      </c>
      <c r="I657" s="9">
        <f>(Table2[[#This Row],[Total Yield in Wh]]-Table2[[#This Row],[Target Yield Wh]])/Table2[[#This Row],[Target Yield Wh]] * 100</f>
        <v>14.324938458625262</v>
      </c>
      <c r="J657" s="8">
        <f>SUM(Table2[[#This Row],[Total Yield in Wh]]-Table2[[#This Row],[Target Yield Wh]])</f>
        <v>27234</v>
      </c>
      <c r="K657" s="9">
        <f>Table2[[#This Row],[Total Yield in Wh]]*0.001*0.1</f>
        <v>21.734999999999999</v>
      </c>
      <c r="L657" s="8"/>
      <c r="M657" s="8"/>
    </row>
    <row r="658" spans="1:13">
      <c r="A658" s="8">
        <f t="shared" si="11"/>
        <v>2021</v>
      </c>
      <c r="B658" s="8">
        <f>MONTH(Table2[[#This Row],[Date]])</f>
        <v>6</v>
      </c>
      <c r="C658" s="10">
        <v>44360</v>
      </c>
      <c r="D658" s="8">
        <v>232160</v>
      </c>
      <c r="E658" s="8">
        <v>190116</v>
      </c>
      <c r="F658" s="8">
        <v>6.64</v>
      </c>
      <c r="G658" s="8">
        <v>7.61</v>
      </c>
      <c r="H658" s="8">
        <v>6.24</v>
      </c>
      <c r="I658" s="9">
        <f>(Table2[[#This Row],[Total Yield in Wh]]-Table2[[#This Row],[Target Yield Wh]])/Table2[[#This Row],[Target Yield Wh]] * 100</f>
        <v>22.114919312419786</v>
      </c>
      <c r="J658" s="8">
        <f>SUM(Table2[[#This Row],[Total Yield in Wh]]-Table2[[#This Row],[Target Yield Wh]])</f>
        <v>42044</v>
      </c>
      <c r="K658" s="9">
        <f>Table2[[#This Row],[Total Yield in Wh]]*0.001*0.1</f>
        <v>23.216000000000001</v>
      </c>
      <c r="L658" s="8"/>
      <c r="M658" s="8"/>
    </row>
    <row r="659" spans="1:13">
      <c r="A659" s="8">
        <f t="shared" si="11"/>
        <v>2021</v>
      </c>
      <c r="B659" s="8">
        <f>MONTH(Table2[[#This Row],[Date]])</f>
        <v>6</v>
      </c>
      <c r="C659" s="10">
        <v>44359</v>
      </c>
      <c r="D659" s="8">
        <v>228030</v>
      </c>
      <c r="E659" s="8">
        <v>190116</v>
      </c>
      <c r="F659" s="8">
        <v>6.52</v>
      </c>
      <c r="G659" s="8">
        <v>7.48</v>
      </c>
      <c r="H659" s="8">
        <v>6.24</v>
      </c>
      <c r="I659" s="9">
        <f>(Table2[[#This Row],[Total Yield in Wh]]-Table2[[#This Row],[Target Yield Wh]])/Table2[[#This Row],[Target Yield Wh]] * 100</f>
        <v>19.942561383576344</v>
      </c>
      <c r="J659" s="8">
        <f>SUM(Table2[[#This Row],[Total Yield in Wh]]-Table2[[#This Row],[Target Yield Wh]])</f>
        <v>37914</v>
      </c>
      <c r="K659" s="9">
        <f>Table2[[#This Row],[Total Yield in Wh]]*0.001*0.1</f>
        <v>22.803000000000001</v>
      </c>
      <c r="L659" s="8"/>
      <c r="M659" s="8"/>
    </row>
    <row r="660" spans="1:13">
      <c r="A660" s="8">
        <f t="shared" si="11"/>
        <v>2021</v>
      </c>
      <c r="B660" s="8">
        <f>MONTH(Table2[[#This Row],[Date]])</f>
        <v>6</v>
      </c>
      <c r="C660" s="10">
        <v>44358</v>
      </c>
      <c r="D660" s="8">
        <v>155670</v>
      </c>
      <c r="E660" s="8">
        <v>190116</v>
      </c>
      <c r="F660" s="8">
        <v>4.45</v>
      </c>
      <c r="G660" s="8">
        <v>5.1100000000000003</v>
      </c>
      <c r="H660" s="8">
        <v>6.24</v>
      </c>
      <c r="I660" s="9">
        <f>(Table2[[#This Row],[Total Yield in Wh]]-Table2[[#This Row],[Target Yield Wh]])/Table2[[#This Row],[Target Yield Wh]] * 100</f>
        <v>-18.118411916934924</v>
      </c>
      <c r="J660" s="8">
        <f>SUM(Table2[[#This Row],[Total Yield in Wh]]-Table2[[#This Row],[Target Yield Wh]])</f>
        <v>-34446</v>
      </c>
      <c r="K660" s="9">
        <f>Table2[[#This Row],[Total Yield in Wh]]*0.001*0.1</f>
        <v>15.567000000000002</v>
      </c>
      <c r="L660" s="8"/>
      <c r="M660" s="8"/>
    </row>
    <row r="661" spans="1:13">
      <c r="A661" s="8">
        <f t="shared" si="11"/>
        <v>2021</v>
      </c>
      <c r="B661" s="8">
        <f>MONTH(Table2[[#This Row],[Date]])</f>
        <v>6</v>
      </c>
      <c r="C661" s="10">
        <v>44357</v>
      </c>
      <c r="D661" s="8">
        <v>217850</v>
      </c>
      <c r="E661" s="8">
        <v>190116</v>
      </c>
      <c r="F661" s="8">
        <v>6.23</v>
      </c>
      <c r="G661" s="8">
        <v>7.15</v>
      </c>
      <c r="H661" s="8">
        <v>6.24</v>
      </c>
      <c r="I661" s="9">
        <f>(Table2[[#This Row],[Total Yield in Wh]]-Table2[[#This Row],[Target Yield Wh]])/Table2[[#This Row],[Target Yield Wh]] * 100</f>
        <v>14.587935786572409</v>
      </c>
      <c r="J661" s="8">
        <f>SUM(Table2[[#This Row],[Total Yield in Wh]]-Table2[[#This Row],[Target Yield Wh]])</f>
        <v>27734</v>
      </c>
      <c r="K661" s="9">
        <f>Table2[[#This Row],[Total Yield in Wh]]*0.001*0.1</f>
        <v>21.785</v>
      </c>
      <c r="L661" s="8"/>
      <c r="M661" s="8"/>
    </row>
    <row r="662" spans="1:13">
      <c r="A662" s="8">
        <f t="shared" si="11"/>
        <v>2021</v>
      </c>
      <c r="B662" s="8">
        <f>MONTH(Table2[[#This Row],[Date]])</f>
        <v>6</v>
      </c>
      <c r="C662" s="10">
        <v>44356</v>
      </c>
      <c r="D662" s="8">
        <v>206560</v>
      </c>
      <c r="E662" s="8">
        <v>190116</v>
      </c>
      <c r="F662" s="8">
        <v>5.91</v>
      </c>
      <c r="G662" s="8">
        <v>6.78</v>
      </c>
      <c r="H662" s="8">
        <v>6.24</v>
      </c>
      <c r="I662" s="9">
        <f>(Table2[[#This Row],[Total Yield in Wh]]-Table2[[#This Row],[Target Yield Wh]])/Table2[[#This Row],[Target Yield Wh]] * 100</f>
        <v>8.6494561215258052</v>
      </c>
      <c r="J662" s="8">
        <f>SUM(Table2[[#This Row],[Total Yield in Wh]]-Table2[[#This Row],[Target Yield Wh]])</f>
        <v>16444</v>
      </c>
      <c r="K662" s="9">
        <f>Table2[[#This Row],[Total Yield in Wh]]*0.001*0.1</f>
        <v>20.656000000000002</v>
      </c>
      <c r="L662" s="8"/>
      <c r="M662" s="8"/>
    </row>
    <row r="663" spans="1:13">
      <c r="A663" s="8">
        <f t="shared" si="11"/>
        <v>2021</v>
      </c>
      <c r="B663" s="8">
        <f>MONTH(Table2[[#This Row],[Date]])</f>
        <v>6</v>
      </c>
      <c r="C663" s="10">
        <v>44355</v>
      </c>
      <c r="D663" s="8">
        <v>198220</v>
      </c>
      <c r="E663" s="8">
        <v>190116</v>
      </c>
      <c r="F663" s="8">
        <v>5.67</v>
      </c>
      <c r="G663" s="8">
        <v>6.5</v>
      </c>
      <c r="H663" s="8">
        <v>6.24</v>
      </c>
      <c r="I663" s="9">
        <f>(Table2[[#This Row],[Total Yield in Wh]]-Table2[[#This Row],[Target Yield Wh]])/Table2[[#This Row],[Target Yield Wh]] * 100</f>
        <v>4.2626606913673761</v>
      </c>
      <c r="J663" s="8">
        <f>SUM(Table2[[#This Row],[Total Yield in Wh]]-Table2[[#This Row],[Target Yield Wh]])</f>
        <v>8104</v>
      </c>
      <c r="K663" s="9">
        <f>Table2[[#This Row],[Total Yield in Wh]]*0.001*0.1</f>
        <v>19.822000000000003</v>
      </c>
      <c r="L663" s="8"/>
      <c r="M663" s="8"/>
    </row>
    <row r="664" spans="1:13">
      <c r="A664" s="8">
        <f t="shared" si="11"/>
        <v>2021</v>
      </c>
      <c r="B664" s="8">
        <f>MONTH(Table2[[#This Row],[Date]])</f>
        <v>6</v>
      </c>
      <c r="C664" s="10">
        <v>44354</v>
      </c>
      <c r="D664" s="8">
        <v>126940</v>
      </c>
      <c r="E664" s="8">
        <v>190116</v>
      </c>
      <c r="F664" s="8">
        <v>3.63</v>
      </c>
      <c r="G664" s="8">
        <v>4.16</v>
      </c>
      <c r="H664" s="8">
        <v>6.24</v>
      </c>
      <c r="I664" s="9">
        <f>(Table2[[#This Row],[Total Yield in Wh]]-Table2[[#This Row],[Target Yield Wh]])/Table2[[#This Row],[Target Yield Wh]] * 100</f>
        <v>-33.230238380778047</v>
      </c>
      <c r="J664" s="8">
        <f>SUM(Table2[[#This Row],[Total Yield in Wh]]-Table2[[#This Row],[Target Yield Wh]])</f>
        <v>-63176</v>
      </c>
      <c r="K664" s="9">
        <f>Table2[[#This Row],[Total Yield in Wh]]*0.001*0.1</f>
        <v>12.694000000000001</v>
      </c>
      <c r="L664" s="8"/>
      <c r="M664" s="8"/>
    </row>
    <row r="665" spans="1:13">
      <c r="A665" s="8">
        <f t="shared" si="11"/>
        <v>2021</v>
      </c>
      <c r="B665" s="8">
        <f>MONTH(Table2[[#This Row],[Date]])</f>
        <v>6</v>
      </c>
      <c r="C665" s="10">
        <v>44353</v>
      </c>
      <c r="D665" s="8">
        <v>206360</v>
      </c>
      <c r="E665" s="8">
        <v>190116</v>
      </c>
      <c r="F665" s="8">
        <v>5.9</v>
      </c>
      <c r="G665" s="8">
        <v>6.77</v>
      </c>
      <c r="H665" s="8">
        <v>6.24</v>
      </c>
      <c r="I665" s="9">
        <f>(Table2[[#This Row],[Total Yield in Wh]]-Table2[[#This Row],[Target Yield Wh]])/Table2[[#This Row],[Target Yield Wh]] * 100</f>
        <v>8.5442571903469453</v>
      </c>
      <c r="J665" s="8">
        <f>SUM(Table2[[#This Row],[Total Yield in Wh]]-Table2[[#This Row],[Target Yield Wh]])</f>
        <v>16244</v>
      </c>
      <c r="K665" s="9">
        <f>Table2[[#This Row],[Total Yield in Wh]]*0.001*0.1</f>
        <v>20.636000000000003</v>
      </c>
      <c r="L665" s="8"/>
      <c r="M665" s="8"/>
    </row>
    <row r="666" spans="1:13">
      <c r="A666" s="8">
        <f t="shared" si="11"/>
        <v>2021</v>
      </c>
      <c r="B666" s="8">
        <f>MONTH(Table2[[#This Row],[Date]])</f>
        <v>6</v>
      </c>
      <c r="C666" s="10">
        <v>44352</v>
      </c>
      <c r="D666" s="8">
        <v>226700</v>
      </c>
      <c r="E666" s="8">
        <v>190116</v>
      </c>
      <c r="F666" s="8">
        <v>6.48</v>
      </c>
      <c r="G666" s="8">
        <v>7.44</v>
      </c>
      <c r="H666" s="8">
        <v>6.24</v>
      </c>
      <c r="I666" s="9">
        <f>(Table2[[#This Row],[Total Yield in Wh]]-Table2[[#This Row],[Target Yield Wh]])/Table2[[#This Row],[Target Yield Wh]] * 100</f>
        <v>19.242988491236929</v>
      </c>
      <c r="J666" s="8">
        <f>SUM(Table2[[#This Row],[Total Yield in Wh]]-Table2[[#This Row],[Target Yield Wh]])</f>
        <v>36584</v>
      </c>
      <c r="K666" s="9">
        <f>Table2[[#This Row],[Total Yield in Wh]]*0.001*0.1</f>
        <v>22.67</v>
      </c>
      <c r="L666" s="8"/>
      <c r="M666" s="8"/>
    </row>
    <row r="667" spans="1:13">
      <c r="A667" s="8">
        <f t="shared" si="11"/>
        <v>2021</v>
      </c>
      <c r="B667" s="8">
        <f>MONTH(Table2[[#This Row],[Date]])</f>
        <v>6</v>
      </c>
      <c r="C667" s="10">
        <v>44351</v>
      </c>
      <c r="D667" s="8">
        <v>213140</v>
      </c>
      <c r="E667" s="8">
        <v>190116</v>
      </c>
      <c r="F667" s="8">
        <v>6.09</v>
      </c>
      <c r="G667" s="8">
        <v>6.99</v>
      </c>
      <c r="H667" s="8">
        <v>6.24</v>
      </c>
      <c r="I667" s="9">
        <f>(Table2[[#This Row],[Total Yield in Wh]]-Table2[[#This Row],[Target Yield Wh]])/Table2[[#This Row],[Target Yield Wh]] * 100</f>
        <v>12.110500957310274</v>
      </c>
      <c r="J667" s="8">
        <f>SUM(Table2[[#This Row],[Total Yield in Wh]]-Table2[[#This Row],[Target Yield Wh]])</f>
        <v>23024</v>
      </c>
      <c r="K667" s="9">
        <f>Table2[[#This Row],[Total Yield in Wh]]*0.001*0.1</f>
        <v>21.314000000000004</v>
      </c>
      <c r="L667" s="8"/>
      <c r="M667" s="8"/>
    </row>
    <row r="668" spans="1:13">
      <c r="A668" s="8">
        <f t="shared" si="11"/>
        <v>2021</v>
      </c>
      <c r="B668" s="8">
        <f>MONTH(Table2[[#This Row],[Date]])</f>
        <v>6</v>
      </c>
      <c r="C668" s="10">
        <v>44350</v>
      </c>
      <c r="D668" s="8">
        <v>227610</v>
      </c>
      <c r="E668" s="8">
        <v>190116</v>
      </c>
      <c r="F668" s="8">
        <v>6.51</v>
      </c>
      <c r="G668" s="8">
        <v>7.47</v>
      </c>
      <c r="H668" s="8">
        <v>6.24</v>
      </c>
      <c r="I668" s="9">
        <f>(Table2[[#This Row],[Total Yield in Wh]]-Table2[[#This Row],[Target Yield Wh]])/Table2[[#This Row],[Target Yield Wh]] * 100</f>
        <v>19.721643628100736</v>
      </c>
      <c r="J668" s="8">
        <f>SUM(Table2[[#This Row],[Total Yield in Wh]]-Table2[[#This Row],[Target Yield Wh]])</f>
        <v>37494</v>
      </c>
      <c r="K668" s="9">
        <f>Table2[[#This Row],[Total Yield in Wh]]*0.001*0.1</f>
        <v>22.761000000000003</v>
      </c>
      <c r="L668" s="8"/>
      <c r="M668" s="8"/>
    </row>
    <row r="669" spans="1:13">
      <c r="A669" s="8">
        <f t="shared" si="11"/>
        <v>2021</v>
      </c>
      <c r="B669" s="8">
        <f>MONTH(Table2[[#This Row],[Date]])</f>
        <v>6</v>
      </c>
      <c r="C669" s="10">
        <v>44349</v>
      </c>
      <c r="D669" s="8">
        <v>228330</v>
      </c>
      <c r="E669" s="8">
        <v>190116</v>
      </c>
      <c r="F669" s="8">
        <v>6.53</v>
      </c>
      <c r="G669" s="8">
        <v>7.49</v>
      </c>
      <c r="H669" s="8">
        <v>6.24</v>
      </c>
      <c r="I669" s="9">
        <f>(Table2[[#This Row],[Total Yield in Wh]]-Table2[[#This Row],[Target Yield Wh]])/Table2[[#This Row],[Target Yield Wh]] * 100</f>
        <v>20.100359780344633</v>
      </c>
      <c r="J669" s="8">
        <f>SUM(Table2[[#This Row],[Total Yield in Wh]]-Table2[[#This Row],[Target Yield Wh]])</f>
        <v>38214</v>
      </c>
      <c r="K669" s="9">
        <f>Table2[[#This Row],[Total Yield in Wh]]*0.001*0.1</f>
        <v>22.833000000000002</v>
      </c>
      <c r="L669" s="8"/>
      <c r="M669" s="8"/>
    </row>
    <row r="670" spans="1:13">
      <c r="A670" s="8">
        <f t="shared" si="11"/>
        <v>2021</v>
      </c>
      <c r="B670" s="8">
        <f>MONTH(Table2[[#This Row],[Date]])</f>
        <v>6</v>
      </c>
      <c r="C670" s="10">
        <v>44348</v>
      </c>
      <c r="D670" s="8">
        <v>223180</v>
      </c>
      <c r="E670" s="8">
        <v>190116</v>
      </c>
      <c r="F670" s="8">
        <v>6.38</v>
      </c>
      <c r="G670" s="8">
        <v>7.32</v>
      </c>
      <c r="H670" s="8">
        <v>6.24</v>
      </c>
      <c r="I670" s="9">
        <f>(Table2[[#This Row],[Total Yield in Wh]]-Table2[[#This Row],[Target Yield Wh]])/Table2[[#This Row],[Target Yield Wh]] * 100</f>
        <v>17.391487302489004</v>
      </c>
      <c r="J670" s="8">
        <f>SUM(Table2[[#This Row],[Total Yield in Wh]]-Table2[[#This Row],[Target Yield Wh]])</f>
        <v>33064</v>
      </c>
      <c r="K670" s="9">
        <f>Table2[[#This Row],[Total Yield in Wh]]*0.001*0.1</f>
        <v>22.318000000000001</v>
      </c>
      <c r="L670" s="8"/>
      <c r="M670" s="8"/>
    </row>
    <row r="671" spans="1:13">
      <c r="A671" s="8">
        <f t="shared" si="11"/>
        <v>2021</v>
      </c>
      <c r="B671" s="8">
        <f>MONTH(Table2[[#This Row],[Date]])</f>
        <v>5</v>
      </c>
      <c r="C671" s="10">
        <v>44347</v>
      </c>
      <c r="D671" s="8">
        <v>209760</v>
      </c>
      <c r="E671" s="8">
        <v>171717</v>
      </c>
      <c r="F671" s="8">
        <v>6</v>
      </c>
      <c r="G671" s="8">
        <v>6.88</v>
      </c>
      <c r="H671" s="8">
        <v>5.63</v>
      </c>
      <c r="I671" s="9">
        <f>(Table2[[#This Row],[Total Yield in Wh]]-Table2[[#This Row],[Target Yield Wh]])/Table2[[#This Row],[Target Yield Wh]] * 100</f>
        <v>22.154475095651566</v>
      </c>
      <c r="J671" s="8">
        <f>SUM(Table2[[#This Row],[Total Yield in Wh]]-Table2[[#This Row],[Target Yield Wh]])</f>
        <v>38043</v>
      </c>
      <c r="K671" s="9">
        <f>Table2[[#This Row],[Total Yield in Wh]]*0.001*0.1</f>
        <v>20.975999999999999</v>
      </c>
      <c r="L671" s="8"/>
      <c r="M671" s="8"/>
    </row>
    <row r="672" spans="1:13">
      <c r="A672" s="8">
        <f t="shared" si="11"/>
        <v>2021</v>
      </c>
      <c r="B672" s="8">
        <f>MONTH(Table2[[#This Row],[Date]])</f>
        <v>5</v>
      </c>
      <c r="C672" s="10">
        <v>44346</v>
      </c>
      <c r="D672" s="8">
        <v>199190</v>
      </c>
      <c r="E672" s="8">
        <v>171717</v>
      </c>
      <c r="F672" s="8">
        <v>5.69</v>
      </c>
      <c r="G672" s="8">
        <v>6.53</v>
      </c>
      <c r="H672" s="8">
        <v>5.63</v>
      </c>
      <c r="I672" s="9">
        <f>(Table2[[#This Row],[Total Yield in Wh]]-Table2[[#This Row],[Target Yield Wh]])/Table2[[#This Row],[Target Yield Wh]] * 100</f>
        <v>15.998998351939528</v>
      </c>
      <c r="J672" s="8">
        <f>SUM(Table2[[#This Row],[Total Yield in Wh]]-Table2[[#This Row],[Target Yield Wh]])</f>
        <v>27473</v>
      </c>
      <c r="K672" s="9">
        <f>Table2[[#This Row],[Total Yield in Wh]]*0.001*0.1</f>
        <v>19.919</v>
      </c>
      <c r="L672" s="8"/>
      <c r="M672" s="8"/>
    </row>
    <row r="673" spans="1:13">
      <c r="A673" s="8">
        <f t="shared" si="11"/>
        <v>2021</v>
      </c>
      <c r="B673" s="8">
        <f>MONTH(Table2[[#This Row],[Date]])</f>
        <v>5</v>
      </c>
      <c r="C673" s="10">
        <v>44345</v>
      </c>
      <c r="D673" s="8">
        <v>257820</v>
      </c>
      <c r="E673" s="8">
        <v>171717</v>
      </c>
      <c r="F673" s="8">
        <v>7.37</v>
      </c>
      <c r="G673" s="8">
        <v>8.4600000000000009</v>
      </c>
      <c r="H673" s="8">
        <v>5.63</v>
      </c>
      <c r="I673" s="9">
        <f>(Table2[[#This Row],[Total Yield in Wh]]-Table2[[#This Row],[Target Yield Wh]])/Table2[[#This Row],[Target Yield Wh]] * 100</f>
        <v>50.142385436503076</v>
      </c>
      <c r="J673" s="8">
        <f>SUM(Table2[[#This Row],[Total Yield in Wh]]-Table2[[#This Row],[Target Yield Wh]])</f>
        <v>86103</v>
      </c>
      <c r="K673" s="9">
        <f>Table2[[#This Row],[Total Yield in Wh]]*0.001*0.1</f>
        <v>25.782</v>
      </c>
      <c r="L673" s="8"/>
      <c r="M673" s="8"/>
    </row>
    <row r="674" spans="1:13">
      <c r="A674" s="8">
        <f t="shared" si="11"/>
        <v>2021</v>
      </c>
      <c r="B674" s="8">
        <f>MONTH(Table2[[#This Row],[Date]])</f>
        <v>5</v>
      </c>
      <c r="C674" s="10">
        <v>44344</v>
      </c>
      <c r="D674" s="8">
        <v>43140</v>
      </c>
      <c r="E674" s="8">
        <v>171717</v>
      </c>
      <c r="F674" s="8">
        <v>1.23</v>
      </c>
      <c r="G674" s="8">
        <v>1.41</v>
      </c>
      <c r="H674" s="8">
        <v>5.63</v>
      </c>
      <c r="I674" s="9">
        <f>(Table2[[#This Row],[Total Yield in Wh]]-Table2[[#This Row],[Target Yield Wh]])/Table2[[#This Row],[Target Yield Wh]] * 100</f>
        <v>-74.877268994916051</v>
      </c>
      <c r="J674" s="8">
        <f>SUM(Table2[[#This Row],[Total Yield in Wh]]-Table2[[#This Row],[Target Yield Wh]])</f>
        <v>-128577</v>
      </c>
      <c r="K674" s="9">
        <f>Table2[[#This Row],[Total Yield in Wh]]*0.001*0.1</f>
        <v>4.3140000000000001</v>
      </c>
      <c r="L674" s="8"/>
      <c r="M674" s="8"/>
    </row>
    <row r="675" spans="1:13">
      <c r="A675" s="8">
        <f t="shared" si="11"/>
        <v>2021</v>
      </c>
      <c r="B675" s="8">
        <f>MONTH(Table2[[#This Row],[Date]])</f>
        <v>5</v>
      </c>
      <c r="C675" s="10">
        <v>44343</v>
      </c>
      <c r="D675" s="8">
        <v>37470</v>
      </c>
      <c r="E675" s="8">
        <v>171717</v>
      </c>
      <c r="F675" s="8">
        <v>1.07</v>
      </c>
      <c r="G675" s="8">
        <v>1.23</v>
      </c>
      <c r="H675" s="8">
        <v>5.63</v>
      </c>
      <c r="I675" s="9">
        <f>(Table2[[#This Row],[Total Yield in Wh]]-Table2[[#This Row],[Target Yield Wh]])/Table2[[#This Row],[Target Yield Wh]] * 100</f>
        <v>-78.179213473331117</v>
      </c>
      <c r="J675" s="8">
        <f>SUM(Table2[[#This Row],[Total Yield in Wh]]-Table2[[#This Row],[Target Yield Wh]])</f>
        <v>-134247</v>
      </c>
      <c r="K675" s="9">
        <f>Table2[[#This Row],[Total Yield in Wh]]*0.001*0.1</f>
        <v>3.7469999999999999</v>
      </c>
      <c r="L675" s="8"/>
      <c r="M675" s="8"/>
    </row>
    <row r="676" spans="1:13">
      <c r="A676" s="8">
        <f t="shared" si="11"/>
        <v>2021</v>
      </c>
      <c r="B676" s="8">
        <f>MONTH(Table2[[#This Row],[Date]])</f>
        <v>5</v>
      </c>
      <c r="C676" s="10">
        <v>44342</v>
      </c>
      <c r="D676" s="8">
        <v>240420</v>
      </c>
      <c r="E676" s="8">
        <v>171717</v>
      </c>
      <c r="F676" s="8">
        <v>6.87</v>
      </c>
      <c r="G676" s="8">
        <v>7.89</v>
      </c>
      <c r="H676" s="8">
        <v>5.63</v>
      </c>
      <c r="I676" s="9">
        <f>(Table2[[#This Row],[Total Yield in Wh]]-Table2[[#This Row],[Target Yield Wh]])/Table2[[#This Row],[Target Yield Wh]] * 100</f>
        <v>40.009434127081185</v>
      </c>
      <c r="J676" s="8">
        <f>SUM(Table2[[#This Row],[Total Yield in Wh]]-Table2[[#This Row],[Target Yield Wh]])</f>
        <v>68703</v>
      </c>
      <c r="K676" s="9">
        <f>Table2[[#This Row],[Total Yield in Wh]]*0.001*0.1</f>
        <v>24.042000000000002</v>
      </c>
      <c r="L676" s="8"/>
      <c r="M676" s="8"/>
    </row>
    <row r="677" spans="1:13">
      <c r="A677" s="8">
        <f t="shared" si="11"/>
        <v>2021</v>
      </c>
      <c r="B677" s="8">
        <f>MONTH(Table2[[#This Row],[Date]])</f>
        <v>5</v>
      </c>
      <c r="C677" s="10">
        <v>44341</v>
      </c>
      <c r="D677" s="8">
        <v>157140</v>
      </c>
      <c r="E677" s="8">
        <v>171717</v>
      </c>
      <c r="F677" s="8">
        <v>4.49</v>
      </c>
      <c r="G677" s="8">
        <v>5.15</v>
      </c>
      <c r="H677" s="8">
        <v>5.63</v>
      </c>
      <c r="I677" s="9">
        <f>(Table2[[#This Row],[Total Yield in Wh]]-Table2[[#This Row],[Target Yield Wh]])/Table2[[#This Row],[Target Yield Wh]] * 100</f>
        <v>-8.4889673124967242</v>
      </c>
      <c r="J677" s="8">
        <f>SUM(Table2[[#This Row],[Total Yield in Wh]]-Table2[[#This Row],[Target Yield Wh]])</f>
        <v>-14577</v>
      </c>
      <c r="K677" s="9">
        <f>Table2[[#This Row],[Total Yield in Wh]]*0.001*0.1</f>
        <v>15.714000000000002</v>
      </c>
      <c r="L677" s="8"/>
      <c r="M677" s="8"/>
    </row>
    <row r="678" spans="1:13">
      <c r="A678" s="8">
        <f t="shared" si="11"/>
        <v>2021</v>
      </c>
      <c r="B678" s="8">
        <f>MONTH(Table2[[#This Row],[Date]])</f>
        <v>5</v>
      </c>
      <c r="C678" s="10">
        <v>44340</v>
      </c>
      <c r="D678" s="8">
        <v>167550</v>
      </c>
      <c r="E678" s="8">
        <v>171717</v>
      </c>
      <c r="F678" s="8">
        <v>4.79</v>
      </c>
      <c r="G678" s="8">
        <v>5.5</v>
      </c>
      <c r="H678" s="8">
        <v>5.63</v>
      </c>
      <c r="I678" s="9">
        <f>(Table2[[#This Row],[Total Yield in Wh]]-Table2[[#This Row],[Target Yield Wh]])/Table2[[#This Row],[Target Yield Wh]] * 100</f>
        <v>-2.4266671325494853</v>
      </c>
      <c r="J678" s="8">
        <f>SUM(Table2[[#This Row],[Total Yield in Wh]]-Table2[[#This Row],[Target Yield Wh]])</f>
        <v>-4167</v>
      </c>
      <c r="K678" s="9">
        <f>Table2[[#This Row],[Total Yield in Wh]]*0.001*0.1</f>
        <v>16.755000000000003</v>
      </c>
      <c r="L678" s="8"/>
      <c r="M678" s="8"/>
    </row>
    <row r="679" spans="1:13">
      <c r="A679" s="8">
        <f t="shared" si="11"/>
        <v>2021</v>
      </c>
      <c r="B679" s="8">
        <f>MONTH(Table2[[#This Row],[Date]])</f>
        <v>5</v>
      </c>
      <c r="C679" s="10">
        <v>44339</v>
      </c>
      <c r="D679" s="8">
        <v>125520</v>
      </c>
      <c r="E679" s="8">
        <v>171717</v>
      </c>
      <c r="F679" s="8">
        <v>3.59</v>
      </c>
      <c r="G679" s="8">
        <v>4.12</v>
      </c>
      <c r="H679" s="8">
        <v>5.63</v>
      </c>
      <c r="I679" s="9">
        <f>(Table2[[#This Row],[Total Yield in Wh]]-Table2[[#This Row],[Target Yield Wh]])/Table2[[#This Row],[Target Yield Wh]] * 100</f>
        <v>-26.902985726515137</v>
      </c>
      <c r="J679" s="8">
        <f>SUM(Table2[[#This Row],[Total Yield in Wh]]-Table2[[#This Row],[Target Yield Wh]])</f>
        <v>-46197</v>
      </c>
      <c r="K679" s="9">
        <f>Table2[[#This Row],[Total Yield in Wh]]*0.001*0.1</f>
        <v>12.552</v>
      </c>
      <c r="L679" s="8"/>
      <c r="M679" s="8"/>
    </row>
    <row r="680" spans="1:13">
      <c r="A680" s="8">
        <f t="shared" si="11"/>
        <v>2021</v>
      </c>
      <c r="B680" s="8">
        <f>MONTH(Table2[[#This Row],[Date]])</f>
        <v>5</v>
      </c>
      <c r="C680" s="10">
        <v>44338</v>
      </c>
      <c r="D680" s="8">
        <v>183090</v>
      </c>
      <c r="E680" s="8">
        <v>171717</v>
      </c>
      <c r="F680" s="8">
        <v>5.23</v>
      </c>
      <c r="G680" s="8">
        <v>6.01</v>
      </c>
      <c r="H680" s="8">
        <v>5.63</v>
      </c>
      <c r="I680" s="9">
        <f>(Table2[[#This Row],[Total Yield in Wh]]-Table2[[#This Row],[Target Yield Wh]])/Table2[[#This Row],[Target Yield Wh]] * 100</f>
        <v>6.6231066231066222</v>
      </c>
      <c r="J680" s="8">
        <f>SUM(Table2[[#This Row],[Total Yield in Wh]]-Table2[[#This Row],[Target Yield Wh]])</f>
        <v>11373</v>
      </c>
      <c r="K680" s="9">
        <f>Table2[[#This Row],[Total Yield in Wh]]*0.001*0.1</f>
        <v>18.309000000000001</v>
      </c>
      <c r="L680" s="8"/>
      <c r="M680" s="8"/>
    </row>
    <row r="681" spans="1:13">
      <c r="A681" s="8">
        <f t="shared" si="11"/>
        <v>2021</v>
      </c>
      <c r="B681" s="8">
        <f>MONTH(Table2[[#This Row],[Date]])</f>
        <v>5</v>
      </c>
      <c r="C681" s="10">
        <v>44337</v>
      </c>
      <c r="D681" s="8">
        <v>74490</v>
      </c>
      <c r="E681" s="8">
        <v>171717</v>
      </c>
      <c r="F681" s="8">
        <v>2.13</v>
      </c>
      <c r="G681" s="8">
        <v>2.44</v>
      </c>
      <c r="H681" s="8">
        <v>5.63</v>
      </c>
      <c r="I681" s="9">
        <f>(Table2[[#This Row],[Total Yield in Wh]]-Table2[[#This Row],[Target Yield Wh]])/Table2[[#This Row],[Target Yield Wh]] * 100</f>
        <v>-56.620486032250739</v>
      </c>
      <c r="J681" s="8">
        <f>SUM(Table2[[#This Row],[Total Yield in Wh]]-Table2[[#This Row],[Target Yield Wh]])</f>
        <v>-97227</v>
      </c>
      <c r="K681" s="9">
        <f>Table2[[#This Row],[Total Yield in Wh]]*0.001*0.1</f>
        <v>7.4489999999999998</v>
      </c>
      <c r="L681" s="8"/>
      <c r="M681" s="8"/>
    </row>
    <row r="682" spans="1:13">
      <c r="A682" s="8">
        <f t="shared" si="11"/>
        <v>2021</v>
      </c>
      <c r="B682" s="8">
        <f>MONTH(Table2[[#This Row],[Date]])</f>
        <v>5</v>
      </c>
      <c r="C682" s="10">
        <v>44336</v>
      </c>
      <c r="D682" s="8">
        <v>126820</v>
      </c>
      <c r="E682" s="8">
        <v>171717</v>
      </c>
      <c r="F682" s="8">
        <v>3.63</v>
      </c>
      <c r="G682" s="8">
        <v>4.16</v>
      </c>
      <c r="H682" s="8">
        <v>5.63</v>
      </c>
      <c r="I682" s="9">
        <f>(Table2[[#This Row],[Total Yield in Wh]]-Table2[[#This Row],[Target Yield Wh]])/Table2[[#This Row],[Target Yield Wh]] * 100</f>
        <v>-26.145926145926147</v>
      </c>
      <c r="J682" s="8">
        <f>SUM(Table2[[#This Row],[Total Yield in Wh]]-Table2[[#This Row],[Target Yield Wh]])</f>
        <v>-44897</v>
      </c>
      <c r="K682" s="9">
        <f>Table2[[#This Row],[Total Yield in Wh]]*0.001*0.1</f>
        <v>12.682000000000002</v>
      </c>
      <c r="L682" s="8"/>
      <c r="M682" s="8"/>
    </row>
    <row r="683" spans="1:13">
      <c r="A683" s="8">
        <f t="shared" si="11"/>
        <v>2021</v>
      </c>
      <c r="B683" s="8">
        <f>MONTH(Table2[[#This Row],[Date]])</f>
        <v>5</v>
      </c>
      <c r="C683" s="10">
        <v>44335</v>
      </c>
      <c r="D683" s="8">
        <v>81130</v>
      </c>
      <c r="E683" s="8">
        <v>171717</v>
      </c>
      <c r="F683" s="8">
        <v>2.3199999999999998</v>
      </c>
      <c r="G683" s="8">
        <v>2.66</v>
      </c>
      <c r="H683" s="8">
        <v>5.63</v>
      </c>
      <c r="I683" s="9">
        <f>(Table2[[#This Row],[Total Yield in Wh]]-Table2[[#This Row],[Target Yield Wh]])/Table2[[#This Row],[Target Yield Wh]] * 100</f>
        <v>-52.753658636011579</v>
      </c>
      <c r="J683" s="8">
        <f>SUM(Table2[[#This Row],[Total Yield in Wh]]-Table2[[#This Row],[Target Yield Wh]])</f>
        <v>-90587</v>
      </c>
      <c r="K683" s="9">
        <f>Table2[[#This Row],[Total Yield in Wh]]*0.001*0.1</f>
        <v>8.1129999999999995</v>
      </c>
      <c r="L683" s="8"/>
      <c r="M683" s="8"/>
    </row>
    <row r="684" spans="1:13">
      <c r="A684" s="8">
        <f t="shared" si="11"/>
        <v>2021</v>
      </c>
      <c r="B684" s="8">
        <f>MONTH(Table2[[#This Row],[Date]])</f>
        <v>5</v>
      </c>
      <c r="C684" s="10">
        <v>44334</v>
      </c>
      <c r="D684" s="8">
        <v>110110</v>
      </c>
      <c r="E684" s="8">
        <v>171717</v>
      </c>
      <c r="F684" s="8">
        <v>3.15</v>
      </c>
      <c r="G684" s="8">
        <v>3.61</v>
      </c>
      <c r="H684" s="8">
        <v>5.63</v>
      </c>
      <c r="I684" s="9">
        <f>(Table2[[#This Row],[Total Yield in Wh]]-Table2[[#This Row],[Target Yield Wh]])/Table2[[#This Row],[Target Yield Wh]] * 100</f>
        <v>-35.877053524112348</v>
      </c>
      <c r="J684" s="8">
        <f>SUM(Table2[[#This Row],[Total Yield in Wh]]-Table2[[#This Row],[Target Yield Wh]])</f>
        <v>-61607</v>
      </c>
      <c r="K684" s="9">
        <f>Table2[[#This Row],[Total Yield in Wh]]*0.001*0.1</f>
        <v>11.011000000000001</v>
      </c>
      <c r="L684" s="8"/>
      <c r="M684" s="8"/>
    </row>
    <row r="685" spans="1:13">
      <c r="A685" s="8">
        <f t="shared" si="11"/>
        <v>2021</v>
      </c>
      <c r="B685" s="8">
        <f>MONTH(Table2[[#This Row],[Date]])</f>
        <v>5</v>
      </c>
      <c r="C685" s="10">
        <v>44333</v>
      </c>
      <c r="D685" s="8">
        <v>213660</v>
      </c>
      <c r="E685" s="8">
        <v>171717</v>
      </c>
      <c r="F685" s="8">
        <v>6.11</v>
      </c>
      <c r="G685" s="8">
        <v>7.01</v>
      </c>
      <c r="H685" s="8">
        <v>5.63</v>
      </c>
      <c r="I685" s="9">
        <f>(Table2[[#This Row],[Total Yield in Wh]]-Table2[[#This Row],[Target Yield Wh]])/Table2[[#This Row],[Target Yield Wh]] * 100</f>
        <v>24.425653837418544</v>
      </c>
      <c r="J685" s="8">
        <f>SUM(Table2[[#This Row],[Total Yield in Wh]]-Table2[[#This Row],[Target Yield Wh]])</f>
        <v>41943</v>
      </c>
      <c r="K685" s="9">
        <f>Table2[[#This Row],[Total Yield in Wh]]*0.001*0.1</f>
        <v>21.366</v>
      </c>
      <c r="L685" s="8"/>
      <c r="M685" s="8"/>
    </row>
    <row r="686" spans="1:13">
      <c r="A686" s="8">
        <f t="shared" si="11"/>
        <v>2021</v>
      </c>
      <c r="B686" s="8">
        <f>MONTH(Table2[[#This Row],[Date]])</f>
        <v>5</v>
      </c>
      <c r="C686" s="10">
        <v>44332</v>
      </c>
      <c r="D686" s="8">
        <v>167580</v>
      </c>
      <c r="E686" s="8">
        <v>171717</v>
      </c>
      <c r="F686" s="8">
        <v>4.79</v>
      </c>
      <c r="G686" s="8">
        <v>5.5</v>
      </c>
      <c r="H686" s="8">
        <v>5.63</v>
      </c>
      <c r="I686" s="9">
        <f>(Table2[[#This Row],[Total Yield in Wh]]-Table2[[#This Row],[Target Yield Wh]])/Table2[[#This Row],[Target Yield Wh]] * 100</f>
        <v>-2.4091965268435858</v>
      </c>
      <c r="J686" s="8">
        <f>SUM(Table2[[#This Row],[Total Yield in Wh]]-Table2[[#This Row],[Target Yield Wh]])</f>
        <v>-4137</v>
      </c>
      <c r="K686" s="9">
        <f>Table2[[#This Row],[Total Yield in Wh]]*0.001*0.1</f>
        <v>16.758000000000003</v>
      </c>
      <c r="L686" s="8"/>
      <c r="M686" s="8"/>
    </row>
    <row r="687" spans="1:13">
      <c r="A687" s="8">
        <f t="shared" si="11"/>
        <v>2021</v>
      </c>
      <c r="B687" s="8">
        <f>MONTH(Table2[[#This Row],[Date]])</f>
        <v>5</v>
      </c>
      <c r="C687" s="10">
        <v>44331</v>
      </c>
      <c r="D687" s="8">
        <v>57110</v>
      </c>
      <c r="E687" s="8">
        <v>171717</v>
      </c>
      <c r="F687" s="8">
        <v>1.63</v>
      </c>
      <c r="G687" s="8">
        <v>1.87</v>
      </c>
      <c r="H687" s="8">
        <v>5.63</v>
      </c>
      <c r="I687" s="9">
        <f>(Table2[[#This Row],[Total Yield in Wh]]-Table2[[#This Row],[Target Yield Wh]])/Table2[[#This Row],[Target Yield Wh]] * 100</f>
        <v>-66.741790271202035</v>
      </c>
      <c r="J687" s="8">
        <f>SUM(Table2[[#This Row],[Total Yield in Wh]]-Table2[[#This Row],[Target Yield Wh]])</f>
        <v>-114607</v>
      </c>
      <c r="K687" s="9">
        <f>Table2[[#This Row],[Total Yield in Wh]]*0.001*0.1</f>
        <v>5.7110000000000003</v>
      </c>
      <c r="L687" s="8"/>
      <c r="M687" s="8"/>
    </row>
    <row r="688" spans="1:13">
      <c r="A688" s="8">
        <f t="shared" si="11"/>
        <v>2021</v>
      </c>
      <c r="B688" s="8">
        <f>MONTH(Table2[[#This Row],[Date]])</f>
        <v>5</v>
      </c>
      <c r="C688" s="10">
        <v>44330</v>
      </c>
      <c r="D688" s="8">
        <v>206350</v>
      </c>
      <c r="E688" s="8">
        <v>171717</v>
      </c>
      <c r="F688" s="8">
        <v>5.9</v>
      </c>
      <c r="G688" s="8">
        <v>6.77</v>
      </c>
      <c r="H688" s="8">
        <v>5.63</v>
      </c>
      <c r="I688" s="9">
        <f>(Table2[[#This Row],[Total Yield in Wh]]-Table2[[#This Row],[Target Yield Wh]])/Table2[[#This Row],[Target Yield Wh]] * 100</f>
        <v>20.168649580414286</v>
      </c>
      <c r="J688" s="8">
        <f>SUM(Table2[[#This Row],[Total Yield in Wh]]-Table2[[#This Row],[Target Yield Wh]])</f>
        <v>34633</v>
      </c>
      <c r="K688" s="9">
        <f>Table2[[#This Row],[Total Yield in Wh]]*0.001*0.1</f>
        <v>20.635000000000002</v>
      </c>
      <c r="L688" s="8"/>
      <c r="M688" s="8"/>
    </row>
    <row r="689" spans="1:13">
      <c r="A689" s="8">
        <f t="shared" si="11"/>
        <v>2021</v>
      </c>
      <c r="B689" s="8">
        <f>MONTH(Table2[[#This Row],[Date]])</f>
        <v>5</v>
      </c>
      <c r="C689" s="10">
        <v>44329</v>
      </c>
      <c r="D689" s="8">
        <v>202480</v>
      </c>
      <c r="E689" s="8">
        <v>171717</v>
      </c>
      <c r="F689" s="8">
        <v>5.79</v>
      </c>
      <c r="G689" s="8">
        <v>6.64</v>
      </c>
      <c r="H689" s="8">
        <v>5.63</v>
      </c>
      <c r="I689" s="9">
        <f>(Table2[[#This Row],[Total Yield in Wh]]-Table2[[#This Row],[Target Yield Wh]])/Table2[[#This Row],[Target Yield Wh]] * 100</f>
        <v>17.914941444353207</v>
      </c>
      <c r="J689" s="8">
        <f>SUM(Table2[[#This Row],[Total Yield in Wh]]-Table2[[#This Row],[Target Yield Wh]])</f>
        <v>30763</v>
      </c>
      <c r="K689" s="9">
        <f>Table2[[#This Row],[Total Yield in Wh]]*0.001*0.1</f>
        <v>20.248000000000005</v>
      </c>
      <c r="L689" s="8"/>
      <c r="M689" s="8"/>
    </row>
    <row r="690" spans="1:13">
      <c r="A690" s="8">
        <f t="shared" si="11"/>
        <v>2021</v>
      </c>
      <c r="B690" s="8">
        <f>MONTH(Table2[[#This Row],[Date]])</f>
        <v>5</v>
      </c>
      <c r="C690" s="10">
        <v>44328</v>
      </c>
      <c r="D690" s="8">
        <v>241970</v>
      </c>
      <c r="E690" s="8">
        <v>171717</v>
      </c>
      <c r="F690" s="8">
        <v>6.92</v>
      </c>
      <c r="G690" s="8">
        <v>7.94</v>
      </c>
      <c r="H690" s="8">
        <v>5.63</v>
      </c>
      <c r="I690" s="9">
        <f>(Table2[[#This Row],[Total Yield in Wh]]-Table2[[#This Row],[Target Yield Wh]])/Table2[[#This Row],[Target Yield Wh]] * 100</f>
        <v>40.912082088552673</v>
      </c>
      <c r="J690" s="8">
        <f>SUM(Table2[[#This Row],[Total Yield in Wh]]-Table2[[#This Row],[Target Yield Wh]])</f>
        <v>70253</v>
      </c>
      <c r="K690" s="9">
        <f>Table2[[#This Row],[Total Yield in Wh]]*0.001*0.1</f>
        <v>24.197000000000003</v>
      </c>
      <c r="L690" s="8"/>
      <c r="M690" s="8"/>
    </row>
    <row r="691" spans="1:13">
      <c r="A691" s="8">
        <f t="shared" si="11"/>
        <v>2021</v>
      </c>
      <c r="B691" s="8">
        <f>MONTH(Table2[[#This Row],[Date]])</f>
        <v>5</v>
      </c>
      <c r="C691" s="10">
        <v>44327</v>
      </c>
      <c r="D691" s="8">
        <v>251360</v>
      </c>
      <c r="E691" s="8">
        <v>171717</v>
      </c>
      <c r="F691" s="8">
        <v>7.19</v>
      </c>
      <c r="G691" s="8">
        <v>8.24</v>
      </c>
      <c r="H691" s="8">
        <v>5.63</v>
      </c>
      <c r="I691" s="9">
        <f>(Table2[[#This Row],[Total Yield in Wh]]-Table2[[#This Row],[Target Yield Wh]])/Table2[[#This Row],[Target Yield Wh]] * 100</f>
        <v>46.380381674499318</v>
      </c>
      <c r="J691" s="8">
        <f>SUM(Table2[[#This Row],[Total Yield in Wh]]-Table2[[#This Row],[Target Yield Wh]])</f>
        <v>79643</v>
      </c>
      <c r="K691" s="9">
        <f>Table2[[#This Row],[Total Yield in Wh]]*0.001*0.1</f>
        <v>25.136000000000003</v>
      </c>
      <c r="L691" s="8"/>
      <c r="M691" s="8"/>
    </row>
    <row r="692" spans="1:13">
      <c r="A692" s="8">
        <f t="shared" si="11"/>
        <v>2021</v>
      </c>
      <c r="B692" s="8">
        <f>MONTH(Table2[[#This Row],[Date]])</f>
        <v>5</v>
      </c>
      <c r="C692" s="10">
        <v>44326</v>
      </c>
      <c r="D692" s="8">
        <v>191860</v>
      </c>
      <c r="E692" s="8">
        <v>171717</v>
      </c>
      <c r="F692" s="8">
        <v>5.48</v>
      </c>
      <c r="G692" s="8">
        <v>6.29</v>
      </c>
      <c r="H692" s="8">
        <v>5.63</v>
      </c>
      <c r="I692" s="9">
        <f>(Table2[[#This Row],[Total Yield in Wh]]-Table2[[#This Row],[Target Yield Wh]])/Table2[[#This Row],[Target Yield Wh]] * 100</f>
        <v>11.73034702446467</v>
      </c>
      <c r="J692" s="8">
        <f>SUM(Table2[[#This Row],[Total Yield in Wh]]-Table2[[#This Row],[Target Yield Wh]])</f>
        <v>20143</v>
      </c>
      <c r="K692" s="9">
        <f>Table2[[#This Row],[Total Yield in Wh]]*0.001*0.1</f>
        <v>19.186000000000003</v>
      </c>
      <c r="L692" s="8"/>
      <c r="M692" s="8"/>
    </row>
    <row r="693" spans="1:13">
      <c r="A693" s="8">
        <f t="shared" si="11"/>
        <v>2021</v>
      </c>
      <c r="B693" s="8">
        <f>MONTH(Table2[[#This Row],[Date]])</f>
        <v>5</v>
      </c>
      <c r="C693" s="10">
        <v>44325</v>
      </c>
      <c r="D693" s="8">
        <v>202410</v>
      </c>
      <c r="E693" s="8">
        <v>171717</v>
      </c>
      <c r="F693" s="8">
        <v>5.79</v>
      </c>
      <c r="G693" s="8">
        <v>6.64</v>
      </c>
      <c r="H693" s="8">
        <v>5.63</v>
      </c>
      <c r="I693" s="9">
        <f>(Table2[[#This Row],[Total Yield in Wh]]-Table2[[#This Row],[Target Yield Wh]])/Table2[[#This Row],[Target Yield Wh]] * 100</f>
        <v>17.874176697706108</v>
      </c>
      <c r="J693" s="8">
        <f>SUM(Table2[[#This Row],[Total Yield in Wh]]-Table2[[#This Row],[Target Yield Wh]])</f>
        <v>30693</v>
      </c>
      <c r="K693" s="9">
        <f>Table2[[#This Row],[Total Yield in Wh]]*0.001*0.1</f>
        <v>20.241</v>
      </c>
      <c r="L693" s="8"/>
      <c r="M693" s="8"/>
    </row>
    <row r="694" spans="1:13">
      <c r="A694" s="8">
        <f t="shared" si="11"/>
        <v>2021</v>
      </c>
      <c r="B694" s="8">
        <f>MONTH(Table2[[#This Row],[Date]])</f>
        <v>5</v>
      </c>
      <c r="C694" s="10">
        <v>44324</v>
      </c>
      <c r="D694" s="8">
        <v>185660</v>
      </c>
      <c r="E694" s="8">
        <v>171717</v>
      </c>
      <c r="F694" s="8">
        <v>5.31</v>
      </c>
      <c r="G694" s="8">
        <v>6.09</v>
      </c>
      <c r="H694" s="8">
        <v>5.63</v>
      </c>
      <c r="I694" s="9">
        <f>(Table2[[#This Row],[Total Yield in Wh]]-Table2[[#This Row],[Target Yield Wh]])/Table2[[#This Row],[Target Yield Wh]] * 100</f>
        <v>8.1197551785787088</v>
      </c>
      <c r="J694" s="8">
        <f>SUM(Table2[[#This Row],[Total Yield in Wh]]-Table2[[#This Row],[Target Yield Wh]])</f>
        <v>13943</v>
      </c>
      <c r="K694" s="9">
        <f>Table2[[#This Row],[Total Yield in Wh]]*0.001*0.1</f>
        <v>18.565999999999999</v>
      </c>
      <c r="L694" s="8"/>
      <c r="M694" s="8"/>
    </row>
    <row r="695" spans="1:13">
      <c r="A695" s="8">
        <f t="shared" si="11"/>
        <v>2021</v>
      </c>
      <c r="B695" s="8">
        <f>MONTH(Table2[[#This Row],[Date]])</f>
        <v>5</v>
      </c>
      <c r="C695" s="10">
        <v>44323</v>
      </c>
      <c r="D695" s="8">
        <v>158340</v>
      </c>
      <c r="E695" s="8">
        <v>171717</v>
      </c>
      <c r="F695" s="8">
        <v>4.53</v>
      </c>
      <c r="G695" s="8">
        <v>5.19</v>
      </c>
      <c r="H695" s="8">
        <v>5.63</v>
      </c>
      <c r="I695" s="9">
        <f>(Table2[[#This Row],[Total Yield in Wh]]-Table2[[#This Row],[Target Yield Wh]])/Table2[[#This Row],[Target Yield Wh]] * 100</f>
        <v>-7.7901430842607313</v>
      </c>
      <c r="J695" s="8">
        <f>SUM(Table2[[#This Row],[Total Yield in Wh]]-Table2[[#This Row],[Target Yield Wh]])</f>
        <v>-13377</v>
      </c>
      <c r="K695" s="9">
        <f>Table2[[#This Row],[Total Yield in Wh]]*0.001*0.1</f>
        <v>15.834000000000001</v>
      </c>
      <c r="L695" s="8"/>
      <c r="M695" s="8"/>
    </row>
    <row r="696" spans="1:13">
      <c r="A696" s="8">
        <f t="shared" si="11"/>
        <v>2021</v>
      </c>
      <c r="B696" s="8">
        <f>MONTH(Table2[[#This Row],[Date]])</f>
        <v>5</v>
      </c>
      <c r="C696" s="10">
        <v>44322</v>
      </c>
      <c r="D696" s="8">
        <v>176500</v>
      </c>
      <c r="E696" s="8">
        <v>171717</v>
      </c>
      <c r="F696" s="8">
        <v>5.05</v>
      </c>
      <c r="G696" s="8">
        <v>5.79</v>
      </c>
      <c r="H696" s="8">
        <v>5.63</v>
      </c>
      <c r="I696" s="9">
        <f>(Table2[[#This Row],[Total Yield in Wh]]-Table2[[#This Row],[Target Yield Wh]])/Table2[[#This Row],[Target Yield Wh]] * 100</f>
        <v>2.7853969030439618</v>
      </c>
      <c r="J696" s="8">
        <f>SUM(Table2[[#This Row],[Total Yield in Wh]]-Table2[[#This Row],[Target Yield Wh]])</f>
        <v>4783</v>
      </c>
      <c r="K696" s="9">
        <f>Table2[[#This Row],[Total Yield in Wh]]*0.001*0.1</f>
        <v>17.650000000000002</v>
      </c>
      <c r="L696" s="8"/>
      <c r="M696" s="8"/>
    </row>
    <row r="697" spans="1:13">
      <c r="A697" s="8">
        <f t="shared" si="11"/>
        <v>2021</v>
      </c>
      <c r="B697" s="8">
        <f>MONTH(Table2[[#This Row],[Date]])</f>
        <v>5</v>
      </c>
      <c r="C697" s="10">
        <v>44321</v>
      </c>
      <c r="D697" s="8">
        <v>230610</v>
      </c>
      <c r="E697" s="8">
        <v>171717</v>
      </c>
      <c r="F697" s="8">
        <v>6.59</v>
      </c>
      <c r="G697" s="8">
        <v>7.56</v>
      </c>
      <c r="H697" s="8">
        <v>5.63</v>
      </c>
      <c r="I697" s="9">
        <f>(Table2[[#This Row],[Total Yield in Wh]]-Table2[[#This Row],[Target Yield Wh]])/Table2[[#This Row],[Target Yield Wh]] * 100</f>
        <v>34.296546061251945</v>
      </c>
      <c r="J697" s="8">
        <f>SUM(Table2[[#This Row],[Total Yield in Wh]]-Table2[[#This Row],[Target Yield Wh]])</f>
        <v>58893</v>
      </c>
      <c r="K697" s="9">
        <f>Table2[[#This Row],[Total Yield in Wh]]*0.001*0.1</f>
        <v>23.061000000000003</v>
      </c>
      <c r="L697" s="8"/>
      <c r="M697" s="8"/>
    </row>
    <row r="698" spans="1:13">
      <c r="A698" s="8">
        <f t="shared" si="11"/>
        <v>2021</v>
      </c>
      <c r="B698" s="8">
        <f>MONTH(Table2[[#This Row],[Date]])</f>
        <v>5</v>
      </c>
      <c r="C698" s="10">
        <v>44320</v>
      </c>
      <c r="D698" s="8">
        <v>116400</v>
      </c>
      <c r="E698" s="8">
        <v>171717</v>
      </c>
      <c r="F698" s="8">
        <v>3.33</v>
      </c>
      <c r="G698" s="8">
        <v>3.82</v>
      </c>
      <c r="H698" s="8">
        <v>5.63</v>
      </c>
      <c r="I698" s="9">
        <f>(Table2[[#This Row],[Total Yield in Wh]]-Table2[[#This Row],[Target Yield Wh]])/Table2[[#This Row],[Target Yield Wh]] * 100</f>
        <v>-32.214049861108684</v>
      </c>
      <c r="J698" s="8">
        <f>SUM(Table2[[#This Row],[Total Yield in Wh]]-Table2[[#This Row],[Target Yield Wh]])</f>
        <v>-55317</v>
      </c>
      <c r="K698" s="9">
        <f>Table2[[#This Row],[Total Yield in Wh]]*0.001*0.1</f>
        <v>11.64</v>
      </c>
      <c r="L698" s="8"/>
      <c r="M698" s="8"/>
    </row>
    <row r="699" spans="1:13">
      <c r="A699" s="8">
        <f t="shared" si="11"/>
        <v>2021</v>
      </c>
      <c r="B699" s="8">
        <f>MONTH(Table2[[#This Row],[Date]])</f>
        <v>5</v>
      </c>
      <c r="C699" s="10">
        <v>44319</v>
      </c>
      <c r="D699" s="8">
        <v>37600</v>
      </c>
      <c r="E699" s="8">
        <v>171717</v>
      </c>
      <c r="F699" s="8">
        <v>1.07</v>
      </c>
      <c r="G699" s="8">
        <v>1.23</v>
      </c>
      <c r="H699" s="8">
        <v>5.63</v>
      </c>
      <c r="I699" s="9">
        <f>(Table2[[#This Row],[Total Yield in Wh]]-Table2[[#This Row],[Target Yield Wh]])/Table2[[#This Row],[Target Yield Wh]] * 100</f>
        <v>-78.103507515272213</v>
      </c>
      <c r="J699" s="8">
        <f>SUM(Table2[[#This Row],[Total Yield in Wh]]-Table2[[#This Row],[Target Yield Wh]])</f>
        <v>-134117</v>
      </c>
      <c r="K699" s="9">
        <f>Table2[[#This Row],[Total Yield in Wh]]*0.001*0.1</f>
        <v>3.7600000000000002</v>
      </c>
      <c r="L699" s="8"/>
      <c r="M699" s="8"/>
    </row>
    <row r="700" spans="1:13">
      <c r="A700" s="8">
        <f t="shared" si="11"/>
        <v>2021</v>
      </c>
      <c r="B700" s="8">
        <f>MONTH(Table2[[#This Row],[Date]])</f>
        <v>5</v>
      </c>
      <c r="C700" s="10">
        <v>44318</v>
      </c>
      <c r="D700" s="8">
        <v>209800</v>
      </c>
      <c r="E700" s="8">
        <v>171717</v>
      </c>
      <c r="F700" s="8">
        <v>6</v>
      </c>
      <c r="G700" s="8">
        <v>6.88</v>
      </c>
      <c r="H700" s="8">
        <v>5.63</v>
      </c>
      <c r="I700" s="9">
        <f>(Table2[[#This Row],[Total Yield in Wh]]-Table2[[#This Row],[Target Yield Wh]])/Table2[[#This Row],[Target Yield Wh]] * 100</f>
        <v>22.177769236592766</v>
      </c>
      <c r="J700" s="8">
        <f>SUM(Table2[[#This Row],[Total Yield in Wh]]-Table2[[#This Row],[Target Yield Wh]])</f>
        <v>38083</v>
      </c>
      <c r="K700" s="9">
        <f>Table2[[#This Row],[Total Yield in Wh]]*0.001*0.1</f>
        <v>20.980000000000004</v>
      </c>
      <c r="L700" s="8"/>
      <c r="M700" s="8"/>
    </row>
    <row r="701" spans="1:13">
      <c r="A701" s="8">
        <f t="shared" si="11"/>
        <v>2021</v>
      </c>
      <c r="B701" s="8">
        <f>MONTH(Table2[[#This Row],[Date]])</f>
        <v>5</v>
      </c>
      <c r="C701" s="10">
        <v>44317</v>
      </c>
      <c r="D701" s="8">
        <v>174210</v>
      </c>
      <c r="E701" s="8">
        <v>171717</v>
      </c>
      <c r="F701" s="8">
        <v>4.9800000000000004</v>
      </c>
      <c r="G701" s="8">
        <v>5.71</v>
      </c>
      <c r="H701" s="8">
        <v>5.63</v>
      </c>
      <c r="I701" s="9">
        <f>(Table2[[#This Row],[Total Yield in Wh]]-Table2[[#This Row],[Target Yield Wh]])/Table2[[#This Row],[Target Yield Wh]] * 100</f>
        <v>1.4518073341602755</v>
      </c>
      <c r="J701" s="8">
        <f>SUM(Table2[[#This Row],[Total Yield in Wh]]-Table2[[#This Row],[Target Yield Wh]])</f>
        <v>2493</v>
      </c>
      <c r="K701" s="9">
        <f>Table2[[#This Row],[Total Yield in Wh]]*0.001*0.1</f>
        <v>17.421000000000003</v>
      </c>
      <c r="L701" s="8"/>
      <c r="M701" s="8"/>
    </row>
    <row r="702" spans="1:13">
      <c r="A702" s="8">
        <f t="shared" si="11"/>
        <v>2021</v>
      </c>
      <c r="B702" s="8">
        <f>MONTH(Table2[[#This Row],[Date]])</f>
        <v>4</v>
      </c>
      <c r="C702" s="10">
        <v>44316</v>
      </c>
      <c r="D702" s="8">
        <v>238910</v>
      </c>
      <c r="E702" s="8">
        <v>139418</v>
      </c>
      <c r="F702" s="8">
        <v>6.83</v>
      </c>
      <c r="G702" s="8">
        <v>7.84</v>
      </c>
      <c r="H702" s="8">
        <v>4.57</v>
      </c>
      <c r="I702" s="9">
        <f>(Table2[[#This Row],[Total Yield in Wh]]-Table2[[#This Row],[Target Yield Wh]])/Table2[[#This Row],[Target Yield Wh]] * 100</f>
        <v>71.362377885208502</v>
      </c>
      <c r="J702" s="8">
        <f>SUM(Table2[[#This Row],[Total Yield in Wh]]-Table2[[#This Row],[Target Yield Wh]])</f>
        <v>99492</v>
      </c>
      <c r="K702" s="9">
        <f>Table2[[#This Row],[Total Yield in Wh]]*0.001*0.1</f>
        <v>23.891000000000002</v>
      </c>
      <c r="L702" s="8"/>
      <c r="M702" s="8"/>
    </row>
    <row r="703" spans="1:13">
      <c r="A703" s="8">
        <f t="shared" si="11"/>
        <v>2021</v>
      </c>
      <c r="B703" s="8">
        <f>MONTH(Table2[[#This Row],[Date]])</f>
        <v>4</v>
      </c>
      <c r="C703" s="10">
        <v>44315</v>
      </c>
      <c r="D703" s="8">
        <v>165440</v>
      </c>
      <c r="E703" s="8">
        <v>139418</v>
      </c>
      <c r="F703" s="8">
        <v>4.7300000000000004</v>
      </c>
      <c r="G703" s="8">
        <v>5.43</v>
      </c>
      <c r="H703" s="8">
        <v>4.57</v>
      </c>
      <c r="I703" s="9">
        <f>(Table2[[#This Row],[Total Yield in Wh]]-Table2[[#This Row],[Target Yield Wh]])/Table2[[#This Row],[Target Yield Wh]] * 100</f>
        <v>18.664734826206086</v>
      </c>
      <c r="J703" s="8">
        <f>SUM(Table2[[#This Row],[Total Yield in Wh]]-Table2[[#This Row],[Target Yield Wh]])</f>
        <v>26022</v>
      </c>
      <c r="K703" s="9">
        <f>Table2[[#This Row],[Total Yield in Wh]]*0.001*0.1</f>
        <v>16.544</v>
      </c>
      <c r="L703" s="8"/>
      <c r="M703" s="8"/>
    </row>
    <row r="704" spans="1:13">
      <c r="A704" s="8">
        <f t="shared" si="11"/>
        <v>2021</v>
      </c>
      <c r="B704" s="8">
        <f>MONTH(Table2[[#This Row],[Date]])</f>
        <v>4</v>
      </c>
      <c r="C704" s="10">
        <v>44314</v>
      </c>
      <c r="D704" s="8">
        <v>144380</v>
      </c>
      <c r="E704" s="8">
        <v>139418</v>
      </c>
      <c r="F704" s="8">
        <v>4.13</v>
      </c>
      <c r="G704" s="8">
        <v>4.74</v>
      </c>
      <c r="H704" s="8">
        <v>4.57</v>
      </c>
      <c r="I704" s="9">
        <f>(Table2[[#This Row],[Total Yield in Wh]]-Table2[[#This Row],[Target Yield Wh]])/Table2[[#This Row],[Target Yield Wh]] * 100</f>
        <v>3.5590813237888939</v>
      </c>
      <c r="J704" s="8">
        <f>SUM(Table2[[#This Row],[Total Yield in Wh]]-Table2[[#This Row],[Target Yield Wh]])</f>
        <v>4962</v>
      </c>
      <c r="K704" s="9">
        <f>Table2[[#This Row],[Total Yield in Wh]]*0.001*0.1</f>
        <v>14.438000000000001</v>
      </c>
      <c r="L704" s="8"/>
      <c r="M704" s="8"/>
    </row>
    <row r="705" spans="1:13">
      <c r="A705" s="8">
        <f t="shared" si="11"/>
        <v>2021</v>
      </c>
      <c r="B705" s="8">
        <f>MONTH(Table2[[#This Row],[Date]])</f>
        <v>4</v>
      </c>
      <c r="C705" s="10">
        <v>44313</v>
      </c>
      <c r="D705" s="8">
        <v>141370</v>
      </c>
      <c r="E705" s="8">
        <v>139418</v>
      </c>
      <c r="F705" s="8">
        <v>4.04</v>
      </c>
      <c r="G705" s="8">
        <v>4.6399999999999997</v>
      </c>
      <c r="H705" s="8">
        <v>4.57</v>
      </c>
      <c r="I705" s="9">
        <f>(Table2[[#This Row],[Total Yield in Wh]]-Table2[[#This Row],[Target Yield Wh]])/Table2[[#This Row],[Target Yield Wh]] * 100</f>
        <v>1.4001061555896654</v>
      </c>
      <c r="J705" s="8">
        <f>SUM(Table2[[#This Row],[Total Yield in Wh]]-Table2[[#This Row],[Target Yield Wh]])</f>
        <v>1952</v>
      </c>
      <c r="K705" s="9">
        <f>Table2[[#This Row],[Total Yield in Wh]]*0.001*0.1</f>
        <v>14.137</v>
      </c>
      <c r="L705" s="8"/>
      <c r="M705" s="8"/>
    </row>
    <row r="706" spans="1:13">
      <c r="A706" s="8">
        <f t="shared" si="11"/>
        <v>2021</v>
      </c>
      <c r="B706" s="8">
        <f>MONTH(Table2[[#This Row],[Date]])</f>
        <v>4</v>
      </c>
      <c r="C706" s="10">
        <v>44312</v>
      </c>
      <c r="D706" s="8">
        <v>155560</v>
      </c>
      <c r="E706" s="8">
        <v>139418</v>
      </c>
      <c r="F706" s="8">
        <v>4.45</v>
      </c>
      <c r="G706" s="8">
        <v>5.0999999999999996</v>
      </c>
      <c r="H706" s="8">
        <v>4.57</v>
      </c>
      <c r="I706" s="9">
        <f>(Table2[[#This Row],[Total Yield in Wh]]-Table2[[#This Row],[Target Yield Wh]])/Table2[[#This Row],[Target Yield Wh]] * 100</f>
        <v>11.578131948528885</v>
      </c>
      <c r="J706" s="8">
        <f>SUM(Table2[[#This Row],[Total Yield in Wh]]-Table2[[#This Row],[Target Yield Wh]])</f>
        <v>16142</v>
      </c>
      <c r="K706" s="9">
        <f>Table2[[#This Row],[Total Yield in Wh]]*0.001*0.1</f>
        <v>15.556000000000001</v>
      </c>
      <c r="L706" s="8"/>
      <c r="M706" s="8"/>
    </row>
    <row r="707" spans="1:13">
      <c r="A707" s="8">
        <f t="shared" ref="A707:A770" si="12">YEAR(C707)</f>
        <v>2021</v>
      </c>
      <c r="B707" s="8">
        <f>MONTH(Table2[[#This Row],[Date]])</f>
        <v>4</v>
      </c>
      <c r="C707" s="10">
        <v>44311</v>
      </c>
      <c r="D707" s="8">
        <v>197840</v>
      </c>
      <c r="E707" s="8">
        <v>139418</v>
      </c>
      <c r="F707" s="8">
        <v>5.66</v>
      </c>
      <c r="G707" s="8">
        <v>6.49</v>
      </c>
      <c r="H707" s="8">
        <v>4.57</v>
      </c>
      <c r="I707" s="9">
        <f>(Table2[[#This Row],[Total Yield in Wh]]-Table2[[#This Row],[Target Yield Wh]])/Table2[[#This Row],[Target Yield Wh]] * 100</f>
        <v>41.904201753001765</v>
      </c>
      <c r="J707" s="8">
        <f>SUM(Table2[[#This Row],[Total Yield in Wh]]-Table2[[#This Row],[Target Yield Wh]])</f>
        <v>58422</v>
      </c>
      <c r="K707" s="9">
        <f>Table2[[#This Row],[Total Yield in Wh]]*0.001*0.1</f>
        <v>19.784000000000002</v>
      </c>
      <c r="L707" s="8"/>
      <c r="M707" s="8"/>
    </row>
    <row r="708" spans="1:13">
      <c r="A708" s="8">
        <f t="shared" si="12"/>
        <v>2021</v>
      </c>
      <c r="B708" s="8">
        <f>MONTH(Table2[[#This Row],[Date]])</f>
        <v>4</v>
      </c>
      <c r="C708" s="10">
        <v>44310</v>
      </c>
      <c r="D708" s="8">
        <v>132870</v>
      </c>
      <c r="E708" s="8">
        <v>139418</v>
      </c>
      <c r="F708" s="8">
        <v>3.8</v>
      </c>
      <c r="G708" s="8">
        <v>4.3600000000000003</v>
      </c>
      <c r="H708" s="8">
        <v>4.57</v>
      </c>
      <c r="I708" s="9">
        <f>(Table2[[#This Row],[Total Yield in Wh]]-Table2[[#This Row],[Target Yield Wh]])/Table2[[#This Row],[Target Yield Wh]] * 100</f>
        <v>-4.6966675752054972</v>
      </c>
      <c r="J708" s="8">
        <f>SUM(Table2[[#This Row],[Total Yield in Wh]]-Table2[[#This Row],[Target Yield Wh]])</f>
        <v>-6548</v>
      </c>
      <c r="K708" s="9">
        <f>Table2[[#This Row],[Total Yield in Wh]]*0.001*0.1</f>
        <v>13.287000000000001</v>
      </c>
      <c r="L708" s="8"/>
      <c r="M708" s="8"/>
    </row>
    <row r="709" spans="1:13">
      <c r="A709" s="8">
        <f t="shared" si="12"/>
        <v>2021</v>
      </c>
      <c r="B709" s="8">
        <f>MONTH(Table2[[#This Row],[Date]])</f>
        <v>4</v>
      </c>
      <c r="C709" s="10">
        <v>44309</v>
      </c>
      <c r="D709" s="8">
        <v>154030</v>
      </c>
      <c r="E709" s="8">
        <v>139418</v>
      </c>
      <c r="F709" s="8">
        <v>4.4000000000000004</v>
      </c>
      <c r="G709" s="8">
        <v>5.05</v>
      </c>
      <c r="H709" s="8">
        <v>4.57</v>
      </c>
      <c r="I709" s="9">
        <f>(Table2[[#This Row],[Total Yield in Wh]]-Table2[[#This Row],[Target Yield Wh]])/Table2[[#This Row],[Target Yield Wh]] * 100</f>
        <v>10.480712676985755</v>
      </c>
      <c r="J709" s="8">
        <f>SUM(Table2[[#This Row],[Total Yield in Wh]]-Table2[[#This Row],[Target Yield Wh]])</f>
        <v>14612</v>
      </c>
      <c r="K709" s="9">
        <f>Table2[[#This Row],[Total Yield in Wh]]*0.001*0.1</f>
        <v>15.403</v>
      </c>
      <c r="L709" s="8"/>
      <c r="M709" s="8"/>
    </row>
    <row r="710" spans="1:13">
      <c r="A710" s="8">
        <f t="shared" si="12"/>
        <v>2021</v>
      </c>
      <c r="B710" s="8">
        <f>MONTH(Table2[[#This Row],[Date]])</f>
        <v>4</v>
      </c>
      <c r="C710" s="10">
        <v>44308</v>
      </c>
      <c r="D710" s="8">
        <v>229240</v>
      </c>
      <c r="E710" s="8">
        <v>139418</v>
      </c>
      <c r="F710" s="8">
        <v>6.55</v>
      </c>
      <c r="G710" s="8">
        <v>7.52</v>
      </c>
      <c r="H710" s="8">
        <v>4.57</v>
      </c>
      <c r="I710" s="9">
        <f>(Table2[[#This Row],[Total Yield in Wh]]-Table2[[#This Row],[Target Yield Wh]])/Table2[[#This Row],[Target Yield Wh]] * 100</f>
        <v>64.426401182056836</v>
      </c>
      <c r="J710" s="8">
        <f>SUM(Table2[[#This Row],[Total Yield in Wh]]-Table2[[#This Row],[Target Yield Wh]])</f>
        <v>89822</v>
      </c>
      <c r="K710" s="9">
        <f>Table2[[#This Row],[Total Yield in Wh]]*0.001*0.1</f>
        <v>22.924000000000003</v>
      </c>
      <c r="L710" s="8"/>
      <c r="M710" s="8"/>
    </row>
    <row r="711" spans="1:13">
      <c r="A711" s="8">
        <f t="shared" si="12"/>
        <v>2021</v>
      </c>
      <c r="B711" s="8">
        <f>MONTH(Table2[[#This Row],[Date]])</f>
        <v>4</v>
      </c>
      <c r="C711" s="10">
        <v>44307</v>
      </c>
      <c r="D711" s="8">
        <v>150670</v>
      </c>
      <c r="E711" s="8">
        <v>139418</v>
      </c>
      <c r="F711" s="8">
        <v>4.3099999999999996</v>
      </c>
      <c r="G711" s="8">
        <v>4.9400000000000004</v>
      </c>
      <c r="H711" s="8">
        <v>4.57</v>
      </c>
      <c r="I711" s="9">
        <f>(Table2[[#This Row],[Total Yield in Wh]]-Table2[[#This Row],[Target Yield Wh]])/Table2[[#This Row],[Target Yield Wh]] * 100</f>
        <v>8.0706938845773131</v>
      </c>
      <c r="J711" s="8">
        <f>SUM(Table2[[#This Row],[Total Yield in Wh]]-Table2[[#This Row],[Target Yield Wh]])</f>
        <v>11252</v>
      </c>
      <c r="K711" s="9">
        <f>Table2[[#This Row],[Total Yield in Wh]]*0.001*0.1</f>
        <v>15.067000000000002</v>
      </c>
      <c r="L711" s="8"/>
      <c r="M711" s="8"/>
    </row>
    <row r="712" spans="1:13">
      <c r="A712" s="8">
        <f t="shared" si="12"/>
        <v>2021</v>
      </c>
      <c r="B712" s="8">
        <f>MONTH(Table2[[#This Row],[Date]])</f>
        <v>4</v>
      </c>
      <c r="C712" s="10">
        <v>44306</v>
      </c>
      <c r="D712" s="8">
        <v>105760</v>
      </c>
      <c r="E712" s="8">
        <v>139418</v>
      </c>
      <c r="F712" s="8">
        <v>3.02</v>
      </c>
      <c r="G712" s="8">
        <v>3.47</v>
      </c>
      <c r="H712" s="8">
        <v>4.57</v>
      </c>
      <c r="I712" s="9">
        <f>(Table2[[#This Row],[Total Yield in Wh]]-Table2[[#This Row],[Target Yield Wh]])/Table2[[#This Row],[Target Yield Wh]] * 100</f>
        <v>-24.141789438953364</v>
      </c>
      <c r="J712" s="8">
        <f>SUM(Table2[[#This Row],[Total Yield in Wh]]-Table2[[#This Row],[Target Yield Wh]])</f>
        <v>-33658</v>
      </c>
      <c r="K712" s="9">
        <f>Table2[[#This Row],[Total Yield in Wh]]*0.001*0.1</f>
        <v>10.576000000000001</v>
      </c>
      <c r="L712" s="8"/>
      <c r="M712" s="8"/>
    </row>
    <row r="713" spans="1:13">
      <c r="A713" s="8">
        <f t="shared" si="12"/>
        <v>2021</v>
      </c>
      <c r="B713" s="8">
        <f>MONTH(Table2[[#This Row],[Date]])</f>
        <v>4</v>
      </c>
      <c r="C713" s="10">
        <v>44305</v>
      </c>
      <c r="D713" s="8">
        <v>98840</v>
      </c>
      <c r="E713" s="8">
        <v>139418</v>
      </c>
      <c r="F713" s="8">
        <v>2.83</v>
      </c>
      <c r="G713" s="8">
        <v>3.24</v>
      </c>
      <c r="H713" s="8">
        <v>4.57</v>
      </c>
      <c r="I713" s="9">
        <f>(Table2[[#This Row],[Total Yield in Wh]]-Table2[[#This Row],[Target Yield Wh]])/Table2[[#This Row],[Target Yield Wh]] * 100</f>
        <v>-29.105280523318367</v>
      </c>
      <c r="J713" s="8">
        <f>SUM(Table2[[#This Row],[Total Yield in Wh]]-Table2[[#This Row],[Target Yield Wh]])</f>
        <v>-40578</v>
      </c>
      <c r="K713" s="9">
        <f>Table2[[#This Row],[Total Yield in Wh]]*0.001*0.1</f>
        <v>9.8840000000000003</v>
      </c>
      <c r="L713" s="8"/>
      <c r="M713" s="8"/>
    </row>
    <row r="714" spans="1:13">
      <c r="A714" s="8">
        <f t="shared" si="12"/>
        <v>2021</v>
      </c>
      <c r="B714" s="8">
        <f>MONTH(Table2[[#This Row],[Date]])</f>
        <v>4</v>
      </c>
      <c r="C714" s="10">
        <v>44304</v>
      </c>
      <c r="D714" s="8">
        <v>151510</v>
      </c>
      <c r="E714" s="8">
        <v>139418</v>
      </c>
      <c r="F714" s="8">
        <v>4.33</v>
      </c>
      <c r="G714" s="8">
        <v>4.97</v>
      </c>
      <c r="H714" s="8">
        <v>4.57</v>
      </c>
      <c r="I714" s="9">
        <f>(Table2[[#This Row],[Total Yield in Wh]]-Table2[[#This Row],[Target Yield Wh]])/Table2[[#This Row],[Target Yield Wh]] * 100</f>
        <v>8.673198582679424</v>
      </c>
      <c r="J714" s="8">
        <f>SUM(Table2[[#This Row],[Total Yield in Wh]]-Table2[[#This Row],[Target Yield Wh]])</f>
        <v>12092</v>
      </c>
      <c r="K714" s="9">
        <f>Table2[[#This Row],[Total Yield in Wh]]*0.001*0.1</f>
        <v>15.151</v>
      </c>
      <c r="L714" s="8"/>
      <c r="M714" s="8"/>
    </row>
    <row r="715" spans="1:13">
      <c r="A715" s="8">
        <f t="shared" si="12"/>
        <v>2021</v>
      </c>
      <c r="B715" s="8">
        <f>MONTH(Table2[[#This Row],[Date]])</f>
        <v>4</v>
      </c>
      <c r="C715" s="10">
        <v>44303</v>
      </c>
      <c r="D715" s="8">
        <v>217800</v>
      </c>
      <c r="E715" s="8">
        <v>139418</v>
      </c>
      <c r="F715" s="8">
        <v>6.23</v>
      </c>
      <c r="G715" s="8">
        <v>7.14</v>
      </c>
      <c r="H715" s="8">
        <v>4.57</v>
      </c>
      <c r="I715" s="9">
        <f>(Table2[[#This Row],[Total Yield in Wh]]-Table2[[#This Row],[Target Yield Wh]])/Table2[[#This Row],[Target Yield Wh]] * 100</f>
        <v>56.22086100790429</v>
      </c>
      <c r="J715" s="8">
        <f>SUM(Table2[[#This Row],[Total Yield in Wh]]-Table2[[#This Row],[Target Yield Wh]])</f>
        <v>78382</v>
      </c>
      <c r="K715" s="9">
        <f>Table2[[#This Row],[Total Yield in Wh]]*0.001*0.1</f>
        <v>21.78</v>
      </c>
      <c r="L715" s="8"/>
      <c r="M715" s="8"/>
    </row>
    <row r="716" spans="1:13">
      <c r="A716" s="8">
        <f t="shared" si="12"/>
        <v>2021</v>
      </c>
      <c r="B716" s="8">
        <f>MONTH(Table2[[#This Row],[Date]])</f>
        <v>4</v>
      </c>
      <c r="C716" s="10">
        <v>44302</v>
      </c>
      <c r="D716" s="8">
        <v>207380</v>
      </c>
      <c r="E716" s="8">
        <v>139418</v>
      </c>
      <c r="F716" s="8">
        <v>5.93</v>
      </c>
      <c r="G716" s="8">
        <v>6.8</v>
      </c>
      <c r="H716" s="8">
        <v>4.57</v>
      </c>
      <c r="I716" s="9">
        <f>(Table2[[#This Row],[Total Yield in Wh]]-Table2[[#This Row],[Target Yield Wh]])/Table2[[#This Row],[Target Yield Wh]] * 100</f>
        <v>48.74693368144716</v>
      </c>
      <c r="J716" s="8">
        <f>SUM(Table2[[#This Row],[Total Yield in Wh]]-Table2[[#This Row],[Target Yield Wh]])</f>
        <v>67962</v>
      </c>
      <c r="K716" s="9">
        <f>Table2[[#This Row],[Total Yield in Wh]]*0.001*0.1</f>
        <v>20.738</v>
      </c>
      <c r="L716" s="8"/>
      <c r="M716" s="8"/>
    </row>
    <row r="717" spans="1:13">
      <c r="A717" s="8">
        <f t="shared" si="12"/>
        <v>2021</v>
      </c>
      <c r="B717" s="8">
        <f>MONTH(Table2[[#This Row],[Date]])</f>
        <v>4</v>
      </c>
      <c r="C717" s="10">
        <v>44301</v>
      </c>
      <c r="D717" s="8">
        <v>103240</v>
      </c>
      <c r="E717" s="8">
        <v>139418</v>
      </c>
      <c r="F717" s="8">
        <v>2.95</v>
      </c>
      <c r="G717" s="8">
        <v>3.39</v>
      </c>
      <c r="H717" s="8">
        <v>4.57</v>
      </c>
      <c r="I717" s="9">
        <f>(Table2[[#This Row],[Total Yield in Wh]]-Table2[[#This Row],[Target Yield Wh]])/Table2[[#This Row],[Target Yield Wh]] * 100</f>
        <v>-25.949303533259695</v>
      </c>
      <c r="J717" s="8">
        <f>SUM(Table2[[#This Row],[Total Yield in Wh]]-Table2[[#This Row],[Target Yield Wh]])</f>
        <v>-36178</v>
      </c>
      <c r="K717" s="9">
        <f>Table2[[#This Row],[Total Yield in Wh]]*0.001*0.1</f>
        <v>10.324000000000002</v>
      </c>
      <c r="L717" s="8"/>
      <c r="M717" s="8"/>
    </row>
    <row r="718" spans="1:13">
      <c r="A718" s="8">
        <f t="shared" si="12"/>
        <v>2021</v>
      </c>
      <c r="B718" s="8">
        <f>MONTH(Table2[[#This Row],[Date]])</f>
        <v>4</v>
      </c>
      <c r="C718" s="10">
        <v>44300</v>
      </c>
      <c r="D718" s="8">
        <v>82550</v>
      </c>
      <c r="E718" s="8">
        <v>139418</v>
      </c>
      <c r="F718" s="8">
        <v>2.36</v>
      </c>
      <c r="G718" s="8">
        <v>2.71</v>
      </c>
      <c r="H718" s="8">
        <v>4.57</v>
      </c>
      <c r="I718" s="9">
        <f>(Table2[[#This Row],[Total Yield in Wh]]-Table2[[#This Row],[Target Yield Wh]])/Table2[[#This Row],[Target Yield Wh]] * 100</f>
        <v>-40.78956806151286</v>
      </c>
      <c r="J718" s="8">
        <f>SUM(Table2[[#This Row],[Total Yield in Wh]]-Table2[[#This Row],[Target Yield Wh]])</f>
        <v>-56868</v>
      </c>
      <c r="K718" s="9">
        <f>Table2[[#This Row],[Total Yield in Wh]]*0.001*0.1</f>
        <v>8.2550000000000008</v>
      </c>
      <c r="L718" s="8"/>
      <c r="M718" s="8"/>
    </row>
    <row r="719" spans="1:13">
      <c r="A719" s="8">
        <f t="shared" si="12"/>
        <v>2021</v>
      </c>
      <c r="B719" s="8">
        <f>MONTH(Table2[[#This Row],[Date]])</f>
        <v>4</v>
      </c>
      <c r="C719" s="10">
        <v>44299</v>
      </c>
      <c r="D719" s="8">
        <v>74860</v>
      </c>
      <c r="E719" s="8">
        <v>139418</v>
      </c>
      <c r="F719" s="8">
        <v>2.14</v>
      </c>
      <c r="G719" s="8">
        <v>2.46</v>
      </c>
      <c r="H719" s="8">
        <v>4.57</v>
      </c>
      <c r="I719" s="9">
        <f>(Table2[[#This Row],[Total Yield in Wh]]-Table2[[#This Row],[Target Yield Wh]])/Table2[[#This Row],[Target Yield Wh]] * 100</f>
        <v>-46.305355119138127</v>
      </c>
      <c r="J719" s="8">
        <f>SUM(Table2[[#This Row],[Total Yield in Wh]]-Table2[[#This Row],[Target Yield Wh]])</f>
        <v>-64558</v>
      </c>
      <c r="K719" s="9">
        <f>Table2[[#This Row],[Total Yield in Wh]]*0.001*0.1</f>
        <v>7.4860000000000007</v>
      </c>
      <c r="L719" s="8"/>
      <c r="M719" s="8"/>
    </row>
    <row r="720" spans="1:13">
      <c r="A720" s="8">
        <f t="shared" si="12"/>
        <v>2021</v>
      </c>
      <c r="B720" s="8">
        <f>MONTH(Table2[[#This Row],[Date]])</f>
        <v>4</v>
      </c>
      <c r="C720" s="10">
        <v>44298</v>
      </c>
      <c r="D720" s="8">
        <v>158130</v>
      </c>
      <c r="E720" s="8">
        <v>139418</v>
      </c>
      <c r="F720" s="8">
        <v>4.5199999999999996</v>
      </c>
      <c r="G720" s="8">
        <v>5.19</v>
      </c>
      <c r="H720" s="8">
        <v>4.57</v>
      </c>
      <c r="I720" s="9">
        <f>(Table2[[#This Row],[Total Yield in Wh]]-Table2[[#This Row],[Target Yield Wh]])/Table2[[#This Row],[Target Yield Wh]] * 100</f>
        <v>13.421509417722246</v>
      </c>
      <c r="J720" s="8">
        <f>SUM(Table2[[#This Row],[Total Yield in Wh]]-Table2[[#This Row],[Target Yield Wh]])</f>
        <v>18712</v>
      </c>
      <c r="K720" s="9">
        <f>Table2[[#This Row],[Total Yield in Wh]]*0.001*0.1</f>
        <v>15.813000000000001</v>
      </c>
      <c r="L720" s="8"/>
      <c r="M720" s="8"/>
    </row>
    <row r="721" spans="1:13">
      <c r="A721" s="8">
        <f t="shared" si="12"/>
        <v>2021</v>
      </c>
      <c r="B721" s="8">
        <f>MONTH(Table2[[#This Row],[Date]])</f>
        <v>4</v>
      </c>
      <c r="C721" s="10">
        <v>44297</v>
      </c>
      <c r="D721" s="8">
        <v>66270</v>
      </c>
      <c r="E721" s="8">
        <v>139418</v>
      </c>
      <c r="F721" s="8">
        <v>1.89</v>
      </c>
      <c r="G721" s="8">
        <v>2.17</v>
      </c>
      <c r="H721" s="8">
        <v>4.57</v>
      </c>
      <c r="I721" s="9">
        <f>(Table2[[#This Row],[Total Yield in Wh]]-Table2[[#This Row],[Target Yield Wh]])/Table2[[#This Row],[Target Yield Wh]] * 100</f>
        <v>-52.466682924729945</v>
      </c>
      <c r="J721" s="8">
        <f>SUM(Table2[[#This Row],[Total Yield in Wh]]-Table2[[#This Row],[Target Yield Wh]])</f>
        <v>-73148</v>
      </c>
      <c r="K721" s="9">
        <f>Table2[[#This Row],[Total Yield in Wh]]*0.001*0.1</f>
        <v>6.6269999999999998</v>
      </c>
      <c r="L721" s="8"/>
      <c r="M721" s="8"/>
    </row>
    <row r="722" spans="1:13">
      <c r="A722" s="8">
        <f t="shared" si="12"/>
        <v>2021</v>
      </c>
      <c r="B722" s="8">
        <f>MONTH(Table2[[#This Row],[Date]])</f>
        <v>4</v>
      </c>
      <c r="C722" s="10">
        <v>44296</v>
      </c>
      <c r="D722" s="8">
        <v>37980</v>
      </c>
      <c r="E722" s="8">
        <v>139418</v>
      </c>
      <c r="F722" s="8">
        <v>1.0900000000000001</v>
      </c>
      <c r="G722" s="8">
        <v>1.25</v>
      </c>
      <c r="H722" s="8">
        <v>4.57</v>
      </c>
      <c r="I722" s="9">
        <f>(Table2[[#This Row],[Total Yield in Wh]]-Table2[[#This Row],[Target Yield Wh]])/Table2[[#This Row],[Target Yield Wh]] * 100</f>
        <v>-72.758180435811738</v>
      </c>
      <c r="J722" s="8">
        <f>SUM(Table2[[#This Row],[Total Yield in Wh]]-Table2[[#This Row],[Target Yield Wh]])</f>
        <v>-101438</v>
      </c>
      <c r="K722" s="9">
        <f>Table2[[#This Row],[Total Yield in Wh]]*0.001*0.1</f>
        <v>3.7980000000000005</v>
      </c>
      <c r="L722" s="8"/>
      <c r="M722" s="8"/>
    </row>
    <row r="723" spans="1:13">
      <c r="A723" s="8">
        <f t="shared" si="12"/>
        <v>2021</v>
      </c>
      <c r="B723" s="8">
        <f>MONTH(Table2[[#This Row],[Date]])</f>
        <v>4</v>
      </c>
      <c r="C723" s="10">
        <v>44295</v>
      </c>
      <c r="D723" s="8">
        <v>81420</v>
      </c>
      <c r="E723" s="8">
        <v>139418</v>
      </c>
      <c r="F723" s="8">
        <v>2.33</v>
      </c>
      <c r="G723" s="8">
        <v>2.67</v>
      </c>
      <c r="H723" s="8">
        <v>4.57</v>
      </c>
      <c r="I723" s="9">
        <f>(Table2[[#This Row],[Total Yield in Wh]]-Table2[[#This Row],[Target Yield Wh]])/Table2[[#This Row],[Target Yield Wh]] * 100</f>
        <v>-41.600080333959752</v>
      </c>
      <c r="J723" s="8">
        <f>SUM(Table2[[#This Row],[Total Yield in Wh]]-Table2[[#This Row],[Target Yield Wh]])</f>
        <v>-57998</v>
      </c>
      <c r="K723" s="9">
        <f>Table2[[#This Row],[Total Yield in Wh]]*0.001*0.1</f>
        <v>8.1420000000000012</v>
      </c>
      <c r="L723" s="8"/>
      <c r="M723" s="8"/>
    </row>
    <row r="724" spans="1:13">
      <c r="A724" s="8">
        <f t="shared" si="12"/>
        <v>2021</v>
      </c>
      <c r="B724" s="8">
        <f>MONTH(Table2[[#This Row],[Date]])</f>
        <v>4</v>
      </c>
      <c r="C724" s="10">
        <v>44294</v>
      </c>
      <c r="D724" s="8">
        <v>93450</v>
      </c>
      <c r="E724" s="8">
        <v>139418</v>
      </c>
      <c r="F724" s="8">
        <v>2.67</v>
      </c>
      <c r="G724" s="8">
        <v>3.07</v>
      </c>
      <c r="H724" s="8">
        <v>4.57</v>
      </c>
      <c r="I724" s="9">
        <f>(Table2[[#This Row],[Total Yield in Wh]]-Table2[[#This Row],[Target Yield Wh]])/Table2[[#This Row],[Target Yield Wh]] * 100</f>
        <v>-32.971352336140242</v>
      </c>
      <c r="J724" s="8">
        <f>SUM(Table2[[#This Row],[Total Yield in Wh]]-Table2[[#This Row],[Target Yield Wh]])</f>
        <v>-45968</v>
      </c>
      <c r="K724" s="9">
        <f>Table2[[#This Row],[Total Yield in Wh]]*0.001*0.1</f>
        <v>9.3450000000000006</v>
      </c>
      <c r="L724" s="8"/>
      <c r="M724" s="8"/>
    </row>
    <row r="725" spans="1:13">
      <c r="A725" s="8">
        <f t="shared" si="12"/>
        <v>2021</v>
      </c>
      <c r="B725" s="8">
        <f>MONTH(Table2[[#This Row],[Date]])</f>
        <v>4</v>
      </c>
      <c r="C725" s="10">
        <v>44293</v>
      </c>
      <c r="D725" s="8">
        <v>132220</v>
      </c>
      <c r="E725" s="8">
        <v>139418</v>
      </c>
      <c r="F725" s="8">
        <v>3.78</v>
      </c>
      <c r="G725" s="8">
        <v>4.34</v>
      </c>
      <c r="H725" s="8">
        <v>4.57</v>
      </c>
      <c r="I725" s="9">
        <f>(Table2[[#This Row],[Total Yield in Wh]]-Table2[[#This Row],[Target Yield Wh]])/Table2[[#This Row],[Target Yield Wh]] * 100</f>
        <v>-5.1628914487368922</v>
      </c>
      <c r="J725" s="8">
        <f>SUM(Table2[[#This Row],[Total Yield in Wh]]-Table2[[#This Row],[Target Yield Wh]])</f>
        <v>-7198</v>
      </c>
      <c r="K725" s="9">
        <f>Table2[[#This Row],[Total Yield in Wh]]*0.001*0.1</f>
        <v>13.222000000000001</v>
      </c>
      <c r="L725" s="8"/>
      <c r="M725" s="8"/>
    </row>
    <row r="726" spans="1:13">
      <c r="A726" s="8">
        <f t="shared" si="12"/>
        <v>2021</v>
      </c>
      <c r="B726" s="8">
        <f>MONTH(Table2[[#This Row],[Date]])</f>
        <v>4</v>
      </c>
      <c r="C726" s="10">
        <v>44292</v>
      </c>
      <c r="D726" s="8">
        <v>147210</v>
      </c>
      <c r="E726" s="8">
        <v>139418</v>
      </c>
      <c r="F726" s="8">
        <v>4.21</v>
      </c>
      <c r="G726" s="8">
        <v>4.83</v>
      </c>
      <c r="H726" s="8">
        <v>4.57</v>
      </c>
      <c r="I726" s="9">
        <f>(Table2[[#This Row],[Total Yield in Wh]]-Table2[[#This Row],[Target Yield Wh]])/Table2[[#This Row],[Target Yield Wh]] * 100</f>
        <v>5.5889483423948132</v>
      </c>
      <c r="J726" s="8">
        <f>SUM(Table2[[#This Row],[Total Yield in Wh]]-Table2[[#This Row],[Target Yield Wh]])</f>
        <v>7792</v>
      </c>
      <c r="K726" s="9">
        <f>Table2[[#This Row],[Total Yield in Wh]]*0.001*0.1</f>
        <v>14.721000000000002</v>
      </c>
      <c r="L726" s="8"/>
      <c r="M726" s="8"/>
    </row>
    <row r="727" spans="1:13">
      <c r="A727" s="8">
        <f t="shared" si="12"/>
        <v>2021</v>
      </c>
      <c r="B727" s="8">
        <f>MONTH(Table2[[#This Row],[Date]])</f>
        <v>4</v>
      </c>
      <c r="C727" s="10">
        <v>44291</v>
      </c>
      <c r="D727" s="8">
        <v>120920</v>
      </c>
      <c r="E727" s="8">
        <v>139418</v>
      </c>
      <c r="F727" s="8">
        <v>3.46</v>
      </c>
      <c r="G727" s="8">
        <v>3.97</v>
      </c>
      <c r="H727" s="8">
        <v>4.57</v>
      </c>
      <c r="I727" s="9">
        <f>(Table2[[#This Row],[Total Yield in Wh]]-Table2[[#This Row],[Target Yield Wh]])/Table2[[#This Row],[Target Yield Wh]] * 100</f>
        <v>-13.268014173205756</v>
      </c>
      <c r="J727" s="8">
        <f>SUM(Table2[[#This Row],[Total Yield in Wh]]-Table2[[#This Row],[Target Yield Wh]])</f>
        <v>-18498</v>
      </c>
      <c r="K727" s="9">
        <f>Table2[[#This Row],[Total Yield in Wh]]*0.001*0.1</f>
        <v>12.092000000000001</v>
      </c>
      <c r="L727" s="8"/>
      <c r="M727" s="8"/>
    </row>
    <row r="728" spans="1:13">
      <c r="A728" s="8">
        <f t="shared" si="12"/>
        <v>2021</v>
      </c>
      <c r="B728" s="8">
        <f>MONTH(Table2[[#This Row],[Date]])</f>
        <v>4</v>
      </c>
      <c r="C728" s="10">
        <v>44290</v>
      </c>
      <c r="D728" s="8">
        <v>193490</v>
      </c>
      <c r="E728" s="8">
        <v>139418</v>
      </c>
      <c r="F728" s="8">
        <v>5.53</v>
      </c>
      <c r="G728" s="8">
        <v>6.35</v>
      </c>
      <c r="H728" s="8">
        <v>4.57</v>
      </c>
      <c r="I728" s="9">
        <f>(Table2[[#This Row],[Total Yield in Wh]]-Table2[[#This Row],[Target Yield Wh]])/Table2[[#This Row],[Target Yield Wh]] * 100</f>
        <v>38.784088137830125</v>
      </c>
      <c r="J728" s="8">
        <f>SUM(Table2[[#This Row],[Total Yield in Wh]]-Table2[[#This Row],[Target Yield Wh]])</f>
        <v>54072</v>
      </c>
      <c r="K728" s="9">
        <f>Table2[[#This Row],[Total Yield in Wh]]*0.001*0.1</f>
        <v>19.349000000000004</v>
      </c>
      <c r="L728" s="8"/>
      <c r="M728" s="8"/>
    </row>
    <row r="729" spans="1:13">
      <c r="A729" s="8">
        <f t="shared" si="12"/>
        <v>2021</v>
      </c>
      <c r="B729" s="8">
        <f>MONTH(Table2[[#This Row],[Date]])</f>
        <v>4</v>
      </c>
      <c r="C729" s="10">
        <v>44289</v>
      </c>
      <c r="D729" s="8">
        <v>198400</v>
      </c>
      <c r="E729" s="8">
        <v>139418</v>
      </c>
      <c r="F729" s="8">
        <v>5.67</v>
      </c>
      <c r="G729" s="8">
        <v>6.51</v>
      </c>
      <c r="H729" s="8">
        <v>4.57</v>
      </c>
      <c r="I729" s="9">
        <f>(Table2[[#This Row],[Total Yield in Wh]]-Table2[[#This Row],[Target Yield Wh]])/Table2[[#This Row],[Target Yield Wh]] * 100</f>
        <v>42.305871551736509</v>
      </c>
      <c r="J729" s="8">
        <f>SUM(Table2[[#This Row],[Total Yield in Wh]]-Table2[[#This Row],[Target Yield Wh]])</f>
        <v>58982</v>
      </c>
      <c r="K729" s="9">
        <f>Table2[[#This Row],[Total Yield in Wh]]*0.001*0.1</f>
        <v>19.840000000000003</v>
      </c>
      <c r="L729" s="8"/>
      <c r="M729" s="8"/>
    </row>
    <row r="730" spans="1:13">
      <c r="A730" s="8">
        <f t="shared" si="12"/>
        <v>2021</v>
      </c>
      <c r="B730" s="8">
        <f>MONTH(Table2[[#This Row],[Date]])</f>
        <v>4</v>
      </c>
      <c r="C730" s="10">
        <v>44288</v>
      </c>
      <c r="D730" s="8">
        <v>212750</v>
      </c>
      <c r="E730" s="8">
        <v>139418</v>
      </c>
      <c r="F730" s="8">
        <v>6.08</v>
      </c>
      <c r="G730" s="8">
        <v>6.98</v>
      </c>
      <c r="H730" s="8">
        <v>4.57</v>
      </c>
      <c r="I730" s="9">
        <f>(Table2[[#This Row],[Total Yield in Wh]]-Table2[[#This Row],[Target Yield Wh]])/Table2[[#This Row],[Target Yield Wh]] * 100</f>
        <v>52.598660144314223</v>
      </c>
      <c r="J730" s="8">
        <f>SUM(Table2[[#This Row],[Total Yield in Wh]]-Table2[[#This Row],[Target Yield Wh]])</f>
        <v>73332</v>
      </c>
      <c r="K730" s="9">
        <f>Table2[[#This Row],[Total Yield in Wh]]*0.001*0.1</f>
        <v>21.275000000000002</v>
      </c>
      <c r="L730" s="8"/>
      <c r="M730" s="8"/>
    </row>
    <row r="731" spans="1:13">
      <c r="A731" s="8">
        <f t="shared" si="12"/>
        <v>2021</v>
      </c>
      <c r="B731" s="8">
        <f>MONTH(Table2[[#This Row],[Date]])</f>
        <v>4</v>
      </c>
      <c r="C731" s="10">
        <v>44287</v>
      </c>
      <c r="D731" s="8">
        <v>218900</v>
      </c>
      <c r="E731" s="8">
        <v>139418</v>
      </c>
      <c r="F731" s="8">
        <v>6.26</v>
      </c>
      <c r="G731" s="8">
        <v>7.18</v>
      </c>
      <c r="H731" s="8">
        <v>4.57</v>
      </c>
      <c r="I731" s="9">
        <f>(Table2[[#This Row],[Total Yield in Wh]]-Table2[[#This Row],[Target Yield Wh]])/Table2[[#This Row],[Target Yield Wh]] * 100</f>
        <v>57.009855255418948</v>
      </c>
      <c r="J731" s="8">
        <f>SUM(Table2[[#This Row],[Total Yield in Wh]]-Table2[[#This Row],[Target Yield Wh]])</f>
        <v>79482</v>
      </c>
      <c r="K731" s="9">
        <f>Table2[[#This Row],[Total Yield in Wh]]*0.001*0.1</f>
        <v>21.89</v>
      </c>
      <c r="L731" s="8"/>
      <c r="M731" s="8"/>
    </row>
    <row r="732" spans="1:13">
      <c r="A732" s="8">
        <f t="shared" si="12"/>
        <v>2021</v>
      </c>
      <c r="B732" s="8">
        <f>MONTH(Table2[[#This Row],[Date]])</f>
        <v>3</v>
      </c>
      <c r="C732" s="10">
        <v>44286</v>
      </c>
      <c r="D732" s="8">
        <v>141040</v>
      </c>
      <c r="E732" s="8">
        <v>85858</v>
      </c>
      <c r="F732" s="8">
        <v>4.03</v>
      </c>
      <c r="G732" s="8">
        <v>4.63</v>
      </c>
      <c r="H732" s="8">
        <v>2.82</v>
      </c>
      <c r="I732" s="9">
        <f>(Table2[[#This Row],[Total Yield in Wh]]-Table2[[#This Row],[Target Yield Wh]])/Table2[[#This Row],[Target Yield Wh]] * 100</f>
        <v>64.271238556686626</v>
      </c>
      <c r="J732" s="8">
        <f>SUM(Table2[[#This Row],[Total Yield in Wh]]-Table2[[#This Row],[Target Yield Wh]])</f>
        <v>55182</v>
      </c>
      <c r="K732" s="9">
        <f>Table2[[#This Row],[Total Yield in Wh]]*0.001*0.1</f>
        <v>14.103999999999999</v>
      </c>
      <c r="L732" s="8"/>
      <c r="M732" s="8"/>
    </row>
    <row r="733" spans="1:13">
      <c r="A733" s="8">
        <f t="shared" si="12"/>
        <v>2021</v>
      </c>
      <c r="B733" s="8">
        <f>MONTH(Table2[[#This Row],[Date]])</f>
        <v>3</v>
      </c>
      <c r="C733" s="10">
        <v>44285</v>
      </c>
      <c r="D733" s="8">
        <v>173330</v>
      </c>
      <c r="E733" s="8">
        <v>85858</v>
      </c>
      <c r="F733" s="8">
        <v>4.96</v>
      </c>
      <c r="G733" s="8">
        <v>5.69</v>
      </c>
      <c r="H733" s="8">
        <v>2.82</v>
      </c>
      <c r="I733" s="9">
        <f>(Table2[[#This Row],[Total Yield in Wh]]-Table2[[#This Row],[Target Yield Wh]])/Table2[[#This Row],[Target Yield Wh]] * 100</f>
        <v>101.87984812131658</v>
      </c>
      <c r="J733" s="8">
        <f>SUM(Table2[[#This Row],[Total Yield in Wh]]-Table2[[#This Row],[Target Yield Wh]])</f>
        <v>87472</v>
      </c>
      <c r="K733" s="9">
        <f>Table2[[#This Row],[Total Yield in Wh]]*0.001*0.1</f>
        <v>17.333000000000002</v>
      </c>
      <c r="L733" s="8"/>
      <c r="M733" s="8"/>
    </row>
    <row r="734" spans="1:13">
      <c r="A734" s="8">
        <f t="shared" si="12"/>
        <v>2021</v>
      </c>
      <c r="B734" s="8">
        <f>MONTH(Table2[[#This Row],[Date]])</f>
        <v>3</v>
      </c>
      <c r="C734" s="10">
        <v>44284</v>
      </c>
      <c r="D734" s="8">
        <v>203370</v>
      </c>
      <c r="E734" s="8">
        <v>85858</v>
      </c>
      <c r="F734" s="8">
        <v>5.81</v>
      </c>
      <c r="G734" s="8">
        <v>6.67</v>
      </c>
      <c r="H734" s="8">
        <v>2.82</v>
      </c>
      <c r="I734" s="9">
        <f>(Table2[[#This Row],[Total Yield in Wh]]-Table2[[#This Row],[Target Yield Wh]])/Table2[[#This Row],[Target Yield Wh]] * 100</f>
        <v>136.86785156886953</v>
      </c>
      <c r="J734" s="8">
        <f>SUM(Table2[[#This Row],[Total Yield in Wh]]-Table2[[#This Row],[Target Yield Wh]])</f>
        <v>117512</v>
      </c>
      <c r="K734" s="9">
        <f>Table2[[#This Row],[Total Yield in Wh]]*0.001*0.1</f>
        <v>20.337000000000003</v>
      </c>
      <c r="L734" s="8"/>
      <c r="M734" s="8"/>
    </row>
    <row r="735" spans="1:13">
      <c r="A735" s="8">
        <f t="shared" si="12"/>
        <v>2021</v>
      </c>
      <c r="B735" s="8">
        <f>MONTH(Table2[[#This Row],[Date]])</f>
        <v>3</v>
      </c>
      <c r="C735" s="10">
        <v>44283</v>
      </c>
      <c r="D735" s="8">
        <v>213260</v>
      </c>
      <c r="E735" s="8">
        <v>85858</v>
      </c>
      <c r="F735" s="8">
        <v>6.1</v>
      </c>
      <c r="G735" s="8">
        <v>6.99</v>
      </c>
      <c r="H735" s="8">
        <v>2.82</v>
      </c>
      <c r="I735" s="9">
        <f>(Table2[[#This Row],[Total Yield in Wh]]-Table2[[#This Row],[Target Yield Wh]])/Table2[[#This Row],[Target Yield Wh]] * 100</f>
        <v>148.38687134571035</v>
      </c>
      <c r="J735" s="8">
        <f>SUM(Table2[[#This Row],[Total Yield in Wh]]-Table2[[#This Row],[Target Yield Wh]])</f>
        <v>127402</v>
      </c>
      <c r="K735" s="9">
        <f>Table2[[#This Row],[Total Yield in Wh]]*0.001*0.1</f>
        <v>21.326000000000001</v>
      </c>
      <c r="L735" s="8"/>
      <c r="M735" s="8"/>
    </row>
    <row r="736" spans="1:13">
      <c r="A736" s="8">
        <f t="shared" si="12"/>
        <v>2021</v>
      </c>
      <c r="B736" s="8">
        <f>MONTH(Table2[[#This Row],[Date]])</f>
        <v>3</v>
      </c>
      <c r="C736" s="10">
        <v>44282</v>
      </c>
      <c r="D736" s="8">
        <v>18810</v>
      </c>
      <c r="E736" s="8">
        <v>85858</v>
      </c>
      <c r="F736" s="8">
        <v>0.54</v>
      </c>
      <c r="G736" s="8">
        <v>0.62</v>
      </c>
      <c r="H736" s="8">
        <v>2.82</v>
      </c>
      <c r="I736" s="9">
        <f>(Table2[[#This Row],[Total Yield in Wh]]-Table2[[#This Row],[Target Yield Wh]])/Table2[[#This Row],[Target Yield Wh]] * 100</f>
        <v>-78.091732861235997</v>
      </c>
      <c r="J736" s="8">
        <f>SUM(Table2[[#This Row],[Total Yield in Wh]]-Table2[[#This Row],[Target Yield Wh]])</f>
        <v>-67048</v>
      </c>
      <c r="K736" s="9">
        <f>Table2[[#This Row],[Total Yield in Wh]]*0.001*0.1</f>
        <v>1.881</v>
      </c>
      <c r="L736" s="8"/>
      <c r="M736" s="8"/>
    </row>
    <row r="737" spans="1:13">
      <c r="A737" s="8">
        <f t="shared" si="12"/>
        <v>2021</v>
      </c>
      <c r="B737" s="8">
        <f>MONTH(Table2[[#This Row],[Date]])</f>
        <v>3</v>
      </c>
      <c r="C737" s="10">
        <v>44281</v>
      </c>
      <c r="D737" s="8">
        <v>117450</v>
      </c>
      <c r="E737" s="8">
        <v>85858</v>
      </c>
      <c r="F737" s="8">
        <v>3.36</v>
      </c>
      <c r="G737" s="8">
        <v>3.85</v>
      </c>
      <c r="H737" s="8">
        <v>2.82</v>
      </c>
      <c r="I737" s="9">
        <f>(Table2[[#This Row],[Total Yield in Wh]]-Table2[[#This Row],[Target Yield Wh]])/Table2[[#This Row],[Target Yield Wh]] * 100</f>
        <v>36.795639311421183</v>
      </c>
      <c r="J737" s="8">
        <f>SUM(Table2[[#This Row],[Total Yield in Wh]]-Table2[[#This Row],[Target Yield Wh]])</f>
        <v>31592</v>
      </c>
      <c r="K737" s="9">
        <f>Table2[[#This Row],[Total Yield in Wh]]*0.001*0.1</f>
        <v>11.745000000000001</v>
      </c>
      <c r="L737" s="8"/>
      <c r="M737" s="8"/>
    </row>
    <row r="738" spans="1:13">
      <c r="A738" s="8">
        <f t="shared" si="12"/>
        <v>2021</v>
      </c>
      <c r="B738" s="8">
        <f>MONTH(Table2[[#This Row],[Date]])</f>
        <v>3</v>
      </c>
      <c r="C738" s="10">
        <v>44280</v>
      </c>
      <c r="D738" s="8">
        <v>43150</v>
      </c>
      <c r="E738" s="8">
        <v>85858</v>
      </c>
      <c r="F738" s="8">
        <v>1.23</v>
      </c>
      <c r="G738" s="8">
        <v>1.42</v>
      </c>
      <c r="H738" s="8">
        <v>2.82</v>
      </c>
      <c r="I738" s="9">
        <f>(Table2[[#This Row],[Total Yield in Wh]]-Table2[[#This Row],[Target Yield Wh]])/Table2[[#This Row],[Target Yield Wh]] * 100</f>
        <v>-49.742598243611546</v>
      </c>
      <c r="J738" s="8">
        <f>SUM(Table2[[#This Row],[Total Yield in Wh]]-Table2[[#This Row],[Target Yield Wh]])</f>
        <v>-42708</v>
      </c>
      <c r="K738" s="9">
        <f>Table2[[#This Row],[Total Yield in Wh]]*0.001*0.1</f>
        <v>4.3150000000000004</v>
      </c>
      <c r="L738" s="8"/>
      <c r="M738" s="8"/>
    </row>
    <row r="739" spans="1:13">
      <c r="A739" s="8">
        <f t="shared" si="12"/>
        <v>2021</v>
      </c>
      <c r="B739" s="8">
        <f>MONTH(Table2[[#This Row],[Date]])</f>
        <v>3</v>
      </c>
      <c r="C739" s="10">
        <v>44279</v>
      </c>
      <c r="D739" s="8">
        <v>27540</v>
      </c>
      <c r="E739" s="8">
        <v>85858</v>
      </c>
      <c r="F739" s="8">
        <v>0.79</v>
      </c>
      <c r="G739" s="8">
        <v>0.9</v>
      </c>
      <c r="H739" s="8">
        <v>2.82</v>
      </c>
      <c r="I739" s="9">
        <f>(Table2[[#This Row],[Total Yield in Wh]]-Table2[[#This Row],[Target Yield Wh]])/Table2[[#This Row],[Target Yield Wh]] * 100</f>
        <v>-67.923781126977104</v>
      </c>
      <c r="J739" s="8">
        <f>SUM(Table2[[#This Row],[Total Yield in Wh]]-Table2[[#This Row],[Target Yield Wh]])</f>
        <v>-58318</v>
      </c>
      <c r="K739" s="9">
        <f>Table2[[#This Row],[Total Yield in Wh]]*0.001*0.1</f>
        <v>2.754</v>
      </c>
      <c r="L739" s="8"/>
      <c r="M739" s="8"/>
    </row>
    <row r="740" spans="1:13">
      <c r="A740" s="8">
        <f t="shared" si="12"/>
        <v>2021</v>
      </c>
      <c r="B740" s="8">
        <f>MONTH(Table2[[#This Row],[Date]])</f>
        <v>3</v>
      </c>
      <c r="C740" s="10">
        <v>44278</v>
      </c>
      <c r="D740" s="8">
        <v>36770</v>
      </c>
      <c r="E740" s="8">
        <v>85858</v>
      </c>
      <c r="F740" s="8">
        <v>1.05</v>
      </c>
      <c r="G740" s="8">
        <v>1.21</v>
      </c>
      <c r="H740" s="8">
        <v>2.82</v>
      </c>
      <c r="I740" s="9">
        <f>(Table2[[#This Row],[Total Yield in Wh]]-Table2[[#This Row],[Target Yield Wh]])/Table2[[#This Row],[Target Yield Wh]] * 100</f>
        <v>-57.173472477812204</v>
      </c>
      <c r="J740" s="8">
        <f>SUM(Table2[[#This Row],[Total Yield in Wh]]-Table2[[#This Row],[Target Yield Wh]])</f>
        <v>-49088</v>
      </c>
      <c r="K740" s="9">
        <f>Table2[[#This Row],[Total Yield in Wh]]*0.001*0.1</f>
        <v>3.6770000000000005</v>
      </c>
      <c r="L740" s="8"/>
      <c r="M740" s="8"/>
    </row>
    <row r="741" spans="1:13">
      <c r="A741" s="8">
        <f t="shared" si="12"/>
        <v>2021</v>
      </c>
      <c r="B741" s="8">
        <f>MONTH(Table2[[#This Row],[Date]])</f>
        <v>3</v>
      </c>
      <c r="C741" s="10">
        <v>44277</v>
      </c>
      <c r="D741" s="8">
        <v>74480</v>
      </c>
      <c r="E741" s="8">
        <v>85858</v>
      </c>
      <c r="F741" s="8">
        <v>2.13</v>
      </c>
      <c r="G741" s="8">
        <v>2.44</v>
      </c>
      <c r="H741" s="8">
        <v>2.82</v>
      </c>
      <c r="I741" s="9">
        <f>(Table2[[#This Row],[Total Yield in Wh]]-Table2[[#This Row],[Target Yield Wh]])/Table2[[#This Row],[Target Yield Wh]] * 100</f>
        <v>-13.252113955601107</v>
      </c>
      <c r="J741" s="8">
        <f>SUM(Table2[[#This Row],[Total Yield in Wh]]-Table2[[#This Row],[Target Yield Wh]])</f>
        <v>-11378</v>
      </c>
      <c r="K741" s="9">
        <f>Table2[[#This Row],[Total Yield in Wh]]*0.001*0.1</f>
        <v>7.4480000000000004</v>
      </c>
      <c r="L741" s="8"/>
      <c r="M741" s="8"/>
    </row>
    <row r="742" spans="1:13">
      <c r="A742" s="8">
        <f t="shared" si="12"/>
        <v>2021</v>
      </c>
      <c r="B742" s="8">
        <f>MONTH(Table2[[#This Row],[Date]])</f>
        <v>3</v>
      </c>
      <c r="C742" s="10">
        <v>44276</v>
      </c>
      <c r="D742" s="8">
        <v>161750</v>
      </c>
      <c r="E742" s="8">
        <v>85858</v>
      </c>
      <c r="F742" s="8">
        <v>4.62</v>
      </c>
      <c r="G742" s="8">
        <v>5.31</v>
      </c>
      <c r="H742" s="8">
        <v>2.82</v>
      </c>
      <c r="I742" s="9">
        <f>(Table2[[#This Row],[Total Yield in Wh]]-Table2[[#This Row],[Target Yield Wh]])/Table2[[#This Row],[Target Yield Wh]] * 100</f>
        <v>88.392461972093457</v>
      </c>
      <c r="J742" s="8">
        <f>SUM(Table2[[#This Row],[Total Yield in Wh]]-Table2[[#This Row],[Target Yield Wh]])</f>
        <v>75892</v>
      </c>
      <c r="K742" s="9">
        <f>Table2[[#This Row],[Total Yield in Wh]]*0.001*0.1</f>
        <v>16.175000000000001</v>
      </c>
      <c r="L742" s="8"/>
      <c r="M742" s="8"/>
    </row>
    <row r="743" spans="1:13">
      <c r="A743" s="8">
        <f t="shared" si="12"/>
        <v>2021</v>
      </c>
      <c r="B743" s="8">
        <f>MONTH(Table2[[#This Row],[Date]])</f>
        <v>3</v>
      </c>
      <c r="C743" s="10">
        <v>44275</v>
      </c>
      <c r="D743" s="8">
        <v>200890</v>
      </c>
      <c r="E743" s="8">
        <v>85858</v>
      </c>
      <c r="F743" s="8">
        <v>5.74</v>
      </c>
      <c r="G743" s="8">
        <v>6.59</v>
      </c>
      <c r="H743" s="8">
        <v>2.82</v>
      </c>
      <c r="I743" s="9">
        <f>(Table2[[#This Row],[Total Yield in Wh]]-Table2[[#This Row],[Target Yield Wh]])/Table2[[#This Row],[Target Yield Wh]] * 100</f>
        <v>133.97936127093573</v>
      </c>
      <c r="J743" s="8">
        <f>SUM(Table2[[#This Row],[Total Yield in Wh]]-Table2[[#This Row],[Target Yield Wh]])</f>
        <v>115032</v>
      </c>
      <c r="K743" s="9">
        <f>Table2[[#This Row],[Total Yield in Wh]]*0.001*0.1</f>
        <v>20.089000000000002</v>
      </c>
      <c r="L743" s="8"/>
      <c r="M743" s="8"/>
    </row>
    <row r="744" spans="1:13">
      <c r="A744" s="8">
        <f t="shared" si="12"/>
        <v>2021</v>
      </c>
      <c r="B744" s="8">
        <f>MONTH(Table2[[#This Row],[Date]])</f>
        <v>3</v>
      </c>
      <c r="C744" s="10">
        <v>44274</v>
      </c>
      <c r="D744" s="8">
        <v>198800</v>
      </c>
      <c r="E744" s="8">
        <v>85858</v>
      </c>
      <c r="F744" s="8">
        <v>5.68</v>
      </c>
      <c r="G744" s="8">
        <v>6.52</v>
      </c>
      <c r="H744" s="8">
        <v>2.82</v>
      </c>
      <c r="I744" s="9">
        <f>(Table2[[#This Row],[Total Yield in Wh]]-Table2[[#This Row],[Target Yield Wh]])/Table2[[#This Row],[Target Yield Wh]] * 100</f>
        <v>131.54510936662862</v>
      </c>
      <c r="J744" s="8">
        <f>SUM(Table2[[#This Row],[Total Yield in Wh]]-Table2[[#This Row],[Target Yield Wh]])</f>
        <v>112942</v>
      </c>
      <c r="K744" s="9">
        <f>Table2[[#This Row],[Total Yield in Wh]]*0.001*0.1</f>
        <v>19.880000000000003</v>
      </c>
      <c r="L744" s="8"/>
      <c r="M744" s="8"/>
    </row>
    <row r="745" spans="1:13">
      <c r="A745" s="8">
        <f t="shared" si="12"/>
        <v>2021</v>
      </c>
      <c r="B745" s="8">
        <f>MONTH(Table2[[#This Row],[Date]])</f>
        <v>3</v>
      </c>
      <c r="C745" s="10">
        <v>44273</v>
      </c>
      <c r="D745" s="8">
        <v>192020</v>
      </c>
      <c r="E745" s="8">
        <v>85858</v>
      </c>
      <c r="F745" s="8">
        <v>5.49</v>
      </c>
      <c r="G745" s="8">
        <v>6.3</v>
      </c>
      <c r="H745" s="8">
        <v>2.82</v>
      </c>
      <c r="I745" s="9">
        <f>(Table2[[#This Row],[Total Yield in Wh]]-Table2[[#This Row],[Target Yield Wh]])/Table2[[#This Row],[Target Yield Wh]] * 100</f>
        <v>123.64834960050315</v>
      </c>
      <c r="J745" s="8">
        <f>SUM(Table2[[#This Row],[Total Yield in Wh]]-Table2[[#This Row],[Target Yield Wh]])</f>
        <v>106162</v>
      </c>
      <c r="K745" s="9">
        <f>Table2[[#This Row],[Total Yield in Wh]]*0.001*0.1</f>
        <v>19.202000000000002</v>
      </c>
      <c r="L745" s="8"/>
      <c r="M745" s="8"/>
    </row>
    <row r="746" spans="1:13">
      <c r="A746" s="8">
        <f t="shared" si="12"/>
        <v>2021</v>
      </c>
      <c r="B746" s="8">
        <f>MONTH(Table2[[#This Row],[Date]])</f>
        <v>3</v>
      </c>
      <c r="C746" s="10">
        <v>44272</v>
      </c>
      <c r="D746" s="8">
        <v>15240</v>
      </c>
      <c r="E746" s="8">
        <v>85858</v>
      </c>
      <c r="F746" s="8">
        <v>0.44</v>
      </c>
      <c r="G746" s="8">
        <v>0.5</v>
      </c>
      <c r="H746" s="8">
        <v>2.82</v>
      </c>
      <c r="I746" s="9">
        <f>(Table2[[#This Row],[Total Yield in Wh]]-Table2[[#This Row],[Target Yield Wh]])/Table2[[#This Row],[Target Yield Wh]] * 100</f>
        <v>-82.249761233664884</v>
      </c>
      <c r="J746" s="8">
        <f>SUM(Table2[[#This Row],[Total Yield in Wh]]-Table2[[#This Row],[Target Yield Wh]])</f>
        <v>-70618</v>
      </c>
      <c r="K746" s="9">
        <f>Table2[[#This Row],[Total Yield in Wh]]*0.001*0.1</f>
        <v>1.524</v>
      </c>
      <c r="L746" s="8"/>
      <c r="M746" s="8"/>
    </row>
    <row r="747" spans="1:13">
      <c r="A747" s="8">
        <f t="shared" si="12"/>
        <v>2021</v>
      </c>
      <c r="B747" s="8">
        <f>MONTH(Table2[[#This Row],[Date]])</f>
        <v>3</v>
      </c>
      <c r="C747" s="10">
        <v>44271</v>
      </c>
      <c r="D747" s="8">
        <v>4590</v>
      </c>
      <c r="E747" s="8">
        <v>85858</v>
      </c>
      <c r="F747" s="8">
        <v>0.13</v>
      </c>
      <c r="G747" s="8">
        <v>0.15</v>
      </c>
      <c r="H747" s="8">
        <v>2.82</v>
      </c>
      <c r="I747" s="9">
        <f>(Table2[[#This Row],[Total Yield in Wh]]-Table2[[#This Row],[Target Yield Wh]])/Table2[[#This Row],[Target Yield Wh]] * 100</f>
        <v>-94.653963521162851</v>
      </c>
      <c r="J747" s="8">
        <f>SUM(Table2[[#This Row],[Total Yield in Wh]]-Table2[[#This Row],[Target Yield Wh]])</f>
        <v>-81268</v>
      </c>
      <c r="K747" s="9">
        <f>Table2[[#This Row],[Total Yield in Wh]]*0.001*0.1</f>
        <v>0.45900000000000002</v>
      </c>
      <c r="L747" s="8"/>
      <c r="M747" s="8"/>
    </row>
    <row r="748" spans="1:13">
      <c r="A748" s="8">
        <f t="shared" si="12"/>
        <v>2021</v>
      </c>
      <c r="B748" s="8">
        <f>MONTH(Table2[[#This Row],[Date]])</f>
        <v>3</v>
      </c>
      <c r="C748" s="10">
        <v>44270</v>
      </c>
      <c r="D748" s="8">
        <v>18520</v>
      </c>
      <c r="E748" s="8">
        <v>85858</v>
      </c>
      <c r="F748" s="8">
        <v>0.53</v>
      </c>
      <c r="G748" s="8">
        <v>0.61</v>
      </c>
      <c r="H748" s="8">
        <v>2.82</v>
      </c>
      <c r="I748" s="9">
        <f>(Table2[[#This Row],[Total Yield in Wh]]-Table2[[#This Row],[Target Yield Wh]])/Table2[[#This Row],[Target Yield Wh]] * 100</f>
        <v>-78.429499871881475</v>
      </c>
      <c r="J748" s="8">
        <f>SUM(Table2[[#This Row],[Total Yield in Wh]]-Table2[[#This Row],[Target Yield Wh]])</f>
        <v>-67338</v>
      </c>
      <c r="K748" s="9">
        <f>Table2[[#This Row],[Total Yield in Wh]]*0.001*0.1</f>
        <v>1.8520000000000001</v>
      </c>
      <c r="L748" s="8"/>
      <c r="M748" s="8"/>
    </row>
    <row r="749" spans="1:13">
      <c r="A749" s="8">
        <f t="shared" si="12"/>
        <v>2021</v>
      </c>
      <c r="B749" s="8">
        <f>MONTH(Table2[[#This Row],[Date]])</f>
        <v>3</v>
      </c>
      <c r="C749" s="10">
        <v>44269</v>
      </c>
      <c r="D749" s="8">
        <v>126860</v>
      </c>
      <c r="E749" s="8">
        <v>85858</v>
      </c>
      <c r="F749" s="8">
        <v>3.63</v>
      </c>
      <c r="G749" s="8">
        <v>4.16</v>
      </c>
      <c r="H749" s="8">
        <v>2.82</v>
      </c>
      <c r="I749" s="9">
        <f>(Table2[[#This Row],[Total Yield in Wh]]-Table2[[#This Row],[Target Yield Wh]])/Table2[[#This Row],[Target Yield Wh]] * 100</f>
        <v>47.75559644995225</v>
      </c>
      <c r="J749" s="8">
        <f>SUM(Table2[[#This Row],[Total Yield in Wh]]-Table2[[#This Row],[Target Yield Wh]])</f>
        <v>41002</v>
      </c>
      <c r="K749" s="9">
        <f>Table2[[#This Row],[Total Yield in Wh]]*0.001*0.1</f>
        <v>12.686</v>
      </c>
      <c r="L749" s="8"/>
      <c r="M749" s="8"/>
    </row>
    <row r="750" spans="1:13">
      <c r="A750" s="8">
        <f t="shared" si="12"/>
        <v>2021</v>
      </c>
      <c r="B750" s="8">
        <f>MONTH(Table2[[#This Row],[Date]])</f>
        <v>3</v>
      </c>
      <c r="C750" s="10">
        <v>44268</v>
      </c>
      <c r="D750" s="8">
        <v>171320</v>
      </c>
      <c r="E750" s="8">
        <v>85858</v>
      </c>
      <c r="F750" s="8">
        <v>4.9000000000000004</v>
      </c>
      <c r="G750" s="8">
        <v>5.62</v>
      </c>
      <c r="H750" s="8">
        <v>2.82</v>
      </c>
      <c r="I750" s="9">
        <f>(Table2[[#This Row],[Total Yield in Wh]]-Table2[[#This Row],[Target Yield Wh]])/Table2[[#This Row],[Target Yield Wh]] * 100</f>
        <v>99.538773323394452</v>
      </c>
      <c r="J750" s="8">
        <f>SUM(Table2[[#This Row],[Total Yield in Wh]]-Table2[[#This Row],[Target Yield Wh]])</f>
        <v>85462</v>
      </c>
      <c r="K750" s="9">
        <f>Table2[[#This Row],[Total Yield in Wh]]*0.001*0.1</f>
        <v>17.132000000000001</v>
      </c>
      <c r="L750" s="8"/>
      <c r="M750" s="8"/>
    </row>
    <row r="751" spans="1:13">
      <c r="A751" s="8">
        <f t="shared" si="12"/>
        <v>2021</v>
      </c>
      <c r="B751" s="8">
        <f>MONTH(Table2[[#This Row],[Date]])</f>
        <v>3</v>
      </c>
      <c r="C751" s="10">
        <v>44267</v>
      </c>
      <c r="D751" s="8">
        <v>163710</v>
      </c>
      <c r="E751" s="8">
        <v>85858</v>
      </c>
      <c r="F751" s="8">
        <v>4.68</v>
      </c>
      <c r="G751" s="8">
        <v>5.37</v>
      </c>
      <c r="H751" s="8">
        <v>2.82</v>
      </c>
      <c r="I751" s="9">
        <f>(Table2[[#This Row],[Total Yield in Wh]]-Table2[[#This Row],[Target Yield Wh]])/Table2[[#This Row],[Target Yield Wh]] * 100</f>
        <v>90.67530107852501</v>
      </c>
      <c r="J751" s="8">
        <f>SUM(Table2[[#This Row],[Total Yield in Wh]]-Table2[[#This Row],[Target Yield Wh]])</f>
        <v>77852</v>
      </c>
      <c r="K751" s="9">
        <f>Table2[[#This Row],[Total Yield in Wh]]*0.001*0.1</f>
        <v>16.371000000000002</v>
      </c>
      <c r="L751" s="8"/>
      <c r="M751" s="8"/>
    </row>
    <row r="752" spans="1:13">
      <c r="A752" s="8">
        <f t="shared" si="12"/>
        <v>2021</v>
      </c>
      <c r="B752" s="8">
        <f>MONTH(Table2[[#This Row],[Date]])</f>
        <v>3</v>
      </c>
      <c r="C752" s="10">
        <v>44266</v>
      </c>
      <c r="D752" s="8">
        <v>138570</v>
      </c>
      <c r="E752" s="8">
        <v>85858</v>
      </c>
      <c r="F752" s="8">
        <v>3.96</v>
      </c>
      <c r="G752" s="8">
        <v>4.55</v>
      </c>
      <c r="H752" s="8">
        <v>2.82</v>
      </c>
      <c r="I752" s="9">
        <f>(Table2[[#This Row],[Total Yield in Wh]]-Table2[[#This Row],[Target Yield Wh]])/Table2[[#This Row],[Target Yield Wh]] * 100</f>
        <v>61.39439539705095</v>
      </c>
      <c r="J752" s="8">
        <f>SUM(Table2[[#This Row],[Total Yield in Wh]]-Table2[[#This Row],[Target Yield Wh]])</f>
        <v>52712</v>
      </c>
      <c r="K752" s="9">
        <f>Table2[[#This Row],[Total Yield in Wh]]*0.001*0.1</f>
        <v>13.856999999999999</v>
      </c>
      <c r="L752" s="8"/>
      <c r="M752" s="8"/>
    </row>
    <row r="753" spans="1:13">
      <c r="A753" s="8">
        <f t="shared" si="12"/>
        <v>2021</v>
      </c>
      <c r="B753" s="8">
        <f>MONTH(Table2[[#This Row],[Date]])</f>
        <v>3</v>
      </c>
      <c r="C753" s="10">
        <v>44265</v>
      </c>
      <c r="D753" s="8">
        <v>58450</v>
      </c>
      <c r="E753" s="8">
        <v>85858</v>
      </c>
      <c r="F753" s="8">
        <v>1.67</v>
      </c>
      <c r="G753" s="8">
        <v>1.92</v>
      </c>
      <c r="H753" s="8">
        <v>2.82</v>
      </c>
      <c r="I753" s="9">
        <f>(Table2[[#This Row],[Total Yield in Wh]]-Table2[[#This Row],[Target Yield Wh]])/Table2[[#This Row],[Target Yield Wh]] * 100</f>
        <v>-31.922476647487713</v>
      </c>
      <c r="J753" s="8">
        <f>SUM(Table2[[#This Row],[Total Yield in Wh]]-Table2[[#This Row],[Target Yield Wh]])</f>
        <v>-27408</v>
      </c>
      <c r="K753" s="9">
        <f>Table2[[#This Row],[Total Yield in Wh]]*0.001*0.1</f>
        <v>5.8450000000000006</v>
      </c>
      <c r="L753" s="8"/>
      <c r="M753" s="8"/>
    </row>
    <row r="754" spans="1:13">
      <c r="A754" s="8">
        <f t="shared" si="12"/>
        <v>2021</v>
      </c>
      <c r="B754" s="8">
        <f>MONTH(Table2[[#This Row],[Date]])</f>
        <v>3</v>
      </c>
      <c r="C754" s="10">
        <v>44264</v>
      </c>
      <c r="D754" s="8">
        <v>154330</v>
      </c>
      <c r="E754" s="8">
        <v>85858</v>
      </c>
      <c r="F754" s="8">
        <v>4.41</v>
      </c>
      <c r="G754" s="8">
        <v>5.0599999999999996</v>
      </c>
      <c r="H754" s="8">
        <v>2.82</v>
      </c>
      <c r="I754" s="9">
        <f>(Table2[[#This Row],[Total Yield in Wh]]-Table2[[#This Row],[Target Yield Wh]])/Table2[[#This Row],[Target Yield Wh]] * 100</f>
        <v>79.750285354888305</v>
      </c>
      <c r="J754" s="8">
        <f>SUM(Table2[[#This Row],[Total Yield in Wh]]-Table2[[#This Row],[Target Yield Wh]])</f>
        <v>68472</v>
      </c>
      <c r="K754" s="9">
        <f>Table2[[#This Row],[Total Yield in Wh]]*0.001*0.1</f>
        <v>15.433000000000002</v>
      </c>
      <c r="L754" s="8"/>
      <c r="M754" s="8"/>
    </row>
    <row r="755" spans="1:13">
      <c r="A755" s="8">
        <f t="shared" si="12"/>
        <v>2021</v>
      </c>
      <c r="B755" s="8">
        <f>MONTH(Table2[[#This Row],[Date]])</f>
        <v>3</v>
      </c>
      <c r="C755" s="10">
        <v>44263</v>
      </c>
      <c r="D755" s="8">
        <v>165140</v>
      </c>
      <c r="E755" s="8">
        <v>85858</v>
      </c>
      <c r="F755" s="8">
        <v>4.72</v>
      </c>
      <c r="G755" s="8">
        <v>5.42</v>
      </c>
      <c r="H755" s="8">
        <v>2.82</v>
      </c>
      <c r="I755" s="9">
        <f>(Table2[[#This Row],[Total Yield in Wh]]-Table2[[#This Row],[Target Yield Wh]])/Table2[[#This Row],[Target Yield Wh]] * 100</f>
        <v>92.340841855156185</v>
      </c>
      <c r="J755" s="8">
        <f>SUM(Table2[[#This Row],[Total Yield in Wh]]-Table2[[#This Row],[Target Yield Wh]])</f>
        <v>79282</v>
      </c>
      <c r="K755" s="9">
        <f>Table2[[#This Row],[Total Yield in Wh]]*0.001*0.1</f>
        <v>16.514000000000003</v>
      </c>
      <c r="L755" s="8"/>
      <c r="M755" s="8"/>
    </row>
    <row r="756" spans="1:13">
      <c r="A756" s="8">
        <f t="shared" si="12"/>
        <v>2021</v>
      </c>
      <c r="B756" s="8">
        <f>MONTH(Table2[[#This Row],[Date]])</f>
        <v>3</v>
      </c>
      <c r="C756" s="10">
        <v>44262</v>
      </c>
      <c r="D756" s="8">
        <v>142440</v>
      </c>
      <c r="E756" s="8">
        <v>85858</v>
      </c>
      <c r="F756" s="8">
        <v>4.07</v>
      </c>
      <c r="G756" s="8">
        <v>4.67</v>
      </c>
      <c r="H756" s="8">
        <v>2.82</v>
      </c>
      <c r="I756" s="9">
        <f>(Table2[[#This Row],[Total Yield in Wh]]-Table2[[#This Row],[Target Yield Wh]])/Table2[[#This Row],[Target Yield Wh]] * 100</f>
        <v>65.901837918423439</v>
      </c>
      <c r="J756" s="8">
        <f>SUM(Table2[[#This Row],[Total Yield in Wh]]-Table2[[#This Row],[Target Yield Wh]])</f>
        <v>56582</v>
      </c>
      <c r="K756" s="9">
        <f>Table2[[#This Row],[Total Yield in Wh]]*0.001*0.1</f>
        <v>14.244</v>
      </c>
      <c r="L756" s="8"/>
      <c r="M756" s="8"/>
    </row>
    <row r="757" spans="1:13">
      <c r="A757" s="8">
        <f t="shared" si="12"/>
        <v>2021</v>
      </c>
      <c r="B757" s="8">
        <f>MONTH(Table2[[#This Row],[Date]])</f>
        <v>3</v>
      </c>
      <c r="C757" s="10">
        <v>44261</v>
      </c>
      <c r="D757" s="8">
        <v>178370</v>
      </c>
      <c r="E757" s="8">
        <v>85858</v>
      </c>
      <c r="F757" s="8">
        <v>5.0999999999999996</v>
      </c>
      <c r="G757" s="8">
        <v>5.85</v>
      </c>
      <c r="H757" s="8">
        <v>2.82</v>
      </c>
      <c r="I757" s="9">
        <f>(Table2[[#This Row],[Total Yield in Wh]]-Table2[[#This Row],[Target Yield Wh]])/Table2[[#This Row],[Target Yield Wh]] * 100</f>
        <v>107.75000582356915</v>
      </c>
      <c r="J757" s="8">
        <f>SUM(Table2[[#This Row],[Total Yield in Wh]]-Table2[[#This Row],[Target Yield Wh]])</f>
        <v>92512</v>
      </c>
      <c r="K757" s="9">
        <f>Table2[[#This Row],[Total Yield in Wh]]*0.001*0.1</f>
        <v>17.837</v>
      </c>
      <c r="L757" s="8"/>
      <c r="M757" s="8"/>
    </row>
    <row r="758" spans="1:13">
      <c r="A758" s="8">
        <f t="shared" si="12"/>
        <v>2021</v>
      </c>
      <c r="B758" s="8">
        <f>MONTH(Table2[[#This Row],[Date]])</f>
        <v>3</v>
      </c>
      <c r="C758" s="10">
        <v>44260</v>
      </c>
      <c r="D758" s="8">
        <v>162660</v>
      </c>
      <c r="E758" s="8">
        <v>85858</v>
      </c>
      <c r="F758" s="8">
        <v>4.6500000000000004</v>
      </c>
      <c r="G758" s="8">
        <v>5.34</v>
      </c>
      <c r="H758" s="8">
        <v>2.82</v>
      </c>
      <c r="I758" s="9">
        <f>(Table2[[#This Row],[Total Yield in Wh]]-Table2[[#This Row],[Target Yield Wh]])/Table2[[#This Row],[Target Yield Wh]] * 100</f>
        <v>89.452351557222386</v>
      </c>
      <c r="J758" s="8">
        <f>SUM(Table2[[#This Row],[Total Yield in Wh]]-Table2[[#This Row],[Target Yield Wh]])</f>
        <v>76802</v>
      </c>
      <c r="K758" s="9">
        <f>Table2[[#This Row],[Total Yield in Wh]]*0.001*0.1</f>
        <v>16.266000000000002</v>
      </c>
      <c r="L758" s="8"/>
      <c r="M758" s="8"/>
    </row>
    <row r="759" spans="1:13">
      <c r="A759" s="8">
        <f t="shared" si="12"/>
        <v>2021</v>
      </c>
      <c r="B759" s="8">
        <f>MONTH(Table2[[#This Row],[Date]])</f>
        <v>3</v>
      </c>
      <c r="C759" s="10">
        <v>44259</v>
      </c>
      <c r="D759" s="8">
        <v>175490</v>
      </c>
      <c r="E759" s="8">
        <v>85858</v>
      </c>
      <c r="F759" s="8">
        <v>5.0199999999999996</v>
      </c>
      <c r="G759" s="8">
        <v>5.76</v>
      </c>
      <c r="H759" s="8">
        <v>2.82</v>
      </c>
      <c r="I759" s="9">
        <f>(Table2[[#This Row],[Total Yield in Wh]]-Table2[[#This Row],[Target Yield Wh]])/Table2[[#This Row],[Target Yield Wh]] * 100</f>
        <v>104.39562999371054</v>
      </c>
      <c r="J759" s="8">
        <f>SUM(Table2[[#This Row],[Total Yield in Wh]]-Table2[[#This Row],[Target Yield Wh]])</f>
        <v>89632</v>
      </c>
      <c r="K759" s="9">
        <f>Table2[[#This Row],[Total Yield in Wh]]*0.001*0.1</f>
        <v>17.549000000000003</v>
      </c>
      <c r="L759" s="8"/>
      <c r="M759" s="8"/>
    </row>
    <row r="760" spans="1:13">
      <c r="A760" s="8">
        <f t="shared" si="12"/>
        <v>2021</v>
      </c>
      <c r="B760" s="8">
        <f>MONTH(Table2[[#This Row],[Date]])</f>
        <v>3</v>
      </c>
      <c r="C760" s="10">
        <v>44258</v>
      </c>
      <c r="D760" s="8">
        <v>170610</v>
      </c>
      <c r="E760" s="8">
        <v>85858</v>
      </c>
      <c r="F760" s="8">
        <v>4.88</v>
      </c>
      <c r="G760" s="8">
        <v>5.6</v>
      </c>
      <c r="H760" s="8">
        <v>2.82</v>
      </c>
      <c r="I760" s="9">
        <f>(Table2[[#This Row],[Total Yield in Wh]]-Table2[[#This Row],[Target Yield Wh]])/Table2[[#This Row],[Target Yield Wh]] * 100</f>
        <v>98.711826504227901</v>
      </c>
      <c r="J760" s="8">
        <f>SUM(Table2[[#This Row],[Total Yield in Wh]]-Table2[[#This Row],[Target Yield Wh]])</f>
        <v>84752</v>
      </c>
      <c r="K760" s="9">
        <f>Table2[[#This Row],[Total Yield in Wh]]*0.001*0.1</f>
        <v>17.061000000000003</v>
      </c>
      <c r="L760" s="8"/>
      <c r="M760" s="8"/>
    </row>
    <row r="761" spans="1:13">
      <c r="A761" s="8">
        <f t="shared" si="12"/>
        <v>2021</v>
      </c>
      <c r="B761" s="8">
        <f>MONTH(Table2[[#This Row],[Date]])</f>
        <v>3</v>
      </c>
      <c r="C761" s="10">
        <v>44257</v>
      </c>
      <c r="D761" s="8">
        <v>176610</v>
      </c>
      <c r="E761" s="8">
        <v>85858</v>
      </c>
      <c r="F761" s="8">
        <v>5.05</v>
      </c>
      <c r="G761" s="8">
        <v>5.79</v>
      </c>
      <c r="H761" s="8">
        <v>2.82</v>
      </c>
      <c r="I761" s="9">
        <f>(Table2[[#This Row],[Total Yield in Wh]]-Table2[[#This Row],[Target Yield Wh]])/Table2[[#This Row],[Target Yield Wh]] * 100</f>
        <v>105.70010948310001</v>
      </c>
      <c r="J761" s="8">
        <f>SUM(Table2[[#This Row],[Total Yield in Wh]]-Table2[[#This Row],[Target Yield Wh]])</f>
        <v>90752</v>
      </c>
      <c r="K761" s="9">
        <f>Table2[[#This Row],[Total Yield in Wh]]*0.001*0.1</f>
        <v>17.661000000000001</v>
      </c>
      <c r="L761" s="8"/>
      <c r="M761" s="8"/>
    </row>
    <row r="762" spans="1:13">
      <c r="A762" s="8">
        <f t="shared" si="12"/>
        <v>2021</v>
      </c>
      <c r="B762" s="8">
        <f>MONTH(Table2[[#This Row],[Date]])</f>
        <v>3</v>
      </c>
      <c r="C762" s="10">
        <v>44256</v>
      </c>
      <c r="D762" s="8">
        <v>171520</v>
      </c>
      <c r="E762" s="8">
        <v>85858</v>
      </c>
      <c r="F762" s="8">
        <v>4.9000000000000004</v>
      </c>
      <c r="G762" s="8">
        <v>5.63</v>
      </c>
      <c r="H762" s="8">
        <v>2.82</v>
      </c>
      <c r="I762" s="9">
        <f>(Table2[[#This Row],[Total Yield in Wh]]-Table2[[#This Row],[Target Yield Wh]])/Table2[[#This Row],[Target Yield Wh]] * 100</f>
        <v>99.771716089356843</v>
      </c>
      <c r="J762" s="8">
        <f>SUM(Table2[[#This Row],[Total Yield in Wh]]-Table2[[#This Row],[Target Yield Wh]])</f>
        <v>85662</v>
      </c>
      <c r="K762" s="9">
        <f>Table2[[#This Row],[Total Yield in Wh]]*0.001*0.1</f>
        <v>17.152000000000001</v>
      </c>
      <c r="L762" s="8"/>
      <c r="M762" s="8"/>
    </row>
    <row r="763" spans="1:13">
      <c r="A763" s="8">
        <f t="shared" si="12"/>
        <v>2021</v>
      </c>
      <c r="B763" s="8">
        <f>MONTH(Table2[[#This Row],[Date]])</f>
        <v>2</v>
      </c>
      <c r="C763" s="10">
        <v>44255</v>
      </c>
      <c r="D763" s="8">
        <v>32840</v>
      </c>
      <c r="E763" s="8">
        <v>54318</v>
      </c>
      <c r="F763" s="8">
        <v>0.94</v>
      </c>
      <c r="G763" s="8">
        <v>1.08</v>
      </c>
      <c r="H763" s="8">
        <v>1.78</v>
      </c>
      <c r="I763" s="9">
        <f>(Table2[[#This Row],[Total Yield in Wh]]-Table2[[#This Row],[Target Yield Wh]])/Table2[[#This Row],[Target Yield Wh]] * 100</f>
        <v>-39.541220221657646</v>
      </c>
      <c r="J763" s="8">
        <f>SUM(Table2[[#This Row],[Total Yield in Wh]]-Table2[[#This Row],[Target Yield Wh]])</f>
        <v>-21478</v>
      </c>
      <c r="K763" s="9">
        <f>Table2[[#This Row],[Total Yield in Wh]]*0.001*0.1</f>
        <v>3.2840000000000007</v>
      </c>
      <c r="L763" s="8"/>
      <c r="M763" s="8"/>
    </row>
    <row r="764" spans="1:13">
      <c r="A764" s="8">
        <f t="shared" si="12"/>
        <v>2021</v>
      </c>
      <c r="B764" s="8">
        <f>MONTH(Table2[[#This Row],[Date]])</f>
        <v>2</v>
      </c>
      <c r="C764" s="10">
        <v>44254</v>
      </c>
      <c r="D764" s="8">
        <v>53200</v>
      </c>
      <c r="E764" s="8">
        <v>54318</v>
      </c>
      <c r="F764" s="8">
        <v>1.52</v>
      </c>
      <c r="G764" s="8">
        <v>1.74</v>
      </c>
      <c r="H764" s="8">
        <v>1.78</v>
      </c>
      <c r="I764" s="9">
        <f>(Table2[[#This Row],[Total Yield in Wh]]-Table2[[#This Row],[Target Yield Wh]])/Table2[[#This Row],[Target Yield Wh]] * 100</f>
        <v>-2.0582495673625685</v>
      </c>
      <c r="J764" s="8">
        <f>SUM(Table2[[#This Row],[Total Yield in Wh]]-Table2[[#This Row],[Target Yield Wh]])</f>
        <v>-1118</v>
      </c>
      <c r="K764" s="9">
        <f>Table2[[#This Row],[Total Yield in Wh]]*0.001*0.1</f>
        <v>5.32</v>
      </c>
      <c r="L764" s="8"/>
      <c r="M764" s="8"/>
    </row>
    <row r="765" spans="1:13">
      <c r="A765" s="8">
        <f t="shared" si="12"/>
        <v>2021</v>
      </c>
      <c r="B765" s="8">
        <f>MONTH(Table2[[#This Row],[Date]])</f>
        <v>2</v>
      </c>
      <c r="C765" s="10">
        <v>44253</v>
      </c>
      <c r="D765" s="8">
        <v>13910</v>
      </c>
      <c r="E765" s="8">
        <v>54318</v>
      </c>
      <c r="F765" s="8">
        <v>0.4</v>
      </c>
      <c r="G765" s="8">
        <v>0.46</v>
      </c>
      <c r="H765" s="8">
        <v>1.78</v>
      </c>
      <c r="I765" s="9">
        <f>(Table2[[#This Row],[Total Yield in Wh]]-Table2[[#This Row],[Target Yield Wh]])/Table2[[#This Row],[Target Yield Wh]] * 100</f>
        <v>-74.391546080488965</v>
      </c>
      <c r="J765" s="8">
        <f>SUM(Table2[[#This Row],[Total Yield in Wh]]-Table2[[#This Row],[Target Yield Wh]])</f>
        <v>-40408</v>
      </c>
      <c r="K765" s="9">
        <f>Table2[[#This Row],[Total Yield in Wh]]*0.001*0.1</f>
        <v>1.391</v>
      </c>
      <c r="L765" s="8"/>
      <c r="M765" s="8"/>
    </row>
    <row r="766" spans="1:13">
      <c r="A766" s="8">
        <f t="shared" si="12"/>
        <v>2021</v>
      </c>
      <c r="B766" s="8">
        <f>MONTH(Table2[[#This Row],[Date]])</f>
        <v>2</v>
      </c>
      <c r="C766" s="10">
        <v>44252</v>
      </c>
      <c r="D766" s="8">
        <v>3290</v>
      </c>
      <c r="E766" s="8">
        <v>54318</v>
      </c>
      <c r="F766" s="8">
        <v>0.09</v>
      </c>
      <c r="G766" s="8">
        <v>0.11</v>
      </c>
      <c r="H766" s="8">
        <v>1.78</v>
      </c>
      <c r="I766" s="9">
        <f>(Table2[[#This Row],[Total Yield in Wh]]-Table2[[#This Row],[Target Yield Wh]])/Table2[[#This Row],[Target Yield Wh]] * 100</f>
        <v>-93.943075960086901</v>
      </c>
      <c r="J766" s="8">
        <f>SUM(Table2[[#This Row],[Total Yield in Wh]]-Table2[[#This Row],[Target Yield Wh]])</f>
        <v>-51028</v>
      </c>
      <c r="K766" s="9">
        <f>Table2[[#This Row],[Total Yield in Wh]]*0.001*0.1</f>
        <v>0.32900000000000001</v>
      </c>
      <c r="L766" s="8"/>
      <c r="M766" s="8"/>
    </row>
    <row r="767" spans="1:13">
      <c r="A767" s="8">
        <f t="shared" si="12"/>
        <v>2021</v>
      </c>
      <c r="B767" s="8">
        <f>MONTH(Table2[[#This Row],[Date]])</f>
        <v>2</v>
      </c>
      <c r="C767" s="10">
        <v>44251</v>
      </c>
      <c r="D767" s="8">
        <v>250</v>
      </c>
      <c r="E767" s="8">
        <v>54318</v>
      </c>
      <c r="F767" s="8">
        <v>0.01</v>
      </c>
      <c r="G767" s="8">
        <v>0.01</v>
      </c>
      <c r="H767" s="8">
        <v>1.78</v>
      </c>
      <c r="I767" s="9">
        <f>(Table2[[#This Row],[Total Yield in Wh]]-Table2[[#This Row],[Target Yield Wh]])/Table2[[#This Row],[Target Yield Wh]] * 100</f>
        <v>-99.539747413380468</v>
      </c>
      <c r="J767" s="8">
        <f>SUM(Table2[[#This Row],[Total Yield in Wh]]-Table2[[#This Row],[Target Yield Wh]])</f>
        <v>-54068</v>
      </c>
      <c r="K767" s="9">
        <f>Table2[[#This Row],[Total Yield in Wh]]*0.001*0.1</f>
        <v>2.5000000000000001E-2</v>
      </c>
      <c r="L767" s="8"/>
      <c r="M767" s="8"/>
    </row>
    <row r="768" spans="1:13">
      <c r="A768" s="8">
        <f t="shared" si="12"/>
        <v>2021</v>
      </c>
      <c r="B768" s="8">
        <f>MONTH(Table2[[#This Row],[Date]])</f>
        <v>2</v>
      </c>
      <c r="C768" s="10">
        <v>44250</v>
      </c>
      <c r="D768" s="8">
        <v>140</v>
      </c>
      <c r="E768" s="8">
        <v>54318</v>
      </c>
      <c r="F768" s="8">
        <v>0</v>
      </c>
      <c r="G768" s="8">
        <v>0</v>
      </c>
      <c r="H768" s="8">
        <v>1.78</v>
      </c>
      <c r="I768" s="9">
        <f>(Table2[[#This Row],[Total Yield in Wh]]-Table2[[#This Row],[Target Yield Wh]])/Table2[[#This Row],[Target Yield Wh]] * 100</f>
        <v>-99.742258551493052</v>
      </c>
      <c r="J768" s="8">
        <f>SUM(Table2[[#This Row],[Total Yield in Wh]]-Table2[[#This Row],[Target Yield Wh]])</f>
        <v>-54178</v>
      </c>
      <c r="K768" s="9">
        <f>Table2[[#This Row],[Total Yield in Wh]]*0.001*0.1</f>
        <v>1.4000000000000002E-2</v>
      </c>
      <c r="L768" s="8"/>
      <c r="M768" s="8"/>
    </row>
    <row r="769" spans="1:13">
      <c r="A769" s="8">
        <f t="shared" si="12"/>
        <v>2021</v>
      </c>
      <c r="B769" s="8">
        <f>MONTH(Table2[[#This Row],[Date]])</f>
        <v>2</v>
      </c>
      <c r="C769" s="10">
        <v>44249</v>
      </c>
      <c r="D769" s="8">
        <v>0</v>
      </c>
      <c r="E769" s="8">
        <v>54318</v>
      </c>
      <c r="F769" s="8">
        <v>0</v>
      </c>
      <c r="G769" s="8">
        <v>0</v>
      </c>
      <c r="H769" s="8">
        <v>1.78</v>
      </c>
      <c r="I769" s="9">
        <f>(Table2[[#This Row],[Total Yield in Wh]]-Table2[[#This Row],[Target Yield Wh]])/Table2[[#This Row],[Target Yield Wh]] * 100</f>
        <v>-100</v>
      </c>
      <c r="J769" s="8">
        <f>SUM(Table2[[#This Row],[Total Yield in Wh]]-Table2[[#This Row],[Target Yield Wh]])</f>
        <v>-54318</v>
      </c>
      <c r="K769" s="9">
        <f>Table2[[#This Row],[Total Yield in Wh]]*0.001*0.1</f>
        <v>0</v>
      </c>
      <c r="L769" s="8"/>
      <c r="M769" s="8"/>
    </row>
    <row r="770" spans="1:13">
      <c r="A770" s="8">
        <f t="shared" si="12"/>
        <v>2021</v>
      </c>
      <c r="B770" s="8">
        <f>MONTH(Table2[[#This Row],[Date]])</f>
        <v>2</v>
      </c>
      <c r="C770" s="10">
        <v>44248</v>
      </c>
      <c r="D770" s="8">
        <v>0</v>
      </c>
      <c r="E770" s="8">
        <v>54318</v>
      </c>
      <c r="F770" s="8">
        <v>0</v>
      </c>
      <c r="G770" s="8">
        <v>0</v>
      </c>
      <c r="H770" s="8">
        <v>1.78</v>
      </c>
      <c r="I770" s="9">
        <f>(Table2[[#This Row],[Total Yield in Wh]]-Table2[[#This Row],[Target Yield Wh]])/Table2[[#This Row],[Target Yield Wh]] * 100</f>
        <v>-100</v>
      </c>
      <c r="J770" s="8">
        <f>SUM(Table2[[#This Row],[Total Yield in Wh]]-Table2[[#This Row],[Target Yield Wh]])</f>
        <v>-54318</v>
      </c>
      <c r="K770" s="9">
        <f>Table2[[#This Row],[Total Yield in Wh]]*0.001*0.1</f>
        <v>0</v>
      </c>
      <c r="L770" s="8"/>
      <c r="M770" s="8"/>
    </row>
    <row r="771" spans="1:13">
      <c r="A771" s="8">
        <f t="shared" ref="A771:A834" si="13">YEAR(C771)</f>
        <v>2021</v>
      </c>
      <c r="B771" s="8">
        <f>MONTH(Table2[[#This Row],[Date]])</f>
        <v>2</v>
      </c>
      <c r="C771" s="10">
        <v>44247</v>
      </c>
      <c r="D771" s="8">
        <v>0</v>
      </c>
      <c r="E771" s="8">
        <v>54318</v>
      </c>
      <c r="F771" s="8">
        <v>0</v>
      </c>
      <c r="G771" s="8">
        <v>0</v>
      </c>
      <c r="H771" s="8">
        <v>1.78</v>
      </c>
      <c r="I771" s="9">
        <f>(Table2[[#This Row],[Total Yield in Wh]]-Table2[[#This Row],[Target Yield Wh]])/Table2[[#This Row],[Target Yield Wh]] * 100</f>
        <v>-100</v>
      </c>
      <c r="J771" s="8">
        <f>SUM(Table2[[#This Row],[Total Yield in Wh]]-Table2[[#This Row],[Target Yield Wh]])</f>
        <v>-54318</v>
      </c>
      <c r="K771" s="9">
        <f>Table2[[#This Row],[Total Yield in Wh]]*0.001*0.1</f>
        <v>0</v>
      </c>
      <c r="L771" s="8"/>
      <c r="M771" s="8"/>
    </row>
    <row r="772" spans="1:13">
      <c r="A772" s="8">
        <f t="shared" si="13"/>
        <v>2021</v>
      </c>
      <c r="B772" s="8">
        <f>MONTH(Table2[[#This Row],[Date]])</f>
        <v>2</v>
      </c>
      <c r="C772" s="10">
        <v>44246</v>
      </c>
      <c r="D772" s="8">
        <v>0</v>
      </c>
      <c r="E772" s="8">
        <v>54318</v>
      </c>
      <c r="F772" s="8">
        <v>0</v>
      </c>
      <c r="G772" s="8">
        <v>0</v>
      </c>
      <c r="H772" s="8">
        <v>1.78</v>
      </c>
      <c r="I772" s="9">
        <f>(Table2[[#This Row],[Total Yield in Wh]]-Table2[[#This Row],[Target Yield Wh]])/Table2[[#This Row],[Target Yield Wh]] * 100</f>
        <v>-100</v>
      </c>
      <c r="J772" s="8">
        <f>SUM(Table2[[#This Row],[Total Yield in Wh]]-Table2[[#This Row],[Target Yield Wh]])</f>
        <v>-54318</v>
      </c>
      <c r="K772" s="9">
        <f>Table2[[#This Row],[Total Yield in Wh]]*0.001*0.1</f>
        <v>0</v>
      </c>
      <c r="L772" s="8"/>
      <c r="M772" s="8"/>
    </row>
    <row r="773" spans="1:13">
      <c r="A773" s="8">
        <f t="shared" si="13"/>
        <v>2021</v>
      </c>
      <c r="B773" s="8">
        <f>MONTH(Table2[[#This Row],[Date]])</f>
        <v>2</v>
      </c>
      <c r="C773" s="10">
        <v>44245</v>
      </c>
      <c r="D773" s="8">
        <v>0</v>
      </c>
      <c r="E773" s="8">
        <v>54318</v>
      </c>
      <c r="F773" s="8">
        <v>0</v>
      </c>
      <c r="G773" s="8">
        <v>0</v>
      </c>
      <c r="H773" s="8">
        <v>1.78</v>
      </c>
      <c r="I773" s="9">
        <f>(Table2[[#This Row],[Total Yield in Wh]]-Table2[[#This Row],[Target Yield Wh]])/Table2[[#This Row],[Target Yield Wh]] * 100</f>
        <v>-100</v>
      </c>
      <c r="J773" s="8">
        <f>SUM(Table2[[#This Row],[Total Yield in Wh]]-Table2[[#This Row],[Target Yield Wh]])</f>
        <v>-54318</v>
      </c>
      <c r="K773" s="9">
        <f>Table2[[#This Row],[Total Yield in Wh]]*0.001*0.1</f>
        <v>0</v>
      </c>
      <c r="L773" s="8"/>
      <c r="M773" s="8"/>
    </row>
    <row r="774" spans="1:13">
      <c r="A774" s="8">
        <f t="shared" si="13"/>
        <v>2021</v>
      </c>
      <c r="B774" s="8">
        <f>MONTH(Table2[[#This Row],[Date]])</f>
        <v>2</v>
      </c>
      <c r="C774" s="10">
        <v>44244</v>
      </c>
      <c r="D774" s="8">
        <v>0</v>
      </c>
      <c r="E774" s="8">
        <v>54318</v>
      </c>
      <c r="F774" s="8">
        <v>0</v>
      </c>
      <c r="G774" s="8">
        <v>0</v>
      </c>
      <c r="H774" s="8">
        <v>1.78</v>
      </c>
      <c r="I774" s="9">
        <f>(Table2[[#This Row],[Total Yield in Wh]]-Table2[[#This Row],[Target Yield Wh]])/Table2[[#This Row],[Target Yield Wh]] * 100</f>
        <v>-100</v>
      </c>
      <c r="J774" s="8">
        <f>SUM(Table2[[#This Row],[Total Yield in Wh]]-Table2[[#This Row],[Target Yield Wh]])</f>
        <v>-54318</v>
      </c>
      <c r="K774" s="9">
        <f>Table2[[#This Row],[Total Yield in Wh]]*0.001*0.1</f>
        <v>0</v>
      </c>
      <c r="L774" s="8"/>
      <c r="M774" s="8"/>
    </row>
    <row r="775" spans="1:13">
      <c r="A775" s="8">
        <f t="shared" si="13"/>
        <v>2021</v>
      </c>
      <c r="B775" s="8">
        <f>MONTH(Table2[[#This Row],[Date]])</f>
        <v>2</v>
      </c>
      <c r="C775" s="10">
        <v>44243</v>
      </c>
      <c r="D775" s="8">
        <v>0</v>
      </c>
      <c r="E775" s="8">
        <v>54318</v>
      </c>
      <c r="F775" s="8">
        <v>0</v>
      </c>
      <c r="G775" s="8">
        <v>0</v>
      </c>
      <c r="H775" s="8">
        <v>1.78</v>
      </c>
      <c r="I775" s="9">
        <f>(Table2[[#This Row],[Total Yield in Wh]]-Table2[[#This Row],[Target Yield Wh]])/Table2[[#This Row],[Target Yield Wh]] * 100</f>
        <v>-100</v>
      </c>
      <c r="J775" s="8">
        <f>SUM(Table2[[#This Row],[Total Yield in Wh]]-Table2[[#This Row],[Target Yield Wh]])</f>
        <v>-54318</v>
      </c>
      <c r="K775" s="9">
        <f>Table2[[#This Row],[Total Yield in Wh]]*0.001*0.1</f>
        <v>0</v>
      </c>
      <c r="L775" s="8"/>
      <c r="M775" s="8"/>
    </row>
    <row r="776" spans="1:13">
      <c r="A776" s="8">
        <f t="shared" si="13"/>
        <v>2021</v>
      </c>
      <c r="B776" s="8">
        <f>MONTH(Table2[[#This Row],[Date]])</f>
        <v>2</v>
      </c>
      <c r="C776" s="10">
        <v>44242</v>
      </c>
      <c r="D776" s="8">
        <v>0</v>
      </c>
      <c r="E776" s="8">
        <v>54318</v>
      </c>
      <c r="F776" s="8">
        <v>0</v>
      </c>
      <c r="G776" s="8">
        <v>0</v>
      </c>
      <c r="H776" s="8">
        <v>1.78</v>
      </c>
      <c r="I776" s="9">
        <f>(Table2[[#This Row],[Total Yield in Wh]]-Table2[[#This Row],[Target Yield Wh]])/Table2[[#This Row],[Target Yield Wh]] * 100</f>
        <v>-100</v>
      </c>
      <c r="J776" s="8">
        <f>SUM(Table2[[#This Row],[Total Yield in Wh]]-Table2[[#This Row],[Target Yield Wh]])</f>
        <v>-54318</v>
      </c>
      <c r="K776" s="9">
        <f>Table2[[#This Row],[Total Yield in Wh]]*0.001*0.1</f>
        <v>0</v>
      </c>
      <c r="L776" s="8"/>
      <c r="M776" s="8"/>
    </row>
    <row r="777" spans="1:13">
      <c r="A777" s="8">
        <f t="shared" si="13"/>
        <v>2021</v>
      </c>
      <c r="B777" s="8">
        <f>MONTH(Table2[[#This Row],[Date]])</f>
        <v>2</v>
      </c>
      <c r="C777" s="10">
        <v>44241</v>
      </c>
      <c r="D777" s="8">
        <v>0</v>
      </c>
      <c r="E777" s="8">
        <v>54318</v>
      </c>
      <c r="F777" s="8">
        <v>0</v>
      </c>
      <c r="G777" s="8">
        <v>0</v>
      </c>
      <c r="H777" s="8">
        <v>1.78</v>
      </c>
      <c r="I777" s="9">
        <f>(Table2[[#This Row],[Total Yield in Wh]]-Table2[[#This Row],[Target Yield Wh]])/Table2[[#This Row],[Target Yield Wh]] * 100</f>
        <v>-100</v>
      </c>
      <c r="J777" s="8">
        <f>SUM(Table2[[#This Row],[Total Yield in Wh]]-Table2[[#This Row],[Target Yield Wh]])</f>
        <v>-54318</v>
      </c>
      <c r="K777" s="9">
        <f>Table2[[#This Row],[Total Yield in Wh]]*0.001*0.1</f>
        <v>0</v>
      </c>
      <c r="L777" s="8"/>
      <c r="M777" s="8"/>
    </row>
    <row r="778" spans="1:13">
      <c r="A778" s="8">
        <f t="shared" si="13"/>
        <v>2021</v>
      </c>
      <c r="B778" s="8">
        <f>MONTH(Table2[[#This Row],[Date]])</f>
        <v>2</v>
      </c>
      <c r="C778" s="10">
        <v>44240</v>
      </c>
      <c r="D778" s="8">
        <v>0</v>
      </c>
      <c r="E778" s="8">
        <v>54318</v>
      </c>
      <c r="F778" s="8">
        <v>0</v>
      </c>
      <c r="G778" s="8">
        <v>0</v>
      </c>
      <c r="H778" s="8">
        <v>1.78</v>
      </c>
      <c r="I778" s="9">
        <f>(Table2[[#This Row],[Total Yield in Wh]]-Table2[[#This Row],[Target Yield Wh]])/Table2[[#This Row],[Target Yield Wh]] * 100</f>
        <v>-100</v>
      </c>
      <c r="J778" s="8">
        <f>SUM(Table2[[#This Row],[Total Yield in Wh]]-Table2[[#This Row],[Target Yield Wh]])</f>
        <v>-54318</v>
      </c>
      <c r="K778" s="9">
        <f>Table2[[#This Row],[Total Yield in Wh]]*0.001*0.1</f>
        <v>0</v>
      </c>
      <c r="L778" s="8"/>
      <c r="M778" s="8"/>
    </row>
    <row r="779" spans="1:13">
      <c r="A779" s="8">
        <f t="shared" si="13"/>
        <v>2021</v>
      </c>
      <c r="B779" s="8">
        <f>MONTH(Table2[[#This Row],[Date]])</f>
        <v>2</v>
      </c>
      <c r="C779" s="10">
        <v>44239</v>
      </c>
      <c r="D779" s="8">
        <v>0</v>
      </c>
      <c r="E779" s="8">
        <v>54318</v>
      </c>
      <c r="F779" s="8">
        <v>0</v>
      </c>
      <c r="G779" s="8">
        <v>0</v>
      </c>
      <c r="H779" s="8">
        <v>1.78</v>
      </c>
      <c r="I779" s="9">
        <f>(Table2[[#This Row],[Total Yield in Wh]]-Table2[[#This Row],[Target Yield Wh]])/Table2[[#This Row],[Target Yield Wh]] * 100</f>
        <v>-100</v>
      </c>
      <c r="J779" s="8">
        <f>SUM(Table2[[#This Row],[Total Yield in Wh]]-Table2[[#This Row],[Target Yield Wh]])</f>
        <v>-54318</v>
      </c>
      <c r="K779" s="9">
        <f>Table2[[#This Row],[Total Yield in Wh]]*0.001*0.1</f>
        <v>0</v>
      </c>
      <c r="L779" s="8"/>
      <c r="M779" s="8"/>
    </row>
    <row r="780" spans="1:13">
      <c r="A780" s="8">
        <f t="shared" si="13"/>
        <v>2021</v>
      </c>
      <c r="B780" s="8">
        <f>MONTH(Table2[[#This Row],[Date]])</f>
        <v>2</v>
      </c>
      <c r="C780" s="10">
        <v>44238</v>
      </c>
      <c r="D780" s="8">
        <v>0</v>
      </c>
      <c r="E780" s="8">
        <v>54318</v>
      </c>
      <c r="F780" s="8">
        <v>0</v>
      </c>
      <c r="G780" s="8">
        <v>0</v>
      </c>
      <c r="H780" s="8">
        <v>1.78</v>
      </c>
      <c r="I780" s="9">
        <f>(Table2[[#This Row],[Total Yield in Wh]]-Table2[[#This Row],[Target Yield Wh]])/Table2[[#This Row],[Target Yield Wh]] * 100</f>
        <v>-100</v>
      </c>
      <c r="J780" s="8">
        <f>SUM(Table2[[#This Row],[Total Yield in Wh]]-Table2[[#This Row],[Target Yield Wh]])</f>
        <v>-54318</v>
      </c>
      <c r="K780" s="9">
        <f>Table2[[#This Row],[Total Yield in Wh]]*0.001*0.1</f>
        <v>0</v>
      </c>
      <c r="L780" s="8"/>
      <c r="M780" s="8"/>
    </row>
    <row r="781" spans="1:13">
      <c r="A781" s="8">
        <f t="shared" si="13"/>
        <v>2021</v>
      </c>
      <c r="B781" s="8">
        <f>MONTH(Table2[[#This Row],[Date]])</f>
        <v>2</v>
      </c>
      <c r="C781" s="10">
        <v>44237</v>
      </c>
      <c r="D781" s="8">
        <v>0</v>
      </c>
      <c r="E781" s="8">
        <v>54318</v>
      </c>
      <c r="F781" s="8">
        <v>0</v>
      </c>
      <c r="G781" s="8">
        <v>0</v>
      </c>
      <c r="H781" s="8">
        <v>1.78</v>
      </c>
      <c r="I781" s="9">
        <f>(Table2[[#This Row],[Total Yield in Wh]]-Table2[[#This Row],[Target Yield Wh]])/Table2[[#This Row],[Target Yield Wh]] * 100</f>
        <v>-100</v>
      </c>
      <c r="J781" s="8">
        <f>SUM(Table2[[#This Row],[Total Yield in Wh]]-Table2[[#This Row],[Target Yield Wh]])</f>
        <v>-54318</v>
      </c>
      <c r="K781" s="9">
        <f>Table2[[#This Row],[Total Yield in Wh]]*0.001*0.1</f>
        <v>0</v>
      </c>
      <c r="L781" s="8"/>
      <c r="M781" s="8"/>
    </row>
    <row r="782" spans="1:13">
      <c r="A782" s="8">
        <f t="shared" si="13"/>
        <v>2021</v>
      </c>
      <c r="B782" s="8">
        <f>MONTH(Table2[[#This Row],[Date]])</f>
        <v>2</v>
      </c>
      <c r="C782" s="10">
        <v>44236</v>
      </c>
      <c r="D782" s="8">
        <v>0</v>
      </c>
      <c r="E782" s="8">
        <v>54318</v>
      </c>
      <c r="F782" s="8">
        <v>0</v>
      </c>
      <c r="G782" s="8">
        <v>0</v>
      </c>
      <c r="H782" s="8">
        <v>1.78</v>
      </c>
      <c r="I782" s="9">
        <f>(Table2[[#This Row],[Total Yield in Wh]]-Table2[[#This Row],[Target Yield Wh]])/Table2[[#This Row],[Target Yield Wh]] * 100</f>
        <v>-100</v>
      </c>
      <c r="J782" s="8">
        <f>SUM(Table2[[#This Row],[Total Yield in Wh]]-Table2[[#This Row],[Target Yield Wh]])</f>
        <v>-54318</v>
      </c>
      <c r="K782" s="9">
        <f>Table2[[#This Row],[Total Yield in Wh]]*0.001*0.1</f>
        <v>0</v>
      </c>
      <c r="L782" s="8"/>
      <c r="M782" s="8"/>
    </row>
    <row r="783" spans="1:13">
      <c r="A783" s="8">
        <f t="shared" si="13"/>
        <v>2021</v>
      </c>
      <c r="B783" s="8">
        <f>MONTH(Table2[[#This Row],[Date]])</f>
        <v>2</v>
      </c>
      <c r="C783" s="10">
        <v>44235</v>
      </c>
      <c r="D783" s="8">
        <v>0</v>
      </c>
      <c r="E783" s="8">
        <v>54318</v>
      </c>
      <c r="F783" s="8">
        <v>0</v>
      </c>
      <c r="G783" s="8">
        <v>0</v>
      </c>
      <c r="H783" s="8">
        <v>1.78</v>
      </c>
      <c r="I783" s="9">
        <f>(Table2[[#This Row],[Total Yield in Wh]]-Table2[[#This Row],[Target Yield Wh]])/Table2[[#This Row],[Target Yield Wh]] * 100</f>
        <v>-100</v>
      </c>
      <c r="J783" s="8">
        <f>SUM(Table2[[#This Row],[Total Yield in Wh]]-Table2[[#This Row],[Target Yield Wh]])</f>
        <v>-54318</v>
      </c>
      <c r="K783" s="9">
        <f>Table2[[#This Row],[Total Yield in Wh]]*0.001*0.1</f>
        <v>0</v>
      </c>
      <c r="L783" s="8"/>
      <c r="M783" s="8"/>
    </row>
    <row r="784" spans="1:13">
      <c r="A784" s="8">
        <f t="shared" si="13"/>
        <v>2021</v>
      </c>
      <c r="B784" s="8">
        <f>MONTH(Table2[[#This Row],[Date]])</f>
        <v>2</v>
      </c>
      <c r="C784" s="10">
        <v>44234</v>
      </c>
      <c r="D784" s="8">
        <v>0</v>
      </c>
      <c r="E784" s="8">
        <v>54318</v>
      </c>
      <c r="F784" s="8">
        <v>0</v>
      </c>
      <c r="G784" s="8">
        <v>0</v>
      </c>
      <c r="H784" s="8">
        <v>1.78</v>
      </c>
      <c r="I784" s="9">
        <f>(Table2[[#This Row],[Total Yield in Wh]]-Table2[[#This Row],[Target Yield Wh]])/Table2[[#This Row],[Target Yield Wh]] * 100</f>
        <v>-100</v>
      </c>
      <c r="J784" s="8">
        <f>SUM(Table2[[#This Row],[Total Yield in Wh]]-Table2[[#This Row],[Target Yield Wh]])</f>
        <v>-54318</v>
      </c>
      <c r="K784" s="9">
        <f>Table2[[#This Row],[Total Yield in Wh]]*0.001*0.1</f>
        <v>0</v>
      </c>
      <c r="L784" s="8"/>
      <c r="M784" s="8"/>
    </row>
    <row r="785" spans="1:13">
      <c r="A785" s="8">
        <f t="shared" si="13"/>
        <v>2021</v>
      </c>
      <c r="B785" s="8">
        <f>MONTH(Table2[[#This Row],[Date]])</f>
        <v>2</v>
      </c>
      <c r="C785" s="10">
        <v>44233</v>
      </c>
      <c r="D785" s="8">
        <v>0</v>
      </c>
      <c r="E785" s="8">
        <v>54318</v>
      </c>
      <c r="F785" s="8">
        <v>0</v>
      </c>
      <c r="G785" s="8">
        <v>0</v>
      </c>
      <c r="H785" s="8">
        <v>1.78</v>
      </c>
      <c r="I785" s="9">
        <f>(Table2[[#This Row],[Total Yield in Wh]]-Table2[[#This Row],[Target Yield Wh]])/Table2[[#This Row],[Target Yield Wh]] * 100</f>
        <v>-100</v>
      </c>
      <c r="J785" s="8">
        <f>SUM(Table2[[#This Row],[Total Yield in Wh]]-Table2[[#This Row],[Target Yield Wh]])</f>
        <v>-54318</v>
      </c>
      <c r="K785" s="9">
        <f>Table2[[#This Row],[Total Yield in Wh]]*0.001*0.1</f>
        <v>0</v>
      </c>
      <c r="L785" s="8"/>
      <c r="M785" s="8"/>
    </row>
    <row r="786" spans="1:13">
      <c r="A786" s="8">
        <f t="shared" si="13"/>
        <v>2021</v>
      </c>
      <c r="B786" s="8">
        <f>MONTH(Table2[[#This Row],[Date]])</f>
        <v>2</v>
      </c>
      <c r="C786" s="10">
        <v>44232</v>
      </c>
      <c r="D786" s="8">
        <v>0</v>
      </c>
      <c r="E786" s="8">
        <v>54318</v>
      </c>
      <c r="F786" s="8">
        <v>0</v>
      </c>
      <c r="G786" s="8">
        <v>0</v>
      </c>
      <c r="H786" s="8">
        <v>1.78</v>
      </c>
      <c r="I786" s="9">
        <f>(Table2[[#This Row],[Total Yield in Wh]]-Table2[[#This Row],[Target Yield Wh]])/Table2[[#This Row],[Target Yield Wh]] * 100</f>
        <v>-100</v>
      </c>
      <c r="J786" s="8">
        <f>SUM(Table2[[#This Row],[Total Yield in Wh]]-Table2[[#This Row],[Target Yield Wh]])</f>
        <v>-54318</v>
      </c>
      <c r="K786" s="9">
        <f>Table2[[#This Row],[Total Yield in Wh]]*0.001*0.1</f>
        <v>0</v>
      </c>
      <c r="L786" s="8"/>
      <c r="M786" s="8"/>
    </row>
    <row r="787" spans="1:13">
      <c r="A787" s="8">
        <f t="shared" si="13"/>
        <v>2021</v>
      </c>
      <c r="B787" s="8">
        <f>MONTH(Table2[[#This Row],[Date]])</f>
        <v>2</v>
      </c>
      <c r="C787" s="10">
        <v>44231</v>
      </c>
      <c r="D787" s="8">
        <v>0</v>
      </c>
      <c r="E787" s="8">
        <v>54318</v>
      </c>
      <c r="F787" s="8">
        <v>0</v>
      </c>
      <c r="G787" s="8">
        <v>0</v>
      </c>
      <c r="H787" s="8">
        <v>1.78</v>
      </c>
      <c r="I787" s="9">
        <f>(Table2[[#This Row],[Total Yield in Wh]]-Table2[[#This Row],[Target Yield Wh]])/Table2[[#This Row],[Target Yield Wh]] * 100</f>
        <v>-100</v>
      </c>
      <c r="J787" s="8">
        <f>SUM(Table2[[#This Row],[Total Yield in Wh]]-Table2[[#This Row],[Target Yield Wh]])</f>
        <v>-54318</v>
      </c>
      <c r="K787" s="9">
        <f>Table2[[#This Row],[Total Yield in Wh]]*0.001*0.1</f>
        <v>0</v>
      </c>
      <c r="L787" s="8"/>
      <c r="M787" s="8"/>
    </row>
    <row r="788" spans="1:13">
      <c r="A788" s="8">
        <f t="shared" si="13"/>
        <v>2021</v>
      </c>
      <c r="B788" s="8">
        <f>MONTH(Table2[[#This Row],[Date]])</f>
        <v>2</v>
      </c>
      <c r="C788" s="10">
        <v>44230</v>
      </c>
      <c r="D788" s="8">
        <v>0</v>
      </c>
      <c r="E788" s="8">
        <v>54318</v>
      </c>
      <c r="F788" s="8">
        <v>0</v>
      </c>
      <c r="G788" s="8">
        <v>0</v>
      </c>
      <c r="H788" s="8">
        <v>1.78</v>
      </c>
      <c r="I788" s="9">
        <f>(Table2[[#This Row],[Total Yield in Wh]]-Table2[[#This Row],[Target Yield Wh]])/Table2[[#This Row],[Target Yield Wh]] * 100</f>
        <v>-100</v>
      </c>
      <c r="J788" s="8">
        <f>SUM(Table2[[#This Row],[Total Yield in Wh]]-Table2[[#This Row],[Target Yield Wh]])</f>
        <v>-54318</v>
      </c>
      <c r="K788" s="9">
        <f>Table2[[#This Row],[Total Yield in Wh]]*0.001*0.1</f>
        <v>0</v>
      </c>
      <c r="L788" s="8"/>
      <c r="M788" s="8"/>
    </row>
    <row r="789" spans="1:13">
      <c r="A789" s="8">
        <f t="shared" si="13"/>
        <v>2021</v>
      </c>
      <c r="B789" s="8">
        <f>MONTH(Table2[[#This Row],[Date]])</f>
        <v>2</v>
      </c>
      <c r="C789" s="10">
        <v>44229</v>
      </c>
      <c r="D789" s="8">
        <v>0</v>
      </c>
      <c r="E789" s="8">
        <v>54318</v>
      </c>
      <c r="F789" s="8">
        <v>0</v>
      </c>
      <c r="G789" s="8">
        <v>0</v>
      </c>
      <c r="H789" s="8">
        <v>1.78</v>
      </c>
      <c r="I789" s="9">
        <f>(Table2[[#This Row],[Total Yield in Wh]]-Table2[[#This Row],[Target Yield Wh]])/Table2[[#This Row],[Target Yield Wh]] * 100</f>
        <v>-100</v>
      </c>
      <c r="J789" s="8">
        <f>SUM(Table2[[#This Row],[Total Yield in Wh]]-Table2[[#This Row],[Target Yield Wh]])</f>
        <v>-54318</v>
      </c>
      <c r="K789" s="9">
        <f>Table2[[#This Row],[Total Yield in Wh]]*0.001*0.1</f>
        <v>0</v>
      </c>
      <c r="L789" s="8"/>
      <c r="M789" s="8"/>
    </row>
    <row r="790" spans="1:13">
      <c r="A790" s="8">
        <f t="shared" si="13"/>
        <v>2021</v>
      </c>
      <c r="B790" s="8">
        <f>MONTH(Table2[[#This Row],[Date]])</f>
        <v>2</v>
      </c>
      <c r="C790" s="10">
        <v>44228</v>
      </c>
      <c r="D790" s="8">
        <v>0</v>
      </c>
      <c r="E790" s="8">
        <v>54318</v>
      </c>
      <c r="F790" s="8">
        <v>0</v>
      </c>
      <c r="G790" s="8">
        <v>0</v>
      </c>
      <c r="H790" s="8">
        <v>1.78</v>
      </c>
      <c r="I790" s="9">
        <f>(Table2[[#This Row],[Total Yield in Wh]]-Table2[[#This Row],[Target Yield Wh]])/Table2[[#This Row],[Target Yield Wh]] * 100</f>
        <v>-100</v>
      </c>
      <c r="J790" s="8">
        <f>SUM(Table2[[#This Row],[Total Yield in Wh]]-Table2[[#This Row],[Target Yield Wh]])</f>
        <v>-54318</v>
      </c>
      <c r="K790" s="9">
        <f>Table2[[#This Row],[Total Yield in Wh]]*0.001*0.1</f>
        <v>0</v>
      </c>
      <c r="L790" s="8"/>
      <c r="M790" s="8"/>
    </row>
    <row r="791" spans="1:13">
      <c r="A791" s="8">
        <f t="shared" si="13"/>
        <v>2021</v>
      </c>
      <c r="B791" s="8">
        <f>MONTH(Table2[[#This Row],[Date]])</f>
        <v>1</v>
      </c>
      <c r="C791" s="10">
        <v>44227</v>
      </c>
      <c r="D791" s="8">
        <v>0</v>
      </c>
      <c r="E791" s="8">
        <v>49062</v>
      </c>
      <c r="F791" s="8">
        <v>0</v>
      </c>
      <c r="G791" s="8">
        <v>0</v>
      </c>
      <c r="H791" s="8">
        <v>1.61</v>
      </c>
      <c r="I791" s="9">
        <f>(Table2[[#This Row],[Total Yield in Wh]]-Table2[[#This Row],[Target Yield Wh]])/Table2[[#This Row],[Target Yield Wh]] * 100</f>
        <v>-100</v>
      </c>
      <c r="J791" s="8">
        <f>SUM(Table2[[#This Row],[Total Yield in Wh]]-Table2[[#This Row],[Target Yield Wh]])</f>
        <v>-49062</v>
      </c>
      <c r="K791" s="9">
        <f>Table2[[#This Row],[Total Yield in Wh]]*0.001*0.1</f>
        <v>0</v>
      </c>
      <c r="L791" s="8"/>
      <c r="M791" s="8"/>
    </row>
    <row r="792" spans="1:13">
      <c r="A792" s="8">
        <f t="shared" si="13"/>
        <v>2021</v>
      </c>
      <c r="B792" s="8">
        <f>MONTH(Table2[[#This Row],[Date]])</f>
        <v>1</v>
      </c>
      <c r="C792" s="10">
        <v>44226</v>
      </c>
      <c r="D792" s="8">
        <v>0</v>
      </c>
      <c r="E792" s="8">
        <v>49062</v>
      </c>
      <c r="F792" s="8">
        <v>0</v>
      </c>
      <c r="G792" s="8">
        <v>0</v>
      </c>
      <c r="H792" s="8">
        <v>1.61</v>
      </c>
      <c r="I792" s="9">
        <f>(Table2[[#This Row],[Total Yield in Wh]]-Table2[[#This Row],[Target Yield Wh]])/Table2[[#This Row],[Target Yield Wh]] * 100</f>
        <v>-100</v>
      </c>
      <c r="J792" s="8">
        <f>SUM(Table2[[#This Row],[Total Yield in Wh]]-Table2[[#This Row],[Target Yield Wh]])</f>
        <v>-49062</v>
      </c>
      <c r="K792" s="9">
        <f>Table2[[#This Row],[Total Yield in Wh]]*0.001*0.1</f>
        <v>0</v>
      </c>
      <c r="L792" s="8"/>
      <c r="M792" s="8"/>
    </row>
    <row r="793" spans="1:13">
      <c r="A793" s="8">
        <f t="shared" si="13"/>
        <v>2021</v>
      </c>
      <c r="B793" s="8">
        <f>MONTH(Table2[[#This Row],[Date]])</f>
        <v>1</v>
      </c>
      <c r="C793" s="10">
        <v>44225</v>
      </c>
      <c r="D793" s="8">
        <v>0</v>
      </c>
      <c r="E793" s="8">
        <v>49062</v>
      </c>
      <c r="F793" s="8">
        <v>0</v>
      </c>
      <c r="G793" s="8">
        <v>0</v>
      </c>
      <c r="H793" s="8">
        <v>1.61</v>
      </c>
      <c r="I793" s="9">
        <f>(Table2[[#This Row],[Total Yield in Wh]]-Table2[[#This Row],[Target Yield Wh]])/Table2[[#This Row],[Target Yield Wh]] * 100</f>
        <v>-100</v>
      </c>
      <c r="J793" s="8">
        <f>SUM(Table2[[#This Row],[Total Yield in Wh]]-Table2[[#This Row],[Target Yield Wh]])</f>
        <v>-49062</v>
      </c>
      <c r="K793" s="9">
        <f>Table2[[#This Row],[Total Yield in Wh]]*0.001*0.1</f>
        <v>0</v>
      </c>
      <c r="L793" s="8"/>
      <c r="M793" s="8"/>
    </row>
    <row r="794" spans="1:13">
      <c r="A794" s="8">
        <f t="shared" si="13"/>
        <v>2021</v>
      </c>
      <c r="B794" s="8">
        <f>MONTH(Table2[[#This Row],[Date]])</f>
        <v>1</v>
      </c>
      <c r="C794" s="10">
        <v>44224</v>
      </c>
      <c r="D794" s="8">
        <v>20</v>
      </c>
      <c r="E794" s="8">
        <v>49062</v>
      </c>
      <c r="F794" s="8">
        <v>0</v>
      </c>
      <c r="G794" s="8">
        <v>0</v>
      </c>
      <c r="H794" s="8">
        <v>1.61</v>
      </c>
      <c r="I794" s="9">
        <f>(Table2[[#This Row],[Total Yield in Wh]]-Table2[[#This Row],[Target Yield Wh]])/Table2[[#This Row],[Target Yield Wh]] * 100</f>
        <v>-99.959235253352901</v>
      </c>
      <c r="J794" s="8">
        <f>SUM(Table2[[#This Row],[Total Yield in Wh]]-Table2[[#This Row],[Target Yield Wh]])</f>
        <v>-49042</v>
      </c>
      <c r="K794" s="9">
        <f>Table2[[#This Row],[Total Yield in Wh]]*0.001*0.1</f>
        <v>2E-3</v>
      </c>
      <c r="L794" s="8"/>
      <c r="M794" s="8"/>
    </row>
    <row r="795" spans="1:13">
      <c r="A795" s="8">
        <f t="shared" si="13"/>
        <v>2021</v>
      </c>
      <c r="B795" s="8">
        <f>MONTH(Table2[[#This Row],[Date]])</f>
        <v>1</v>
      </c>
      <c r="C795" s="10">
        <v>44223</v>
      </c>
      <c r="D795" s="8">
        <v>0</v>
      </c>
      <c r="E795" s="8">
        <v>49062</v>
      </c>
      <c r="F795" s="8">
        <v>0</v>
      </c>
      <c r="G795" s="8">
        <v>0</v>
      </c>
      <c r="H795" s="8">
        <v>1.61</v>
      </c>
      <c r="I795" s="9">
        <f>(Table2[[#This Row],[Total Yield in Wh]]-Table2[[#This Row],[Target Yield Wh]])/Table2[[#This Row],[Target Yield Wh]] * 100</f>
        <v>-100</v>
      </c>
      <c r="J795" s="8">
        <f>SUM(Table2[[#This Row],[Total Yield in Wh]]-Table2[[#This Row],[Target Yield Wh]])</f>
        <v>-49062</v>
      </c>
      <c r="K795" s="9">
        <f>Table2[[#This Row],[Total Yield in Wh]]*0.001*0.1</f>
        <v>0</v>
      </c>
      <c r="L795" s="8"/>
      <c r="M795" s="8"/>
    </row>
    <row r="796" spans="1:13">
      <c r="A796" s="8">
        <f t="shared" si="13"/>
        <v>2021</v>
      </c>
      <c r="B796" s="8">
        <f>MONTH(Table2[[#This Row],[Date]])</f>
        <v>1</v>
      </c>
      <c r="C796" s="10">
        <v>44222</v>
      </c>
      <c r="D796" s="8">
        <v>0</v>
      </c>
      <c r="E796" s="8">
        <v>49062</v>
      </c>
      <c r="F796" s="8">
        <v>0</v>
      </c>
      <c r="G796" s="8">
        <v>0</v>
      </c>
      <c r="H796" s="8">
        <v>1.61</v>
      </c>
      <c r="I796" s="9">
        <f>(Table2[[#This Row],[Total Yield in Wh]]-Table2[[#This Row],[Target Yield Wh]])/Table2[[#This Row],[Target Yield Wh]] * 100</f>
        <v>-100</v>
      </c>
      <c r="J796" s="8">
        <f>SUM(Table2[[#This Row],[Total Yield in Wh]]-Table2[[#This Row],[Target Yield Wh]])</f>
        <v>-49062</v>
      </c>
      <c r="K796" s="9">
        <f>Table2[[#This Row],[Total Yield in Wh]]*0.001*0.1</f>
        <v>0</v>
      </c>
      <c r="L796" s="8"/>
      <c r="M796" s="8"/>
    </row>
    <row r="797" spans="1:13">
      <c r="A797" s="8">
        <f t="shared" si="13"/>
        <v>2021</v>
      </c>
      <c r="B797" s="8">
        <f>MONTH(Table2[[#This Row],[Date]])</f>
        <v>1</v>
      </c>
      <c r="C797" s="10">
        <v>44221</v>
      </c>
      <c r="D797" s="8">
        <v>3520</v>
      </c>
      <c r="E797" s="8">
        <v>49062</v>
      </c>
      <c r="F797" s="8">
        <v>0.1</v>
      </c>
      <c r="G797" s="8">
        <v>0.12</v>
      </c>
      <c r="H797" s="8">
        <v>1.61</v>
      </c>
      <c r="I797" s="9">
        <f>(Table2[[#This Row],[Total Yield in Wh]]-Table2[[#This Row],[Target Yield Wh]])/Table2[[#This Row],[Target Yield Wh]] * 100</f>
        <v>-92.825404590110466</v>
      </c>
      <c r="J797" s="8">
        <f>SUM(Table2[[#This Row],[Total Yield in Wh]]-Table2[[#This Row],[Target Yield Wh]])</f>
        <v>-45542</v>
      </c>
      <c r="K797" s="9">
        <f>Table2[[#This Row],[Total Yield in Wh]]*0.001*0.1</f>
        <v>0.35200000000000004</v>
      </c>
      <c r="L797" s="8"/>
      <c r="M797" s="8"/>
    </row>
    <row r="798" spans="1:13">
      <c r="A798" s="8">
        <f t="shared" si="13"/>
        <v>2021</v>
      </c>
      <c r="B798" s="8">
        <f>MONTH(Table2[[#This Row],[Date]])</f>
        <v>1</v>
      </c>
      <c r="C798" s="10">
        <v>44220</v>
      </c>
      <c r="D798" s="8">
        <v>1240</v>
      </c>
      <c r="E798" s="8">
        <v>49062</v>
      </c>
      <c r="F798" s="8">
        <v>0.04</v>
      </c>
      <c r="G798" s="8">
        <v>0.04</v>
      </c>
      <c r="H798" s="8">
        <v>1.61</v>
      </c>
      <c r="I798" s="9">
        <f>(Table2[[#This Row],[Total Yield in Wh]]-Table2[[#This Row],[Target Yield Wh]])/Table2[[#This Row],[Target Yield Wh]] * 100</f>
        <v>-97.472585707879816</v>
      </c>
      <c r="J798" s="8">
        <f>SUM(Table2[[#This Row],[Total Yield in Wh]]-Table2[[#This Row],[Target Yield Wh]])</f>
        <v>-47822</v>
      </c>
      <c r="K798" s="9">
        <f>Table2[[#This Row],[Total Yield in Wh]]*0.001*0.1</f>
        <v>0.124</v>
      </c>
      <c r="L798" s="8"/>
      <c r="M798" s="8"/>
    </row>
    <row r="799" spans="1:13">
      <c r="A799" s="8">
        <f t="shared" si="13"/>
        <v>2021</v>
      </c>
      <c r="B799" s="8">
        <f>MONTH(Table2[[#This Row],[Date]])</f>
        <v>1</v>
      </c>
      <c r="C799" s="10">
        <v>44219</v>
      </c>
      <c r="D799" s="8">
        <v>67650</v>
      </c>
      <c r="E799" s="8">
        <v>49062</v>
      </c>
      <c r="F799" s="8">
        <v>1.93</v>
      </c>
      <c r="G799" s="8">
        <v>2.2200000000000002</v>
      </c>
      <c r="H799" s="8">
        <v>1.61</v>
      </c>
      <c r="I799" s="9">
        <f>(Table2[[#This Row],[Total Yield in Wh]]-Table2[[#This Row],[Target Yield Wh]])/Table2[[#This Row],[Target Yield Wh]] * 100</f>
        <v>37.886755533814359</v>
      </c>
      <c r="J799" s="8">
        <f>SUM(Table2[[#This Row],[Total Yield in Wh]]-Table2[[#This Row],[Target Yield Wh]])</f>
        <v>18588</v>
      </c>
      <c r="K799" s="9">
        <f>Table2[[#This Row],[Total Yield in Wh]]*0.001*0.1</f>
        <v>6.7650000000000006</v>
      </c>
      <c r="L799" s="8"/>
      <c r="M799" s="8"/>
    </row>
    <row r="800" spans="1:13">
      <c r="A800" s="8">
        <f t="shared" si="13"/>
        <v>2021</v>
      </c>
      <c r="B800" s="8">
        <f>MONTH(Table2[[#This Row],[Date]])</f>
        <v>1</v>
      </c>
      <c r="C800" s="10">
        <v>44218</v>
      </c>
      <c r="D800" s="8">
        <v>81950</v>
      </c>
      <c r="E800" s="8">
        <v>49062</v>
      </c>
      <c r="F800" s="8">
        <v>2.34</v>
      </c>
      <c r="G800" s="8">
        <v>2.69</v>
      </c>
      <c r="H800" s="8">
        <v>1.61</v>
      </c>
      <c r="I800" s="9">
        <f>(Table2[[#This Row],[Total Yield in Wh]]-Table2[[#This Row],[Target Yield Wh]])/Table2[[#This Row],[Target Yield Wh]] * 100</f>
        <v>67.033549386490563</v>
      </c>
      <c r="J800" s="8">
        <f>SUM(Table2[[#This Row],[Total Yield in Wh]]-Table2[[#This Row],[Target Yield Wh]])</f>
        <v>32888</v>
      </c>
      <c r="K800" s="9">
        <f>Table2[[#This Row],[Total Yield in Wh]]*0.001*0.1</f>
        <v>8.1950000000000003</v>
      </c>
      <c r="L800" s="8"/>
      <c r="M800" s="8"/>
    </row>
    <row r="801" spans="1:13">
      <c r="A801" s="8">
        <f t="shared" si="13"/>
        <v>2021</v>
      </c>
      <c r="B801" s="8">
        <f>MONTH(Table2[[#This Row],[Date]])</f>
        <v>1</v>
      </c>
      <c r="C801" s="10">
        <v>44217</v>
      </c>
      <c r="D801" s="8">
        <v>57500</v>
      </c>
      <c r="E801" s="8">
        <v>49062</v>
      </c>
      <c r="F801" s="8">
        <v>1.64</v>
      </c>
      <c r="G801" s="8">
        <v>1.89</v>
      </c>
      <c r="H801" s="8">
        <v>1.61</v>
      </c>
      <c r="I801" s="9">
        <f>(Table2[[#This Row],[Total Yield in Wh]]-Table2[[#This Row],[Target Yield Wh]])/Table2[[#This Row],[Target Yield Wh]] * 100</f>
        <v>17.198646610411316</v>
      </c>
      <c r="J801" s="8">
        <f>SUM(Table2[[#This Row],[Total Yield in Wh]]-Table2[[#This Row],[Target Yield Wh]])</f>
        <v>8438</v>
      </c>
      <c r="K801" s="9">
        <f>Table2[[#This Row],[Total Yield in Wh]]*0.001*0.1</f>
        <v>5.75</v>
      </c>
      <c r="L801" s="8"/>
      <c r="M801" s="8"/>
    </row>
    <row r="802" spans="1:13">
      <c r="A802" s="8">
        <f t="shared" si="13"/>
        <v>2021</v>
      </c>
      <c r="B802" s="8">
        <f>MONTH(Table2[[#This Row],[Date]])</f>
        <v>1</v>
      </c>
      <c r="C802" s="10">
        <v>44216</v>
      </c>
      <c r="D802" s="8">
        <v>18080</v>
      </c>
      <c r="E802" s="8">
        <v>49062</v>
      </c>
      <c r="F802" s="8">
        <v>0.52</v>
      </c>
      <c r="G802" s="8">
        <v>0.59</v>
      </c>
      <c r="H802" s="8">
        <v>1.61</v>
      </c>
      <c r="I802" s="9">
        <f>(Table2[[#This Row],[Total Yield in Wh]]-Table2[[#This Row],[Target Yield Wh]])/Table2[[#This Row],[Target Yield Wh]] * 100</f>
        <v>-63.148669031021974</v>
      </c>
      <c r="J802" s="8">
        <f>SUM(Table2[[#This Row],[Total Yield in Wh]]-Table2[[#This Row],[Target Yield Wh]])</f>
        <v>-30982</v>
      </c>
      <c r="K802" s="9">
        <f>Table2[[#This Row],[Total Yield in Wh]]*0.001*0.1</f>
        <v>1.8080000000000003</v>
      </c>
      <c r="L802" s="8"/>
      <c r="M802" s="8"/>
    </row>
    <row r="803" spans="1:13">
      <c r="A803" s="8">
        <f t="shared" si="13"/>
        <v>2021</v>
      </c>
      <c r="B803" s="8">
        <f>MONTH(Table2[[#This Row],[Date]])</f>
        <v>1</v>
      </c>
      <c r="C803" s="10">
        <v>44215</v>
      </c>
      <c r="D803" s="8">
        <v>11970</v>
      </c>
      <c r="E803" s="8">
        <v>49062</v>
      </c>
      <c r="F803" s="8">
        <v>0.34</v>
      </c>
      <c r="G803" s="8">
        <v>0.39</v>
      </c>
      <c r="H803" s="8">
        <v>1.61</v>
      </c>
      <c r="I803" s="9">
        <f>(Table2[[#This Row],[Total Yield in Wh]]-Table2[[#This Row],[Target Yield Wh]])/Table2[[#This Row],[Target Yield Wh]] * 100</f>
        <v>-75.602299131710893</v>
      </c>
      <c r="J803" s="8">
        <f>SUM(Table2[[#This Row],[Total Yield in Wh]]-Table2[[#This Row],[Target Yield Wh]])</f>
        <v>-37092</v>
      </c>
      <c r="K803" s="9">
        <f>Table2[[#This Row],[Total Yield in Wh]]*0.001*0.1</f>
        <v>1.1970000000000001</v>
      </c>
      <c r="L803" s="8"/>
      <c r="M803" s="8"/>
    </row>
    <row r="804" spans="1:13">
      <c r="A804" s="8">
        <f t="shared" si="13"/>
        <v>2021</v>
      </c>
      <c r="B804" s="8">
        <f>MONTH(Table2[[#This Row],[Date]])</f>
        <v>1</v>
      </c>
      <c r="C804" s="10">
        <v>44214</v>
      </c>
      <c r="D804" s="8">
        <v>2840</v>
      </c>
      <c r="E804" s="8">
        <v>49062</v>
      </c>
      <c r="F804" s="8">
        <v>0.08</v>
      </c>
      <c r="G804" s="8">
        <v>0.09</v>
      </c>
      <c r="H804" s="8">
        <v>1.61</v>
      </c>
      <c r="I804" s="9">
        <f>(Table2[[#This Row],[Total Yield in Wh]]-Table2[[#This Row],[Target Yield Wh]])/Table2[[#This Row],[Target Yield Wh]] * 100</f>
        <v>-94.211405976111863</v>
      </c>
      <c r="J804" s="8">
        <f>SUM(Table2[[#This Row],[Total Yield in Wh]]-Table2[[#This Row],[Target Yield Wh]])</f>
        <v>-46222</v>
      </c>
      <c r="K804" s="9">
        <f>Table2[[#This Row],[Total Yield in Wh]]*0.001*0.1</f>
        <v>0.28399999999999997</v>
      </c>
      <c r="L804" s="8"/>
      <c r="M804" s="8"/>
    </row>
    <row r="805" spans="1:13">
      <c r="A805" s="8">
        <f t="shared" si="13"/>
        <v>2021</v>
      </c>
      <c r="B805" s="8">
        <f>MONTH(Table2[[#This Row],[Date]])</f>
        <v>1</v>
      </c>
      <c r="C805" s="10">
        <v>44213</v>
      </c>
      <c r="D805" s="8">
        <v>20280</v>
      </c>
      <c r="E805" s="8">
        <v>49062</v>
      </c>
      <c r="F805" s="8">
        <v>0.57999999999999996</v>
      </c>
      <c r="G805" s="8">
        <v>0.67</v>
      </c>
      <c r="H805" s="8">
        <v>1.61</v>
      </c>
      <c r="I805" s="9">
        <f>(Table2[[#This Row],[Total Yield in Wh]]-Table2[[#This Row],[Target Yield Wh]])/Table2[[#This Row],[Target Yield Wh]] * 100</f>
        <v>-58.664546899841021</v>
      </c>
      <c r="J805" s="8">
        <f>SUM(Table2[[#This Row],[Total Yield in Wh]]-Table2[[#This Row],[Target Yield Wh]])</f>
        <v>-28782</v>
      </c>
      <c r="K805" s="9">
        <f>Table2[[#This Row],[Total Yield in Wh]]*0.001*0.1</f>
        <v>2.028</v>
      </c>
      <c r="L805" s="8"/>
      <c r="M805" s="8"/>
    </row>
    <row r="806" spans="1:13">
      <c r="A806" s="8">
        <f t="shared" si="13"/>
        <v>2021</v>
      </c>
      <c r="B806" s="8">
        <f>MONTH(Table2[[#This Row],[Date]])</f>
        <v>1</v>
      </c>
      <c r="C806" s="10">
        <v>44212</v>
      </c>
      <c r="D806" s="8">
        <v>5430</v>
      </c>
      <c r="E806" s="8">
        <v>49062</v>
      </c>
      <c r="F806" s="8">
        <v>0.16</v>
      </c>
      <c r="G806" s="8">
        <v>0.18</v>
      </c>
      <c r="H806" s="8">
        <v>1.61</v>
      </c>
      <c r="I806" s="9">
        <f>(Table2[[#This Row],[Total Yield in Wh]]-Table2[[#This Row],[Target Yield Wh]])/Table2[[#This Row],[Target Yield Wh]] * 100</f>
        <v>-88.932371285312456</v>
      </c>
      <c r="J806" s="8">
        <f>SUM(Table2[[#This Row],[Total Yield in Wh]]-Table2[[#This Row],[Target Yield Wh]])</f>
        <v>-43632</v>
      </c>
      <c r="K806" s="9">
        <f>Table2[[#This Row],[Total Yield in Wh]]*0.001*0.1</f>
        <v>0.54300000000000004</v>
      </c>
      <c r="L806" s="8"/>
      <c r="M806" s="8"/>
    </row>
    <row r="807" spans="1:13">
      <c r="A807" s="8">
        <f t="shared" si="13"/>
        <v>2021</v>
      </c>
      <c r="B807" s="8">
        <f>MONTH(Table2[[#This Row],[Date]])</f>
        <v>1</v>
      </c>
      <c r="C807" s="10">
        <v>44211</v>
      </c>
      <c r="D807" s="8">
        <v>2690</v>
      </c>
      <c r="E807" s="8">
        <v>49062</v>
      </c>
      <c r="F807" s="8">
        <v>0.08</v>
      </c>
      <c r="G807" s="8">
        <v>0.09</v>
      </c>
      <c r="H807" s="8">
        <v>1.61</v>
      </c>
      <c r="I807" s="9">
        <f>(Table2[[#This Row],[Total Yield in Wh]]-Table2[[#This Row],[Target Yield Wh]])/Table2[[#This Row],[Target Yield Wh]] * 100</f>
        <v>-94.517141575965098</v>
      </c>
      <c r="J807" s="8">
        <f>SUM(Table2[[#This Row],[Total Yield in Wh]]-Table2[[#This Row],[Target Yield Wh]])</f>
        <v>-46372</v>
      </c>
      <c r="K807" s="9">
        <f>Table2[[#This Row],[Total Yield in Wh]]*0.001*0.1</f>
        <v>0.26900000000000002</v>
      </c>
      <c r="L807" s="8"/>
      <c r="M807" s="8"/>
    </row>
    <row r="808" spans="1:13">
      <c r="A808" s="8">
        <f t="shared" si="13"/>
        <v>2021</v>
      </c>
      <c r="B808" s="8">
        <f>MONTH(Table2[[#This Row],[Date]])</f>
        <v>1</v>
      </c>
      <c r="C808" s="10">
        <v>44210</v>
      </c>
      <c r="D808" s="8">
        <v>13690</v>
      </c>
      <c r="E808" s="8">
        <v>49062</v>
      </c>
      <c r="F808" s="8">
        <v>0.39</v>
      </c>
      <c r="G808" s="8">
        <v>0.45</v>
      </c>
      <c r="H808" s="8">
        <v>1.61</v>
      </c>
      <c r="I808" s="9">
        <f>(Table2[[#This Row],[Total Yield in Wh]]-Table2[[#This Row],[Target Yield Wh]])/Table2[[#This Row],[Target Yield Wh]] * 100</f>
        <v>-72.096530920060331</v>
      </c>
      <c r="J808" s="8">
        <f>SUM(Table2[[#This Row],[Total Yield in Wh]]-Table2[[#This Row],[Target Yield Wh]])</f>
        <v>-35372</v>
      </c>
      <c r="K808" s="9">
        <f>Table2[[#This Row],[Total Yield in Wh]]*0.001*0.1</f>
        <v>1.369</v>
      </c>
      <c r="L808" s="8"/>
      <c r="M808" s="8"/>
    </row>
    <row r="809" spans="1:13">
      <c r="A809" s="8">
        <f t="shared" si="13"/>
        <v>2021</v>
      </c>
      <c r="B809" s="8">
        <f>MONTH(Table2[[#This Row],[Date]])</f>
        <v>1</v>
      </c>
      <c r="C809" s="10">
        <v>44209</v>
      </c>
      <c r="D809" s="8">
        <v>13680</v>
      </c>
      <c r="E809" s="8">
        <v>49062</v>
      </c>
      <c r="F809" s="8">
        <v>0.39</v>
      </c>
      <c r="G809" s="8">
        <v>0.45</v>
      </c>
      <c r="H809" s="8">
        <v>1.61</v>
      </c>
      <c r="I809" s="9">
        <f>(Table2[[#This Row],[Total Yield in Wh]]-Table2[[#This Row],[Target Yield Wh]])/Table2[[#This Row],[Target Yield Wh]] * 100</f>
        <v>-72.116913293383874</v>
      </c>
      <c r="J809" s="8">
        <f>SUM(Table2[[#This Row],[Total Yield in Wh]]-Table2[[#This Row],[Target Yield Wh]])</f>
        <v>-35382</v>
      </c>
      <c r="K809" s="9">
        <f>Table2[[#This Row],[Total Yield in Wh]]*0.001*0.1</f>
        <v>1.3680000000000001</v>
      </c>
      <c r="L809" s="8"/>
      <c r="M809" s="8"/>
    </row>
    <row r="810" spans="1:13">
      <c r="A810" s="8">
        <f t="shared" si="13"/>
        <v>2021</v>
      </c>
      <c r="B810" s="8">
        <f>MONTH(Table2[[#This Row],[Date]])</f>
        <v>1</v>
      </c>
      <c r="C810" s="10">
        <v>44208</v>
      </c>
      <c r="D810" s="8">
        <v>15350</v>
      </c>
      <c r="E810" s="8">
        <v>49062</v>
      </c>
      <c r="F810" s="8">
        <v>0.44</v>
      </c>
      <c r="G810" s="8">
        <v>0.5</v>
      </c>
      <c r="H810" s="8">
        <v>1.61</v>
      </c>
      <c r="I810" s="9">
        <f>(Table2[[#This Row],[Total Yield in Wh]]-Table2[[#This Row],[Target Yield Wh]])/Table2[[#This Row],[Target Yield Wh]] * 100</f>
        <v>-68.713056948351067</v>
      </c>
      <c r="J810" s="8">
        <f>SUM(Table2[[#This Row],[Total Yield in Wh]]-Table2[[#This Row],[Target Yield Wh]])</f>
        <v>-33712</v>
      </c>
      <c r="K810" s="9">
        <f>Table2[[#This Row],[Total Yield in Wh]]*0.001*0.1</f>
        <v>1.5350000000000001</v>
      </c>
      <c r="L810" s="8"/>
      <c r="M810" s="8"/>
    </row>
    <row r="811" spans="1:13">
      <c r="A811" s="8">
        <f t="shared" si="13"/>
        <v>2021</v>
      </c>
      <c r="B811" s="8">
        <f>MONTH(Table2[[#This Row],[Date]])</f>
        <v>1</v>
      </c>
      <c r="C811" s="10">
        <v>44207</v>
      </c>
      <c r="D811" s="8">
        <v>4760</v>
      </c>
      <c r="E811" s="8">
        <v>49062</v>
      </c>
      <c r="F811" s="8">
        <v>0.14000000000000001</v>
      </c>
      <c r="G811" s="8">
        <v>0.16</v>
      </c>
      <c r="H811" s="8">
        <v>1.61</v>
      </c>
      <c r="I811" s="9">
        <f>(Table2[[#This Row],[Total Yield in Wh]]-Table2[[#This Row],[Target Yield Wh]])/Table2[[#This Row],[Target Yield Wh]] * 100</f>
        <v>-90.297990297990296</v>
      </c>
      <c r="J811" s="8">
        <f>SUM(Table2[[#This Row],[Total Yield in Wh]]-Table2[[#This Row],[Target Yield Wh]])</f>
        <v>-44302</v>
      </c>
      <c r="K811" s="9">
        <f>Table2[[#This Row],[Total Yield in Wh]]*0.001*0.1</f>
        <v>0.47599999999999998</v>
      </c>
      <c r="L811" s="8"/>
      <c r="M811" s="8"/>
    </row>
    <row r="812" spans="1:13">
      <c r="A812" s="8">
        <f t="shared" si="13"/>
        <v>2021</v>
      </c>
      <c r="B812" s="8">
        <f>MONTH(Table2[[#This Row],[Date]])</f>
        <v>1</v>
      </c>
      <c r="C812" s="10">
        <v>44206</v>
      </c>
      <c r="D812" s="8">
        <v>320</v>
      </c>
      <c r="E812" s="8">
        <v>49062</v>
      </c>
      <c r="F812" s="8">
        <v>0.01</v>
      </c>
      <c r="G812" s="8">
        <v>0.01</v>
      </c>
      <c r="H812" s="8">
        <v>1.61</v>
      </c>
      <c r="I812" s="9">
        <f>(Table2[[#This Row],[Total Yield in Wh]]-Table2[[#This Row],[Target Yield Wh]])/Table2[[#This Row],[Target Yield Wh]] * 100</f>
        <v>-99.347764053646401</v>
      </c>
      <c r="J812" s="8">
        <f>SUM(Table2[[#This Row],[Total Yield in Wh]]-Table2[[#This Row],[Target Yield Wh]])</f>
        <v>-48742</v>
      </c>
      <c r="K812" s="9">
        <f>Table2[[#This Row],[Total Yield in Wh]]*0.001*0.1</f>
        <v>3.2000000000000001E-2</v>
      </c>
      <c r="L812" s="8"/>
      <c r="M812" s="8"/>
    </row>
    <row r="813" spans="1:13">
      <c r="A813" s="8">
        <f t="shared" si="13"/>
        <v>2021</v>
      </c>
      <c r="B813" s="8">
        <f>MONTH(Table2[[#This Row],[Date]])</f>
        <v>1</v>
      </c>
      <c r="C813" s="10">
        <v>44205</v>
      </c>
      <c r="D813" s="8">
        <v>3210</v>
      </c>
      <c r="E813" s="8">
        <v>49062</v>
      </c>
      <c r="F813" s="8">
        <v>0.09</v>
      </c>
      <c r="G813" s="8">
        <v>0.11</v>
      </c>
      <c r="H813" s="8">
        <v>1.61</v>
      </c>
      <c r="I813" s="9">
        <f>(Table2[[#This Row],[Total Yield in Wh]]-Table2[[#This Row],[Target Yield Wh]])/Table2[[#This Row],[Target Yield Wh]] * 100</f>
        <v>-93.457258163140509</v>
      </c>
      <c r="J813" s="8">
        <f>SUM(Table2[[#This Row],[Total Yield in Wh]]-Table2[[#This Row],[Target Yield Wh]])</f>
        <v>-45852</v>
      </c>
      <c r="K813" s="9">
        <f>Table2[[#This Row],[Total Yield in Wh]]*0.001*0.1</f>
        <v>0.32100000000000001</v>
      </c>
      <c r="L813" s="8"/>
      <c r="M813" s="8"/>
    </row>
    <row r="814" spans="1:13">
      <c r="A814" s="8">
        <f t="shared" si="13"/>
        <v>2021</v>
      </c>
      <c r="B814" s="8">
        <f>MONTH(Table2[[#This Row],[Date]])</f>
        <v>1</v>
      </c>
      <c r="C814" s="10">
        <v>44204</v>
      </c>
      <c r="D814" s="8">
        <v>470</v>
      </c>
      <c r="E814" s="8">
        <v>49062</v>
      </c>
      <c r="F814" s="8">
        <v>0.01</v>
      </c>
      <c r="G814" s="8">
        <v>0.02</v>
      </c>
      <c r="H814" s="8">
        <v>1.61</v>
      </c>
      <c r="I814" s="9">
        <f>(Table2[[#This Row],[Total Yield in Wh]]-Table2[[#This Row],[Target Yield Wh]])/Table2[[#This Row],[Target Yield Wh]] * 100</f>
        <v>-99.042028453793165</v>
      </c>
      <c r="J814" s="8">
        <f>SUM(Table2[[#This Row],[Total Yield in Wh]]-Table2[[#This Row],[Target Yield Wh]])</f>
        <v>-48592</v>
      </c>
      <c r="K814" s="9">
        <f>Table2[[#This Row],[Total Yield in Wh]]*0.001*0.1</f>
        <v>4.7000000000000007E-2</v>
      </c>
      <c r="L814" s="8"/>
      <c r="M814" s="8"/>
    </row>
    <row r="815" spans="1:13">
      <c r="A815" s="8">
        <f t="shared" si="13"/>
        <v>2021</v>
      </c>
      <c r="B815" s="8">
        <f>MONTH(Table2[[#This Row],[Date]])</f>
        <v>1</v>
      </c>
      <c r="C815" s="10">
        <v>44203</v>
      </c>
      <c r="D815" s="8">
        <v>690</v>
      </c>
      <c r="E815" s="8">
        <v>49062</v>
      </c>
      <c r="F815" s="8">
        <v>0.02</v>
      </c>
      <c r="G815" s="8">
        <v>0.02</v>
      </c>
      <c r="H815" s="8">
        <v>1.61</v>
      </c>
      <c r="I815" s="9">
        <f>(Table2[[#This Row],[Total Yield in Wh]]-Table2[[#This Row],[Target Yield Wh]])/Table2[[#This Row],[Target Yield Wh]] * 100</f>
        <v>-98.593616240675061</v>
      </c>
      <c r="J815" s="8">
        <f>SUM(Table2[[#This Row],[Total Yield in Wh]]-Table2[[#This Row],[Target Yield Wh]])</f>
        <v>-48372</v>
      </c>
      <c r="K815" s="9">
        <f>Table2[[#This Row],[Total Yield in Wh]]*0.001*0.1</f>
        <v>6.9000000000000006E-2</v>
      </c>
      <c r="L815" s="8"/>
      <c r="M815" s="8"/>
    </row>
    <row r="816" spans="1:13">
      <c r="A816" s="8">
        <f t="shared" si="13"/>
        <v>2021</v>
      </c>
      <c r="B816" s="8">
        <f>MONTH(Table2[[#This Row],[Date]])</f>
        <v>1</v>
      </c>
      <c r="C816" s="10">
        <v>44202</v>
      </c>
      <c r="D816" s="8">
        <v>640</v>
      </c>
      <c r="E816" s="8">
        <v>49062</v>
      </c>
      <c r="F816" s="8">
        <v>0.02</v>
      </c>
      <c r="G816" s="8">
        <v>0.02</v>
      </c>
      <c r="H816" s="8">
        <v>1.61</v>
      </c>
      <c r="I816" s="9">
        <f>(Table2[[#This Row],[Total Yield in Wh]]-Table2[[#This Row],[Target Yield Wh]])/Table2[[#This Row],[Target Yield Wh]] * 100</f>
        <v>-98.695528107292816</v>
      </c>
      <c r="J816" s="8">
        <f>SUM(Table2[[#This Row],[Total Yield in Wh]]-Table2[[#This Row],[Target Yield Wh]])</f>
        <v>-48422</v>
      </c>
      <c r="K816" s="9">
        <f>Table2[[#This Row],[Total Yield in Wh]]*0.001*0.1</f>
        <v>6.4000000000000001E-2</v>
      </c>
      <c r="L816" s="8"/>
      <c r="M816" s="8"/>
    </row>
    <row r="817" spans="1:13">
      <c r="A817" s="8">
        <f t="shared" si="13"/>
        <v>2021</v>
      </c>
      <c r="B817" s="8">
        <f>MONTH(Table2[[#This Row],[Date]])</f>
        <v>1</v>
      </c>
      <c r="C817" s="10">
        <v>44201</v>
      </c>
      <c r="D817" s="8">
        <v>1110</v>
      </c>
      <c r="E817" s="8">
        <v>49062</v>
      </c>
      <c r="F817" s="8">
        <v>0.03</v>
      </c>
      <c r="G817" s="8">
        <v>0.04</v>
      </c>
      <c r="H817" s="8">
        <v>1.61</v>
      </c>
      <c r="I817" s="9">
        <f>(Table2[[#This Row],[Total Yield in Wh]]-Table2[[#This Row],[Target Yield Wh]])/Table2[[#This Row],[Target Yield Wh]] * 100</f>
        <v>-97.737556561085967</v>
      </c>
      <c r="J817" s="8">
        <f>SUM(Table2[[#This Row],[Total Yield in Wh]]-Table2[[#This Row],[Target Yield Wh]])</f>
        <v>-47952</v>
      </c>
      <c r="K817" s="9">
        <f>Table2[[#This Row],[Total Yield in Wh]]*0.001*0.1</f>
        <v>0.11100000000000002</v>
      </c>
      <c r="L817" s="8"/>
      <c r="M817" s="8"/>
    </row>
    <row r="818" spans="1:13">
      <c r="A818" s="8">
        <f t="shared" si="13"/>
        <v>2021</v>
      </c>
      <c r="B818" s="8">
        <f>MONTH(Table2[[#This Row],[Date]])</f>
        <v>1</v>
      </c>
      <c r="C818" s="10">
        <v>44200</v>
      </c>
      <c r="D818" s="8">
        <v>10</v>
      </c>
      <c r="E818" s="8">
        <v>49062</v>
      </c>
      <c r="F818" s="8">
        <v>0</v>
      </c>
      <c r="G818" s="8">
        <v>0</v>
      </c>
      <c r="H818" s="8">
        <v>1.61</v>
      </c>
      <c r="I818" s="9">
        <f>(Table2[[#This Row],[Total Yield in Wh]]-Table2[[#This Row],[Target Yield Wh]])/Table2[[#This Row],[Target Yield Wh]] * 100</f>
        <v>-99.979617626676458</v>
      </c>
      <c r="J818" s="8">
        <f>SUM(Table2[[#This Row],[Total Yield in Wh]]-Table2[[#This Row],[Target Yield Wh]])</f>
        <v>-49052</v>
      </c>
      <c r="K818" s="9">
        <f>Table2[[#This Row],[Total Yield in Wh]]*0.001*0.1</f>
        <v>1E-3</v>
      </c>
      <c r="L818" s="8"/>
      <c r="M818" s="8"/>
    </row>
    <row r="819" spans="1:13">
      <c r="A819" s="8">
        <f t="shared" si="13"/>
        <v>2021</v>
      </c>
      <c r="B819" s="8">
        <f>MONTH(Table2[[#This Row],[Date]])</f>
        <v>1</v>
      </c>
      <c r="C819" s="10">
        <v>44199</v>
      </c>
      <c r="D819" s="8">
        <v>160</v>
      </c>
      <c r="E819" s="8">
        <v>49062</v>
      </c>
      <c r="F819" s="8">
        <v>0</v>
      </c>
      <c r="G819" s="8">
        <v>0.01</v>
      </c>
      <c r="H819" s="8">
        <v>1.61</v>
      </c>
      <c r="I819" s="9">
        <f>(Table2[[#This Row],[Total Yield in Wh]]-Table2[[#This Row],[Target Yield Wh]])/Table2[[#This Row],[Target Yield Wh]] * 100</f>
        <v>-99.673882026823208</v>
      </c>
      <c r="J819" s="8">
        <f>SUM(Table2[[#This Row],[Total Yield in Wh]]-Table2[[#This Row],[Target Yield Wh]])</f>
        <v>-48902</v>
      </c>
      <c r="K819" s="9">
        <f>Table2[[#This Row],[Total Yield in Wh]]*0.001*0.1</f>
        <v>1.6E-2</v>
      </c>
      <c r="L819" s="8"/>
      <c r="M819" s="8"/>
    </row>
    <row r="820" spans="1:13">
      <c r="A820" s="8">
        <f t="shared" si="13"/>
        <v>2021</v>
      </c>
      <c r="B820" s="8">
        <f>MONTH(Table2[[#This Row],[Date]])</f>
        <v>1</v>
      </c>
      <c r="C820" s="10">
        <v>44198</v>
      </c>
      <c r="D820" s="8">
        <v>10</v>
      </c>
      <c r="E820" s="8">
        <v>49062</v>
      </c>
      <c r="F820" s="8">
        <v>0</v>
      </c>
      <c r="G820" s="8">
        <v>0</v>
      </c>
      <c r="H820" s="8">
        <v>1.61</v>
      </c>
      <c r="I820" s="9">
        <f>(Table2[[#This Row],[Total Yield in Wh]]-Table2[[#This Row],[Target Yield Wh]])/Table2[[#This Row],[Target Yield Wh]] * 100</f>
        <v>-99.979617626676458</v>
      </c>
      <c r="J820" s="8">
        <f>SUM(Table2[[#This Row],[Total Yield in Wh]]-Table2[[#This Row],[Target Yield Wh]])</f>
        <v>-49052</v>
      </c>
      <c r="K820" s="9">
        <f>Table2[[#This Row],[Total Yield in Wh]]*0.001*0.1</f>
        <v>1E-3</v>
      </c>
      <c r="L820" s="8"/>
      <c r="M820" s="8"/>
    </row>
    <row r="821" spans="1:13">
      <c r="A821" s="8">
        <f t="shared" si="13"/>
        <v>2021</v>
      </c>
      <c r="B821" s="8">
        <f>MONTH(Table2[[#This Row],[Date]])</f>
        <v>1</v>
      </c>
      <c r="C821" s="10">
        <v>44197</v>
      </c>
      <c r="D821" s="8">
        <v>0</v>
      </c>
      <c r="E821" s="8">
        <v>49062</v>
      </c>
      <c r="F821" s="8">
        <v>0</v>
      </c>
      <c r="G821" s="8">
        <v>0</v>
      </c>
      <c r="H821" s="8">
        <v>1.61</v>
      </c>
      <c r="I821" s="9">
        <f>(Table2[[#This Row],[Total Yield in Wh]]-Table2[[#This Row],[Target Yield Wh]])/Table2[[#This Row],[Target Yield Wh]] * 100</f>
        <v>-100</v>
      </c>
      <c r="J821" s="8">
        <f>SUM(Table2[[#This Row],[Total Yield in Wh]]-Table2[[#This Row],[Target Yield Wh]])</f>
        <v>-49062</v>
      </c>
      <c r="K821" s="9">
        <f>Table2[[#This Row],[Total Yield in Wh]]*0.001*0.1</f>
        <v>0</v>
      </c>
      <c r="L821" s="8"/>
      <c r="M821" s="8"/>
    </row>
    <row r="822" spans="1:13">
      <c r="A822" s="8">
        <f t="shared" si="13"/>
        <v>2020</v>
      </c>
      <c r="B822" s="8">
        <f>MONTH(Table2[[#This Row],[Date]])</f>
        <v>12</v>
      </c>
      <c r="C822" s="10">
        <v>44196</v>
      </c>
      <c r="D822" s="8">
        <v>100</v>
      </c>
      <c r="E822" s="8">
        <v>24531</v>
      </c>
      <c r="F822" s="8">
        <v>0</v>
      </c>
      <c r="G822" s="8">
        <v>0</v>
      </c>
      <c r="H822" s="8">
        <v>0.8</v>
      </c>
      <c r="I822" s="9">
        <f>(Table2[[#This Row],[Total Yield in Wh]]-Table2[[#This Row],[Target Yield Wh]])/Table2[[#This Row],[Target Yield Wh]] * 100</f>
        <v>-99.592352533529009</v>
      </c>
      <c r="J822" s="8">
        <f>SUM(Table2[[#This Row],[Total Yield in Wh]]-Table2[[#This Row],[Target Yield Wh]])</f>
        <v>-24431</v>
      </c>
      <c r="K822" s="9">
        <f>Table2[[#This Row],[Total Yield in Wh]]*0.001*0.1</f>
        <v>1.0000000000000002E-2</v>
      </c>
      <c r="L822" s="8"/>
      <c r="M822" s="8"/>
    </row>
    <row r="823" spans="1:13">
      <c r="A823" s="8">
        <f t="shared" si="13"/>
        <v>2020</v>
      </c>
      <c r="B823" s="8">
        <f>MONTH(Table2[[#This Row],[Date]])</f>
        <v>12</v>
      </c>
      <c r="C823" s="10">
        <v>44195</v>
      </c>
      <c r="D823" s="8">
        <v>10</v>
      </c>
      <c r="E823" s="8">
        <v>24531</v>
      </c>
      <c r="F823" s="8">
        <v>0</v>
      </c>
      <c r="G823" s="8">
        <v>0</v>
      </c>
      <c r="H823" s="8">
        <v>0.8</v>
      </c>
      <c r="I823" s="9">
        <f>(Table2[[#This Row],[Total Yield in Wh]]-Table2[[#This Row],[Target Yield Wh]])/Table2[[#This Row],[Target Yield Wh]] * 100</f>
        <v>-99.959235253352901</v>
      </c>
      <c r="J823" s="8">
        <f>SUM(Table2[[#This Row],[Total Yield in Wh]]-Table2[[#This Row],[Target Yield Wh]])</f>
        <v>-24521</v>
      </c>
      <c r="K823" s="9">
        <f>Table2[[#This Row],[Total Yield in Wh]]*0.001*0.1</f>
        <v>1E-3</v>
      </c>
      <c r="L823" s="8"/>
      <c r="M823" s="8"/>
    </row>
    <row r="824" spans="1:13">
      <c r="A824" s="8">
        <f t="shared" si="13"/>
        <v>2020</v>
      </c>
      <c r="B824" s="8">
        <f>MONTH(Table2[[#This Row],[Date]])</f>
        <v>12</v>
      </c>
      <c r="C824" s="10">
        <v>44194</v>
      </c>
      <c r="D824" s="8">
        <v>17910</v>
      </c>
      <c r="E824" s="8">
        <v>24531</v>
      </c>
      <c r="F824" s="8">
        <v>0.51</v>
      </c>
      <c r="G824" s="8">
        <v>0.59</v>
      </c>
      <c r="H824" s="8">
        <v>0.8</v>
      </c>
      <c r="I824" s="9">
        <f>(Table2[[#This Row],[Total Yield in Wh]]-Table2[[#This Row],[Target Yield Wh]])/Table2[[#This Row],[Target Yield Wh]] * 100</f>
        <v>-26.990338755044636</v>
      </c>
      <c r="J824" s="8">
        <f>SUM(Table2[[#This Row],[Total Yield in Wh]]-Table2[[#This Row],[Target Yield Wh]])</f>
        <v>-6621</v>
      </c>
      <c r="K824" s="9">
        <f>Table2[[#This Row],[Total Yield in Wh]]*0.001*0.1</f>
        <v>1.7910000000000001</v>
      </c>
      <c r="L824" s="8"/>
      <c r="M824" s="8"/>
    </row>
    <row r="825" spans="1:13">
      <c r="A825" s="8">
        <f t="shared" si="13"/>
        <v>2020</v>
      </c>
      <c r="B825" s="8">
        <f>MONTH(Table2[[#This Row],[Date]])</f>
        <v>12</v>
      </c>
      <c r="C825" s="10">
        <v>44193</v>
      </c>
      <c r="D825" s="8">
        <v>26510</v>
      </c>
      <c r="E825" s="8">
        <v>24531</v>
      </c>
      <c r="F825" s="8">
        <v>0.76</v>
      </c>
      <c r="G825" s="8">
        <v>0.87</v>
      </c>
      <c r="H825" s="8">
        <v>0.8</v>
      </c>
      <c r="I825" s="9">
        <f>(Table2[[#This Row],[Total Yield in Wh]]-Table2[[#This Row],[Target Yield Wh]])/Table2[[#This Row],[Target Yield Wh]] * 100</f>
        <v>8.0673433614610079</v>
      </c>
      <c r="J825" s="8">
        <f>SUM(Table2[[#This Row],[Total Yield in Wh]]-Table2[[#This Row],[Target Yield Wh]])</f>
        <v>1979</v>
      </c>
      <c r="K825" s="9">
        <f>Table2[[#This Row],[Total Yield in Wh]]*0.001*0.1</f>
        <v>2.6510000000000002</v>
      </c>
      <c r="L825" s="8"/>
      <c r="M825" s="8"/>
    </row>
    <row r="826" spans="1:13">
      <c r="A826" s="8">
        <f t="shared" si="13"/>
        <v>2020</v>
      </c>
      <c r="B826" s="8">
        <f>MONTH(Table2[[#This Row],[Date]])</f>
        <v>12</v>
      </c>
      <c r="C826" s="10">
        <v>44192</v>
      </c>
      <c r="D826" s="8">
        <v>21860</v>
      </c>
      <c r="E826" s="8">
        <v>24531</v>
      </c>
      <c r="F826" s="8">
        <v>0.62</v>
      </c>
      <c r="G826" s="8">
        <v>0.72</v>
      </c>
      <c r="H826" s="8">
        <v>0.8</v>
      </c>
      <c r="I826" s="9">
        <f>(Table2[[#This Row],[Total Yield in Wh]]-Table2[[#This Row],[Target Yield Wh]])/Table2[[#This Row],[Target Yield Wh]] * 100</f>
        <v>-10.8882638294403</v>
      </c>
      <c r="J826" s="8">
        <f>SUM(Table2[[#This Row],[Total Yield in Wh]]-Table2[[#This Row],[Target Yield Wh]])</f>
        <v>-2671</v>
      </c>
      <c r="K826" s="9">
        <f>Table2[[#This Row],[Total Yield in Wh]]*0.001*0.1</f>
        <v>2.1859999999999999</v>
      </c>
      <c r="L826" s="8"/>
      <c r="M826" s="8"/>
    </row>
    <row r="827" spans="1:13">
      <c r="A827" s="8">
        <f t="shared" si="13"/>
        <v>2020</v>
      </c>
      <c r="B827" s="8">
        <f>MONTH(Table2[[#This Row],[Date]])</f>
        <v>12</v>
      </c>
      <c r="C827" s="10">
        <v>44191</v>
      </c>
      <c r="D827" s="8">
        <v>69500</v>
      </c>
      <c r="E827" s="8">
        <v>24531</v>
      </c>
      <c r="F827" s="8">
        <v>1.99</v>
      </c>
      <c r="G827" s="8">
        <v>2.2799999999999998</v>
      </c>
      <c r="H827" s="8">
        <v>0.8</v>
      </c>
      <c r="I827" s="9">
        <f>(Table2[[#This Row],[Total Yield in Wh]]-Table2[[#This Row],[Target Yield Wh]])/Table2[[#This Row],[Target Yield Wh]] * 100</f>
        <v>183.31498919734216</v>
      </c>
      <c r="J827" s="8">
        <f>SUM(Table2[[#This Row],[Total Yield in Wh]]-Table2[[#This Row],[Target Yield Wh]])</f>
        <v>44969</v>
      </c>
      <c r="K827" s="9">
        <f>Table2[[#This Row],[Total Yield in Wh]]*0.001*0.1</f>
        <v>6.95</v>
      </c>
      <c r="L827" s="8"/>
      <c r="M827" s="8"/>
    </row>
    <row r="828" spans="1:13">
      <c r="A828" s="8">
        <f t="shared" si="13"/>
        <v>2020</v>
      </c>
      <c r="B828" s="8">
        <f>MONTH(Table2[[#This Row],[Date]])</f>
        <v>12</v>
      </c>
      <c r="C828" s="10">
        <v>44190</v>
      </c>
      <c r="D828" s="8">
        <v>89610</v>
      </c>
      <c r="E828" s="8">
        <v>24531</v>
      </c>
      <c r="F828" s="8">
        <v>2.56</v>
      </c>
      <c r="G828" s="8">
        <v>2.94</v>
      </c>
      <c r="H828" s="8">
        <v>0.8</v>
      </c>
      <c r="I828" s="9">
        <f>(Table2[[#This Row],[Total Yield in Wh]]-Table2[[#This Row],[Target Yield Wh]])/Table2[[#This Row],[Target Yield Wh]] * 100</f>
        <v>265.29289470465943</v>
      </c>
      <c r="J828" s="8">
        <f>SUM(Table2[[#This Row],[Total Yield in Wh]]-Table2[[#This Row],[Target Yield Wh]])</f>
        <v>65079</v>
      </c>
      <c r="K828" s="9">
        <f>Table2[[#This Row],[Total Yield in Wh]]*0.001*0.1</f>
        <v>8.9610000000000003</v>
      </c>
      <c r="L828" s="8"/>
      <c r="M828" s="8"/>
    </row>
    <row r="829" spans="1:13">
      <c r="A829" s="8">
        <f t="shared" si="13"/>
        <v>2020</v>
      </c>
      <c r="B829" s="8">
        <f>MONTH(Table2[[#This Row],[Date]])</f>
        <v>12</v>
      </c>
      <c r="C829" s="10">
        <v>44189</v>
      </c>
      <c r="D829" s="8">
        <v>31950</v>
      </c>
      <c r="E829" s="8">
        <v>24531</v>
      </c>
      <c r="F829" s="8">
        <v>0.91</v>
      </c>
      <c r="G829" s="8">
        <v>1.05</v>
      </c>
      <c r="H829" s="8">
        <v>0.8</v>
      </c>
      <c r="I829" s="9">
        <f>(Table2[[#This Row],[Total Yield in Wh]]-Table2[[#This Row],[Target Yield Wh]])/Table2[[#This Row],[Target Yield Wh]] * 100</f>
        <v>30.243365537483186</v>
      </c>
      <c r="J829" s="8">
        <f>SUM(Table2[[#This Row],[Total Yield in Wh]]-Table2[[#This Row],[Target Yield Wh]])</f>
        <v>7419</v>
      </c>
      <c r="K829" s="9">
        <f>Table2[[#This Row],[Total Yield in Wh]]*0.001*0.1</f>
        <v>3.1950000000000003</v>
      </c>
      <c r="L829" s="8"/>
      <c r="M829" s="8"/>
    </row>
    <row r="830" spans="1:13">
      <c r="A830" s="8">
        <f t="shared" si="13"/>
        <v>2020</v>
      </c>
      <c r="B830" s="8">
        <f>MONTH(Table2[[#This Row],[Date]])</f>
        <v>12</v>
      </c>
      <c r="C830" s="10">
        <v>44188</v>
      </c>
      <c r="D830" s="8">
        <v>27360</v>
      </c>
      <c r="E830" s="8">
        <v>24531</v>
      </c>
      <c r="F830" s="8">
        <v>0.78</v>
      </c>
      <c r="G830" s="8">
        <v>0.9</v>
      </c>
      <c r="H830" s="8">
        <v>0.8</v>
      </c>
      <c r="I830" s="9">
        <f>(Table2[[#This Row],[Total Yield in Wh]]-Table2[[#This Row],[Target Yield Wh]])/Table2[[#This Row],[Target Yield Wh]] * 100</f>
        <v>11.532346826464474</v>
      </c>
      <c r="J830" s="8">
        <f>SUM(Table2[[#This Row],[Total Yield in Wh]]-Table2[[#This Row],[Target Yield Wh]])</f>
        <v>2829</v>
      </c>
      <c r="K830" s="9">
        <f>Table2[[#This Row],[Total Yield in Wh]]*0.001*0.1</f>
        <v>2.7360000000000002</v>
      </c>
      <c r="L830" s="8"/>
      <c r="M830" s="8"/>
    </row>
    <row r="831" spans="1:13">
      <c r="A831" s="8">
        <f t="shared" si="13"/>
        <v>2020</v>
      </c>
      <c r="B831" s="8">
        <f>MONTH(Table2[[#This Row],[Date]])</f>
        <v>12</v>
      </c>
      <c r="C831" s="10">
        <v>44187</v>
      </c>
      <c r="D831" s="8">
        <v>6200</v>
      </c>
      <c r="E831" s="8">
        <v>24531</v>
      </c>
      <c r="F831" s="8">
        <v>0.18</v>
      </c>
      <c r="G831" s="8">
        <v>0.2</v>
      </c>
      <c r="H831" s="8">
        <v>0.8</v>
      </c>
      <c r="I831" s="9">
        <f>(Table2[[#This Row],[Total Yield in Wh]]-Table2[[#This Row],[Target Yield Wh]])/Table2[[#This Row],[Target Yield Wh]] * 100</f>
        <v>-74.725857078798256</v>
      </c>
      <c r="J831" s="8">
        <f>SUM(Table2[[#This Row],[Total Yield in Wh]]-Table2[[#This Row],[Target Yield Wh]])</f>
        <v>-18331</v>
      </c>
      <c r="K831" s="9">
        <f>Table2[[#This Row],[Total Yield in Wh]]*0.001*0.1</f>
        <v>0.62000000000000011</v>
      </c>
      <c r="L831" s="8"/>
      <c r="M831" s="8"/>
    </row>
    <row r="832" spans="1:13">
      <c r="A832" s="8">
        <f t="shared" si="13"/>
        <v>2020</v>
      </c>
      <c r="B832" s="8">
        <f>MONTH(Table2[[#This Row],[Date]])</f>
        <v>12</v>
      </c>
      <c r="C832" s="10">
        <v>44186</v>
      </c>
      <c r="D832" s="8">
        <v>970</v>
      </c>
      <c r="E832" s="8">
        <v>24531</v>
      </c>
      <c r="F832" s="8">
        <v>0.03</v>
      </c>
      <c r="G832" s="8">
        <v>0.03</v>
      </c>
      <c r="H832" s="8">
        <v>0.8</v>
      </c>
      <c r="I832" s="9">
        <f>(Table2[[#This Row],[Total Yield in Wh]]-Table2[[#This Row],[Target Yield Wh]])/Table2[[#This Row],[Target Yield Wh]] * 100</f>
        <v>-96.045819575231334</v>
      </c>
      <c r="J832" s="8">
        <f>SUM(Table2[[#This Row],[Total Yield in Wh]]-Table2[[#This Row],[Target Yield Wh]])</f>
        <v>-23561</v>
      </c>
      <c r="K832" s="9">
        <f>Table2[[#This Row],[Total Yield in Wh]]*0.001*0.1</f>
        <v>9.7000000000000003E-2</v>
      </c>
      <c r="L832" s="8"/>
      <c r="M832" s="8"/>
    </row>
    <row r="833" spans="1:13">
      <c r="A833" s="8">
        <f t="shared" si="13"/>
        <v>2020</v>
      </c>
      <c r="B833" s="8">
        <f>MONTH(Table2[[#This Row],[Date]])</f>
        <v>12</v>
      </c>
      <c r="C833" s="10">
        <v>44185</v>
      </c>
      <c r="D833" s="8">
        <v>210</v>
      </c>
      <c r="E833" s="8">
        <v>24531</v>
      </c>
      <c r="F833" s="8">
        <v>0.01</v>
      </c>
      <c r="G833" s="8">
        <v>0.01</v>
      </c>
      <c r="H833" s="8">
        <v>0.8</v>
      </c>
      <c r="I833" s="9">
        <f>(Table2[[#This Row],[Total Yield in Wh]]-Table2[[#This Row],[Target Yield Wh]])/Table2[[#This Row],[Target Yield Wh]] * 100</f>
        <v>-99.143940320410906</v>
      </c>
      <c r="J833" s="8">
        <f>SUM(Table2[[#This Row],[Total Yield in Wh]]-Table2[[#This Row],[Target Yield Wh]])</f>
        <v>-24321</v>
      </c>
      <c r="K833" s="9">
        <f>Table2[[#This Row],[Total Yield in Wh]]*0.001*0.1</f>
        <v>2.1000000000000001E-2</v>
      </c>
      <c r="L833" s="8"/>
      <c r="M833" s="8"/>
    </row>
    <row r="834" spans="1:13">
      <c r="A834" s="8">
        <f t="shared" si="13"/>
        <v>2020</v>
      </c>
      <c r="B834" s="8">
        <f>MONTH(Table2[[#This Row],[Date]])</f>
        <v>12</v>
      </c>
      <c r="C834" s="10">
        <v>44184</v>
      </c>
      <c r="D834" s="8">
        <v>0</v>
      </c>
      <c r="E834" s="8">
        <v>24531</v>
      </c>
      <c r="F834" s="8">
        <v>0</v>
      </c>
      <c r="G834" s="8">
        <v>0</v>
      </c>
      <c r="H834" s="8">
        <v>0.8</v>
      </c>
      <c r="I834" s="9">
        <f>(Table2[[#This Row],[Total Yield in Wh]]-Table2[[#This Row],[Target Yield Wh]])/Table2[[#This Row],[Target Yield Wh]] * 100</f>
        <v>-100</v>
      </c>
      <c r="J834" s="8">
        <f>SUM(Table2[[#This Row],[Total Yield in Wh]]-Table2[[#This Row],[Target Yield Wh]])</f>
        <v>-24531</v>
      </c>
      <c r="K834" s="9">
        <f>Table2[[#This Row],[Total Yield in Wh]]*0.001*0.1</f>
        <v>0</v>
      </c>
      <c r="L834" s="8"/>
      <c r="M834" s="8"/>
    </row>
    <row r="835" spans="1:13">
      <c r="A835" s="8">
        <f t="shared" ref="A835:A898" si="14">YEAR(C835)</f>
        <v>2020</v>
      </c>
      <c r="B835" s="8">
        <f>MONTH(Table2[[#This Row],[Date]])</f>
        <v>12</v>
      </c>
      <c r="C835" s="10">
        <v>44183</v>
      </c>
      <c r="D835" s="8">
        <v>80</v>
      </c>
      <c r="E835" s="8">
        <v>24531</v>
      </c>
      <c r="F835" s="8">
        <v>0</v>
      </c>
      <c r="G835" s="8">
        <v>0</v>
      </c>
      <c r="H835" s="8">
        <v>0.8</v>
      </c>
      <c r="I835" s="9">
        <f>(Table2[[#This Row],[Total Yield in Wh]]-Table2[[#This Row],[Target Yield Wh]])/Table2[[#This Row],[Target Yield Wh]] * 100</f>
        <v>-99.673882026823208</v>
      </c>
      <c r="J835" s="8">
        <f>SUM(Table2[[#This Row],[Total Yield in Wh]]-Table2[[#This Row],[Target Yield Wh]])</f>
        <v>-24451</v>
      </c>
      <c r="K835" s="9">
        <f>Table2[[#This Row],[Total Yield in Wh]]*0.001*0.1</f>
        <v>8.0000000000000002E-3</v>
      </c>
      <c r="L835" s="8"/>
      <c r="M835" s="8"/>
    </row>
    <row r="836" spans="1:13">
      <c r="A836" s="8">
        <f t="shared" si="14"/>
        <v>2020</v>
      </c>
      <c r="B836" s="8">
        <f>MONTH(Table2[[#This Row],[Date]])</f>
        <v>12</v>
      </c>
      <c r="C836" s="10">
        <v>44182</v>
      </c>
      <c r="D836" s="8">
        <v>10</v>
      </c>
      <c r="E836" s="8">
        <v>24531</v>
      </c>
      <c r="F836" s="8">
        <v>0</v>
      </c>
      <c r="G836" s="8">
        <v>0</v>
      </c>
      <c r="H836" s="8">
        <v>0.8</v>
      </c>
      <c r="I836" s="9">
        <f>(Table2[[#This Row],[Total Yield in Wh]]-Table2[[#This Row],[Target Yield Wh]])/Table2[[#This Row],[Target Yield Wh]] * 100</f>
        <v>-99.959235253352901</v>
      </c>
      <c r="J836" s="8">
        <f>SUM(Table2[[#This Row],[Total Yield in Wh]]-Table2[[#This Row],[Target Yield Wh]])</f>
        <v>-24521</v>
      </c>
      <c r="K836" s="9">
        <f>Table2[[#This Row],[Total Yield in Wh]]*0.001*0.1</f>
        <v>1E-3</v>
      </c>
      <c r="L836" s="8"/>
      <c r="M836" s="8"/>
    </row>
    <row r="837" spans="1:13">
      <c r="A837" s="8">
        <f t="shared" si="14"/>
        <v>2020</v>
      </c>
      <c r="B837" s="8">
        <f>MONTH(Table2[[#This Row],[Date]])</f>
        <v>12</v>
      </c>
      <c r="C837" s="10">
        <v>44181</v>
      </c>
      <c r="D837" s="8">
        <v>100</v>
      </c>
      <c r="E837" s="8">
        <v>24531</v>
      </c>
      <c r="F837" s="8">
        <v>0</v>
      </c>
      <c r="G837" s="8">
        <v>0</v>
      </c>
      <c r="H837" s="8">
        <v>0.8</v>
      </c>
      <c r="I837" s="9">
        <f>(Table2[[#This Row],[Total Yield in Wh]]-Table2[[#This Row],[Target Yield Wh]])/Table2[[#This Row],[Target Yield Wh]] * 100</f>
        <v>-99.592352533529009</v>
      </c>
      <c r="J837" s="8">
        <f>SUM(Table2[[#This Row],[Total Yield in Wh]]-Table2[[#This Row],[Target Yield Wh]])</f>
        <v>-24431</v>
      </c>
      <c r="K837" s="9">
        <f>Table2[[#This Row],[Total Yield in Wh]]*0.001*0.1</f>
        <v>1.0000000000000002E-2</v>
      </c>
      <c r="L837" s="8"/>
      <c r="M837" s="8"/>
    </row>
    <row r="838" spans="1:13">
      <c r="A838" s="8">
        <f t="shared" si="14"/>
        <v>2020</v>
      </c>
      <c r="B838" s="8">
        <f>MONTH(Table2[[#This Row],[Date]])</f>
        <v>12</v>
      </c>
      <c r="C838" s="10">
        <v>44180</v>
      </c>
      <c r="D838" s="8">
        <v>0</v>
      </c>
      <c r="E838" s="8">
        <v>24531</v>
      </c>
      <c r="F838" s="8">
        <v>0</v>
      </c>
      <c r="G838" s="8">
        <v>0</v>
      </c>
      <c r="H838" s="8">
        <v>0.8</v>
      </c>
      <c r="I838" s="9">
        <f>(Table2[[#This Row],[Total Yield in Wh]]-Table2[[#This Row],[Target Yield Wh]])/Table2[[#This Row],[Target Yield Wh]] * 100</f>
        <v>-100</v>
      </c>
      <c r="J838" s="8">
        <f>SUM(Table2[[#This Row],[Total Yield in Wh]]-Table2[[#This Row],[Target Yield Wh]])</f>
        <v>-24531</v>
      </c>
      <c r="K838" s="9">
        <f>Table2[[#This Row],[Total Yield in Wh]]*0.001*0.1</f>
        <v>0</v>
      </c>
      <c r="L838" s="8"/>
      <c r="M838" s="8"/>
    </row>
    <row r="839" spans="1:13">
      <c r="A839" s="8">
        <f t="shared" si="14"/>
        <v>2020</v>
      </c>
      <c r="B839" s="8">
        <f>MONTH(Table2[[#This Row],[Date]])</f>
        <v>12</v>
      </c>
      <c r="C839" s="10">
        <v>44179</v>
      </c>
      <c r="D839" s="8">
        <v>50</v>
      </c>
      <c r="E839" s="8">
        <v>24531</v>
      </c>
      <c r="F839" s="8">
        <v>0</v>
      </c>
      <c r="G839" s="8">
        <v>0</v>
      </c>
      <c r="H839" s="8">
        <v>0.8</v>
      </c>
      <c r="I839" s="9">
        <f>(Table2[[#This Row],[Total Yield in Wh]]-Table2[[#This Row],[Target Yield Wh]])/Table2[[#This Row],[Target Yield Wh]] * 100</f>
        <v>-99.796176266764505</v>
      </c>
      <c r="J839" s="8">
        <f>SUM(Table2[[#This Row],[Total Yield in Wh]]-Table2[[#This Row],[Target Yield Wh]])</f>
        <v>-24481</v>
      </c>
      <c r="K839" s="9">
        <f>Table2[[#This Row],[Total Yield in Wh]]*0.001*0.1</f>
        <v>5.000000000000001E-3</v>
      </c>
      <c r="L839" s="8"/>
      <c r="M839" s="8"/>
    </row>
    <row r="840" spans="1:13">
      <c r="A840" s="8">
        <f t="shared" si="14"/>
        <v>2020</v>
      </c>
      <c r="B840" s="8">
        <f>MONTH(Table2[[#This Row],[Date]])</f>
        <v>12</v>
      </c>
      <c r="C840" s="10">
        <v>44178</v>
      </c>
      <c r="D840" s="8">
        <v>0</v>
      </c>
      <c r="E840" s="8">
        <v>24531</v>
      </c>
      <c r="F840" s="8">
        <v>0</v>
      </c>
      <c r="G840" s="8">
        <v>0</v>
      </c>
      <c r="H840" s="8">
        <v>0.8</v>
      </c>
      <c r="I840" s="9">
        <f>(Table2[[#This Row],[Total Yield in Wh]]-Table2[[#This Row],[Target Yield Wh]])/Table2[[#This Row],[Target Yield Wh]] * 100</f>
        <v>-100</v>
      </c>
      <c r="J840" s="8">
        <f>SUM(Table2[[#This Row],[Total Yield in Wh]]-Table2[[#This Row],[Target Yield Wh]])</f>
        <v>-24531</v>
      </c>
      <c r="K840" s="9">
        <f>Table2[[#This Row],[Total Yield in Wh]]*0.001*0.1</f>
        <v>0</v>
      </c>
      <c r="L840" s="8"/>
      <c r="M840" s="8"/>
    </row>
    <row r="841" spans="1:13">
      <c r="A841" s="8">
        <f t="shared" si="14"/>
        <v>2020</v>
      </c>
      <c r="B841" s="8">
        <f>MONTH(Table2[[#This Row],[Date]])</f>
        <v>12</v>
      </c>
      <c r="C841" s="10">
        <v>44177</v>
      </c>
      <c r="D841" s="8">
        <v>0</v>
      </c>
      <c r="E841" s="8">
        <v>24531</v>
      </c>
      <c r="F841" s="8">
        <v>0</v>
      </c>
      <c r="G841" s="8">
        <v>0</v>
      </c>
      <c r="H841" s="8">
        <v>0.8</v>
      </c>
      <c r="I841" s="9">
        <f>(Table2[[#This Row],[Total Yield in Wh]]-Table2[[#This Row],[Target Yield Wh]])/Table2[[#This Row],[Target Yield Wh]] * 100</f>
        <v>-100</v>
      </c>
      <c r="J841" s="8">
        <f>SUM(Table2[[#This Row],[Total Yield in Wh]]-Table2[[#This Row],[Target Yield Wh]])</f>
        <v>-24531</v>
      </c>
      <c r="K841" s="9">
        <f>Table2[[#This Row],[Total Yield in Wh]]*0.001*0.1</f>
        <v>0</v>
      </c>
      <c r="L841" s="8"/>
      <c r="M841" s="8"/>
    </row>
    <row r="842" spans="1:13">
      <c r="A842" s="8">
        <f t="shared" si="14"/>
        <v>2020</v>
      </c>
      <c r="B842" s="8">
        <f>MONTH(Table2[[#This Row],[Date]])</f>
        <v>12</v>
      </c>
      <c r="C842" s="10">
        <v>44176</v>
      </c>
      <c r="D842" s="8">
        <v>5840</v>
      </c>
      <c r="E842" s="8">
        <v>24531</v>
      </c>
      <c r="F842" s="8">
        <v>0.17</v>
      </c>
      <c r="G842" s="8">
        <v>0.19</v>
      </c>
      <c r="H842" s="8">
        <v>0.8</v>
      </c>
      <c r="I842" s="9">
        <f>(Table2[[#This Row],[Total Yield in Wh]]-Table2[[#This Row],[Target Yield Wh]])/Table2[[#This Row],[Target Yield Wh]] * 100</f>
        <v>-76.193387958093837</v>
      </c>
      <c r="J842" s="8">
        <f>SUM(Table2[[#This Row],[Total Yield in Wh]]-Table2[[#This Row],[Target Yield Wh]])</f>
        <v>-18691</v>
      </c>
      <c r="K842" s="9">
        <f>Table2[[#This Row],[Total Yield in Wh]]*0.001*0.1</f>
        <v>0.58399999999999996</v>
      </c>
      <c r="L842" s="8"/>
      <c r="M842" s="8"/>
    </row>
    <row r="843" spans="1:13">
      <c r="A843" s="8">
        <f t="shared" si="14"/>
        <v>2020</v>
      </c>
      <c r="B843" s="8">
        <f>MONTH(Table2[[#This Row],[Date]])</f>
        <v>12</v>
      </c>
      <c r="C843" s="10">
        <v>44175</v>
      </c>
      <c r="D843" s="8">
        <v>82170</v>
      </c>
      <c r="E843" s="8">
        <v>24531</v>
      </c>
      <c r="F843" s="8">
        <v>2.35</v>
      </c>
      <c r="G843" s="8">
        <v>2.7</v>
      </c>
      <c r="H843" s="8">
        <v>0.8</v>
      </c>
      <c r="I843" s="9">
        <f>(Table2[[#This Row],[Total Yield in Wh]]-Table2[[#This Row],[Target Yield Wh]])/Table2[[#This Row],[Target Yield Wh]] * 100</f>
        <v>234.96392319921733</v>
      </c>
      <c r="J843" s="8">
        <f>SUM(Table2[[#This Row],[Total Yield in Wh]]-Table2[[#This Row],[Target Yield Wh]])</f>
        <v>57639</v>
      </c>
      <c r="K843" s="9">
        <f>Table2[[#This Row],[Total Yield in Wh]]*0.001*0.1</f>
        <v>8.2170000000000005</v>
      </c>
      <c r="L843" s="8"/>
      <c r="M843" s="8"/>
    </row>
    <row r="844" spans="1:13">
      <c r="A844" s="8">
        <f t="shared" si="14"/>
        <v>2020</v>
      </c>
      <c r="B844" s="8">
        <f>MONTH(Table2[[#This Row],[Date]])</f>
        <v>12</v>
      </c>
      <c r="C844" s="10">
        <v>44174</v>
      </c>
      <c r="D844" s="8">
        <v>85250</v>
      </c>
      <c r="E844" s="8">
        <v>24531</v>
      </c>
      <c r="F844" s="8">
        <v>2.44</v>
      </c>
      <c r="G844" s="8">
        <v>2.8</v>
      </c>
      <c r="H844" s="8">
        <v>0.8</v>
      </c>
      <c r="I844" s="9">
        <f>(Table2[[#This Row],[Total Yield in Wh]]-Table2[[#This Row],[Target Yield Wh]])/Table2[[#This Row],[Target Yield Wh]] * 100</f>
        <v>247.51946516652401</v>
      </c>
      <c r="J844" s="8">
        <f>SUM(Table2[[#This Row],[Total Yield in Wh]]-Table2[[#This Row],[Target Yield Wh]])</f>
        <v>60719</v>
      </c>
      <c r="K844" s="9">
        <f>Table2[[#This Row],[Total Yield in Wh]]*0.001*0.1</f>
        <v>8.5250000000000004</v>
      </c>
      <c r="L844" s="8"/>
      <c r="M844" s="8"/>
    </row>
    <row r="845" spans="1:13">
      <c r="A845" s="8">
        <f t="shared" si="14"/>
        <v>2020</v>
      </c>
      <c r="B845" s="8">
        <f>MONTH(Table2[[#This Row],[Date]])</f>
        <v>12</v>
      </c>
      <c r="C845" s="10">
        <v>44173</v>
      </c>
      <c r="D845" s="8">
        <v>15500</v>
      </c>
      <c r="E845" s="8">
        <v>24531</v>
      </c>
      <c r="F845" s="8">
        <v>0.44</v>
      </c>
      <c r="G845" s="8">
        <v>0.51</v>
      </c>
      <c r="H845" s="8">
        <v>0.8</v>
      </c>
      <c r="I845" s="9">
        <f>(Table2[[#This Row],[Total Yield in Wh]]-Table2[[#This Row],[Target Yield Wh]])/Table2[[#This Row],[Target Yield Wh]] * 100</f>
        <v>-36.814642696995634</v>
      </c>
      <c r="J845" s="8">
        <f>SUM(Table2[[#This Row],[Total Yield in Wh]]-Table2[[#This Row],[Target Yield Wh]])</f>
        <v>-9031</v>
      </c>
      <c r="K845" s="9">
        <f>Table2[[#This Row],[Total Yield in Wh]]*0.001*0.1</f>
        <v>1.55</v>
      </c>
      <c r="L845" s="8"/>
      <c r="M845" s="8"/>
    </row>
    <row r="846" spans="1:13">
      <c r="A846" s="8">
        <f t="shared" si="14"/>
        <v>2020</v>
      </c>
      <c r="B846" s="8">
        <f>MONTH(Table2[[#This Row],[Date]])</f>
        <v>12</v>
      </c>
      <c r="C846" s="10">
        <v>44172</v>
      </c>
      <c r="D846" s="8">
        <v>14730</v>
      </c>
      <c r="E846" s="8">
        <v>24531</v>
      </c>
      <c r="F846" s="8">
        <v>0.42</v>
      </c>
      <c r="G846" s="8">
        <v>0.48</v>
      </c>
      <c r="H846" s="8">
        <v>0.8</v>
      </c>
      <c r="I846" s="9">
        <f>(Table2[[#This Row],[Total Yield in Wh]]-Table2[[#This Row],[Target Yield Wh]])/Table2[[#This Row],[Target Yield Wh]] * 100</f>
        <v>-39.953528188822304</v>
      </c>
      <c r="J846" s="8">
        <f>SUM(Table2[[#This Row],[Total Yield in Wh]]-Table2[[#This Row],[Target Yield Wh]])</f>
        <v>-9801</v>
      </c>
      <c r="K846" s="9">
        <f>Table2[[#This Row],[Total Yield in Wh]]*0.001*0.1</f>
        <v>1.4730000000000001</v>
      </c>
      <c r="L846" s="8"/>
      <c r="M846" s="8"/>
    </row>
    <row r="847" spans="1:13">
      <c r="A847" s="8">
        <f t="shared" si="14"/>
        <v>2020</v>
      </c>
      <c r="B847" s="8">
        <f>MONTH(Table2[[#This Row],[Date]])</f>
        <v>12</v>
      </c>
      <c r="C847" s="10">
        <v>44171</v>
      </c>
      <c r="D847" s="8">
        <v>49060</v>
      </c>
      <c r="E847" s="8">
        <v>24531</v>
      </c>
      <c r="F847" s="8">
        <v>1.4</v>
      </c>
      <c r="G847" s="8">
        <v>1.61</v>
      </c>
      <c r="H847" s="8">
        <v>0.8</v>
      </c>
      <c r="I847" s="9">
        <f>(Table2[[#This Row],[Total Yield in Wh]]-Table2[[#This Row],[Target Yield Wh]])/Table2[[#This Row],[Target Yield Wh]] * 100</f>
        <v>99.991847050670586</v>
      </c>
      <c r="J847" s="8">
        <f>SUM(Table2[[#This Row],[Total Yield in Wh]]-Table2[[#This Row],[Target Yield Wh]])</f>
        <v>24529</v>
      </c>
      <c r="K847" s="9">
        <f>Table2[[#This Row],[Total Yield in Wh]]*0.001*0.1</f>
        <v>4.9060000000000006</v>
      </c>
      <c r="L847" s="8"/>
      <c r="M847" s="8"/>
    </row>
    <row r="848" spans="1:13">
      <c r="A848" s="8">
        <f t="shared" si="14"/>
        <v>2020</v>
      </c>
      <c r="B848" s="8">
        <f>MONTH(Table2[[#This Row],[Date]])</f>
        <v>12</v>
      </c>
      <c r="C848" s="10">
        <v>44170</v>
      </c>
      <c r="D848" s="8">
        <v>72210</v>
      </c>
      <c r="E848" s="8">
        <v>24531</v>
      </c>
      <c r="F848" s="8">
        <v>2.06</v>
      </c>
      <c r="G848" s="8">
        <v>2.37</v>
      </c>
      <c r="H848" s="8">
        <v>0.8</v>
      </c>
      <c r="I848" s="9">
        <f>(Table2[[#This Row],[Total Yield in Wh]]-Table2[[#This Row],[Target Yield Wh]])/Table2[[#This Row],[Target Yield Wh]] * 100</f>
        <v>194.36223553870613</v>
      </c>
      <c r="J848" s="8">
        <f>SUM(Table2[[#This Row],[Total Yield in Wh]]-Table2[[#This Row],[Target Yield Wh]])</f>
        <v>47679</v>
      </c>
      <c r="K848" s="9">
        <f>Table2[[#This Row],[Total Yield in Wh]]*0.001*0.1</f>
        <v>7.221000000000001</v>
      </c>
      <c r="L848" s="8"/>
      <c r="M848" s="8"/>
    </row>
    <row r="849" spans="1:13">
      <c r="A849" s="8">
        <f t="shared" si="14"/>
        <v>2020</v>
      </c>
      <c r="B849" s="8">
        <f>MONTH(Table2[[#This Row],[Date]])</f>
        <v>12</v>
      </c>
      <c r="C849" s="10">
        <v>44169</v>
      </c>
      <c r="D849" s="8">
        <v>90460</v>
      </c>
      <c r="E849" s="8">
        <v>24531</v>
      </c>
      <c r="F849" s="8">
        <v>2.59</v>
      </c>
      <c r="G849" s="8">
        <v>2.97</v>
      </c>
      <c r="H849" s="8">
        <v>0.8</v>
      </c>
      <c r="I849" s="9">
        <f>(Table2[[#This Row],[Total Yield in Wh]]-Table2[[#This Row],[Target Yield Wh]])/Table2[[#This Row],[Target Yield Wh]] * 100</f>
        <v>268.75789816966289</v>
      </c>
      <c r="J849" s="8">
        <f>SUM(Table2[[#This Row],[Total Yield in Wh]]-Table2[[#This Row],[Target Yield Wh]])</f>
        <v>65929</v>
      </c>
      <c r="K849" s="9">
        <f>Table2[[#This Row],[Total Yield in Wh]]*0.001*0.1</f>
        <v>9.0460000000000012</v>
      </c>
      <c r="L849" s="8"/>
      <c r="M849" s="8"/>
    </row>
    <row r="850" spans="1:13">
      <c r="A850" s="8">
        <f t="shared" si="14"/>
        <v>2020</v>
      </c>
      <c r="B850" s="8">
        <f>MONTH(Table2[[#This Row],[Date]])</f>
        <v>12</v>
      </c>
      <c r="C850" s="10">
        <v>44168</v>
      </c>
      <c r="D850" s="8">
        <v>53410</v>
      </c>
      <c r="E850" s="8">
        <v>24531</v>
      </c>
      <c r="F850" s="8">
        <v>1.53</v>
      </c>
      <c r="G850" s="8">
        <v>1.75</v>
      </c>
      <c r="H850" s="8">
        <v>0.8</v>
      </c>
      <c r="I850" s="9">
        <f>(Table2[[#This Row],[Total Yield in Wh]]-Table2[[#This Row],[Target Yield Wh]])/Table2[[#This Row],[Target Yield Wh]] * 100</f>
        <v>117.7245118421589</v>
      </c>
      <c r="J850" s="8">
        <f>SUM(Table2[[#This Row],[Total Yield in Wh]]-Table2[[#This Row],[Target Yield Wh]])</f>
        <v>28879</v>
      </c>
      <c r="K850" s="9">
        <f>Table2[[#This Row],[Total Yield in Wh]]*0.001*0.1</f>
        <v>5.3410000000000011</v>
      </c>
      <c r="L850" s="8"/>
      <c r="M850" s="8"/>
    </row>
    <row r="851" spans="1:13">
      <c r="A851" s="8">
        <f t="shared" si="14"/>
        <v>2020</v>
      </c>
      <c r="B851" s="8">
        <f>MONTH(Table2[[#This Row],[Date]])</f>
        <v>12</v>
      </c>
      <c r="C851" s="10">
        <v>44167</v>
      </c>
      <c r="D851" s="8">
        <v>95230</v>
      </c>
      <c r="E851" s="8">
        <v>24531</v>
      </c>
      <c r="F851" s="8">
        <v>2.72</v>
      </c>
      <c r="G851" s="8">
        <v>3.12</v>
      </c>
      <c r="H851" s="8">
        <v>0.8</v>
      </c>
      <c r="I851" s="9">
        <f>(Table2[[#This Row],[Total Yield in Wh]]-Table2[[#This Row],[Target Yield Wh]])/Table2[[#This Row],[Target Yield Wh]] * 100</f>
        <v>288.20268232032936</v>
      </c>
      <c r="J851" s="8">
        <f>SUM(Table2[[#This Row],[Total Yield in Wh]]-Table2[[#This Row],[Target Yield Wh]])</f>
        <v>70699</v>
      </c>
      <c r="K851" s="9">
        <f>Table2[[#This Row],[Total Yield in Wh]]*0.001*0.1</f>
        <v>9.5230000000000015</v>
      </c>
      <c r="L851" s="8"/>
      <c r="M851" s="8"/>
    </row>
    <row r="852" spans="1:13">
      <c r="A852" s="8">
        <f t="shared" si="14"/>
        <v>2020</v>
      </c>
      <c r="B852" s="8">
        <f>MONTH(Table2[[#This Row],[Date]])</f>
        <v>12</v>
      </c>
      <c r="C852" s="10">
        <v>44166</v>
      </c>
      <c r="D852" s="8">
        <v>98810</v>
      </c>
      <c r="E852" s="8">
        <v>24531</v>
      </c>
      <c r="F852" s="8">
        <v>2.82</v>
      </c>
      <c r="G852" s="8">
        <v>3.24</v>
      </c>
      <c r="H852" s="8">
        <v>0.8</v>
      </c>
      <c r="I852" s="9">
        <f>(Table2[[#This Row],[Total Yield in Wh]]-Table2[[#This Row],[Target Yield Wh]])/Table2[[#This Row],[Target Yield Wh]] * 100</f>
        <v>302.79646161999108</v>
      </c>
      <c r="J852" s="8">
        <f>SUM(Table2[[#This Row],[Total Yield in Wh]]-Table2[[#This Row],[Target Yield Wh]])</f>
        <v>74279</v>
      </c>
      <c r="K852" s="9">
        <f>Table2[[#This Row],[Total Yield in Wh]]*0.001*0.1</f>
        <v>9.8810000000000002</v>
      </c>
      <c r="L852" s="8"/>
      <c r="M852" s="8"/>
    </row>
    <row r="853" spans="1:13">
      <c r="A853" s="8">
        <f t="shared" si="14"/>
        <v>2020</v>
      </c>
      <c r="B853" s="8">
        <f>MONTH(Table2[[#This Row],[Date]])</f>
        <v>11</v>
      </c>
      <c r="C853" s="10">
        <v>44165</v>
      </c>
      <c r="D853" s="8">
        <v>24060</v>
      </c>
      <c r="E853" s="8">
        <v>50697</v>
      </c>
      <c r="F853" s="8">
        <v>0.69</v>
      </c>
      <c r="G853" s="8">
        <v>0.79</v>
      </c>
      <c r="H853" s="8">
        <v>1.66</v>
      </c>
      <c r="I853" s="9">
        <f>(Table2[[#This Row],[Total Yield in Wh]]-Table2[[#This Row],[Target Yield Wh]])/Table2[[#This Row],[Target Yield Wh]] * 100</f>
        <v>-52.541570507130601</v>
      </c>
      <c r="J853" s="8">
        <f>SUM(Table2[[#This Row],[Total Yield in Wh]]-Table2[[#This Row],[Target Yield Wh]])</f>
        <v>-26637</v>
      </c>
      <c r="K853" s="9">
        <f>Table2[[#This Row],[Total Yield in Wh]]*0.001*0.1</f>
        <v>2.4060000000000006</v>
      </c>
      <c r="L853" s="8"/>
      <c r="M853" s="8"/>
    </row>
    <row r="854" spans="1:13">
      <c r="A854" s="8">
        <f t="shared" si="14"/>
        <v>2020</v>
      </c>
      <c r="B854" s="8">
        <f>MONTH(Table2[[#This Row],[Date]])</f>
        <v>11</v>
      </c>
      <c r="C854" s="10">
        <v>44164</v>
      </c>
      <c r="D854" s="8">
        <v>69900</v>
      </c>
      <c r="E854" s="8">
        <v>50697</v>
      </c>
      <c r="F854" s="8">
        <v>2</v>
      </c>
      <c r="G854" s="8">
        <v>2.29</v>
      </c>
      <c r="H854" s="8">
        <v>1.66</v>
      </c>
      <c r="I854" s="9">
        <f>(Table2[[#This Row],[Total Yield in Wh]]-Table2[[#This Row],[Target Yield Wh]])/Table2[[#This Row],[Target Yield Wh]] * 100</f>
        <v>37.877980945618084</v>
      </c>
      <c r="J854" s="8">
        <f>SUM(Table2[[#This Row],[Total Yield in Wh]]-Table2[[#This Row],[Target Yield Wh]])</f>
        <v>19203</v>
      </c>
      <c r="K854" s="9">
        <f>Table2[[#This Row],[Total Yield in Wh]]*0.001*0.1</f>
        <v>6.9900000000000011</v>
      </c>
      <c r="L854" s="8"/>
      <c r="M854" s="8"/>
    </row>
    <row r="855" spans="1:13">
      <c r="A855" s="8">
        <f t="shared" si="14"/>
        <v>2020</v>
      </c>
      <c r="B855" s="8">
        <f>MONTH(Table2[[#This Row],[Date]])</f>
        <v>11</v>
      </c>
      <c r="C855" s="10">
        <v>44163</v>
      </c>
      <c r="D855" s="8">
        <v>96330</v>
      </c>
      <c r="E855" s="8">
        <v>50697</v>
      </c>
      <c r="F855" s="8">
        <v>2.75</v>
      </c>
      <c r="G855" s="8">
        <v>3.16</v>
      </c>
      <c r="H855" s="8">
        <v>1.66</v>
      </c>
      <c r="I855" s="9">
        <f>(Table2[[#This Row],[Total Yield in Wh]]-Table2[[#This Row],[Target Yield Wh]])/Table2[[#This Row],[Target Yield Wh]] * 100</f>
        <v>90.011243268832473</v>
      </c>
      <c r="J855" s="8">
        <f>SUM(Table2[[#This Row],[Total Yield in Wh]]-Table2[[#This Row],[Target Yield Wh]])</f>
        <v>45633</v>
      </c>
      <c r="K855" s="9">
        <f>Table2[[#This Row],[Total Yield in Wh]]*0.001*0.1</f>
        <v>9.6330000000000009</v>
      </c>
      <c r="L855" s="8"/>
      <c r="M855" s="8"/>
    </row>
    <row r="856" spans="1:13">
      <c r="A856" s="8">
        <f t="shared" si="14"/>
        <v>2020</v>
      </c>
      <c r="B856" s="8">
        <f>MONTH(Table2[[#This Row],[Date]])</f>
        <v>11</v>
      </c>
      <c r="C856" s="10">
        <v>44162</v>
      </c>
      <c r="D856" s="8">
        <v>82300</v>
      </c>
      <c r="E856" s="8">
        <v>50697</v>
      </c>
      <c r="F856" s="8">
        <v>2.35</v>
      </c>
      <c r="G856" s="8">
        <v>2.7</v>
      </c>
      <c r="H856" s="8">
        <v>1.66</v>
      </c>
      <c r="I856" s="9">
        <f>(Table2[[#This Row],[Total Yield in Wh]]-Table2[[#This Row],[Target Yield Wh]])/Table2[[#This Row],[Target Yield Wh]] * 100</f>
        <v>62.337021914511702</v>
      </c>
      <c r="J856" s="8">
        <f>SUM(Table2[[#This Row],[Total Yield in Wh]]-Table2[[#This Row],[Target Yield Wh]])</f>
        <v>31603</v>
      </c>
      <c r="K856" s="9">
        <f>Table2[[#This Row],[Total Yield in Wh]]*0.001*0.1</f>
        <v>8.23</v>
      </c>
      <c r="L856" s="8"/>
      <c r="M856" s="8"/>
    </row>
    <row r="857" spans="1:13">
      <c r="A857" s="8">
        <f t="shared" si="14"/>
        <v>2020</v>
      </c>
      <c r="B857" s="8">
        <f>MONTH(Table2[[#This Row],[Date]])</f>
        <v>11</v>
      </c>
      <c r="C857" s="10">
        <v>44161</v>
      </c>
      <c r="D857" s="8">
        <v>49290</v>
      </c>
      <c r="E857" s="8">
        <v>50697</v>
      </c>
      <c r="F857" s="8">
        <v>1.41</v>
      </c>
      <c r="G857" s="8">
        <v>1.62</v>
      </c>
      <c r="H857" s="8">
        <v>1.66</v>
      </c>
      <c r="I857" s="9">
        <f>(Table2[[#This Row],[Total Yield in Wh]]-Table2[[#This Row],[Target Yield Wh]])/Table2[[#This Row],[Target Yield Wh]] * 100</f>
        <v>-2.7753121486478491</v>
      </c>
      <c r="J857" s="8">
        <f>SUM(Table2[[#This Row],[Total Yield in Wh]]-Table2[[#This Row],[Target Yield Wh]])</f>
        <v>-1407</v>
      </c>
      <c r="K857" s="9">
        <f>Table2[[#This Row],[Total Yield in Wh]]*0.001*0.1</f>
        <v>4.9290000000000003</v>
      </c>
      <c r="L857" s="8"/>
      <c r="M857" s="8"/>
    </row>
    <row r="858" spans="1:13">
      <c r="A858" s="8">
        <f t="shared" si="14"/>
        <v>2020</v>
      </c>
      <c r="B858" s="8">
        <f>MONTH(Table2[[#This Row],[Date]])</f>
        <v>11</v>
      </c>
      <c r="C858" s="10">
        <v>44160</v>
      </c>
      <c r="D858" s="8">
        <v>7820</v>
      </c>
      <c r="E858" s="8">
        <v>50697</v>
      </c>
      <c r="F858" s="8">
        <v>0.22</v>
      </c>
      <c r="G858" s="8">
        <v>0.26</v>
      </c>
      <c r="H858" s="8">
        <v>1.66</v>
      </c>
      <c r="I858" s="9">
        <f>(Table2[[#This Row],[Total Yield in Wh]]-Table2[[#This Row],[Target Yield Wh]])/Table2[[#This Row],[Target Yield Wh]] * 100</f>
        <v>-84.575024163165466</v>
      </c>
      <c r="J858" s="8">
        <f>SUM(Table2[[#This Row],[Total Yield in Wh]]-Table2[[#This Row],[Target Yield Wh]])</f>
        <v>-42877</v>
      </c>
      <c r="K858" s="9">
        <f>Table2[[#This Row],[Total Yield in Wh]]*0.001*0.1</f>
        <v>0.78200000000000003</v>
      </c>
      <c r="L858" s="8"/>
      <c r="M858" s="8"/>
    </row>
    <row r="859" spans="1:13">
      <c r="A859" s="8">
        <f t="shared" si="14"/>
        <v>2020</v>
      </c>
      <c r="B859" s="8">
        <f>MONTH(Table2[[#This Row],[Date]])</f>
        <v>11</v>
      </c>
      <c r="C859" s="10">
        <v>44159</v>
      </c>
      <c r="D859" s="8">
        <v>0</v>
      </c>
      <c r="E859" s="8">
        <v>50697</v>
      </c>
      <c r="F859" s="8">
        <v>0</v>
      </c>
      <c r="G859" s="8">
        <v>0</v>
      </c>
      <c r="H859" s="8">
        <v>1.66</v>
      </c>
      <c r="I859" s="9">
        <f>(Table2[[#This Row],[Total Yield in Wh]]-Table2[[#This Row],[Target Yield Wh]])/Table2[[#This Row],[Target Yield Wh]] * 100</f>
        <v>-100</v>
      </c>
      <c r="J859" s="8">
        <f>SUM(Table2[[#This Row],[Total Yield in Wh]]-Table2[[#This Row],[Target Yield Wh]])</f>
        <v>-50697</v>
      </c>
      <c r="K859" s="9">
        <f>Table2[[#This Row],[Total Yield in Wh]]*0.001*0.1</f>
        <v>0</v>
      </c>
      <c r="L859" s="8"/>
      <c r="M859" s="8"/>
    </row>
    <row r="860" spans="1:13">
      <c r="A860" s="8">
        <f t="shared" si="14"/>
        <v>2020</v>
      </c>
      <c r="B860" s="8">
        <f>MONTH(Table2[[#This Row],[Date]])</f>
        <v>11</v>
      </c>
      <c r="C860" s="10">
        <v>44158</v>
      </c>
      <c r="D860" s="8">
        <v>92100</v>
      </c>
      <c r="E860" s="8">
        <v>50697</v>
      </c>
      <c r="F860" s="8">
        <v>2.63</v>
      </c>
      <c r="G860" s="8">
        <v>3.02</v>
      </c>
      <c r="H860" s="8">
        <v>1.66</v>
      </c>
      <c r="I860" s="9">
        <f>(Table2[[#This Row],[Total Yield in Wh]]-Table2[[#This Row],[Target Yield Wh]])/Table2[[#This Row],[Target Yield Wh]] * 100</f>
        <v>81.667554293153444</v>
      </c>
      <c r="J860" s="8">
        <f>SUM(Table2[[#This Row],[Total Yield in Wh]]-Table2[[#This Row],[Target Yield Wh]])</f>
        <v>41403</v>
      </c>
      <c r="K860" s="9">
        <f>Table2[[#This Row],[Total Yield in Wh]]*0.001*0.1</f>
        <v>9.2100000000000009</v>
      </c>
      <c r="L860" s="8"/>
      <c r="M860" s="8"/>
    </row>
    <row r="861" spans="1:13">
      <c r="A861" s="8">
        <f t="shared" si="14"/>
        <v>2020</v>
      </c>
      <c r="B861" s="8">
        <f>MONTH(Table2[[#This Row],[Date]])</f>
        <v>11</v>
      </c>
      <c r="C861" s="10">
        <v>44157</v>
      </c>
      <c r="D861" s="8">
        <v>44960</v>
      </c>
      <c r="E861" s="8">
        <v>50697</v>
      </c>
      <c r="F861" s="8">
        <v>1.29</v>
      </c>
      <c r="G861" s="8">
        <v>1.47</v>
      </c>
      <c r="H861" s="8">
        <v>1.66</v>
      </c>
      <c r="I861" s="9">
        <f>(Table2[[#This Row],[Total Yield in Wh]]-Table2[[#This Row],[Target Yield Wh]])/Table2[[#This Row],[Target Yield Wh]] * 100</f>
        <v>-11.316251454721186</v>
      </c>
      <c r="J861" s="8">
        <f>SUM(Table2[[#This Row],[Total Yield in Wh]]-Table2[[#This Row],[Target Yield Wh]])</f>
        <v>-5737</v>
      </c>
      <c r="K861" s="9">
        <f>Table2[[#This Row],[Total Yield in Wh]]*0.001*0.1</f>
        <v>4.4960000000000004</v>
      </c>
      <c r="L861" s="8"/>
      <c r="M861" s="8"/>
    </row>
    <row r="862" spans="1:13">
      <c r="A862" s="8">
        <f t="shared" si="14"/>
        <v>2020</v>
      </c>
      <c r="B862" s="8">
        <f>MONTH(Table2[[#This Row],[Date]])</f>
        <v>11</v>
      </c>
      <c r="C862" s="10">
        <v>44156</v>
      </c>
      <c r="D862" s="8">
        <v>99600</v>
      </c>
      <c r="E862" s="8">
        <v>50697</v>
      </c>
      <c r="F862" s="8">
        <v>2.85</v>
      </c>
      <c r="G862" s="8">
        <v>3.27</v>
      </c>
      <c r="H862" s="8">
        <v>1.66</v>
      </c>
      <c r="I862" s="9">
        <f>(Table2[[#This Row],[Total Yield in Wh]]-Table2[[#This Row],[Target Yield Wh]])/Table2[[#This Row],[Target Yield Wh]] * 100</f>
        <v>96.461329072726201</v>
      </c>
      <c r="J862" s="8">
        <f>SUM(Table2[[#This Row],[Total Yield in Wh]]-Table2[[#This Row],[Target Yield Wh]])</f>
        <v>48903</v>
      </c>
      <c r="K862" s="9">
        <f>Table2[[#This Row],[Total Yield in Wh]]*0.001*0.1</f>
        <v>9.9600000000000009</v>
      </c>
      <c r="L862" s="8"/>
      <c r="M862" s="8"/>
    </row>
    <row r="863" spans="1:13">
      <c r="A863" s="8">
        <f t="shared" si="14"/>
        <v>2020</v>
      </c>
      <c r="B863" s="8">
        <f>MONTH(Table2[[#This Row],[Date]])</f>
        <v>11</v>
      </c>
      <c r="C863" s="10">
        <v>44155</v>
      </c>
      <c r="D863" s="8">
        <v>86310</v>
      </c>
      <c r="E863" s="8">
        <v>50697</v>
      </c>
      <c r="F863" s="8">
        <v>2.4700000000000002</v>
      </c>
      <c r="G863" s="8">
        <v>2.83</v>
      </c>
      <c r="H863" s="8">
        <v>1.66</v>
      </c>
      <c r="I863" s="9">
        <f>(Table2[[#This Row],[Total Yield in Wh]]-Table2[[#This Row],[Target Yield Wh]])/Table2[[#This Row],[Target Yield Wh]] * 100</f>
        <v>70.246760163323273</v>
      </c>
      <c r="J863" s="8">
        <f>SUM(Table2[[#This Row],[Total Yield in Wh]]-Table2[[#This Row],[Target Yield Wh]])</f>
        <v>35613</v>
      </c>
      <c r="K863" s="9">
        <f>Table2[[#This Row],[Total Yield in Wh]]*0.001*0.1</f>
        <v>8.6310000000000002</v>
      </c>
      <c r="L863" s="8"/>
      <c r="M863" s="8"/>
    </row>
    <row r="864" spans="1:13">
      <c r="A864" s="8">
        <f t="shared" si="14"/>
        <v>2020</v>
      </c>
      <c r="B864" s="8">
        <f>MONTH(Table2[[#This Row],[Date]])</f>
        <v>11</v>
      </c>
      <c r="C864" s="10">
        <v>44154</v>
      </c>
      <c r="D864" s="8">
        <v>69010</v>
      </c>
      <c r="E864" s="8">
        <v>50697</v>
      </c>
      <c r="F864" s="8">
        <v>1.97</v>
      </c>
      <c r="G864" s="8">
        <v>2.2599999999999998</v>
      </c>
      <c r="H864" s="8">
        <v>1.66</v>
      </c>
      <c r="I864" s="9">
        <f>(Table2[[#This Row],[Total Yield in Wh]]-Table2[[#This Row],[Target Yield Wh]])/Table2[[#This Row],[Target Yield Wh]] * 100</f>
        <v>36.122453005108781</v>
      </c>
      <c r="J864" s="8">
        <f>SUM(Table2[[#This Row],[Total Yield in Wh]]-Table2[[#This Row],[Target Yield Wh]])</f>
        <v>18313</v>
      </c>
      <c r="K864" s="9">
        <f>Table2[[#This Row],[Total Yield in Wh]]*0.001*0.1</f>
        <v>6.9010000000000007</v>
      </c>
      <c r="L864" s="8"/>
      <c r="M864" s="8"/>
    </row>
    <row r="865" spans="1:13">
      <c r="A865" s="8">
        <f t="shared" si="14"/>
        <v>2020</v>
      </c>
      <c r="B865" s="8">
        <f>MONTH(Table2[[#This Row],[Date]])</f>
        <v>11</v>
      </c>
      <c r="C865" s="10">
        <v>44153</v>
      </c>
      <c r="D865" s="8">
        <v>98040</v>
      </c>
      <c r="E865" s="8">
        <v>50697</v>
      </c>
      <c r="F865" s="8">
        <v>2.8</v>
      </c>
      <c r="G865" s="8">
        <v>3.22</v>
      </c>
      <c r="H865" s="8">
        <v>1.66</v>
      </c>
      <c r="I865" s="9">
        <f>(Table2[[#This Row],[Total Yield in Wh]]-Table2[[#This Row],[Target Yield Wh]])/Table2[[#This Row],[Target Yield Wh]] * 100</f>
        <v>93.38422391857506</v>
      </c>
      <c r="J865" s="8">
        <f>SUM(Table2[[#This Row],[Total Yield in Wh]]-Table2[[#This Row],[Target Yield Wh]])</f>
        <v>47343</v>
      </c>
      <c r="K865" s="9">
        <f>Table2[[#This Row],[Total Yield in Wh]]*0.001*0.1</f>
        <v>9.804000000000002</v>
      </c>
      <c r="L865" s="8"/>
      <c r="M865" s="8"/>
    </row>
    <row r="866" spans="1:13">
      <c r="A866" s="8">
        <f t="shared" si="14"/>
        <v>2020</v>
      </c>
      <c r="B866" s="8">
        <f>MONTH(Table2[[#This Row],[Date]])</f>
        <v>11</v>
      </c>
      <c r="C866" s="10">
        <v>44152</v>
      </c>
      <c r="D866" s="8">
        <v>113690</v>
      </c>
      <c r="E866" s="8">
        <v>50697</v>
      </c>
      <c r="F866" s="8">
        <v>3.25</v>
      </c>
      <c r="G866" s="8">
        <v>3.73</v>
      </c>
      <c r="H866" s="8">
        <v>1.66</v>
      </c>
      <c r="I866" s="9">
        <f>(Table2[[#This Row],[Total Yield in Wh]]-Table2[[#This Row],[Target Yield Wh]])/Table2[[#This Row],[Target Yield Wh]] * 100</f>
        <v>124.25390062528353</v>
      </c>
      <c r="J866" s="8">
        <f>SUM(Table2[[#This Row],[Total Yield in Wh]]-Table2[[#This Row],[Target Yield Wh]])</f>
        <v>62993</v>
      </c>
      <c r="K866" s="9">
        <f>Table2[[#This Row],[Total Yield in Wh]]*0.001*0.1</f>
        <v>11.369</v>
      </c>
      <c r="L866" s="8"/>
      <c r="M866" s="8"/>
    </row>
    <row r="867" spans="1:13">
      <c r="A867" s="8">
        <f t="shared" si="14"/>
        <v>2020</v>
      </c>
      <c r="B867" s="8">
        <f>MONTH(Table2[[#This Row],[Date]])</f>
        <v>11</v>
      </c>
      <c r="C867" s="10">
        <v>44151</v>
      </c>
      <c r="D867" s="8">
        <v>57040</v>
      </c>
      <c r="E867" s="8">
        <v>50697</v>
      </c>
      <c r="F867" s="8">
        <v>1.63</v>
      </c>
      <c r="G867" s="8">
        <v>1.87</v>
      </c>
      <c r="H867" s="8">
        <v>1.66</v>
      </c>
      <c r="I867" s="9">
        <f>(Table2[[#This Row],[Total Yield in Wh]]-Table2[[#This Row],[Target Yield Wh]])/Table2[[#This Row],[Target Yield Wh]] * 100</f>
        <v>12.511588456910665</v>
      </c>
      <c r="J867" s="8">
        <f>SUM(Table2[[#This Row],[Total Yield in Wh]]-Table2[[#This Row],[Target Yield Wh]])</f>
        <v>6343</v>
      </c>
      <c r="K867" s="9">
        <f>Table2[[#This Row],[Total Yield in Wh]]*0.001*0.1</f>
        <v>5.7040000000000006</v>
      </c>
      <c r="L867" s="8"/>
      <c r="M867" s="8"/>
    </row>
    <row r="868" spans="1:13">
      <c r="A868" s="8">
        <f t="shared" si="14"/>
        <v>2020</v>
      </c>
      <c r="B868" s="8">
        <f>MONTH(Table2[[#This Row],[Date]])</f>
        <v>11</v>
      </c>
      <c r="C868" s="10">
        <v>44150</v>
      </c>
      <c r="D868" s="8">
        <v>15040</v>
      </c>
      <c r="E868" s="8">
        <v>50697</v>
      </c>
      <c r="F868" s="8">
        <v>0.43</v>
      </c>
      <c r="G868" s="8">
        <v>0.49</v>
      </c>
      <c r="H868" s="8">
        <v>1.66</v>
      </c>
      <c r="I868" s="9">
        <f>(Table2[[#This Row],[Total Yield in Wh]]-Table2[[#This Row],[Target Yield Wh]])/Table2[[#This Row],[Target Yield Wh]] * 100</f>
        <v>-70.333550308696772</v>
      </c>
      <c r="J868" s="8">
        <f>SUM(Table2[[#This Row],[Total Yield in Wh]]-Table2[[#This Row],[Target Yield Wh]])</f>
        <v>-35657</v>
      </c>
      <c r="K868" s="9">
        <f>Table2[[#This Row],[Total Yield in Wh]]*0.001*0.1</f>
        <v>1.5040000000000002</v>
      </c>
      <c r="L868" s="8"/>
      <c r="M868" s="8"/>
    </row>
    <row r="869" spans="1:13">
      <c r="A869" s="8">
        <f t="shared" si="14"/>
        <v>2020</v>
      </c>
      <c r="B869" s="8">
        <f>MONTH(Table2[[#This Row],[Date]])</f>
        <v>11</v>
      </c>
      <c r="C869" s="10">
        <v>44149</v>
      </c>
      <c r="D869" s="8">
        <v>37540</v>
      </c>
      <c r="E869" s="8">
        <v>50697</v>
      </c>
      <c r="F869" s="8">
        <v>1.07</v>
      </c>
      <c r="G869" s="8">
        <v>1.23</v>
      </c>
      <c r="H869" s="8">
        <v>1.66</v>
      </c>
      <c r="I869" s="9">
        <f>(Table2[[#This Row],[Total Yield in Wh]]-Table2[[#This Row],[Target Yield Wh]])/Table2[[#This Row],[Target Yield Wh]] * 100</f>
        <v>-25.9522259699785</v>
      </c>
      <c r="J869" s="8">
        <f>SUM(Table2[[#This Row],[Total Yield in Wh]]-Table2[[#This Row],[Target Yield Wh]])</f>
        <v>-13157</v>
      </c>
      <c r="K869" s="9">
        <f>Table2[[#This Row],[Total Yield in Wh]]*0.001*0.1</f>
        <v>3.754</v>
      </c>
      <c r="L869" s="8"/>
      <c r="M869" s="8"/>
    </row>
    <row r="870" spans="1:13">
      <c r="A870" s="8">
        <f t="shared" si="14"/>
        <v>2020</v>
      </c>
      <c r="B870" s="8">
        <f>MONTH(Table2[[#This Row],[Date]])</f>
        <v>11</v>
      </c>
      <c r="C870" s="10">
        <v>44148</v>
      </c>
      <c r="D870" s="8">
        <v>116410</v>
      </c>
      <c r="E870" s="8">
        <v>50697</v>
      </c>
      <c r="F870" s="8">
        <v>3.33</v>
      </c>
      <c r="G870" s="8">
        <v>3.82</v>
      </c>
      <c r="H870" s="8">
        <v>1.66</v>
      </c>
      <c r="I870" s="9">
        <f>(Table2[[#This Row],[Total Yield in Wh]]-Table2[[#This Row],[Target Yield Wh]])/Table2[[#This Row],[Target Yield Wh]] * 100</f>
        <v>129.6191096120086</v>
      </c>
      <c r="J870" s="8">
        <f>SUM(Table2[[#This Row],[Total Yield in Wh]]-Table2[[#This Row],[Target Yield Wh]])</f>
        <v>65713</v>
      </c>
      <c r="K870" s="9">
        <f>Table2[[#This Row],[Total Yield in Wh]]*0.001*0.1</f>
        <v>11.641</v>
      </c>
      <c r="L870" s="8"/>
      <c r="M870" s="8"/>
    </row>
    <row r="871" spans="1:13">
      <c r="A871" s="8">
        <f t="shared" si="14"/>
        <v>2020</v>
      </c>
      <c r="B871" s="8">
        <f>MONTH(Table2[[#This Row],[Date]])</f>
        <v>11</v>
      </c>
      <c r="C871" s="10">
        <v>44147</v>
      </c>
      <c r="D871" s="8">
        <v>101410</v>
      </c>
      <c r="E871" s="8">
        <v>50697</v>
      </c>
      <c r="F871" s="8">
        <v>2.9</v>
      </c>
      <c r="G871" s="8">
        <v>3.33</v>
      </c>
      <c r="H871" s="8">
        <v>1.66</v>
      </c>
      <c r="I871" s="9">
        <f>(Table2[[#This Row],[Total Yield in Wh]]-Table2[[#This Row],[Target Yield Wh]])/Table2[[#This Row],[Target Yield Wh]] * 100</f>
        <v>100.03156005286309</v>
      </c>
      <c r="J871" s="8">
        <f>SUM(Table2[[#This Row],[Total Yield in Wh]]-Table2[[#This Row],[Target Yield Wh]])</f>
        <v>50713</v>
      </c>
      <c r="K871" s="9">
        <f>Table2[[#This Row],[Total Yield in Wh]]*0.001*0.1</f>
        <v>10.141</v>
      </c>
      <c r="L871" s="8"/>
      <c r="M871" s="8"/>
    </row>
    <row r="872" spans="1:13">
      <c r="A872" s="8">
        <f t="shared" si="14"/>
        <v>2020</v>
      </c>
      <c r="B872" s="8">
        <f>MONTH(Table2[[#This Row],[Date]])</f>
        <v>11</v>
      </c>
      <c r="C872" s="10">
        <v>44146</v>
      </c>
      <c r="D872" s="8">
        <v>118950</v>
      </c>
      <c r="E872" s="8">
        <v>50697</v>
      </c>
      <c r="F872" s="8">
        <v>3.4</v>
      </c>
      <c r="G872" s="8">
        <v>3.9</v>
      </c>
      <c r="H872" s="8">
        <v>1.66</v>
      </c>
      <c r="I872" s="9">
        <f>(Table2[[#This Row],[Total Yield in Wh]]-Table2[[#This Row],[Target Yield Wh]])/Table2[[#This Row],[Target Yield Wh]] * 100</f>
        <v>134.62926800402391</v>
      </c>
      <c r="J872" s="8">
        <f>SUM(Table2[[#This Row],[Total Yield in Wh]]-Table2[[#This Row],[Target Yield Wh]])</f>
        <v>68253</v>
      </c>
      <c r="K872" s="9">
        <f>Table2[[#This Row],[Total Yield in Wh]]*0.001*0.1</f>
        <v>11.895000000000001</v>
      </c>
      <c r="L872" s="8"/>
      <c r="M872" s="8"/>
    </row>
    <row r="873" spans="1:13">
      <c r="A873" s="8">
        <f t="shared" si="14"/>
        <v>2020</v>
      </c>
      <c r="B873" s="8">
        <f>MONTH(Table2[[#This Row],[Date]])</f>
        <v>11</v>
      </c>
      <c r="C873" s="10">
        <v>44145</v>
      </c>
      <c r="D873" s="8">
        <v>4540</v>
      </c>
      <c r="E873" s="8">
        <v>50697</v>
      </c>
      <c r="F873" s="8">
        <v>0.13</v>
      </c>
      <c r="G873" s="8">
        <v>0.15</v>
      </c>
      <c r="H873" s="8">
        <v>1.66</v>
      </c>
      <c r="I873" s="9">
        <f>(Table2[[#This Row],[Total Yield in Wh]]-Table2[[#This Row],[Target Yield Wh]])/Table2[[#This Row],[Target Yield Wh]] * 100</f>
        <v>-91.04483500009863</v>
      </c>
      <c r="J873" s="8">
        <f>SUM(Table2[[#This Row],[Total Yield in Wh]]-Table2[[#This Row],[Target Yield Wh]])</f>
        <v>-46157</v>
      </c>
      <c r="K873" s="9">
        <f>Table2[[#This Row],[Total Yield in Wh]]*0.001*0.1</f>
        <v>0.45400000000000001</v>
      </c>
      <c r="L873" s="8"/>
      <c r="M873" s="8"/>
    </row>
    <row r="874" spans="1:13">
      <c r="A874" s="8">
        <f t="shared" si="14"/>
        <v>2020</v>
      </c>
      <c r="B874" s="8">
        <f>MONTH(Table2[[#This Row],[Date]])</f>
        <v>11</v>
      </c>
      <c r="C874" s="10">
        <v>44144</v>
      </c>
      <c r="D874" s="8">
        <v>79140</v>
      </c>
      <c r="E874" s="8">
        <v>50697</v>
      </c>
      <c r="F874" s="8">
        <v>2.2599999999999998</v>
      </c>
      <c r="G874" s="8">
        <v>2.6</v>
      </c>
      <c r="H874" s="8">
        <v>1.66</v>
      </c>
      <c r="I874" s="9">
        <f>(Table2[[#This Row],[Total Yield in Wh]]-Table2[[#This Row],[Target Yield Wh]])/Table2[[#This Row],[Target Yield Wh]] * 100</f>
        <v>56.103911474051714</v>
      </c>
      <c r="J874" s="8">
        <f>SUM(Table2[[#This Row],[Total Yield in Wh]]-Table2[[#This Row],[Target Yield Wh]])</f>
        <v>28443</v>
      </c>
      <c r="K874" s="9">
        <f>Table2[[#This Row],[Total Yield in Wh]]*0.001*0.1</f>
        <v>7.9140000000000006</v>
      </c>
      <c r="L874" s="8"/>
      <c r="M874" s="8"/>
    </row>
    <row r="875" spans="1:13">
      <c r="A875" s="8">
        <f t="shared" si="14"/>
        <v>2020</v>
      </c>
      <c r="B875" s="8">
        <f>MONTH(Table2[[#This Row],[Date]])</f>
        <v>11</v>
      </c>
      <c r="C875" s="10">
        <v>44143</v>
      </c>
      <c r="D875" s="8">
        <v>95850</v>
      </c>
      <c r="E875" s="8">
        <v>50697</v>
      </c>
      <c r="F875" s="8">
        <v>2.74</v>
      </c>
      <c r="G875" s="8">
        <v>3.14</v>
      </c>
      <c r="H875" s="8">
        <v>1.66</v>
      </c>
      <c r="I875" s="9">
        <f>(Table2[[#This Row],[Total Yield in Wh]]-Table2[[#This Row],[Target Yield Wh]])/Table2[[#This Row],[Target Yield Wh]] * 100</f>
        <v>89.064441682939815</v>
      </c>
      <c r="J875" s="8">
        <f>SUM(Table2[[#This Row],[Total Yield in Wh]]-Table2[[#This Row],[Target Yield Wh]])</f>
        <v>45153</v>
      </c>
      <c r="K875" s="9">
        <f>Table2[[#This Row],[Total Yield in Wh]]*0.001*0.1</f>
        <v>9.5850000000000009</v>
      </c>
      <c r="L875" s="8"/>
      <c r="M875" s="8"/>
    </row>
    <row r="876" spans="1:13">
      <c r="A876" s="8">
        <f t="shared" si="14"/>
        <v>2020</v>
      </c>
      <c r="B876" s="8">
        <f>MONTH(Table2[[#This Row],[Date]])</f>
        <v>11</v>
      </c>
      <c r="C876" s="10">
        <v>44142</v>
      </c>
      <c r="D876" s="8">
        <v>112030</v>
      </c>
      <c r="E876" s="8">
        <v>50697</v>
      </c>
      <c r="F876" s="8">
        <v>3.2</v>
      </c>
      <c r="G876" s="8">
        <v>3.67</v>
      </c>
      <c r="H876" s="8">
        <v>1.66</v>
      </c>
      <c r="I876" s="9">
        <f>(Table2[[#This Row],[Total Yield in Wh]]-Table2[[#This Row],[Target Yield Wh]])/Table2[[#This Row],[Target Yield Wh]] * 100</f>
        <v>120.97954514073813</v>
      </c>
      <c r="J876" s="8">
        <f>SUM(Table2[[#This Row],[Total Yield in Wh]]-Table2[[#This Row],[Target Yield Wh]])</f>
        <v>61333</v>
      </c>
      <c r="K876" s="9">
        <f>Table2[[#This Row],[Total Yield in Wh]]*0.001*0.1</f>
        <v>11.203000000000001</v>
      </c>
      <c r="L876" s="8"/>
      <c r="M876" s="8"/>
    </row>
    <row r="877" spans="1:13">
      <c r="A877" s="8">
        <f t="shared" si="14"/>
        <v>2020</v>
      </c>
      <c r="B877" s="8">
        <f>MONTH(Table2[[#This Row],[Date]])</f>
        <v>11</v>
      </c>
      <c r="C877" s="10">
        <v>44141</v>
      </c>
      <c r="D877" s="8">
        <v>108220</v>
      </c>
      <c r="E877" s="8">
        <v>50697</v>
      </c>
      <c r="F877" s="8">
        <v>3.09</v>
      </c>
      <c r="G877" s="8">
        <v>3.55</v>
      </c>
      <c r="H877" s="8">
        <v>1.66</v>
      </c>
      <c r="I877" s="9">
        <f>(Table2[[#This Row],[Total Yield in Wh]]-Table2[[#This Row],[Target Yield Wh]])/Table2[[#This Row],[Target Yield Wh]] * 100</f>
        <v>113.46430755271516</v>
      </c>
      <c r="J877" s="8">
        <f>SUM(Table2[[#This Row],[Total Yield in Wh]]-Table2[[#This Row],[Target Yield Wh]])</f>
        <v>57523</v>
      </c>
      <c r="K877" s="9">
        <f>Table2[[#This Row],[Total Yield in Wh]]*0.001*0.1</f>
        <v>10.822000000000001</v>
      </c>
      <c r="L877" s="8"/>
      <c r="M877" s="8"/>
    </row>
    <row r="878" spans="1:13">
      <c r="A878" s="8">
        <f t="shared" si="14"/>
        <v>2020</v>
      </c>
      <c r="B878" s="8">
        <f>MONTH(Table2[[#This Row],[Date]])</f>
        <v>11</v>
      </c>
      <c r="C878" s="10">
        <v>44140</v>
      </c>
      <c r="D878" s="8">
        <v>105150</v>
      </c>
      <c r="E878" s="8">
        <v>50697</v>
      </c>
      <c r="F878" s="8">
        <v>3.01</v>
      </c>
      <c r="G878" s="8">
        <v>3.45</v>
      </c>
      <c r="H878" s="8">
        <v>1.66</v>
      </c>
      <c r="I878" s="9">
        <f>(Table2[[#This Row],[Total Yield in Wh]]-Table2[[#This Row],[Target Yield Wh]])/Table2[[#This Row],[Target Yield Wh]] * 100</f>
        <v>107.40872240961004</v>
      </c>
      <c r="J878" s="8">
        <f>SUM(Table2[[#This Row],[Total Yield in Wh]]-Table2[[#This Row],[Target Yield Wh]])</f>
        <v>54453</v>
      </c>
      <c r="K878" s="9">
        <f>Table2[[#This Row],[Total Yield in Wh]]*0.001*0.1</f>
        <v>10.515000000000001</v>
      </c>
      <c r="L878" s="8"/>
      <c r="M878" s="8"/>
    </row>
    <row r="879" spans="1:13">
      <c r="A879" s="8">
        <f t="shared" si="14"/>
        <v>2020</v>
      </c>
      <c r="B879" s="8">
        <f>MONTH(Table2[[#This Row],[Date]])</f>
        <v>11</v>
      </c>
      <c r="C879" s="10">
        <v>44139</v>
      </c>
      <c r="D879" s="8">
        <v>118310</v>
      </c>
      <c r="E879" s="8">
        <v>50697</v>
      </c>
      <c r="F879" s="8">
        <v>3.38</v>
      </c>
      <c r="G879" s="8">
        <v>3.88</v>
      </c>
      <c r="H879" s="8">
        <v>1.66</v>
      </c>
      <c r="I879" s="9">
        <f>(Table2[[#This Row],[Total Yield in Wh]]-Table2[[#This Row],[Target Yield Wh]])/Table2[[#This Row],[Target Yield Wh]] * 100</f>
        <v>133.36686588950039</v>
      </c>
      <c r="J879" s="8">
        <f>SUM(Table2[[#This Row],[Total Yield in Wh]]-Table2[[#This Row],[Target Yield Wh]])</f>
        <v>67613</v>
      </c>
      <c r="K879" s="9">
        <f>Table2[[#This Row],[Total Yield in Wh]]*0.001*0.1</f>
        <v>11.831000000000001</v>
      </c>
      <c r="L879" s="8"/>
      <c r="M879" s="8"/>
    </row>
    <row r="880" spans="1:13">
      <c r="A880" s="8">
        <f t="shared" si="14"/>
        <v>2020</v>
      </c>
      <c r="B880" s="8">
        <f>MONTH(Table2[[#This Row],[Date]])</f>
        <v>11</v>
      </c>
      <c r="C880" s="10">
        <v>44138</v>
      </c>
      <c r="D880" s="8">
        <v>123480</v>
      </c>
      <c r="E880" s="8">
        <v>50697</v>
      </c>
      <c r="F880" s="8">
        <v>3.53</v>
      </c>
      <c r="G880" s="8">
        <v>4.05</v>
      </c>
      <c r="H880" s="8">
        <v>1.66</v>
      </c>
      <c r="I880" s="9">
        <f>(Table2[[#This Row],[Total Yield in Wh]]-Table2[[#This Row],[Target Yield Wh]])/Table2[[#This Row],[Target Yield Wh]] * 100</f>
        <v>143.56470797088585</v>
      </c>
      <c r="J880" s="8">
        <f>SUM(Table2[[#This Row],[Total Yield in Wh]]-Table2[[#This Row],[Target Yield Wh]])</f>
        <v>72783</v>
      </c>
      <c r="K880" s="9">
        <f>Table2[[#This Row],[Total Yield in Wh]]*0.001*0.1</f>
        <v>12.348000000000001</v>
      </c>
      <c r="L880" s="8"/>
      <c r="M880" s="8"/>
    </row>
    <row r="881" spans="1:13">
      <c r="A881" s="8">
        <f t="shared" si="14"/>
        <v>2020</v>
      </c>
      <c r="B881" s="8">
        <f>MONTH(Table2[[#This Row],[Date]])</f>
        <v>11</v>
      </c>
      <c r="C881" s="10">
        <v>44137</v>
      </c>
      <c r="D881" s="8">
        <v>119330</v>
      </c>
      <c r="E881" s="8">
        <v>50697</v>
      </c>
      <c r="F881" s="8">
        <v>3.41</v>
      </c>
      <c r="G881" s="8">
        <v>3.91</v>
      </c>
      <c r="H881" s="8">
        <v>1.66</v>
      </c>
      <c r="I881" s="9">
        <f>(Table2[[#This Row],[Total Yield in Wh]]-Table2[[#This Row],[Target Yield Wh]])/Table2[[#This Row],[Target Yield Wh]] * 100</f>
        <v>135.37881925952226</v>
      </c>
      <c r="J881" s="8">
        <f>SUM(Table2[[#This Row],[Total Yield in Wh]]-Table2[[#This Row],[Target Yield Wh]])</f>
        <v>68633</v>
      </c>
      <c r="K881" s="9">
        <f>Table2[[#This Row],[Total Yield in Wh]]*0.001*0.1</f>
        <v>11.933</v>
      </c>
      <c r="L881" s="8"/>
      <c r="M881" s="8"/>
    </row>
    <row r="882" spans="1:13">
      <c r="A882" s="8">
        <f t="shared" si="14"/>
        <v>2020</v>
      </c>
      <c r="B882" s="8">
        <f>MONTH(Table2[[#This Row],[Date]])</f>
        <v>11</v>
      </c>
      <c r="C882" s="10">
        <v>44136</v>
      </c>
      <c r="D882" s="8">
        <v>121520</v>
      </c>
      <c r="E882" s="8">
        <v>50697</v>
      </c>
      <c r="F882" s="8">
        <v>3.47</v>
      </c>
      <c r="G882" s="8">
        <v>3.99</v>
      </c>
      <c r="H882" s="8">
        <v>1.66</v>
      </c>
      <c r="I882" s="9">
        <f>(Table2[[#This Row],[Total Yield in Wh]]-Table2[[#This Row],[Target Yield Wh]])/Table2[[#This Row],[Target Yield Wh]] * 100</f>
        <v>139.6986014951575</v>
      </c>
      <c r="J882" s="8">
        <f>SUM(Table2[[#This Row],[Total Yield in Wh]]-Table2[[#This Row],[Target Yield Wh]])</f>
        <v>70823</v>
      </c>
      <c r="K882" s="9">
        <f>Table2[[#This Row],[Total Yield in Wh]]*0.001*0.1</f>
        <v>12.152000000000001</v>
      </c>
      <c r="L882" s="8"/>
      <c r="M882" s="8"/>
    </row>
    <row r="883" spans="1:13">
      <c r="A883" s="8">
        <f t="shared" si="14"/>
        <v>2020</v>
      </c>
      <c r="B883" s="8">
        <f>MONTH(Table2[[#This Row],[Date]])</f>
        <v>10</v>
      </c>
      <c r="C883" s="10">
        <v>44135</v>
      </c>
      <c r="D883" s="8">
        <v>128980</v>
      </c>
      <c r="E883" s="8">
        <v>73593</v>
      </c>
      <c r="F883" s="8">
        <v>3.69</v>
      </c>
      <c r="G883" s="8">
        <v>4.2300000000000004</v>
      </c>
      <c r="H883" s="8">
        <v>2.41</v>
      </c>
      <c r="I883" s="9">
        <f>(Table2[[#This Row],[Total Yield in Wh]]-Table2[[#This Row],[Target Yield Wh]])/Table2[[#This Row],[Target Yield Wh]] * 100</f>
        <v>75.261234084763501</v>
      </c>
      <c r="J883" s="8">
        <f>SUM(Table2[[#This Row],[Total Yield in Wh]]-Table2[[#This Row],[Target Yield Wh]])</f>
        <v>55387</v>
      </c>
      <c r="K883" s="9">
        <f>Table2[[#This Row],[Total Yield in Wh]]*0.001*0.1</f>
        <v>12.898</v>
      </c>
      <c r="L883" s="8"/>
      <c r="M883" s="8"/>
    </row>
    <row r="884" spans="1:13">
      <c r="A884" s="8">
        <f t="shared" si="14"/>
        <v>2020</v>
      </c>
      <c r="B884" s="8">
        <f>MONTH(Table2[[#This Row],[Date]])</f>
        <v>10</v>
      </c>
      <c r="C884" s="10">
        <v>44134</v>
      </c>
      <c r="D884" s="8">
        <v>137160</v>
      </c>
      <c r="E884" s="8">
        <v>73593</v>
      </c>
      <c r="F884" s="8">
        <v>3.92</v>
      </c>
      <c r="G884" s="8">
        <v>4.5</v>
      </c>
      <c r="H884" s="8">
        <v>2.41</v>
      </c>
      <c r="I884" s="9">
        <f>(Table2[[#This Row],[Total Yield in Wh]]-Table2[[#This Row],[Target Yield Wh]])/Table2[[#This Row],[Target Yield Wh]] * 100</f>
        <v>86.376421670539315</v>
      </c>
      <c r="J884" s="8">
        <f>SUM(Table2[[#This Row],[Total Yield in Wh]]-Table2[[#This Row],[Target Yield Wh]])</f>
        <v>63567</v>
      </c>
      <c r="K884" s="9">
        <f>Table2[[#This Row],[Total Yield in Wh]]*0.001*0.1</f>
        <v>13.716000000000001</v>
      </c>
      <c r="L884" s="8"/>
      <c r="M884" s="8"/>
    </row>
    <row r="885" spans="1:13">
      <c r="A885" s="8">
        <f t="shared" si="14"/>
        <v>2020</v>
      </c>
      <c r="B885" s="8">
        <f>MONTH(Table2[[#This Row],[Date]])</f>
        <v>10</v>
      </c>
      <c r="C885" s="10">
        <v>44133</v>
      </c>
      <c r="D885" s="8">
        <v>40850</v>
      </c>
      <c r="E885" s="8">
        <v>73593</v>
      </c>
      <c r="F885" s="8">
        <v>1.17</v>
      </c>
      <c r="G885" s="8">
        <v>1.34</v>
      </c>
      <c r="H885" s="8">
        <v>2.41</v>
      </c>
      <c r="I885" s="9">
        <f>(Table2[[#This Row],[Total Yield in Wh]]-Table2[[#This Row],[Target Yield Wh]])/Table2[[#This Row],[Target Yield Wh]] * 100</f>
        <v>-44.492003315532727</v>
      </c>
      <c r="J885" s="8">
        <f>SUM(Table2[[#This Row],[Total Yield in Wh]]-Table2[[#This Row],[Target Yield Wh]])</f>
        <v>-32743</v>
      </c>
      <c r="K885" s="9">
        <f>Table2[[#This Row],[Total Yield in Wh]]*0.001*0.1</f>
        <v>4.085</v>
      </c>
      <c r="L885" s="8"/>
      <c r="M885" s="8"/>
    </row>
    <row r="886" spans="1:13">
      <c r="A886" s="8">
        <f t="shared" si="14"/>
        <v>2020</v>
      </c>
      <c r="B886" s="8">
        <f>MONTH(Table2[[#This Row],[Date]])</f>
        <v>10</v>
      </c>
      <c r="C886" s="10">
        <v>44132</v>
      </c>
      <c r="D886" s="8">
        <v>118610</v>
      </c>
      <c r="E886" s="8">
        <v>73593</v>
      </c>
      <c r="F886" s="8">
        <v>3.39</v>
      </c>
      <c r="G886" s="8">
        <v>3.89</v>
      </c>
      <c r="H886" s="8">
        <v>2.41</v>
      </c>
      <c r="I886" s="9">
        <f>(Table2[[#This Row],[Total Yield in Wh]]-Table2[[#This Row],[Target Yield Wh]])/Table2[[#This Row],[Target Yield Wh]] * 100</f>
        <v>61.170219993749406</v>
      </c>
      <c r="J886" s="8">
        <f>SUM(Table2[[#This Row],[Total Yield in Wh]]-Table2[[#This Row],[Target Yield Wh]])</f>
        <v>45017</v>
      </c>
      <c r="K886" s="9">
        <f>Table2[[#This Row],[Total Yield in Wh]]*0.001*0.1</f>
        <v>11.861000000000001</v>
      </c>
      <c r="L886" s="8"/>
      <c r="M886" s="8"/>
    </row>
    <row r="887" spans="1:13">
      <c r="A887" s="8">
        <f t="shared" si="14"/>
        <v>2020</v>
      </c>
      <c r="B887" s="8">
        <f>MONTH(Table2[[#This Row],[Date]])</f>
        <v>10</v>
      </c>
      <c r="C887" s="10">
        <v>44131</v>
      </c>
      <c r="D887" s="8">
        <v>123180</v>
      </c>
      <c r="E887" s="8">
        <v>73593</v>
      </c>
      <c r="F887" s="8">
        <v>3.52</v>
      </c>
      <c r="G887" s="8">
        <v>4.04</v>
      </c>
      <c r="H887" s="8">
        <v>2.41</v>
      </c>
      <c r="I887" s="9">
        <f>(Table2[[#This Row],[Total Yield in Wh]]-Table2[[#This Row],[Target Yield Wh]])/Table2[[#This Row],[Target Yield Wh]] * 100</f>
        <v>67.380049732990912</v>
      </c>
      <c r="J887" s="8">
        <f>SUM(Table2[[#This Row],[Total Yield in Wh]]-Table2[[#This Row],[Target Yield Wh]])</f>
        <v>49587</v>
      </c>
      <c r="K887" s="9">
        <f>Table2[[#This Row],[Total Yield in Wh]]*0.001*0.1</f>
        <v>12.318000000000001</v>
      </c>
      <c r="L887" s="8"/>
      <c r="M887" s="8"/>
    </row>
    <row r="888" spans="1:13">
      <c r="A888" s="8">
        <f t="shared" si="14"/>
        <v>2020</v>
      </c>
      <c r="B888" s="8">
        <f>MONTH(Table2[[#This Row],[Date]])</f>
        <v>10</v>
      </c>
      <c r="C888" s="10">
        <v>44130</v>
      </c>
      <c r="D888" s="8">
        <v>59630</v>
      </c>
      <c r="E888" s="8">
        <v>73593</v>
      </c>
      <c r="F888" s="8">
        <v>1.7</v>
      </c>
      <c r="G888" s="8">
        <v>1.96</v>
      </c>
      <c r="H888" s="8">
        <v>2.41</v>
      </c>
      <c r="I888" s="9">
        <f>(Table2[[#This Row],[Total Yield in Wh]]-Table2[[#This Row],[Target Yield Wh]])/Table2[[#This Row],[Target Yield Wh]] * 100</f>
        <v>-18.973271914448386</v>
      </c>
      <c r="J888" s="8">
        <f>SUM(Table2[[#This Row],[Total Yield in Wh]]-Table2[[#This Row],[Target Yield Wh]])</f>
        <v>-13963</v>
      </c>
      <c r="K888" s="9">
        <f>Table2[[#This Row],[Total Yield in Wh]]*0.001*0.1</f>
        <v>5.963000000000001</v>
      </c>
      <c r="L888" s="8"/>
      <c r="M888" s="8"/>
    </row>
    <row r="889" spans="1:13">
      <c r="A889" s="8">
        <f t="shared" si="14"/>
        <v>2020</v>
      </c>
      <c r="B889" s="8">
        <f>MONTH(Table2[[#This Row],[Date]])</f>
        <v>10</v>
      </c>
      <c r="C889" s="10">
        <v>44129</v>
      </c>
      <c r="D889" s="8">
        <v>29060</v>
      </c>
      <c r="E889" s="8">
        <v>73593</v>
      </c>
      <c r="F889" s="8">
        <v>0.83</v>
      </c>
      <c r="G889" s="8">
        <v>0.95</v>
      </c>
      <c r="H889" s="8">
        <v>2.41</v>
      </c>
      <c r="I889" s="9">
        <f>(Table2[[#This Row],[Total Yield in Wh]]-Table2[[#This Row],[Target Yield Wh]])/Table2[[#This Row],[Target Yield Wh]] * 100</f>
        <v>-60.512548747842864</v>
      </c>
      <c r="J889" s="8">
        <f>SUM(Table2[[#This Row],[Total Yield in Wh]]-Table2[[#This Row],[Target Yield Wh]])</f>
        <v>-44533</v>
      </c>
      <c r="K889" s="9">
        <f>Table2[[#This Row],[Total Yield in Wh]]*0.001*0.1</f>
        <v>2.9060000000000006</v>
      </c>
      <c r="L889" s="8"/>
      <c r="M889" s="8"/>
    </row>
    <row r="890" spans="1:13">
      <c r="A890" s="8">
        <f t="shared" si="14"/>
        <v>2020</v>
      </c>
      <c r="B890" s="8">
        <f>MONTH(Table2[[#This Row],[Date]])</f>
        <v>10</v>
      </c>
      <c r="C890" s="10">
        <v>44128</v>
      </c>
      <c r="D890" s="8">
        <v>84130</v>
      </c>
      <c r="E890" s="8">
        <v>73593</v>
      </c>
      <c r="F890" s="8">
        <v>2.41</v>
      </c>
      <c r="G890" s="8">
        <v>2.76</v>
      </c>
      <c r="H890" s="8">
        <v>2.41</v>
      </c>
      <c r="I890" s="9">
        <f>(Table2[[#This Row],[Total Yield in Wh]]-Table2[[#This Row],[Target Yield Wh]])/Table2[[#This Row],[Target Yield Wh]] * 100</f>
        <v>14.317937847349613</v>
      </c>
      <c r="J890" s="8">
        <f>SUM(Table2[[#This Row],[Total Yield in Wh]]-Table2[[#This Row],[Target Yield Wh]])</f>
        <v>10537</v>
      </c>
      <c r="K890" s="9">
        <f>Table2[[#This Row],[Total Yield in Wh]]*0.001*0.1</f>
        <v>8.4130000000000003</v>
      </c>
      <c r="L890" s="8"/>
      <c r="M890" s="8"/>
    </row>
    <row r="891" spans="1:13">
      <c r="A891" s="8">
        <f t="shared" si="14"/>
        <v>2020</v>
      </c>
      <c r="B891" s="8">
        <f>MONTH(Table2[[#This Row],[Date]])</f>
        <v>10</v>
      </c>
      <c r="C891" s="10">
        <v>44127</v>
      </c>
      <c r="D891" s="8">
        <v>23220</v>
      </c>
      <c r="E891" s="8">
        <v>73593</v>
      </c>
      <c r="F891" s="8">
        <v>0.66</v>
      </c>
      <c r="G891" s="8">
        <v>0.76</v>
      </c>
      <c r="H891" s="8">
        <v>2.41</v>
      </c>
      <c r="I891" s="9">
        <f>(Table2[[#This Row],[Total Yield in Wh]]-Table2[[#This Row],[Target Yield Wh]])/Table2[[#This Row],[Target Yield Wh]] * 100</f>
        <v>-68.448086095144916</v>
      </c>
      <c r="J891" s="8">
        <f>SUM(Table2[[#This Row],[Total Yield in Wh]]-Table2[[#This Row],[Target Yield Wh]])</f>
        <v>-50373</v>
      </c>
      <c r="K891" s="9">
        <f>Table2[[#This Row],[Total Yield in Wh]]*0.001*0.1</f>
        <v>2.3220000000000001</v>
      </c>
      <c r="L891" s="8"/>
      <c r="M891" s="8"/>
    </row>
    <row r="892" spans="1:13">
      <c r="A892" s="8">
        <f t="shared" si="14"/>
        <v>2020</v>
      </c>
      <c r="B892" s="8">
        <f>MONTH(Table2[[#This Row],[Date]])</f>
        <v>10</v>
      </c>
      <c r="C892" s="10">
        <v>44126</v>
      </c>
      <c r="D892" s="8">
        <v>9460</v>
      </c>
      <c r="E892" s="8">
        <v>73593</v>
      </c>
      <c r="F892" s="8">
        <v>0.27</v>
      </c>
      <c r="G892" s="8">
        <v>0.31</v>
      </c>
      <c r="H892" s="8">
        <v>2.41</v>
      </c>
      <c r="I892" s="9">
        <f>(Table2[[#This Row],[Total Yield in Wh]]-Table2[[#This Row],[Target Yield Wh]])/Table2[[#This Row],[Target Yield Wh]] * 100</f>
        <v>-87.145516557281269</v>
      </c>
      <c r="J892" s="8">
        <f>SUM(Table2[[#This Row],[Total Yield in Wh]]-Table2[[#This Row],[Target Yield Wh]])</f>
        <v>-64133</v>
      </c>
      <c r="K892" s="9">
        <f>Table2[[#This Row],[Total Yield in Wh]]*0.001*0.1</f>
        <v>0.94600000000000017</v>
      </c>
      <c r="L892" s="8"/>
      <c r="M892" s="8"/>
    </row>
    <row r="893" spans="1:13">
      <c r="A893" s="8">
        <f t="shared" si="14"/>
        <v>2020</v>
      </c>
      <c r="B893" s="8">
        <f>MONTH(Table2[[#This Row],[Date]])</f>
        <v>10</v>
      </c>
      <c r="C893" s="10">
        <v>44125</v>
      </c>
      <c r="D893" s="8">
        <v>116340</v>
      </c>
      <c r="E893" s="8">
        <v>73593</v>
      </c>
      <c r="F893" s="8">
        <v>3.33</v>
      </c>
      <c r="G893" s="8">
        <v>3.82</v>
      </c>
      <c r="H893" s="8">
        <v>2.41</v>
      </c>
      <c r="I893" s="9">
        <f>(Table2[[#This Row],[Total Yield in Wh]]-Table2[[#This Row],[Target Yield Wh]])/Table2[[#This Row],[Target Yield Wh]] * 100</f>
        <v>58.085687497452199</v>
      </c>
      <c r="J893" s="8">
        <f>SUM(Table2[[#This Row],[Total Yield in Wh]]-Table2[[#This Row],[Target Yield Wh]])</f>
        <v>42747</v>
      </c>
      <c r="K893" s="9">
        <f>Table2[[#This Row],[Total Yield in Wh]]*0.001*0.1</f>
        <v>11.634</v>
      </c>
      <c r="L893" s="8"/>
      <c r="M893" s="8"/>
    </row>
    <row r="894" spans="1:13">
      <c r="A894" s="8">
        <f t="shared" si="14"/>
        <v>2020</v>
      </c>
      <c r="B894" s="8">
        <f>MONTH(Table2[[#This Row],[Date]])</f>
        <v>10</v>
      </c>
      <c r="C894" s="10">
        <v>44124</v>
      </c>
      <c r="D894" s="8">
        <v>67330</v>
      </c>
      <c r="E894" s="8">
        <v>73593</v>
      </c>
      <c r="F894" s="8">
        <v>1.92</v>
      </c>
      <c r="G894" s="8">
        <v>2.21</v>
      </c>
      <c r="H894" s="8">
        <v>2.41</v>
      </c>
      <c r="I894" s="9">
        <f>(Table2[[#This Row],[Total Yield in Wh]]-Table2[[#This Row],[Target Yield Wh]])/Table2[[#This Row],[Target Yield Wh]] * 100</f>
        <v>-8.5103202750261584</v>
      </c>
      <c r="J894" s="8">
        <f>SUM(Table2[[#This Row],[Total Yield in Wh]]-Table2[[#This Row],[Target Yield Wh]])</f>
        <v>-6263</v>
      </c>
      <c r="K894" s="9">
        <f>Table2[[#This Row],[Total Yield in Wh]]*0.001*0.1</f>
        <v>6.7330000000000005</v>
      </c>
      <c r="L894" s="8"/>
      <c r="M894" s="8"/>
    </row>
    <row r="895" spans="1:13">
      <c r="A895" s="8">
        <f t="shared" si="14"/>
        <v>2020</v>
      </c>
      <c r="B895" s="8">
        <f>MONTH(Table2[[#This Row],[Date]])</f>
        <v>10</v>
      </c>
      <c r="C895" s="10">
        <v>44123</v>
      </c>
      <c r="D895" s="8">
        <v>41110</v>
      </c>
      <c r="E895" s="8">
        <v>73593</v>
      </c>
      <c r="F895" s="8">
        <v>1.18</v>
      </c>
      <c r="G895" s="8">
        <v>1.35</v>
      </c>
      <c r="H895" s="8">
        <v>2.41</v>
      </c>
      <c r="I895" s="9">
        <f>(Table2[[#This Row],[Total Yield in Wh]]-Table2[[#This Row],[Target Yield Wh]])/Table2[[#This Row],[Target Yield Wh]] * 100</f>
        <v>-44.138708844591193</v>
      </c>
      <c r="J895" s="8">
        <f>SUM(Table2[[#This Row],[Total Yield in Wh]]-Table2[[#This Row],[Target Yield Wh]])</f>
        <v>-32483</v>
      </c>
      <c r="K895" s="9">
        <f>Table2[[#This Row],[Total Yield in Wh]]*0.001*0.1</f>
        <v>4.1109999999999998</v>
      </c>
      <c r="L895" s="8"/>
      <c r="M895" s="8"/>
    </row>
    <row r="896" spans="1:13">
      <c r="A896" s="8">
        <f t="shared" si="14"/>
        <v>2020</v>
      </c>
      <c r="B896" s="8">
        <f>MONTH(Table2[[#This Row],[Date]])</f>
        <v>10</v>
      </c>
      <c r="C896" s="10">
        <v>44122</v>
      </c>
      <c r="D896" s="8">
        <v>71580</v>
      </c>
      <c r="E896" s="8">
        <v>73593</v>
      </c>
      <c r="F896" s="8">
        <v>2.0499999999999998</v>
      </c>
      <c r="G896" s="8">
        <v>2.35</v>
      </c>
      <c r="H896" s="8">
        <v>2.41</v>
      </c>
      <c r="I896" s="9">
        <f>(Table2[[#This Row],[Total Yield in Wh]]-Table2[[#This Row],[Target Yield Wh]])/Table2[[#This Row],[Target Yield Wh]] * 100</f>
        <v>-2.7353145000203827</v>
      </c>
      <c r="J896" s="8">
        <f>SUM(Table2[[#This Row],[Total Yield in Wh]]-Table2[[#This Row],[Target Yield Wh]])</f>
        <v>-2013</v>
      </c>
      <c r="K896" s="9">
        <f>Table2[[#This Row],[Total Yield in Wh]]*0.001*0.1</f>
        <v>7.1580000000000004</v>
      </c>
      <c r="L896" s="8"/>
      <c r="M896" s="8"/>
    </row>
    <row r="897" spans="1:13">
      <c r="A897" s="8">
        <f t="shared" si="14"/>
        <v>2020</v>
      </c>
      <c r="B897" s="8">
        <f>MONTH(Table2[[#This Row],[Date]])</f>
        <v>10</v>
      </c>
      <c r="C897" s="10">
        <v>44121</v>
      </c>
      <c r="D897" s="8">
        <v>62190</v>
      </c>
      <c r="E897" s="8">
        <v>73593</v>
      </c>
      <c r="F897" s="8">
        <v>1.78</v>
      </c>
      <c r="G897" s="8">
        <v>2.04</v>
      </c>
      <c r="H897" s="8">
        <v>2.41</v>
      </c>
      <c r="I897" s="9">
        <f>(Table2[[#This Row],[Total Yield in Wh]]-Table2[[#This Row],[Target Yield Wh]])/Table2[[#This Row],[Target Yield Wh]] * 100</f>
        <v>-15.494680200562552</v>
      </c>
      <c r="J897" s="8">
        <f>SUM(Table2[[#This Row],[Total Yield in Wh]]-Table2[[#This Row],[Target Yield Wh]])</f>
        <v>-11403</v>
      </c>
      <c r="K897" s="9">
        <f>Table2[[#This Row],[Total Yield in Wh]]*0.001*0.1</f>
        <v>6.2190000000000012</v>
      </c>
      <c r="L897" s="8"/>
      <c r="M897" s="8"/>
    </row>
    <row r="898" spans="1:13">
      <c r="A898" s="8">
        <f t="shared" si="14"/>
        <v>2020</v>
      </c>
      <c r="B898" s="8">
        <f>MONTH(Table2[[#This Row],[Date]])</f>
        <v>10</v>
      </c>
      <c r="C898" s="10">
        <v>44120</v>
      </c>
      <c r="D898" s="8">
        <v>135680</v>
      </c>
      <c r="E898" s="8">
        <v>73593</v>
      </c>
      <c r="F898" s="8">
        <v>3.88</v>
      </c>
      <c r="G898" s="8">
        <v>4.45</v>
      </c>
      <c r="H898" s="8">
        <v>2.41</v>
      </c>
      <c r="I898" s="9">
        <f>(Table2[[#This Row],[Total Yield in Wh]]-Table2[[#This Row],[Target Yield Wh]])/Table2[[#This Row],[Target Yield Wh]] * 100</f>
        <v>84.365360835949062</v>
      </c>
      <c r="J898" s="8">
        <f>SUM(Table2[[#This Row],[Total Yield in Wh]]-Table2[[#This Row],[Target Yield Wh]])</f>
        <v>62087</v>
      </c>
      <c r="K898" s="9">
        <f>Table2[[#This Row],[Total Yield in Wh]]*0.001*0.1</f>
        <v>13.568000000000001</v>
      </c>
      <c r="L898" s="8"/>
      <c r="M898" s="8"/>
    </row>
    <row r="899" spans="1:13">
      <c r="A899" s="8">
        <f t="shared" ref="A899:A962" si="15">YEAR(C899)</f>
        <v>2020</v>
      </c>
      <c r="B899" s="8">
        <f>MONTH(Table2[[#This Row],[Date]])</f>
        <v>10</v>
      </c>
      <c r="C899" s="10">
        <v>44119</v>
      </c>
      <c r="D899" s="8">
        <v>147940</v>
      </c>
      <c r="E899" s="8">
        <v>73593</v>
      </c>
      <c r="F899" s="8">
        <v>4.2300000000000004</v>
      </c>
      <c r="G899" s="8">
        <v>4.8499999999999996</v>
      </c>
      <c r="H899" s="8">
        <v>2.41</v>
      </c>
      <c r="I899" s="9">
        <f>(Table2[[#This Row],[Total Yield in Wh]]-Table2[[#This Row],[Target Yield Wh]])/Table2[[#This Row],[Target Yield Wh]] * 100</f>
        <v>101.02455396573045</v>
      </c>
      <c r="J899" s="8">
        <f>SUM(Table2[[#This Row],[Total Yield in Wh]]-Table2[[#This Row],[Target Yield Wh]])</f>
        <v>74347</v>
      </c>
      <c r="K899" s="9">
        <f>Table2[[#This Row],[Total Yield in Wh]]*0.001*0.1</f>
        <v>14.794</v>
      </c>
      <c r="L899" s="8"/>
      <c r="M899" s="8"/>
    </row>
    <row r="900" spans="1:13">
      <c r="A900" s="8">
        <f t="shared" si="15"/>
        <v>2020</v>
      </c>
      <c r="B900" s="8">
        <f>MONTH(Table2[[#This Row],[Date]])</f>
        <v>10</v>
      </c>
      <c r="C900" s="10">
        <v>44118</v>
      </c>
      <c r="D900" s="8">
        <v>59590</v>
      </c>
      <c r="E900" s="8">
        <v>73593</v>
      </c>
      <c r="F900" s="8">
        <v>1.7</v>
      </c>
      <c r="G900" s="8">
        <v>1.95</v>
      </c>
      <c r="H900" s="8">
        <v>2.41</v>
      </c>
      <c r="I900" s="9">
        <f>(Table2[[#This Row],[Total Yield in Wh]]-Table2[[#This Row],[Target Yield Wh]])/Table2[[#This Row],[Target Yield Wh]] * 100</f>
        <v>-19.027624909977849</v>
      </c>
      <c r="J900" s="8">
        <f>SUM(Table2[[#This Row],[Total Yield in Wh]]-Table2[[#This Row],[Target Yield Wh]])</f>
        <v>-14003</v>
      </c>
      <c r="K900" s="9">
        <f>Table2[[#This Row],[Total Yield in Wh]]*0.001*0.1</f>
        <v>5.9590000000000005</v>
      </c>
      <c r="L900" s="8"/>
      <c r="M900" s="8"/>
    </row>
    <row r="901" spans="1:13">
      <c r="A901" s="8">
        <f t="shared" si="15"/>
        <v>2020</v>
      </c>
      <c r="B901" s="8">
        <f>MONTH(Table2[[#This Row],[Date]])</f>
        <v>10</v>
      </c>
      <c r="C901" s="10">
        <v>44117</v>
      </c>
      <c r="D901" s="8">
        <v>107850</v>
      </c>
      <c r="E901" s="8">
        <v>73593</v>
      </c>
      <c r="F901" s="8">
        <v>3.08</v>
      </c>
      <c r="G901" s="8">
        <v>3.54</v>
      </c>
      <c r="H901" s="8">
        <v>2.41</v>
      </c>
      <c r="I901" s="9">
        <f>(Table2[[#This Row],[Total Yield in Wh]]-Table2[[#This Row],[Target Yield Wh]])/Table2[[#This Row],[Target Yield Wh]] * 100</f>
        <v>46.549264196323023</v>
      </c>
      <c r="J901" s="8">
        <f>SUM(Table2[[#This Row],[Total Yield in Wh]]-Table2[[#This Row],[Target Yield Wh]])</f>
        <v>34257</v>
      </c>
      <c r="K901" s="9">
        <f>Table2[[#This Row],[Total Yield in Wh]]*0.001*0.1</f>
        <v>10.785000000000002</v>
      </c>
      <c r="L901" s="8"/>
      <c r="M901" s="8"/>
    </row>
    <row r="902" spans="1:13">
      <c r="A902" s="8">
        <f t="shared" si="15"/>
        <v>2020</v>
      </c>
      <c r="B902" s="8">
        <f>MONTH(Table2[[#This Row],[Date]])</f>
        <v>10</v>
      </c>
      <c r="C902" s="10">
        <v>44116</v>
      </c>
      <c r="D902" s="8">
        <v>55870</v>
      </c>
      <c r="E902" s="8">
        <v>73593</v>
      </c>
      <c r="F902" s="8">
        <v>1.6</v>
      </c>
      <c r="G902" s="8">
        <v>1.83</v>
      </c>
      <c r="H902" s="8">
        <v>2.41</v>
      </c>
      <c r="I902" s="9">
        <f>(Table2[[#This Row],[Total Yield in Wh]]-Table2[[#This Row],[Target Yield Wh]])/Table2[[#This Row],[Target Yield Wh]] * 100</f>
        <v>-24.0824534942182</v>
      </c>
      <c r="J902" s="8">
        <f>SUM(Table2[[#This Row],[Total Yield in Wh]]-Table2[[#This Row],[Target Yield Wh]])</f>
        <v>-17723</v>
      </c>
      <c r="K902" s="9">
        <f>Table2[[#This Row],[Total Yield in Wh]]*0.001*0.1</f>
        <v>5.5870000000000006</v>
      </c>
      <c r="L902" s="8"/>
      <c r="M902" s="8"/>
    </row>
    <row r="903" spans="1:13">
      <c r="A903" s="8">
        <f t="shared" si="15"/>
        <v>2020</v>
      </c>
      <c r="B903" s="8">
        <f>MONTH(Table2[[#This Row],[Date]])</f>
        <v>10</v>
      </c>
      <c r="C903" s="10">
        <v>44115</v>
      </c>
      <c r="D903" s="8">
        <v>57860</v>
      </c>
      <c r="E903" s="8">
        <v>73593</v>
      </c>
      <c r="F903" s="8">
        <v>1.65</v>
      </c>
      <c r="G903" s="8">
        <v>1.9</v>
      </c>
      <c r="H903" s="8">
        <v>2.41</v>
      </c>
      <c r="I903" s="9">
        <f>(Table2[[#This Row],[Total Yield in Wh]]-Table2[[#This Row],[Target Yield Wh]])/Table2[[#This Row],[Target Yield Wh]] * 100</f>
        <v>-21.378391966627262</v>
      </c>
      <c r="J903" s="8">
        <f>SUM(Table2[[#This Row],[Total Yield in Wh]]-Table2[[#This Row],[Target Yield Wh]])</f>
        <v>-15733</v>
      </c>
      <c r="K903" s="9">
        <f>Table2[[#This Row],[Total Yield in Wh]]*0.001*0.1</f>
        <v>5.7860000000000005</v>
      </c>
      <c r="L903" s="8"/>
      <c r="M903" s="8"/>
    </row>
    <row r="904" spans="1:13">
      <c r="A904" s="8">
        <f t="shared" si="15"/>
        <v>2020</v>
      </c>
      <c r="B904" s="8">
        <f>MONTH(Table2[[#This Row],[Date]])</f>
        <v>10</v>
      </c>
      <c r="C904" s="10">
        <v>44114</v>
      </c>
      <c r="D904" s="8">
        <v>144900</v>
      </c>
      <c r="E904" s="8">
        <v>73593</v>
      </c>
      <c r="F904" s="8">
        <v>4.1399999999999997</v>
      </c>
      <c r="G904" s="8">
        <v>4.75</v>
      </c>
      <c r="H904" s="8">
        <v>2.41</v>
      </c>
      <c r="I904" s="9">
        <f>(Table2[[#This Row],[Total Yield in Wh]]-Table2[[#This Row],[Target Yield Wh]])/Table2[[#This Row],[Target Yield Wh]] * 100</f>
        <v>96.893726305491015</v>
      </c>
      <c r="J904" s="8">
        <f>SUM(Table2[[#This Row],[Total Yield in Wh]]-Table2[[#This Row],[Target Yield Wh]])</f>
        <v>71307</v>
      </c>
      <c r="K904" s="9">
        <f>Table2[[#This Row],[Total Yield in Wh]]*0.001*0.1</f>
        <v>14.490000000000002</v>
      </c>
      <c r="L904" s="8"/>
      <c r="M904" s="8"/>
    </row>
    <row r="905" spans="1:13">
      <c r="A905" s="8">
        <f t="shared" si="15"/>
        <v>2020</v>
      </c>
      <c r="B905" s="8">
        <f>MONTH(Table2[[#This Row],[Date]])</f>
        <v>10</v>
      </c>
      <c r="C905" s="10">
        <v>44113</v>
      </c>
      <c r="D905" s="8">
        <v>131180</v>
      </c>
      <c r="E905" s="8">
        <v>73593</v>
      </c>
      <c r="F905" s="8">
        <v>3.75</v>
      </c>
      <c r="G905" s="8">
        <v>4.3</v>
      </c>
      <c r="H905" s="8">
        <v>2.41</v>
      </c>
      <c r="I905" s="9">
        <f>(Table2[[#This Row],[Total Yield in Wh]]-Table2[[#This Row],[Target Yield Wh]])/Table2[[#This Row],[Target Yield Wh]] * 100</f>
        <v>78.250648838884132</v>
      </c>
      <c r="J905" s="8">
        <f>SUM(Table2[[#This Row],[Total Yield in Wh]]-Table2[[#This Row],[Target Yield Wh]])</f>
        <v>57587</v>
      </c>
      <c r="K905" s="9">
        <f>Table2[[#This Row],[Total Yield in Wh]]*0.001*0.1</f>
        <v>13.118000000000002</v>
      </c>
      <c r="L905" s="8"/>
      <c r="M905" s="8"/>
    </row>
    <row r="906" spans="1:13">
      <c r="A906" s="8">
        <f t="shared" si="15"/>
        <v>2020</v>
      </c>
      <c r="B906" s="8">
        <f>MONTH(Table2[[#This Row],[Date]])</f>
        <v>10</v>
      </c>
      <c r="C906" s="10">
        <v>44112</v>
      </c>
      <c r="D906" s="8">
        <v>159000</v>
      </c>
      <c r="E906" s="8">
        <v>73593</v>
      </c>
      <c r="F906" s="8">
        <v>4.55</v>
      </c>
      <c r="G906" s="8">
        <v>5.22</v>
      </c>
      <c r="H906" s="8">
        <v>2.41</v>
      </c>
      <c r="I906" s="9">
        <f>(Table2[[#This Row],[Total Yield in Wh]]-Table2[[#This Row],[Target Yield Wh]])/Table2[[#This Row],[Target Yield Wh]] * 100</f>
        <v>116.05315722962781</v>
      </c>
      <c r="J906" s="8">
        <f>SUM(Table2[[#This Row],[Total Yield in Wh]]-Table2[[#This Row],[Target Yield Wh]])</f>
        <v>85407</v>
      </c>
      <c r="K906" s="9">
        <f>Table2[[#This Row],[Total Yield in Wh]]*0.001*0.1</f>
        <v>15.9</v>
      </c>
      <c r="L906" s="8"/>
      <c r="M906" s="8"/>
    </row>
    <row r="907" spans="1:13">
      <c r="A907" s="8">
        <f t="shared" si="15"/>
        <v>2020</v>
      </c>
      <c r="B907" s="8">
        <f>MONTH(Table2[[#This Row],[Date]])</f>
        <v>10</v>
      </c>
      <c r="C907" s="10">
        <v>44111</v>
      </c>
      <c r="D907" s="8">
        <v>160620</v>
      </c>
      <c r="E907" s="8">
        <v>73593</v>
      </c>
      <c r="F907" s="8">
        <v>4.59</v>
      </c>
      <c r="G907" s="8">
        <v>5.27</v>
      </c>
      <c r="H907" s="8">
        <v>2.41</v>
      </c>
      <c r="I907" s="9">
        <f>(Table2[[#This Row],[Total Yield in Wh]]-Table2[[#This Row],[Target Yield Wh]])/Table2[[#This Row],[Target Yield Wh]] * 100</f>
        <v>118.25445354857121</v>
      </c>
      <c r="J907" s="8">
        <f>SUM(Table2[[#This Row],[Total Yield in Wh]]-Table2[[#This Row],[Target Yield Wh]])</f>
        <v>87027</v>
      </c>
      <c r="K907" s="9">
        <f>Table2[[#This Row],[Total Yield in Wh]]*0.001*0.1</f>
        <v>16.062000000000001</v>
      </c>
      <c r="L907" s="8"/>
      <c r="M907" s="8"/>
    </row>
    <row r="908" spans="1:13">
      <c r="A908" s="8">
        <f t="shared" si="15"/>
        <v>2020</v>
      </c>
      <c r="B908" s="8">
        <f>MONTH(Table2[[#This Row],[Date]])</f>
        <v>10</v>
      </c>
      <c r="C908" s="10">
        <v>44110</v>
      </c>
      <c r="D908" s="8">
        <v>145310</v>
      </c>
      <c r="E908" s="8">
        <v>73593</v>
      </c>
      <c r="F908" s="8">
        <v>4.1500000000000004</v>
      </c>
      <c r="G908" s="8">
        <v>4.7699999999999996</v>
      </c>
      <c r="H908" s="8">
        <v>2.41</v>
      </c>
      <c r="I908" s="9">
        <f>(Table2[[#This Row],[Total Yield in Wh]]-Table2[[#This Row],[Target Yield Wh]])/Table2[[#This Row],[Target Yield Wh]] * 100</f>
        <v>97.450844509668045</v>
      </c>
      <c r="J908" s="8">
        <f>SUM(Table2[[#This Row],[Total Yield in Wh]]-Table2[[#This Row],[Target Yield Wh]])</f>
        <v>71717</v>
      </c>
      <c r="K908" s="9">
        <f>Table2[[#This Row],[Total Yield in Wh]]*0.001*0.1</f>
        <v>14.531000000000001</v>
      </c>
      <c r="L908" s="8"/>
      <c r="M908" s="8"/>
    </row>
    <row r="909" spans="1:13">
      <c r="A909" s="8">
        <f t="shared" si="15"/>
        <v>2020</v>
      </c>
      <c r="B909" s="8">
        <f>MONTH(Table2[[#This Row],[Date]])</f>
        <v>10</v>
      </c>
      <c r="C909" s="10">
        <v>44109</v>
      </c>
      <c r="D909" s="8">
        <v>165510</v>
      </c>
      <c r="E909" s="8">
        <v>73593</v>
      </c>
      <c r="F909" s="8">
        <v>4.7300000000000004</v>
      </c>
      <c r="G909" s="8">
        <v>5.43</v>
      </c>
      <c r="H909" s="8">
        <v>2.41</v>
      </c>
      <c r="I909" s="9">
        <f>(Table2[[#This Row],[Total Yield in Wh]]-Table2[[#This Row],[Target Yield Wh]])/Table2[[#This Row],[Target Yield Wh]] * 100</f>
        <v>124.89910725204842</v>
      </c>
      <c r="J909" s="8">
        <f>SUM(Table2[[#This Row],[Total Yield in Wh]]-Table2[[#This Row],[Target Yield Wh]])</f>
        <v>91917</v>
      </c>
      <c r="K909" s="9">
        <f>Table2[[#This Row],[Total Yield in Wh]]*0.001*0.1</f>
        <v>16.550999999999998</v>
      </c>
      <c r="L909" s="8"/>
      <c r="M909" s="8"/>
    </row>
    <row r="910" spans="1:13">
      <c r="A910" s="8">
        <f t="shared" si="15"/>
        <v>2020</v>
      </c>
      <c r="B910" s="8">
        <f>MONTH(Table2[[#This Row],[Date]])</f>
        <v>10</v>
      </c>
      <c r="C910" s="10">
        <v>44108</v>
      </c>
      <c r="D910" s="8">
        <v>168730</v>
      </c>
      <c r="E910" s="8">
        <v>73593</v>
      </c>
      <c r="F910" s="8">
        <v>4.82</v>
      </c>
      <c r="G910" s="8">
        <v>5.53</v>
      </c>
      <c r="H910" s="8">
        <v>2.41</v>
      </c>
      <c r="I910" s="9">
        <f>(Table2[[#This Row],[Total Yield in Wh]]-Table2[[#This Row],[Target Yield Wh]])/Table2[[#This Row],[Target Yield Wh]] * 100</f>
        <v>129.27452339217044</v>
      </c>
      <c r="J910" s="8">
        <f>SUM(Table2[[#This Row],[Total Yield in Wh]]-Table2[[#This Row],[Target Yield Wh]])</f>
        <v>95137</v>
      </c>
      <c r="K910" s="9">
        <f>Table2[[#This Row],[Total Yield in Wh]]*0.001*0.1</f>
        <v>16.873000000000001</v>
      </c>
      <c r="L910" s="8"/>
      <c r="M910" s="8"/>
    </row>
    <row r="911" spans="1:13">
      <c r="A911" s="8">
        <f t="shared" si="15"/>
        <v>2020</v>
      </c>
      <c r="B911" s="8">
        <f>MONTH(Table2[[#This Row],[Date]])</f>
        <v>10</v>
      </c>
      <c r="C911" s="10">
        <v>44107</v>
      </c>
      <c r="D911" s="8">
        <v>55850</v>
      </c>
      <c r="E911" s="8">
        <v>73593</v>
      </c>
      <c r="F911" s="8">
        <v>1.6</v>
      </c>
      <c r="G911" s="8">
        <v>1.83</v>
      </c>
      <c r="H911" s="8">
        <v>2.41</v>
      </c>
      <c r="I911" s="9">
        <f>(Table2[[#This Row],[Total Yield in Wh]]-Table2[[#This Row],[Target Yield Wh]])/Table2[[#This Row],[Target Yield Wh]] * 100</f>
        <v>-24.109629991982935</v>
      </c>
      <c r="J911" s="8">
        <f>SUM(Table2[[#This Row],[Total Yield in Wh]]-Table2[[#This Row],[Target Yield Wh]])</f>
        <v>-17743</v>
      </c>
      <c r="K911" s="9">
        <f>Table2[[#This Row],[Total Yield in Wh]]*0.001*0.1</f>
        <v>5.5850000000000009</v>
      </c>
      <c r="L911" s="8"/>
      <c r="M911" s="8"/>
    </row>
    <row r="912" spans="1:13">
      <c r="A912" s="8">
        <f t="shared" si="15"/>
        <v>2020</v>
      </c>
      <c r="B912" s="8">
        <f>MONTH(Table2[[#This Row],[Date]])</f>
        <v>10</v>
      </c>
      <c r="C912" s="10">
        <v>44106</v>
      </c>
      <c r="D912" s="8">
        <v>115620</v>
      </c>
      <c r="E912" s="8">
        <v>73593</v>
      </c>
      <c r="F912" s="8">
        <v>3.31</v>
      </c>
      <c r="G912" s="8">
        <v>3.79</v>
      </c>
      <c r="H912" s="8">
        <v>2.41</v>
      </c>
      <c r="I912" s="9">
        <f>(Table2[[#This Row],[Total Yield in Wh]]-Table2[[#This Row],[Target Yield Wh]])/Table2[[#This Row],[Target Yield Wh]] * 100</f>
        <v>57.107333577921814</v>
      </c>
      <c r="J912" s="8">
        <f>SUM(Table2[[#This Row],[Total Yield in Wh]]-Table2[[#This Row],[Target Yield Wh]])</f>
        <v>42027</v>
      </c>
      <c r="K912" s="9">
        <f>Table2[[#This Row],[Total Yield in Wh]]*0.001*0.1</f>
        <v>11.562000000000001</v>
      </c>
      <c r="L912" s="8"/>
      <c r="M912" s="8"/>
    </row>
    <row r="913" spans="1:13">
      <c r="A913" s="8">
        <f t="shared" si="15"/>
        <v>2020</v>
      </c>
      <c r="B913" s="8">
        <f>MONTH(Table2[[#This Row],[Date]])</f>
        <v>10</v>
      </c>
      <c r="C913" s="10">
        <v>44105</v>
      </c>
      <c r="D913" s="8">
        <v>100450</v>
      </c>
      <c r="E913" s="8">
        <v>73593</v>
      </c>
      <c r="F913" s="8">
        <v>2.87</v>
      </c>
      <c r="G913" s="8">
        <v>3.29</v>
      </c>
      <c r="H913" s="8">
        <v>2.41</v>
      </c>
      <c r="I913" s="9">
        <f>(Table2[[#This Row],[Total Yield in Wh]]-Table2[[#This Row],[Target Yield Wh]])/Table2[[#This Row],[Target Yield Wh]] * 100</f>
        <v>36.493960023371784</v>
      </c>
      <c r="J913" s="8">
        <f>SUM(Table2[[#This Row],[Total Yield in Wh]]-Table2[[#This Row],[Target Yield Wh]])</f>
        <v>26857</v>
      </c>
      <c r="K913" s="9">
        <f>Table2[[#This Row],[Total Yield in Wh]]*0.001*0.1</f>
        <v>10.045000000000002</v>
      </c>
      <c r="L913" s="8"/>
      <c r="M913" s="8"/>
    </row>
    <row r="914" spans="1:13">
      <c r="A914" s="8">
        <f t="shared" si="15"/>
        <v>2020</v>
      </c>
      <c r="B914" s="8">
        <f>MONTH(Table2[[#This Row],[Date]])</f>
        <v>9</v>
      </c>
      <c r="C914" s="10">
        <v>44104</v>
      </c>
      <c r="D914" s="8">
        <v>83190</v>
      </c>
      <c r="E914" s="8">
        <v>101395</v>
      </c>
      <c r="F914" s="8">
        <v>2.38</v>
      </c>
      <c r="G914" s="8">
        <v>2.73</v>
      </c>
      <c r="H914" s="8">
        <v>3.33</v>
      </c>
      <c r="I914" s="9">
        <f>(Table2[[#This Row],[Total Yield in Wh]]-Table2[[#This Row],[Target Yield Wh]])/Table2[[#This Row],[Target Yield Wh]] * 100</f>
        <v>-17.954534247250852</v>
      </c>
      <c r="J914" s="8">
        <f>SUM(Table2[[#This Row],[Total Yield in Wh]]-Table2[[#This Row],[Target Yield Wh]])</f>
        <v>-18205</v>
      </c>
      <c r="K914" s="9">
        <f>Table2[[#This Row],[Total Yield in Wh]]*0.001*0.1</f>
        <v>8.3190000000000008</v>
      </c>
      <c r="L914" s="8"/>
      <c r="M914" s="8"/>
    </row>
    <row r="915" spans="1:13">
      <c r="A915" s="8">
        <f t="shared" si="15"/>
        <v>2020</v>
      </c>
      <c r="B915" s="8">
        <f>MONTH(Table2[[#This Row],[Date]])</f>
        <v>9</v>
      </c>
      <c r="C915" s="10">
        <v>44103</v>
      </c>
      <c r="D915" s="8">
        <v>59730</v>
      </c>
      <c r="E915" s="8">
        <v>101395</v>
      </c>
      <c r="F915" s="8">
        <v>1.71</v>
      </c>
      <c r="G915" s="8">
        <v>1.96</v>
      </c>
      <c r="H915" s="8">
        <v>3.33</v>
      </c>
      <c r="I915" s="9">
        <f>(Table2[[#This Row],[Total Yield in Wh]]-Table2[[#This Row],[Target Yield Wh]])/Table2[[#This Row],[Target Yield Wh]] * 100</f>
        <v>-41.091769811134668</v>
      </c>
      <c r="J915" s="8">
        <f>SUM(Table2[[#This Row],[Total Yield in Wh]]-Table2[[#This Row],[Target Yield Wh]])</f>
        <v>-41665</v>
      </c>
      <c r="K915" s="9">
        <f>Table2[[#This Row],[Total Yield in Wh]]*0.001*0.1</f>
        <v>5.9730000000000008</v>
      </c>
      <c r="L915" s="8"/>
      <c r="M915" s="8"/>
    </row>
    <row r="916" spans="1:13">
      <c r="A916" s="8">
        <f t="shared" si="15"/>
        <v>2020</v>
      </c>
      <c r="B916" s="8">
        <f>MONTH(Table2[[#This Row],[Date]])</f>
        <v>9</v>
      </c>
      <c r="C916" s="10">
        <v>44102</v>
      </c>
      <c r="D916" s="8">
        <v>49610</v>
      </c>
      <c r="E916" s="8">
        <v>101395</v>
      </c>
      <c r="F916" s="8">
        <v>1.42</v>
      </c>
      <c r="G916" s="8">
        <v>1.63</v>
      </c>
      <c r="H916" s="8">
        <v>3.33</v>
      </c>
      <c r="I916" s="9">
        <f>(Table2[[#This Row],[Total Yield in Wh]]-Table2[[#This Row],[Target Yield Wh]])/Table2[[#This Row],[Target Yield Wh]] * 100</f>
        <v>-51.072538093594353</v>
      </c>
      <c r="J916" s="8">
        <f>SUM(Table2[[#This Row],[Total Yield in Wh]]-Table2[[#This Row],[Target Yield Wh]])</f>
        <v>-51785</v>
      </c>
      <c r="K916" s="9">
        <f>Table2[[#This Row],[Total Yield in Wh]]*0.001*0.1</f>
        <v>4.9610000000000003</v>
      </c>
      <c r="L916" s="8"/>
      <c r="M916" s="8"/>
    </row>
    <row r="917" spans="1:13">
      <c r="A917" s="8">
        <f t="shared" si="15"/>
        <v>2020</v>
      </c>
      <c r="B917" s="8">
        <f>MONTH(Table2[[#This Row],[Date]])</f>
        <v>9</v>
      </c>
      <c r="C917" s="10">
        <v>44101</v>
      </c>
      <c r="D917" s="8">
        <v>20650</v>
      </c>
      <c r="E917" s="8">
        <v>101395</v>
      </c>
      <c r="F917" s="8">
        <v>0.59</v>
      </c>
      <c r="G917" s="8">
        <v>0.68</v>
      </c>
      <c r="H917" s="8">
        <v>3.33</v>
      </c>
      <c r="I917" s="9">
        <f>(Table2[[#This Row],[Total Yield in Wh]]-Table2[[#This Row],[Target Yield Wh]])/Table2[[#This Row],[Target Yield Wh]] * 100</f>
        <v>-79.634104245771482</v>
      </c>
      <c r="J917" s="8">
        <f>SUM(Table2[[#This Row],[Total Yield in Wh]]-Table2[[#This Row],[Target Yield Wh]])</f>
        <v>-80745</v>
      </c>
      <c r="K917" s="9">
        <f>Table2[[#This Row],[Total Yield in Wh]]*0.001*0.1</f>
        <v>2.0650000000000004</v>
      </c>
      <c r="L917" s="8"/>
      <c r="M917" s="8"/>
    </row>
    <row r="918" spans="1:13">
      <c r="A918" s="8">
        <f t="shared" si="15"/>
        <v>2020</v>
      </c>
      <c r="B918" s="8">
        <f>MONTH(Table2[[#This Row],[Date]])</f>
        <v>9</v>
      </c>
      <c r="C918" s="10">
        <v>44100</v>
      </c>
      <c r="D918" s="8">
        <v>82370</v>
      </c>
      <c r="E918" s="8">
        <v>101395</v>
      </c>
      <c r="F918" s="8">
        <v>2.35</v>
      </c>
      <c r="G918" s="8">
        <v>2.7</v>
      </c>
      <c r="H918" s="8">
        <v>3.33</v>
      </c>
      <c r="I918" s="9">
        <f>(Table2[[#This Row],[Total Yield in Wh]]-Table2[[#This Row],[Target Yield Wh]])/Table2[[#This Row],[Target Yield Wh]] * 100</f>
        <v>-18.763252625869125</v>
      </c>
      <c r="J918" s="8">
        <f>SUM(Table2[[#This Row],[Total Yield in Wh]]-Table2[[#This Row],[Target Yield Wh]])</f>
        <v>-19025</v>
      </c>
      <c r="K918" s="9">
        <f>Table2[[#This Row],[Total Yield in Wh]]*0.001*0.1</f>
        <v>8.2370000000000001</v>
      </c>
      <c r="L918" s="8"/>
      <c r="M918" s="8"/>
    </row>
    <row r="919" spans="1:13">
      <c r="A919" s="8">
        <f t="shared" si="15"/>
        <v>2020</v>
      </c>
      <c r="B919" s="8">
        <f>MONTH(Table2[[#This Row],[Date]])</f>
        <v>9</v>
      </c>
      <c r="C919" s="10">
        <v>44099</v>
      </c>
      <c r="D919" s="8">
        <v>164630</v>
      </c>
      <c r="E919" s="8">
        <v>101395</v>
      </c>
      <c r="F919" s="8">
        <v>4.71</v>
      </c>
      <c r="G919" s="8">
        <v>5.4</v>
      </c>
      <c r="H919" s="8">
        <v>3.33</v>
      </c>
      <c r="I919" s="9">
        <f>(Table2[[#This Row],[Total Yield in Wh]]-Table2[[#This Row],[Target Yield Wh]])/Table2[[#This Row],[Target Yield Wh]] * 100</f>
        <v>62.365008136495881</v>
      </c>
      <c r="J919" s="8">
        <f>SUM(Table2[[#This Row],[Total Yield in Wh]]-Table2[[#This Row],[Target Yield Wh]])</f>
        <v>63235</v>
      </c>
      <c r="K919" s="9">
        <f>Table2[[#This Row],[Total Yield in Wh]]*0.001*0.1</f>
        <v>16.463000000000001</v>
      </c>
      <c r="L919" s="8"/>
      <c r="M919" s="8"/>
    </row>
    <row r="920" spans="1:13">
      <c r="A920" s="8">
        <f t="shared" si="15"/>
        <v>2020</v>
      </c>
      <c r="B920" s="8">
        <f>MONTH(Table2[[#This Row],[Date]])</f>
        <v>9</v>
      </c>
      <c r="C920" s="10">
        <v>44098</v>
      </c>
      <c r="D920" s="8">
        <v>87040</v>
      </c>
      <c r="E920" s="8">
        <v>101395</v>
      </c>
      <c r="F920" s="8">
        <v>2.4900000000000002</v>
      </c>
      <c r="G920" s="8">
        <v>2.85</v>
      </c>
      <c r="H920" s="8">
        <v>3.33</v>
      </c>
      <c r="I920" s="9">
        <f>(Table2[[#This Row],[Total Yield in Wh]]-Table2[[#This Row],[Target Yield Wh]])/Table2[[#This Row],[Target Yield Wh]] * 100</f>
        <v>-14.157502835445534</v>
      </c>
      <c r="J920" s="8">
        <f>SUM(Table2[[#This Row],[Total Yield in Wh]]-Table2[[#This Row],[Target Yield Wh]])</f>
        <v>-14355</v>
      </c>
      <c r="K920" s="9">
        <f>Table2[[#This Row],[Total Yield in Wh]]*0.001*0.1</f>
        <v>8.7040000000000006</v>
      </c>
      <c r="L920" s="8"/>
      <c r="M920" s="8"/>
    </row>
    <row r="921" spans="1:13">
      <c r="A921" s="8">
        <f t="shared" si="15"/>
        <v>2020</v>
      </c>
      <c r="B921" s="8">
        <f>MONTH(Table2[[#This Row],[Date]])</f>
        <v>9</v>
      </c>
      <c r="C921" s="10">
        <v>44097</v>
      </c>
      <c r="D921" s="8">
        <v>151710</v>
      </c>
      <c r="E921" s="8">
        <v>101395</v>
      </c>
      <c r="F921" s="8">
        <v>4.34</v>
      </c>
      <c r="G921" s="8">
        <v>4.9800000000000004</v>
      </c>
      <c r="H921" s="8">
        <v>3.33</v>
      </c>
      <c r="I921" s="9">
        <f>(Table2[[#This Row],[Total Yield in Wh]]-Table2[[#This Row],[Target Yield Wh]])/Table2[[#This Row],[Target Yield Wh]] * 100</f>
        <v>49.622762463632327</v>
      </c>
      <c r="J921" s="8">
        <f>SUM(Table2[[#This Row],[Total Yield in Wh]]-Table2[[#This Row],[Target Yield Wh]])</f>
        <v>50315</v>
      </c>
      <c r="K921" s="9">
        <f>Table2[[#This Row],[Total Yield in Wh]]*0.001*0.1</f>
        <v>15.171000000000001</v>
      </c>
      <c r="L921" s="8"/>
      <c r="M921" s="8"/>
    </row>
    <row r="922" spans="1:13">
      <c r="A922" s="8">
        <f t="shared" si="15"/>
        <v>2020</v>
      </c>
      <c r="B922" s="8">
        <f>MONTH(Table2[[#This Row],[Date]])</f>
        <v>9</v>
      </c>
      <c r="C922" s="10">
        <v>44096</v>
      </c>
      <c r="D922" s="8">
        <v>147900</v>
      </c>
      <c r="E922" s="8">
        <v>101395</v>
      </c>
      <c r="F922" s="8">
        <v>4.2300000000000004</v>
      </c>
      <c r="G922" s="8">
        <v>4.8499999999999996</v>
      </c>
      <c r="H922" s="8">
        <v>3.33</v>
      </c>
      <c r="I922" s="9">
        <f>(Table2[[#This Row],[Total Yield in Wh]]-Table2[[#This Row],[Target Yield Wh]])/Table2[[#This Row],[Target Yield Wh]] * 100</f>
        <v>45.865180728832783</v>
      </c>
      <c r="J922" s="8">
        <f>SUM(Table2[[#This Row],[Total Yield in Wh]]-Table2[[#This Row],[Target Yield Wh]])</f>
        <v>46505</v>
      </c>
      <c r="K922" s="9">
        <f>Table2[[#This Row],[Total Yield in Wh]]*0.001*0.1</f>
        <v>14.790000000000001</v>
      </c>
      <c r="L922" s="8"/>
      <c r="M922" s="8"/>
    </row>
    <row r="923" spans="1:13">
      <c r="A923" s="8">
        <f t="shared" si="15"/>
        <v>2020</v>
      </c>
      <c r="B923" s="8">
        <f>MONTH(Table2[[#This Row],[Date]])</f>
        <v>9</v>
      </c>
      <c r="C923" s="10">
        <v>44095</v>
      </c>
      <c r="D923" s="8">
        <v>153100</v>
      </c>
      <c r="E923" s="8">
        <v>101395</v>
      </c>
      <c r="F923" s="8">
        <v>4.38</v>
      </c>
      <c r="G923" s="8">
        <v>5.0199999999999996</v>
      </c>
      <c r="H923" s="8">
        <v>3.33</v>
      </c>
      <c r="I923" s="9">
        <f>(Table2[[#This Row],[Total Yield in Wh]]-Table2[[#This Row],[Target Yield Wh]])/Table2[[#This Row],[Target Yield Wh]] * 100</f>
        <v>50.993638739582828</v>
      </c>
      <c r="J923" s="8">
        <f>SUM(Table2[[#This Row],[Total Yield in Wh]]-Table2[[#This Row],[Target Yield Wh]])</f>
        <v>51705</v>
      </c>
      <c r="K923" s="9">
        <f>Table2[[#This Row],[Total Yield in Wh]]*0.001*0.1</f>
        <v>15.31</v>
      </c>
      <c r="L923" s="8"/>
      <c r="M923" s="8"/>
    </row>
    <row r="924" spans="1:13">
      <c r="A924" s="8">
        <f t="shared" si="15"/>
        <v>2020</v>
      </c>
      <c r="B924" s="8">
        <f>MONTH(Table2[[#This Row],[Date]])</f>
        <v>9</v>
      </c>
      <c r="C924" s="10">
        <v>44094</v>
      </c>
      <c r="D924" s="8">
        <v>149740</v>
      </c>
      <c r="E924" s="8">
        <v>101395</v>
      </c>
      <c r="F924" s="8">
        <v>4.28</v>
      </c>
      <c r="G924" s="8">
        <v>4.91</v>
      </c>
      <c r="H924" s="8">
        <v>3.33</v>
      </c>
      <c r="I924" s="9">
        <f>(Table2[[#This Row],[Total Yield in Wh]]-Table2[[#This Row],[Target Yield Wh]])/Table2[[#This Row],[Target Yield Wh]] * 100</f>
        <v>47.67986587109818</v>
      </c>
      <c r="J924" s="8">
        <f>SUM(Table2[[#This Row],[Total Yield in Wh]]-Table2[[#This Row],[Target Yield Wh]])</f>
        <v>48345</v>
      </c>
      <c r="K924" s="9">
        <f>Table2[[#This Row],[Total Yield in Wh]]*0.001*0.1</f>
        <v>14.974000000000002</v>
      </c>
      <c r="L924" s="8"/>
      <c r="M924" s="8"/>
    </row>
    <row r="925" spans="1:13">
      <c r="A925" s="8">
        <f t="shared" si="15"/>
        <v>2020</v>
      </c>
      <c r="B925" s="8">
        <f>MONTH(Table2[[#This Row],[Date]])</f>
        <v>9</v>
      </c>
      <c r="C925" s="10">
        <v>44093</v>
      </c>
      <c r="D925" s="8">
        <v>189240</v>
      </c>
      <c r="E925" s="8">
        <v>101395</v>
      </c>
      <c r="F925" s="8">
        <v>5.41</v>
      </c>
      <c r="G925" s="8">
        <v>6.21</v>
      </c>
      <c r="H925" s="8">
        <v>3.33</v>
      </c>
      <c r="I925" s="9">
        <f>(Table2[[#This Row],[Total Yield in Wh]]-Table2[[#This Row],[Target Yield Wh]])/Table2[[#This Row],[Target Yield Wh]] * 100</f>
        <v>86.636421914295582</v>
      </c>
      <c r="J925" s="8">
        <f>SUM(Table2[[#This Row],[Total Yield in Wh]]-Table2[[#This Row],[Target Yield Wh]])</f>
        <v>87845</v>
      </c>
      <c r="K925" s="9">
        <f>Table2[[#This Row],[Total Yield in Wh]]*0.001*0.1</f>
        <v>18.924000000000003</v>
      </c>
      <c r="L925" s="8"/>
      <c r="M925" s="8"/>
    </row>
    <row r="926" spans="1:13">
      <c r="A926" s="8">
        <f t="shared" si="15"/>
        <v>2020</v>
      </c>
      <c r="B926" s="8">
        <f>MONTH(Table2[[#This Row],[Date]])</f>
        <v>9</v>
      </c>
      <c r="C926" s="10">
        <v>44092</v>
      </c>
      <c r="D926" s="8">
        <v>176310</v>
      </c>
      <c r="E926" s="8">
        <v>101395</v>
      </c>
      <c r="F926" s="8">
        <v>5.04</v>
      </c>
      <c r="G926" s="8">
        <v>5.78</v>
      </c>
      <c r="H926" s="8">
        <v>3.33</v>
      </c>
      <c r="I926" s="9">
        <f>(Table2[[#This Row],[Total Yield in Wh]]-Table2[[#This Row],[Target Yield Wh]])/Table2[[#This Row],[Target Yield Wh]] * 100</f>
        <v>73.884313822180587</v>
      </c>
      <c r="J926" s="8">
        <f>SUM(Table2[[#This Row],[Total Yield in Wh]]-Table2[[#This Row],[Target Yield Wh]])</f>
        <v>74915</v>
      </c>
      <c r="K926" s="9">
        <f>Table2[[#This Row],[Total Yield in Wh]]*0.001*0.1</f>
        <v>17.631</v>
      </c>
      <c r="L926" s="8"/>
      <c r="M926" s="8"/>
    </row>
    <row r="927" spans="1:13">
      <c r="A927" s="8">
        <f t="shared" si="15"/>
        <v>2020</v>
      </c>
      <c r="B927" s="8">
        <f>MONTH(Table2[[#This Row],[Date]])</f>
        <v>9</v>
      </c>
      <c r="C927" s="10">
        <v>44091</v>
      </c>
      <c r="D927" s="8">
        <v>153960</v>
      </c>
      <c r="E927" s="8">
        <v>101395</v>
      </c>
      <c r="F927" s="8">
        <v>4.4000000000000004</v>
      </c>
      <c r="G927" s="8">
        <v>5.05</v>
      </c>
      <c r="H927" s="8">
        <v>3.33</v>
      </c>
      <c r="I927" s="9">
        <f>(Table2[[#This Row],[Total Yield in Wh]]-Table2[[#This Row],[Target Yield Wh]])/Table2[[#This Row],[Target Yield Wh]] * 100</f>
        <v>51.841806795206871</v>
      </c>
      <c r="J927" s="8">
        <f>SUM(Table2[[#This Row],[Total Yield in Wh]]-Table2[[#This Row],[Target Yield Wh]])</f>
        <v>52565</v>
      </c>
      <c r="K927" s="9">
        <f>Table2[[#This Row],[Total Yield in Wh]]*0.001*0.1</f>
        <v>15.396000000000001</v>
      </c>
      <c r="L927" s="8"/>
      <c r="M927" s="8"/>
    </row>
    <row r="928" spans="1:13">
      <c r="A928" s="8">
        <f t="shared" si="15"/>
        <v>2020</v>
      </c>
      <c r="B928" s="8">
        <f>MONTH(Table2[[#This Row],[Date]])</f>
        <v>9</v>
      </c>
      <c r="C928" s="10">
        <v>44090</v>
      </c>
      <c r="D928" s="8">
        <v>123860</v>
      </c>
      <c r="E928" s="8">
        <v>101395</v>
      </c>
      <c r="F928" s="8">
        <v>3.54</v>
      </c>
      <c r="G928" s="8">
        <v>4.0599999999999996</v>
      </c>
      <c r="H928" s="8">
        <v>3.33</v>
      </c>
      <c r="I928" s="9">
        <f>(Table2[[#This Row],[Total Yield in Wh]]-Table2[[#This Row],[Target Yield Wh]])/Table2[[#This Row],[Target Yield Wh]] * 100</f>
        <v>22.155924848365306</v>
      </c>
      <c r="J928" s="8">
        <f>SUM(Table2[[#This Row],[Total Yield in Wh]]-Table2[[#This Row],[Target Yield Wh]])</f>
        <v>22465</v>
      </c>
      <c r="K928" s="9">
        <f>Table2[[#This Row],[Total Yield in Wh]]*0.001*0.1</f>
        <v>12.386000000000001</v>
      </c>
      <c r="L928" s="8"/>
      <c r="M928" s="8"/>
    </row>
    <row r="929" spans="1:13">
      <c r="A929" s="8">
        <f t="shared" si="15"/>
        <v>2020</v>
      </c>
      <c r="B929" s="8">
        <f>MONTH(Table2[[#This Row],[Date]])</f>
        <v>9</v>
      </c>
      <c r="C929" s="10">
        <v>44089</v>
      </c>
      <c r="D929" s="8">
        <v>162680</v>
      </c>
      <c r="E929" s="8">
        <v>101395</v>
      </c>
      <c r="F929" s="8">
        <v>4.6500000000000004</v>
      </c>
      <c r="G929" s="8">
        <v>5.34</v>
      </c>
      <c r="H929" s="8">
        <v>3.33</v>
      </c>
      <c r="I929" s="9">
        <f>(Table2[[#This Row],[Total Yield in Wh]]-Table2[[#This Row],[Target Yield Wh]])/Table2[[#This Row],[Target Yield Wh]] * 100</f>
        <v>60.441836382464622</v>
      </c>
      <c r="J929" s="8">
        <f>SUM(Table2[[#This Row],[Total Yield in Wh]]-Table2[[#This Row],[Target Yield Wh]])</f>
        <v>61285</v>
      </c>
      <c r="K929" s="9">
        <f>Table2[[#This Row],[Total Yield in Wh]]*0.001*0.1</f>
        <v>16.268000000000001</v>
      </c>
      <c r="L929" s="8"/>
      <c r="M929" s="8"/>
    </row>
    <row r="930" spans="1:13">
      <c r="A930" s="8">
        <f t="shared" si="15"/>
        <v>2020</v>
      </c>
      <c r="B930" s="8">
        <f>MONTH(Table2[[#This Row],[Date]])</f>
        <v>9</v>
      </c>
      <c r="C930" s="10">
        <v>44088</v>
      </c>
      <c r="D930" s="8">
        <v>123160</v>
      </c>
      <c r="E930" s="8">
        <v>101395</v>
      </c>
      <c r="F930" s="8">
        <v>3.52</v>
      </c>
      <c r="G930" s="8">
        <v>4.04</v>
      </c>
      <c r="H930" s="8">
        <v>3.33</v>
      </c>
      <c r="I930" s="9">
        <f>(Table2[[#This Row],[Total Yield in Wh]]-Table2[[#This Row],[Target Yield Wh]])/Table2[[#This Row],[Target Yield Wh]] * 100</f>
        <v>21.465555500764339</v>
      </c>
      <c r="J930" s="8">
        <f>SUM(Table2[[#This Row],[Total Yield in Wh]]-Table2[[#This Row],[Target Yield Wh]])</f>
        <v>21765</v>
      </c>
      <c r="K930" s="9">
        <f>Table2[[#This Row],[Total Yield in Wh]]*0.001*0.1</f>
        <v>12.316000000000001</v>
      </c>
      <c r="L930" s="8"/>
      <c r="M930" s="8"/>
    </row>
    <row r="931" spans="1:13">
      <c r="A931" s="8">
        <f t="shared" si="15"/>
        <v>2020</v>
      </c>
      <c r="B931" s="8">
        <f>MONTH(Table2[[#This Row],[Date]])</f>
        <v>9</v>
      </c>
      <c r="C931" s="10">
        <v>44087</v>
      </c>
      <c r="D931" s="8">
        <v>136850</v>
      </c>
      <c r="E931" s="8">
        <v>101395</v>
      </c>
      <c r="F931" s="8">
        <v>3.91</v>
      </c>
      <c r="G931" s="8">
        <v>4.49</v>
      </c>
      <c r="H931" s="8">
        <v>3.33</v>
      </c>
      <c r="I931" s="9">
        <f>(Table2[[#This Row],[Total Yield in Wh]]-Table2[[#This Row],[Target Yield Wh]])/Table2[[#This Row],[Target Yield Wh]] * 100</f>
        <v>34.967207455988955</v>
      </c>
      <c r="J931" s="8">
        <f>SUM(Table2[[#This Row],[Total Yield in Wh]]-Table2[[#This Row],[Target Yield Wh]])</f>
        <v>35455</v>
      </c>
      <c r="K931" s="9">
        <f>Table2[[#This Row],[Total Yield in Wh]]*0.001*0.1</f>
        <v>13.685</v>
      </c>
      <c r="L931" s="8"/>
      <c r="M931" s="8"/>
    </row>
    <row r="932" spans="1:13">
      <c r="A932" s="8">
        <f t="shared" si="15"/>
        <v>2020</v>
      </c>
      <c r="B932" s="8">
        <f>MONTH(Table2[[#This Row],[Date]])</f>
        <v>9</v>
      </c>
      <c r="C932" s="10">
        <v>44086</v>
      </c>
      <c r="D932" s="8">
        <v>36360</v>
      </c>
      <c r="E932" s="8">
        <v>101395</v>
      </c>
      <c r="F932" s="8">
        <v>1.04</v>
      </c>
      <c r="G932" s="8">
        <v>1.19</v>
      </c>
      <c r="H932" s="8">
        <v>3.33</v>
      </c>
      <c r="I932" s="9">
        <f>(Table2[[#This Row],[Total Yield in Wh]]-Table2[[#This Row],[Target Yield Wh]])/Table2[[#This Row],[Target Yield Wh]] * 100</f>
        <v>-64.140243601755515</v>
      </c>
      <c r="J932" s="8">
        <f>SUM(Table2[[#This Row],[Total Yield in Wh]]-Table2[[#This Row],[Target Yield Wh]])</f>
        <v>-65035</v>
      </c>
      <c r="K932" s="9">
        <f>Table2[[#This Row],[Total Yield in Wh]]*0.001*0.1</f>
        <v>3.6360000000000001</v>
      </c>
      <c r="L932" s="8"/>
      <c r="M932" s="8"/>
    </row>
    <row r="933" spans="1:13">
      <c r="A933" s="8">
        <f t="shared" si="15"/>
        <v>2020</v>
      </c>
      <c r="B933" s="8">
        <f>MONTH(Table2[[#This Row],[Date]])</f>
        <v>9</v>
      </c>
      <c r="C933" s="10">
        <v>44085</v>
      </c>
      <c r="D933" s="8">
        <v>36710</v>
      </c>
      <c r="E933" s="8">
        <v>101395</v>
      </c>
      <c r="F933" s="8">
        <v>1.05</v>
      </c>
      <c r="G933" s="8">
        <v>1.2</v>
      </c>
      <c r="H933" s="8">
        <v>3.33</v>
      </c>
      <c r="I933" s="9">
        <f>(Table2[[#This Row],[Total Yield in Wh]]-Table2[[#This Row],[Target Yield Wh]])/Table2[[#This Row],[Target Yield Wh]] * 100</f>
        <v>-63.795058927955026</v>
      </c>
      <c r="J933" s="8">
        <f>SUM(Table2[[#This Row],[Total Yield in Wh]]-Table2[[#This Row],[Target Yield Wh]])</f>
        <v>-64685</v>
      </c>
      <c r="K933" s="9">
        <f>Table2[[#This Row],[Total Yield in Wh]]*0.001*0.1</f>
        <v>3.6710000000000003</v>
      </c>
      <c r="L933" s="8"/>
      <c r="M933" s="8"/>
    </row>
    <row r="934" spans="1:13">
      <c r="A934" s="8">
        <f t="shared" si="15"/>
        <v>2020</v>
      </c>
      <c r="B934" s="8">
        <f>MONTH(Table2[[#This Row],[Date]])</f>
        <v>9</v>
      </c>
      <c r="C934" s="10">
        <v>44084</v>
      </c>
      <c r="D934" s="8">
        <v>41970</v>
      </c>
      <c r="E934" s="8">
        <v>101395</v>
      </c>
      <c r="F934" s="8">
        <v>1.2</v>
      </c>
      <c r="G934" s="8">
        <v>1.38</v>
      </c>
      <c r="H934" s="8">
        <v>3.33</v>
      </c>
      <c r="I934" s="9">
        <f>(Table2[[#This Row],[Total Yield in Wh]]-Table2[[#This Row],[Target Yield Wh]])/Table2[[#This Row],[Target Yield Wh]] * 100</f>
        <v>-58.607426401696337</v>
      </c>
      <c r="J934" s="8">
        <f>SUM(Table2[[#This Row],[Total Yield in Wh]]-Table2[[#This Row],[Target Yield Wh]])</f>
        <v>-59425</v>
      </c>
      <c r="K934" s="9">
        <f>Table2[[#This Row],[Total Yield in Wh]]*0.001*0.1</f>
        <v>4.1970000000000001</v>
      </c>
      <c r="L934" s="8"/>
      <c r="M934" s="8"/>
    </row>
    <row r="935" spans="1:13">
      <c r="A935" s="8">
        <f t="shared" si="15"/>
        <v>2020</v>
      </c>
      <c r="B935" s="8">
        <f>MONTH(Table2[[#This Row],[Date]])</f>
        <v>9</v>
      </c>
      <c r="C935" s="10">
        <v>44083</v>
      </c>
      <c r="D935" s="8">
        <v>21630</v>
      </c>
      <c r="E935" s="8">
        <v>101395</v>
      </c>
      <c r="F935" s="8">
        <v>0.62</v>
      </c>
      <c r="G935" s="8">
        <v>0.71</v>
      </c>
      <c r="H935" s="8">
        <v>3.33</v>
      </c>
      <c r="I935" s="9">
        <f>(Table2[[#This Row],[Total Yield in Wh]]-Table2[[#This Row],[Target Yield Wh]])/Table2[[#This Row],[Target Yield Wh]] * 100</f>
        <v>-78.667587159130136</v>
      </c>
      <c r="J935" s="8">
        <f>SUM(Table2[[#This Row],[Total Yield in Wh]]-Table2[[#This Row],[Target Yield Wh]])</f>
        <v>-79765</v>
      </c>
      <c r="K935" s="9">
        <f>Table2[[#This Row],[Total Yield in Wh]]*0.001*0.1</f>
        <v>2.1629999999999998</v>
      </c>
      <c r="L935" s="8"/>
      <c r="M935" s="8"/>
    </row>
    <row r="936" spans="1:13">
      <c r="A936" s="8">
        <f t="shared" si="15"/>
        <v>2020</v>
      </c>
      <c r="B936" s="8">
        <f>MONTH(Table2[[#This Row],[Date]])</f>
        <v>9</v>
      </c>
      <c r="C936" s="10">
        <v>44082</v>
      </c>
      <c r="D936" s="8">
        <v>20260</v>
      </c>
      <c r="E936" s="8">
        <v>101395</v>
      </c>
      <c r="F936" s="8">
        <v>0.57999999999999996</v>
      </c>
      <c r="G936" s="8">
        <v>0.66</v>
      </c>
      <c r="H936" s="8">
        <v>3.33</v>
      </c>
      <c r="I936" s="9">
        <f>(Table2[[#This Row],[Total Yield in Wh]]-Table2[[#This Row],[Target Yield Wh]])/Table2[[#This Row],[Target Yield Wh]] * 100</f>
        <v>-80.018738596577748</v>
      </c>
      <c r="J936" s="8">
        <f>SUM(Table2[[#This Row],[Total Yield in Wh]]-Table2[[#This Row],[Target Yield Wh]])</f>
        <v>-81135</v>
      </c>
      <c r="K936" s="9">
        <f>Table2[[#This Row],[Total Yield in Wh]]*0.001*0.1</f>
        <v>2.0260000000000002</v>
      </c>
      <c r="L936" s="8"/>
      <c r="M936" s="8"/>
    </row>
    <row r="937" spans="1:13">
      <c r="A937" s="8">
        <f t="shared" si="15"/>
        <v>2020</v>
      </c>
      <c r="B937" s="8">
        <f>MONTH(Table2[[#This Row],[Date]])</f>
        <v>9</v>
      </c>
      <c r="C937" s="10">
        <v>44081</v>
      </c>
      <c r="D937" s="8">
        <v>118650</v>
      </c>
      <c r="E937" s="8">
        <v>101395</v>
      </c>
      <c r="F937" s="8">
        <v>3.39</v>
      </c>
      <c r="G937" s="8">
        <v>3.89</v>
      </c>
      <c r="H937" s="8">
        <v>3.33</v>
      </c>
      <c r="I937" s="9">
        <f>(Table2[[#This Row],[Total Yield in Wh]]-Table2[[#This Row],[Target Yield Wh]])/Table2[[#This Row],[Target Yield Wh]] * 100</f>
        <v>17.017604418363824</v>
      </c>
      <c r="J937" s="8">
        <f>SUM(Table2[[#This Row],[Total Yield in Wh]]-Table2[[#This Row],[Target Yield Wh]])</f>
        <v>17255</v>
      </c>
      <c r="K937" s="9">
        <f>Table2[[#This Row],[Total Yield in Wh]]*0.001*0.1</f>
        <v>11.865000000000002</v>
      </c>
      <c r="L937" s="8"/>
      <c r="M937" s="8"/>
    </row>
    <row r="938" spans="1:13">
      <c r="A938" s="8">
        <f t="shared" si="15"/>
        <v>2020</v>
      </c>
      <c r="B938" s="8">
        <f>MONTH(Table2[[#This Row],[Date]])</f>
        <v>9</v>
      </c>
      <c r="C938" s="10">
        <v>44080</v>
      </c>
      <c r="D938" s="8">
        <v>78320</v>
      </c>
      <c r="E938" s="8">
        <v>101395</v>
      </c>
      <c r="F938" s="8">
        <v>2.2400000000000002</v>
      </c>
      <c r="G938" s="8">
        <v>2.57</v>
      </c>
      <c r="H938" s="8">
        <v>3.33</v>
      </c>
      <c r="I938" s="9">
        <f>(Table2[[#This Row],[Total Yield in Wh]]-Table2[[#This Row],[Target Yield Wh]])/Table2[[#This Row],[Target Yield Wh]] * 100</f>
        <v>-22.757532422703289</v>
      </c>
      <c r="J938" s="8">
        <f>SUM(Table2[[#This Row],[Total Yield in Wh]]-Table2[[#This Row],[Target Yield Wh]])</f>
        <v>-23075</v>
      </c>
      <c r="K938" s="9">
        <f>Table2[[#This Row],[Total Yield in Wh]]*0.001*0.1</f>
        <v>7.8320000000000007</v>
      </c>
      <c r="L938" s="8"/>
      <c r="M938" s="8"/>
    </row>
    <row r="939" spans="1:13">
      <c r="A939" s="8">
        <f t="shared" si="15"/>
        <v>2020</v>
      </c>
      <c r="B939" s="8">
        <f>MONTH(Table2[[#This Row],[Date]])</f>
        <v>9</v>
      </c>
      <c r="C939" s="10">
        <v>44079</v>
      </c>
      <c r="D939" s="8">
        <v>189680</v>
      </c>
      <c r="E939" s="8">
        <v>101395</v>
      </c>
      <c r="F939" s="8">
        <v>5.42</v>
      </c>
      <c r="G939" s="8">
        <v>6.22</v>
      </c>
      <c r="H939" s="8">
        <v>3.33</v>
      </c>
      <c r="I939" s="9">
        <f>(Table2[[#This Row],[Total Yield in Wh]]-Table2[[#This Row],[Target Yield Wh]])/Table2[[#This Row],[Target Yield Wh]] * 100</f>
        <v>87.070368361359044</v>
      </c>
      <c r="J939" s="8">
        <f>SUM(Table2[[#This Row],[Total Yield in Wh]]-Table2[[#This Row],[Target Yield Wh]])</f>
        <v>88285</v>
      </c>
      <c r="K939" s="9">
        <f>Table2[[#This Row],[Total Yield in Wh]]*0.001*0.1</f>
        <v>18.968</v>
      </c>
      <c r="L939" s="8"/>
      <c r="M939" s="8"/>
    </row>
    <row r="940" spans="1:13">
      <c r="A940" s="8">
        <f t="shared" si="15"/>
        <v>2020</v>
      </c>
      <c r="B940" s="8">
        <f>MONTH(Table2[[#This Row],[Date]])</f>
        <v>9</v>
      </c>
      <c r="C940" s="10">
        <v>44078</v>
      </c>
      <c r="D940" s="8">
        <v>200070</v>
      </c>
      <c r="E940" s="8">
        <v>101395</v>
      </c>
      <c r="F940" s="8">
        <v>5.72</v>
      </c>
      <c r="G940" s="8">
        <v>6.56</v>
      </c>
      <c r="H940" s="8">
        <v>3.33</v>
      </c>
      <c r="I940" s="9">
        <f>(Table2[[#This Row],[Total Yield in Wh]]-Table2[[#This Row],[Target Yield Wh]])/Table2[[#This Row],[Target Yield Wh]] * 100</f>
        <v>97.317421963607671</v>
      </c>
      <c r="J940" s="8">
        <f>SUM(Table2[[#This Row],[Total Yield in Wh]]-Table2[[#This Row],[Target Yield Wh]])</f>
        <v>98675</v>
      </c>
      <c r="K940" s="9">
        <f>Table2[[#This Row],[Total Yield in Wh]]*0.001*0.1</f>
        <v>20.007000000000001</v>
      </c>
      <c r="L940" s="8"/>
      <c r="M940" s="8"/>
    </row>
    <row r="941" spans="1:13">
      <c r="A941" s="8">
        <f t="shared" si="15"/>
        <v>2020</v>
      </c>
      <c r="B941" s="8">
        <f>MONTH(Table2[[#This Row],[Date]])</f>
        <v>9</v>
      </c>
      <c r="C941" s="10">
        <v>44077</v>
      </c>
      <c r="D941" s="8">
        <v>175930</v>
      </c>
      <c r="E941" s="8">
        <v>101395</v>
      </c>
      <c r="F941" s="8">
        <v>5.03</v>
      </c>
      <c r="G941" s="8">
        <v>5.77</v>
      </c>
      <c r="H941" s="8">
        <v>3.33</v>
      </c>
      <c r="I941" s="9">
        <f>(Table2[[#This Row],[Total Yield in Wh]]-Table2[[#This Row],[Target Yield Wh]])/Table2[[#This Row],[Target Yield Wh]] * 100</f>
        <v>73.509541890625769</v>
      </c>
      <c r="J941" s="8">
        <f>SUM(Table2[[#This Row],[Total Yield in Wh]]-Table2[[#This Row],[Target Yield Wh]])</f>
        <v>74535</v>
      </c>
      <c r="K941" s="9">
        <f>Table2[[#This Row],[Total Yield in Wh]]*0.001*0.1</f>
        <v>17.593</v>
      </c>
      <c r="L941" s="8"/>
      <c r="M941" s="8"/>
    </row>
    <row r="942" spans="1:13">
      <c r="A942" s="8">
        <f t="shared" si="15"/>
        <v>2020</v>
      </c>
      <c r="B942" s="8">
        <f>MONTH(Table2[[#This Row],[Date]])</f>
        <v>9</v>
      </c>
      <c r="C942" s="10">
        <v>44076</v>
      </c>
      <c r="D942" s="8">
        <v>202900</v>
      </c>
      <c r="E942" s="8">
        <v>101395</v>
      </c>
      <c r="F942" s="8">
        <v>5.8</v>
      </c>
      <c r="G942" s="8">
        <v>6.66</v>
      </c>
      <c r="H942" s="8">
        <v>3.33</v>
      </c>
      <c r="I942" s="9">
        <f>(Table2[[#This Row],[Total Yield in Wh]]-Table2[[#This Row],[Target Yield Wh]])/Table2[[#This Row],[Target Yield Wh]] * 100</f>
        <v>100.10848661176585</v>
      </c>
      <c r="J942" s="8">
        <f>SUM(Table2[[#This Row],[Total Yield in Wh]]-Table2[[#This Row],[Target Yield Wh]])</f>
        <v>101505</v>
      </c>
      <c r="K942" s="9">
        <f>Table2[[#This Row],[Total Yield in Wh]]*0.001*0.1</f>
        <v>20.290000000000003</v>
      </c>
      <c r="L942" s="8"/>
      <c r="M942" s="8"/>
    </row>
    <row r="943" spans="1:13">
      <c r="A943" s="8">
        <f t="shared" si="15"/>
        <v>2020</v>
      </c>
      <c r="B943" s="8">
        <f>MONTH(Table2[[#This Row],[Date]])</f>
        <v>9</v>
      </c>
      <c r="C943" s="10">
        <v>44075</v>
      </c>
      <c r="D943" s="8">
        <v>114770</v>
      </c>
      <c r="E943" s="8">
        <v>101395</v>
      </c>
      <c r="F943" s="8">
        <v>3.28</v>
      </c>
      <c r="G943" s="8">
        <v>3.76</v>
      </c>
      <c r="H943" s="8">
        <v>3.33</v>
      </c>
      <c r="I943" s="9">
        <f>(Table2[[#This Row],[Total Yield in Wh]]-Table2[[#This Row],[Target Yield Wh]])/Table2[[#This Row],[Target Yield Wh]] * 100</f>
        <v>13.190985748804183</v>
      </c>
      <c r="J943" s="8">
        <f>SUM(Table2[[#This Row],[Total Yield in Wh]]-Table2[[#This Row],[Target Yield Wh]])</f>
        <v>13375</v>
      </c>
      <c r="K943" s="9">
        <f>Table2[[#This Row],[Total Yield in Wh]]*0.001*0.1</f>
        <v>11.477</v>
      </c>
      <c r="L943" s="8"/>
      <c r="M943" s="8"/>
    </row>
    <row r="944" spans="1:13">
      <c r="A944" s="8">
        <f t="shared" si="15"/>
        <v>2020</v>
      </c>
      <c r="B944" s="8">
        <f>MONTH(Table2[[#This Row],[Date]])</f>
        <v>8</v>
      </c>
      <c r="C944" s="10">
        <v>44074</v>
      </c>
      <c r="D944" s="8">
        <v>78980</v>
      </c>
      <c r="E944" s="8">
        <v>134921</v>
      </c>
      <c r="F944" s="8">
        <v>2.2599999999999998</v>
      </c>
      <c r="G944" s="8">
        <v>2.59</v>
      </c>
      <c r="H944" s="8">
        <v>4.43</v>
      </c>
      <c r="I944" s="9">
        <f>(Table2[[#This Row],[Total Yield in Wh]]-Table2[[#This Row],[Target Yield Wh]])/Table2[[#This Row],[Target Yield Wh]] * 100</f>
        <v>-41.462040749772086</v>
      </c>
      <c r="J944" s="8">
        <f>SUM(Table2[[#This Row],[Total Yield in Wh]]-Table2[[#This Row],[Target Yield Wh]])</f>
        <v>-55941</v>
      </c>
      <c r="K944" s="9">
        <f>Table2[[#This Row],[Total Yield in Wh]]*0.001*0.1</f>
        <v>7.8980000000000006</v>
      </c>
      <c r="L944" s="8"/>
      <c r="M944" s="8"/>
    </row>
    <row r="945" spans="1:13">
      <c r="A945" s="8">
        <f t="shared" si="15"/>
        <v>2020</v>
      </c>
      <c r="B945" s="8">
        <f>MONTH(Table2[[#This Row],[Date]])</f>
        <v>8</v>
      </c>
      <c r="C945" s="10">
        <v>44073</v>
      </c>
      <c r="D945" s="8">
        <v>204030</v>
      </c>
      <c r="E945" s="8">
        <v>134921</v>
      </c>
      <c r="F945" s="8">
        <v>5.83</v>
      </c>
      <c r="G945" s="8">
        <v>6.69</v>
      </c>
      <c r="H945" s="8">
        <v>4.43</v>
      </c>
      <c r="I945" s="9">
        <f>(Table2[[#This Row],[Total Yield in Wh]]-Table2[[#This Row],[Target Yield Wh]])/Table2[[#This Row],[Target Yield Wh]] * 100</f>
        <v>51.221826105647004</v>
      </c>
      <c r="J945" s="8">
        <f>SUM(Table2[[#This Row],[Total Yield in Wh]]-Table2[[#This Row],[Target Yield Wh]])</f>
        <v>69109</v>
      </c>
      <c r="K945" s="9">
        <f>Table2[[#This Row],[Total Yield in Wh]]*0.001*0.1</f>
        <v>20.403000000000002</v>
      </c>
      <c r="L945" s="8"/>
      <c r="M945" s="8"/>
    </row>
    <row r="946" spans="1:13">
      <c r="A946" s="8">
        <f t="shared" si="15"/>
        <v>2020</v>
      </c>
      <c r="B946" s="8">
        <f>MONTH(Table2[[#This Row],[Date]])</f>
        <v>8</v>
      </c>
      <c r="C946" s="10">
        <v>44072</v>
      </c>
      <c r="D946" s="8">
        <v>200370</v>
      </c>
      <c r="E946" s="8">
        <v>134921</v>
      </c>
      <c r="F946" s="8">
        <v>5.73</v>
      </c>
      <c r="G946" s="8">
        <v>6.57</v>
      </c>
      <c r="H946" s="8">
        <v>4.43</v>
      </c>
      <c r="I946" s="9">
        <f>(Table2[[#This Row],[Total Yield in Wh]]-Table2[[#This Row],[Target Yield Wh]])/Table2[[#This Row],[Target Yield Wh]] * 100</f>
        <v>48.509127563537177</v>
      </c>
      <c r="J946" s="8">
        <f>SUM(Table2[[#This Row],[Total Yield in Wh]]-Table2[[#This Row],[Target Yield Wh]])</f>
        <v>65449</v>
      </c>
      <c r="K946" s="9">
        <f>Table2[[#This Row],[Total Yield in Wh]]*0.001*0.1</f>
        <v>20.037000000000003</v>
      </c>
      <c r="L946" s="8"/>
      <c r="M946" s="8"/>
    </row>
    <row r="947" spans="1:13">
      <c r="A947" s="8">
        <f t="shared" si="15"/>
        <v>2020</v>
      </c>
      <c r="B947" s="8">
        <f>MONTH(Table2[[#This Row],[Date]])</f>
        <v>8</v>
      </c>
      <c r="C947" s="10">
        <v>44071</v>
      </c>
      <c r="D947" s="8">
        <v>120930</v>
      </c>
      <c r="E947" s="8">
        <v>134921</v>
      </c>
      <c r="F947" s="8">
        <v>3.46</v>
      </c>
      <c r="G947" s="8">
        <v>3.97</v>
      </c>
      <c r="H947" s="8">
        <v>4.43</v>
      </c>
      <c r="I947" s="9">
        <f>(Table2[[#This Row],[Total Yield in Wh]]-Table2[[#This Row],[Target Yield Wh]])/Table2[[#This Row],[Target Yield Wh]] * 100</f>
        <v>-10.369771940617103</v>
      </c>
      <c r="J947" s="8">
        <f>SUM(Table2[[#This Row],[Total Yield in Wh]]-Table2[[#This Row],[Target Yield Wh]])</f>
        <v>-13991</v>
      </c>
      <c r="K947" s="9">
        <f>Table2[[#This Row],[Total Yield in Wh]]*0.001*0.1</f>
        <v>12.093000000000002</v>
      </c>
      <c r="L947" s="8"/>
      <c r="M947" s="8"/>
    </row>
    <row r="948" spans="1:13">
      <c r="A948" s="8">
        <f t="shared" si="15"/>
        <v>2020</v>
      </c>
      <c r="B948" s="8">
        <f>MONTH(Table2[[#This Row],[Date]])</f>
        <v>8</v>
      </c>
      <c r="C948" s="10">
        <v>44070</v>
      </c>
      <c r="D948" s="8">
        <v>183260</v>
      </c>
      <c r="E948" s="8">
        <v>134921</v>
      </c>
      <c r="F948" s="8">
        <v>5.24</v>
      </c>
      <c r="G948" s="8">
        <v>6.01</v>
      </c>
      <c r="H948" s="8">
        <v>4.43</v>
      </c>
      <c r="I948" s="9">
        <f>(Table2[[#This Row],[Total Yield in Wh]]-Table2[[#This Row],[Target Yield Wh]])/Table2[[#This Row],[Target Yield Wh]] * 100</f>
        <v>35.827632466406264</v>
      </c>
      <c r="J948" s="8">
        <f>SUM(Table2[[#This Row],[Total Yield in Wh]]-Table2[[#This Row],[Target Yield Wh]])</f>
        <v>48339</v>
      </c>
      <c r="K948" s="9">
        <f>Table2[[#This Row],[Total Yield in Wh]]*0.001*0.1</f>
        <v>18.326000000000001</v>
      </c>
      <c r="L948" s="8"/>
      <c r="M948" s="8"/>
    </row>
    <row r="949" spans="1:13">
      <c r="A949" s="8">
        <f t="shared" si="15"/>
        <v>2020</v>
      </c>
      <c r="B949" s="8">
        <f>MONTH(Table2[[#This Row],[Date]])</f>
        <v>8</v>
      </c>
      <c r="C949" s="10">
        <v>44069</v>
      </c>
      <c r="D949" s="8">
        <v>179760</v>
      </c>
      <c r="E949" s="8">
        <v>134921</v>
      </c>
      <c r="F949" s="8">
        <v>5.14</v>
      </c>
      <c r="G949" s="8">
        <v>5.9</v>
      </c>
      <c r="H949" s="8">
        <v>4.43</v>
      </c>
      <c r="I949" s="9">
        <f>(Table2[[#This Row],[Total Yield in Wh]]-Table2[[#This Row],[Target Yield Wh]])/Table2[[#This Row],[Target Yield Wh]] * 100</f>
        <v>33.233521838705613</v>
      </c>
      <c r="J949" s="8">
        <f>SUM(Table2[[#This Row],[Total Yield in Wh]]-Table2[[#This Row],[Target Yield Wh]])</f>
        <v>44839</v>
      </c>
      <c r="K949" s="9">
        <f>Table2[[#This Row],[Total Yield in Wh]]*0.001*0.1</f>
        <v>17.975999999999999</v>
      </c>
      <c r="L949" s="8"/>
      <c r="M949" s="8"/>
    </row>
    <row r="950" spans="1:13">
      <c r="A950" s="8">
        <f t="shared" si="15"/>
        <v>2020</v>
      </c>
      <c r="B950" s="8">
        <f>MONTH(Table2[[#This Row],[Date]])</f>
        <v>8</v>
      </c>
      <c r="C950" s="10">
        <v>44068</v>
      </c>
      <c r="D950" s="8">
        <v>166050</v>
      </c>
      <c r="E950" s="8">
        <v>134921</v>
      </c>
      <c r="F950" s="8">
        <v>4.75</v>
      </c>
      <c r="G950" s="8">
        <v>5.45</v>
      </c>
      <c r="H950" s="8">
        <v>4.43</v>
      </c>
      <c r="I950" s="9">
        <f>(Table2[[#This Row],[Total Yield in Wh]]-Table2[[#This Row],[Target Yield Wh]])/Table2[[#This Row],[Target Yield Wh]] * 100</f>
        <v>23.07201992276962</v>
      </c>
      <c r="J950" s="8">
        <f>SUM(Table2[[#This Row],[Total Yield in Wh]]-Table2[[#This Row],[Target Yield Wh]])</f>
        <v>31129</v>
      </c>
      <c r="K950" s="9">
        <f>Table2[[#This Row],[Total Yield in Wh]]*0.001*0.1</f>
        <v>16.605</v>
      </c>
      <c r="L950" s="8"/>
      <c r="M950" s="8"/>
    </row>
    <row r="951" spans="1:13">
      <c r="A951" s="8">
        <f t="shared" si="15"/>
        <v>2020</v>
      </c>
      <c r="B951" s="8">
        <f>MONTH(Table2[[#This Row],[Date]])</f>
        <v>8</v>
      </c>
      <c r="C951" s="10">
        <v>44067</v>
      </c>
      <c r="D951" s="8">
        <v>157140</v>
      </c>
      <c r="E951" s="8">
        <v>134921</v>
      </c>
      <c r="F951" s="8">
        <v>4.49</v>
      </c>
      <c r="G951" s="8">
        <v>5.15</v>
      </c>
      <c r="H951" s="8">
        <v>4.43</v>
      </c>
      <c r="I951" s="9">
        <f>(Table2[[#This Row],[Total Yield in Wh]]-Table2[[#This Row],[Target Yield Wh]])/Table2[[#This Row],[Target Yield Wh]] * 100</f>
        <v>16.468155439108813</v>
      </c>
      <c r="J951" s="8">
        <f>SUM(Table2[[#This Row],[Total Yield in Wh]]-Table2[[#This Row],[Target Yield Wh]])</f>
        <v>22219</v>
      </c>
      <c r="K951" s="9">
        <f>Table2[[#This Row],[Total Yield in Wh]]*0.001*0.1</f>
        <v>15.714000000000002</v>
      </c>
      <c r="L951" s="8"/>
      <c r="M951" s="8"/>
    </row>
    <row r="952" spans="1:13">
      <c r="A952" s="8">
        <f t="shared" si="15"/>
        <v>2020</v>
      </c>
      <c r="B952" s="8">
        <f>MONTH(Table2[[#This Row],[Date]])</f>
        <v>8</v>
      </c>
      <c r="C952" s="10">
        <v>44066</v>
      </c>
      <c r="D952" s="8">
        <v>180410</v>
      </c>
      <c r="E952" s="8">
        <v>134921</v>
      </c>
      <c r="F952" s="8">
        <v>5.16</v>
      </c>
      <c r="G952" s="8">
        <v>5.92</v>
      </c>
      <c r="H952" s="8">
        <v>4.43</v>
      </c>
      <c r="I952" s="9">
        <f>(Table2[[#This Row],[Total Yield in Wh]]-Table2[[#This Row],[Target Yield Wh]])/Table2[[#This Row],[Target Yield Wh]] * 100</f>
        <v>33.715285240992877</v>
      </c>
      <c r="J952" s="8">
        <f>SUM(Table2[[#This Row],[Total Yield in Wh]]-Table2[[#This Row],[Target Yield Wh]])</f>
        <v>45489</v>
      </c>
      <c r="K952" s="9">
        <f>Table2[[#This Row],[Total Yield in Wh]]*0.001*0.1</f>
        <v>18.041</v>
      </c>
      <c r="L952" s="8"/>
      <c r="M952" s="8"/>
    </row>
    <row r="953" spans="1:13">
      <c r="A953" s="8">
        <f t="shared" si="15"/>
        <v>2020</v>
      </c>
      <c r="B953" s="8">
        <f>MONTH(Table2[[#This Row],[Date]])</f>
        <v>8</v>
      </c>
      <c r="C953" s="10">
        <v>44065</v>
      </c>
      <c r="D953" s="8">
        <v>149040</v>
      </c>
      <c r="E953" s="8">
        <v>134921</v>
      </c>
      <c r="F953" s="8">
        <v>4.26</v>
      </c>
      <c r="G953" s="8">
        <v>4.8899999999999997</v>
      </c>
      <c r="H953" s="8">
        <v>4.43</v>
      </c>
      <c r="I953" s="9">
        <f>(Table2[[#This Row],[Total Yield in Wh]]-Table2[[#This Row],[Target Yield Wh]])/Table2[[#This Row],[Target Yield Wh]] * 100</f>
        <v>10.46464227214444</v>
      </c>
      <c r="J953" s="8">
        <f>SUM(Table2[[#This Row],[Total Yield in Wh]]-Table2[[#This Row],[Target Yield Wh]])</f>
        <v>14119</v>
      </c>
      <c r="K953" s="9">
        <f>Table2[[#This Row],[Total Yield in Wh]]*0.001*0.1</f>
        <v>14.904</v>
      </c>
      <c r="L953" s="8"/>
      <c r="M953" s="8"/>
    </row>
    <row r="954" spans="1:13">
      <c r="A954" s="8">
        <f t="shared" si="15"/>
        <v>2020</v>
      </c>
      <c r="B954" s="8">
        <f>MONTH(Table2[[#This Row],[Date]])</f>
        <v>8</v>
      </c>
      <c r="C954" s="10">
        <v>44064</v>
      </c>
      <c r="D954" s="8">
        <v>201960</v>
      </c>
      <c r="E954" s="8">
        <v>134921</v>
      </c>
      <c r="F954" s="8">
        <v>5.77</v>
      </c>
      <c r="G954" s="8">
        <v>6.62</v>
      </c>
      <c r="H954" s="8">
        <v>4.43</v>
      </c>
      <c r="I954" s="9">
        <f>(Table2[[#This Row],[Total Yield in Wh]]-Table2[[#This Row],[Target Yield Wh]])/Table2[[#This Row],[Target Yield Wh]] * 100</f>
        <v>49.687594962978338</v>
      </c>
      <c r="J954" s="8">
        <f>SUM(Table2[[#This Row],[Total Yield in Wh]]-Table2[[#This Row],[Target Yield Wh]])</f>
        <v>67039</v>
      </c>
      <c r="K954" s="9">
        <f>Table2[[#This Row],[Total Yield in Wh]]*0.001*0.1</f>
        <v>20.196000000000002</v>
      </c>
      <c r="L954" s="8"/>
      <c r="M954" s="8"/>
    </row>
    <row r="955" spans="1:13">
      <c r="A955" s="8">
        <f t="shared" si="15"/>
        <v>2020</v>
      </c>
      <c r="B955" s="8">
        <f>MONTH(Table2[[#This Row],[Date]])</f>
        <v>8</v>
      </c>
      <c r="C955" s="10">
        <v>44063</v>
      </c>
      <c r="D955" s="8">
        <v>207720</v>
      </c>
      <c r="E955" s="8">
        <v>134921</v>
      </c>
      <c r="F955" s="8">
        <v>5.94</v>
      </c>
      <c r="G955" s="8">
        <v>6.81</v>
      </c>
      <c r="H955" s="8">
        <v>4.43</v>
      </c>
      <c r="I955" s="9">
        <f>(Table2[[#This Row],[Total Yield in Wh]]-Table2[[#This Row],[Target Yield Wh]])/Table2[[#This Row],[Target Yield Wh]] * 100</f>
        <v>53.956759881708564</v>
      </c>
      <c r="J955" s="8">
        <f>SUM(Table2[[#This Row],[Total Yield in Wh]]-Table2[[#This Row],[Target Yield Wh]])</f>
        <v>72799</v>
      </c>
      <c r="K955" s="9">
        <f>Table2[[#This Row],[Total Yield in Wh]]*0.001*0.1</f>
        <v>20.772000000000002</v>
      </c>
      <c r="L955" s="8"/>
      <c r="M955" s="8"/>
    </row>
    <row r="956" spans="1:13">
      <c r="A956" s="8">
        <f t="shared" si="15"/>
        <v>2020</v>
      </c>
      <c r="B956" s="8">
        <f>MONTH(Table2[[#This Row],[Date]])</f>
        <v>8</v>
      </c>
      <c r="C956" s="10">
        <v>44062</v>
      </c>
      <c r="D956" s="8">
        <v>210620</v>
      </c>
      <c r="E956" s="8">
        <v>134921</v>
      </c>
      <c r="F956" s="8">
        <v>6.02</v>
      </c>
      <c r="G956" s="8">
        <v>6.91</v>
      </c>
      <c r="H956" s="8">
        <v>4.43</v>
      </c>
      <c r="I956" s="9">
        <f>(Table2[[#This Row],[Total Yield in Wh]]-Table2[[#This Row],[Target Yield Wh]])/Table2[[#This Row],[Target Yield Wh]] * 100</f>
        <v>56.106165830374813</v>
      </c>
      <c r="J956" s="8">
        <f>SUM(Table2[[#This Row],[Total Yield in Wh]]-Table2[[#This Row],[Target Yield Wh]])</f>
        <v>75699</v>
      </c>
      <c r="K956" s="9">
        <f>Table2[[#This Row],[Total Yield in Wh]]*0.001*0.1</f>
        <v>21.062000000000001</v>
      </c>
      <c r="L956" s="8"/>
      <c r="M956" s="8"/>
    </row>
    <row r="957" spans="1:13">
      <c r="A957" s="8">
        <f t="shared" si="15"/>
        <v>2020</v>
      </c>
      <c r="B957" s="8">
        <f>MONTH(Table2[[#This Row],[Date]])</f>
        <v>8</v>
      </c>
      <c r="C957" s="10">
        <v>44061</v>
      </c>
      <c r="D957" s="8">
        <v>207850</v>
      </c>
      <c r="E957" s="8">
        <v>134921</v>
      </c>
      <c r="F957" s="8">
        <v>5.94</v>
      </c>
      <c r="G957" s="8">
        <v>6.82</v>
      </c>
      <c r="H957" s="8">
        <v>4.43</v>
      </c>
      <c r="I957" s="9">
        <f>(Table2[[#This Row],[Total Yield in Wh]]-Table2[[#This Row],[Target Yield Wh]])/Table2[[#This Row],[Target Yield Wh]] * 100</f>
        <v>54.053112562166007</v>
      </c>
      <c r="J957" s="8">
        <f>SUM(Table2[[#This Row],[Total Yield in Wh]]-Table2[[#This Row],[Target Yield Wh]])</f>
        <v>72929</v>
      </c>
      <c r="K957" s="9">
        <f>Table2[[#This Row],[Total Yield in Wh]]*0.001*0.1</f>
        <v>20.785</v>
      </c>
      <c r="L957" s="8"/>
      <c r="M957" s="8"/>
    </row>
    <row r="958" spans="1:13">
      <c r="A958" s="8">
        <f t="shared" si="15"/>
        <v>2020</v>
      </c>
      <c r="B958" s="8">
        <f>MONTH(Table2[[#This Row],[Date]])</f>
        <v>8</v>
      </c>
      <c r="C958" s="10">
        <v>44060</v>
      </c>
      <c r="D958" s="8">
        <v>179430</v>
      </c>
      <c r="E958" s="8">
        <v>134921</v>
      </c>
      <c r="F958" s="8">
        <v>5.13</v>
      </c>
      <c r="G958" s="8">
        <v>5.89</v>
      </c>
      <c r="H958" s="8">
        <v>4.43</v>
      </c>
      <c r="I958" s="9">
        <f>(Table2[[#This Row],[Total Yield in Wh]]-Table2[[#This Row],[Target Yield Wh]])/Table2[[#This Row],[Target Yield Wh]] * 100</f>
        <v>32.988934265236693</v>
      </c>
      <c r="J958" s="8">
        <f>SUM(Table2[[#This Row],[Total Yield in Wh]]-Table2[[#This Row],[Target Yield Wh]])</f>
        <v>44509</v>
      </c>
      <c r="K958" s="9">
        <f>Table2[[#This Row],[Total Yield in Wh]]*0.001*0.1</f>
        <v>17.943000000000001</v>
      </c>
      <c r="L958" s="8"/>
      <c r="M958" s="8"/>
    </row>
    <row r="959" spans="1:13">
      <c r="A959" s="8">
        <f t="shared" si="15"/>
        <v>2020</v>
      </c>
      <c r="B959" s="8">
        <f>MONTH(Table2[[#This Row],[Date]])</f>
        <v>8</v>
      </c>
      <c r="C959" s="10">
        <v>44059</v>
      </c>
      <c r="D959" s="8">
        <v>204130</v>
      </c>
      <c r="E959" s="8">
        <v>134921</v>
      </c>
      <c r="F959" s="8">
        <v>5.84</v>
      </c>
      <c r="G959" s="8">
        <v>6.7</v>
      </c>
      <c r="H959" s="8">
        <v>4.43</v>
      </c>
      <c r="I959" s="9">
        <f>(Table2[[#This Row],[Total Yield in Wh]]-Table2[[#This Row],[Target Yield Wh]])/Table2[[#This Row],[Target Yield Wh]] * 100</f>
        <v>51.295943552152742</v>
      </c>
      <c r="J959" s="8">
        <f>SUM(Table2[[#This Row],[Total Yield in Wh]]-Table2[[#This Row],[Target Yield Wh]])</f>
        <v>69209</v>
      </c>
      <c r="K959" s="9">
        <f>Table2[[#This Row],[Total Yield in Wh]]*0.001*0.1</f>
        <v>20.413</v>
      </c>
      <c r="L959" s="8"/>
      <c r="M959" s="8"/>
    </row>
    <row r="960" spans="1:13">
      <c r="A960" s="8">
        <f t="shared" si="15"/>
        <v>2020</v>
      </c>
      <c r="B960" s="8">
        <f>MONTH(Table2[[#This Row],[Date]])</f>
        <v>8</v>
      </c>
      <c r="C960" s="10">
        <v>44058</v>
      </c>
      <c r="D960" s="8">
        <v>107180</v>
      </c>
      <c r="E960" s="8">
        <v>134921</v>
      </c>
      <c r="F960" s="8">
        <v>3.06</v>
      </c>
      <c r="G960" s="8">
        <v>3.52</v>
      </c>
      <c r="H960" s="8">
        <v>4.43</v>
      </c>
      <c r="I960" s="9">
        <f>(Table2[[#This Row],[Total Yield in Wh]]-Table2[[#This Row],[Target Yield Wh]])/Table2[[#This Row],[Target Yield Wh]] * 100</f>
        <v>-20.56092083515539</v>
      </c>
      <c r="J960" s="8">
        <f>SUM(Table2[[#This Row],[Total Yield in Wh]]-Table2[[#This Row],[Target Yield Wh]])</f>
        <v>-27741</v>
      </c>
      <c r="K960" s="9">
        <f>Table2[[#This Row],[Total Yield in Wh]]*0.001*0.1</f>
        <v>10.718000000000002</v>
      </c>
      <c r="L960" s="8"/>
      <c r="M960" s="8"/>
    </row>
    <row r="961" spans="1:13">
      <c r="A961" s="8">
        <f t="shared" si="15"/>
        <v>2020</v>
      </c>
      <c r="B961" s="8">
        <f>MONTH(Table2[[#This Row],[Date]])</f>
        <v>8</v>
      </c>
      <c r="C961" s="10">
        <v>44057</v>
      </c>
      <c r="D961" s="8">
        <v>210160</v>
      </c>
      <c r="E961" s="8">
        <v>134921</v>
      </c>
      <c r="F961" s="8">
        <v>6.01</v>
      </c>
      <c r="G961" s="8">
        <v>6.89</v>
      </c>
      <c r="H961" s="8">
        <v>4.43</v>
      </c>
      <c r="I961" s="9">
        <f>(Table2[[#This Row],[Total Yield in Wh]]-Table2[[#This Row],[Target Yield Wh]])/Table2[[#This Row],[Target Yield Wh]] * 100</f>
        <v>55.765225576448444</v>
      </c>
      <c r="J961" s="8">
        <f>SUM(Table2[[#This Row],[Total Yield in Wh]]-Table2[[#This Row],[Target Yield Wh]])</f>
        <v>75239</v>
      </c>
      <c r="K961" s="9">
        <f>Table2[[#This Row],[Total Yield in Wh]]*0.001*0.1</f>
        <v>21.016000000000002</v>
      </c>
      <c r="L961" s="8"/>
      <c r="M961" s="8"/>
    </row>
    <row r="962" spans="1:13">
      <c r="A962" s="8">
        <f t="shared" si="15"/>
        <v>2020</v>
      </c>
      <c r="B962" s="8">
        <f>MONTH(Table2[[#This Row],[Date]])</f>
        <v>8</v>
      </c>
      <c r="C962" s="10">
        <v>44056</v>
      </c>
      <c r="D962" s="8">
        <v>179440</v>
      </c>
      <c r="E962" s="8">
        <v>134921</v>
      </c>
      <c r="F962" s="8">
        <v>5.13</v>
      </c>
      <c r="G962" s="8">
        <v>5.89</v>
      </c>
      <c r="H962" s="8">
        <v>4.43</v>
      </c>
      <c r="I962" s="9">
        <f>(Table2[[#This Row],[Total Yield in Wh]]-Table2[[#This Row],[Target Yield Wh]])/Table2[[#This Row],[Target Yield Wh]] * 100</f>
        <v>32.996346009887269</v>
      </c>
      <c r="J962" s="8">
        <f>SUM(Table2[[#This Row],[Total Yield in Wh]]-Table2[[#This Row],[Target Yield Wh]])</f>
        <v>44519</v>
      </c>
      <c r="K962" s="9">
        <f>Table2[[#This Row],[Total Yield in Wh]]*0.001*0.1</f>
        <v>17.943999999999999</v>
      </c>
      <c r="L962" s="8"/>
      <c r="M962" s="8"/>
    </row>
    <row r="963" spans="1:13">
      <c r="A963" s="8">
        <f t="shared" ref="A963:A1026" si="16">YEAR(C963)</f>
        <v>2020</v>
      </c>
      <c r="B963" s="8">
        <f>MONTH(Table2[[#This Row],[Date]])</f>
        <v>8</v>
      </c>
      <c r="C963" s="10">
        <v>44055</v>
      </c>
      <c r="D963" s="8">
        <v>221050</v>
      </c>
      <c r="E963" s="8">
        <v>134921</v>
      </c>
      <c r="F963" s="8">
        <v>6.32</v>
      </c>
      <c r="G963" s="8">
        <v>7.25</v>
      </c>
      <c r="H963" s="8">
        <v>4.43</v>
      </c>
      <c r="I963" s="9">
        <f>(Table2[[#This Row],[Total Yield in Wh]]-Table2[[#This Row],[Target Yield Wh]])/Table2[[#This Row],[Target Yield Wh]] * 100</f>
        <v>63.836615500922768</v>
      </c>
      <c r="J963" s="8">
        <f>SUM(Table2[[#This Row],[Total Yield in Wh]]-Table2[[#This Row],[Target Yield Wh]])</f>
        <v>86129</v>
      </c>
      <c r="K963" s="9">
        <f>Table2[[#This Row],[Total Yield in Wh]]*0.001*0.1</f>
        <v>22.105000000000004</v>
      </c>
      <c r="L963" s="8"/>
      <c r="M963" s="8"/>
    </row>
    <row r="964" spans="1:13">
      <c r="A964" s="8">
        <f t="shared" si="16"/>
        <v>2020</v>
      </c>
      <c r="B964" s="8">
        <f>MONTH(Table2[[#This Row],[Date]])</f>
        <v>8</v>
      </c>
      <c r="C964" s="10">
        <v>44054</v>
      </c>
      <c r="D964" s="8">
        <v>225090</v>
      </c>
      <c r="E964" s="8">
        <v>134921</v>
      </c>
      <c r="F964" s="8">
        <v>6.43</v>
      </c>
      <c r="G964" s="8">
        <v>7.38</v>
      </c>
      <c r="H964" s="8">
        <v>4.43</v>
      </c>
      <c r="I964" s="9">
        <f>(Table2[[#This Row],[Total Yield in Wh]]-Table2[[#This Row],[Target Yield Wh]])/Table2[[#This Row],[Target Yield Wh]] * 100</f>
        <v>66.83096033975437</v>
      </c>
      <c r="J964" s="8">
        <f>SUM(Table2[[#This Row],[Total Yield in Wh]]-Table2[[#This Row],[Target Yield Wh]])</f>
        <v>90169</v>
      </c>
      <c r="K964" s="9">
        <f>Table2[[#This Row],[Total Yield in Wh]]*0.001*0.1</f>
        <v>22.509</v>
      </c>
      <c r="L964" s="8"/>
      <c r="M964" s="8"/>
    </row>
    <row r="965" spans="1:13">
      <c r="A965" s="8">
        <f t="shared" si="16"/>
        <v>2020</v>
      </c>
      <c r="B965" s="8">
        <f>MONTH(Table2[[#This Row],[Date]])</f>
        <v>8</v>
      </c>
      <c r="C965" s="10">
        <v>44053</v>
      </c>
      <c r="D965" s="8">
        <v>75960</v>
      </c>
      <c r="E965" s="8">
        <v>134921</v>
      </c>
      <c r="F965" s="8">
        <v>2.17</v>
      </c>
      <c r="G965" s="8">
        <v>2.4900000000000002</v>
      </c>
      <c r="H965" s="8">
        <v>4.43</v>
      </c>
      <c r="I965" s="9">
        <f>(Table2[[#This Row],[Total Yield in Wh]]-Table2[[#This Row],[Target Yield Wh]])/Table2[[#This Row],[Target Yield Wh]] * 100</f>
        <v>-43.700387634245224</v>
      </c>
      <c r="J965" s="8">
        <f>SUM(Table2[[#This Row],[Total Yield in Wh]]-Table2[[#This Row],[Target Yield Wh]])</f>
        <v>-58961</v>
      </c>
      <c r="K965" s="9">
        <f>Table2[[#This Row],[Total Yield in Wh]]*0.001*0.1</f>
        <v>7.596000000000001</v>
      </c>
      <c r="L965" s="8"/>
      <c r="M965" s="8"/>
    </row>
    <row r="966" spans="1:13">
      <c r="A966" s="8">
        <f t="shared" si="16"/>
        <v>2020</v>
      </c>
      <c r="B966" s="8">
        <f>MONTH(Table2[[#This Row],[Date]])</f>
        <v>8</v>
      </c>
      <c r="C966" s="10">
        <v>44052</v>
      </c>
      <c r="D966" s="8">
        <v>93730</v>
      </c>
      <c r="E966" s="8">
        <v>134921</v>
      </c>
      <c r="F966" s="8">
        <v>2.68</v>
      </c>
      <c r="G966" s="8">
        <v>3.07</v>
      </c>
      <c r="H966" s="8">
        <v>4.43</v>
      </c>
      <c r="I966" s="9">
        <f>(Table2[[#This Row],[Total Yield in Wh]]-Table2[[#This Row],[Target Yield Wh]])/Table2[[#This Row],[Target Yield Wh]] * 100</f>
        <v>-30.529717390176476</v>
      </c>
      <c r="J966" s="8">
        <f>SUM(Table2[[#This Row],[Total Yield in Wh]]-Table2[[#This Row],[Target Yield Wh]])</f>
        <v>-41191</v>
      </c>
      <c r="K966" s="9">
        <f>Table2[[#This Row],[Total Yield in Wh]]*0.001*0.1</f>
        <v>9.3730000000000011</v>
      </c>
      <c r="L966" s="8"/>
      <c r="M966" s="8"/>
    </row>
    <row r="967" spans="1:13">
      <c r="A967" s="8">
        <f t="shared" si="16"/>
        <v>2020</v>
      </c>
      <c r="B967" s="8">
        <f>MONTH(Table2[[#This Row],[Date]])</f>
        <v>8</v>
      </c>
      <c r="C967" s="10">
        <v>44051</v>
      </c>
      <c r="D967" s="8">
        <v>198000</v>
      </c>
      <c r="E967" s="8">
        <v>134921</v>
      </c>
      <c r="F967" s="8">
        <v>5.66</v>
      </c>
      <c r="G967" s="8">
        <v>6.49</v>
      </c>
      <c r="H967" s="8">
        <v>4.43</v>
      </c>
      <c r="I967" s="9">
        <f>(Table2[[#This Row],[Total Yield in Wh]]-Table2[[#This Row],[Target Yield Wh]])/Table2[[#This Row],[Target Yield Wh]] * 100</f>
        <v>46.75254408135131</v>
      </c>
      <c r="J967" s="8">
        <f>SUM(Table2[[#This Row],[Total Yield in Wh]]-Table2[[#This Row],[Target Yield Wh]])</f>
        <v>63079</v>
      </c>
      <c r="K967" s="9">
        <f>Table2[[#This Row],[Total Yield in Wh]]*0.001*0.1</f>
        <v>19.8</v>
      </c>
      <c r="L967" s="8"/>
      <c r="M967" s="8"/>
    </row>
    <row r="968" spans="1:13">
      <c r="A968" s="8">
        <f t="shared" si="16"/>
        <v>2020</v>
      </c>
      <c r="B968" s="8">
        <f>MONTH(Table2[[#This Row],[Date]])</f>
        <v>8</v>
      </c>
      <c r="C968" s="10">
        <v>44050</v>
      </c>
      <c r="D968" s="8">
        <v>202800</v>
      </c>
      <c r="E968" s="8">
        <v>134921</v>
      </c>
      <c r="F968" s="8">
        <v>5.8</v>
      </c>
      <c r="G968" s="8">
        <v>6.65</v>
      </c>
      <c r="H968" s="8">
        <v>4.43</v>
      </c>
      <c r="I968" s="9">
        <f>(Table2[[#This Row],[Total Yield in Wh]]-Table2[[#This Row],[Target Yield Wh]])/Table2[[#This Row],[Target Yield Wh]] * 100</f>
        <v>50.310181513626496</v>
      </c>
      <c r="J968" s="8">
        <f>SUM(Table2[[#This Row],[Total Yield in Wh]]-Table2[[#This Row],[Target Yield Wh]])</f>
        <v>67879</v>
      </c>
      <c r="K968" s="9">
        <f>Table2[[#This Row],[Total Yield in Wh]]*0.001*0.1</f>
        <v>20.28</v>
      </c>
      <c r="L968" s="8"/>
      <c r="M968" s="8"/>
    </row>
    <row r="969" spans="1:13">
      <c r="A969" s="8">
        <f t="shared" si="16"/>
        <v>2020</v>
      </c>
      <c r="B969" s="8">
        <f>MONTH(Table2[[#This Row],[Date]])</f>
        <v>8</v>
      </c>
      <c r="C969" s="10">
        <v>44049</v>
      </c>
      <c r="D969" s="8">
        <v>170020</v>
      </c>
      <c r="E969" s="8">
        <v>134921</v>
      </c>
      <c r="F969" s="8">
        <v>4.8600000000000003</v>
      </c>
      <c r="G969" s="8">
        <v>5.58</v>
      </c>
      <c r="H969" s="8">
        <v>4.43</v>
      </c>
      <c r="I969" s="9">
        <f>(Table2[[#This Row],[Total Yield in Wh]]-Table2[[#This Row],[Target Yield Wh]])/Table2[[#This Row],[Target Yield Wh]] * 100</f>
        <v>26.014482549047219</v>
      </c>
      <c r="J969" s="8">
        <f>SUM(Table2[[#This Row],[Total Yield in Wh]]-Table2[[#This Row],[Target Yield Wh]])</f>
        <v>35099</v>
      </c>
      <c r="K969" s="9">
        <f>Table2[[#This Row],[Total Yield in Wh]]*0.001*0.1</f>
        <v>17.002000000000002</v>
      </c>
      <c r="L969" s="8"/>
      <c r="M969" s="8"/>
    </row>
    <row r="970" spans="1:13">
      <c r="A970" s="8">
        <f t="shared" si="16"/>
        <v>2020</v>
      </c>
      <c r="B970" s="8">
        <f>MONTH(Table2[[#This Row],[Date]])</f>
        <v>8</v>
      </c>
      <c r="C970" s="10">
        <v>44048</v>
      </c>
      <c r="D970" s="8">
        <v>186560</v>
      </c>
      <c r="E970" s="8">
        <v>134921</v>
      </c>
      <c r="F970" s="8">
        <v>5.33</v>
      </c>
      <c r="G970" s="8">
        <v>6.12</v>
      </c>
      <c r="H970" s="8">
        <v>4.43</v>
      </c>
      <c r="I970" s="9">
        <f>(Table2[[#This Row],[Total Yield in Wh]]-Table2[[#This Row],[Target Yield Wh]])/Table2[[#This Row],[Target Yield Wh]] * 100</f>
        <v>38.27350820109546</v>
      </c>
      <c r="J970" s="8">
        <f>SUM(Table2[[#This Row],[Total Yield in Wh]]-Table2[[#This Row],[Target Yield Wh]])</f>
        <v>51639</v>
      </c>
      <c r="K970" s="9">
        <f>Table2[[#This Row],[Total Yield in Wh]]*0.001*0.1</f>
        <v>18.656000000000002</v>
      </c>
      <c r="L970" s="8"/>
      <c r="M970" s="8"/>
    </row>
    <row r="971" spans="1:13">
      <c r="A971" s="8">
        <f t="shared" si="16"/>
        <v>2020</v>
      </c>
      <c r="B971" s="8">
        <f>MONTH(Table2[[#This Row],[Date]])</f>
        <v>8</v>
      </c>
      <c r="C971" s="10">
        <v>44047</v>
      </c>
      <c r="D971" s="8">
        <v>210090</v>
      </c>
      <c r="E971" s="8">
        <v>134921</v>
      </c>
      <c r="F971" s="8">
        <v>6.01</v>
      </c>
      <c r="G971" s="8">
        <v>6.89</v>
      </c>
      <c r="H971" s="8">
        <v>4.43</v>
      </c>
      <c r="I971" s="9">
        <f>(Table2[[#This Row],[Total Yield in Wh]]-Table2[[#This Row],[Target Yield Wh]])/Table2[[#This Row],[Target Yield Wh]] * 100</f>
        <v>55.713343363894431</v>
      </c>
      <c r="J971" s="8">
        <f>SUM(Table2[[#This Row],[Total Yield in Wh]]-Table2[[#This Row],[Target Yield Wh]])</f>
        <v>75169</v>
      </c>
      <c r="K971" s="9">
        <f>Table2[[#This Row],[Total Yield in Wh]]*0.001*0.1</f>
        <v>21.009</v>
      </c>
      <c r="L971" s="8"/>
      <c r="M971" s="8"/>
    </row>
    <row r="972" spans="1:13">
      <c r="A972" s="8">
        <f t="shared" si="16"/>
        <v>2020</v>
      </c>
      <c r="B972" s="8">
        <f>MONTH(Table2[[#This Row],[Date]])</f>
        <v>8</v>
      </c>
      <c r="C972" s="10">
        <v>44046</v>
      </c>
      <c r="D972" s="8">
        <v>85150</v>
      </c>
      <c r="E972" s="8">
        <v>134921</v>
      </c>
      <c r="F972" s="8">
        <v>2.4300000000000002</v>
      </c>
      <c r="G972" s="8">
        <v>2.79</v>
      </c>
      <c r="H972" s="8">
        <v>4.43</v>
      </c>
      <c r="I972" s="9">
        <f>(Table2[[#This Row],[Total Yield in Wh]]-Table2[[#This Row],[Target Yield Wh]])/Table2[[#This Row],[Target Yield Wh]] * 100</f>
        <v>-36.888994300368367</v>
      </c>
      <c r="J972" s="8">
        <f>SUM(Table2[[#This Row],[Total Yield in Wh]]-Table2[[#This Row],[Target Yield Wh]])</f>
        <v>-49771</v>
      </c>
      <c r="K972" s="9">
        <f>Table2[[#This Row],[Total Yield in Wh]]*0.001*0.1</f>
        <v>8.5150000000000006</v>
      </c>
      <c r="L972" s="8"/>
      <c r="M972" s="8"/>
    </row>
    <row r="973" spans="1:13">
      <c r="A973" s="8">
        <f t="shared" si="16"/>
        <v>2020</v>
      </c>
      <c r="B973" s="8">
        <f>MONTH(Table2[[#This Row],[Date]])</f>
        <v>8</v>
      </c>
      <c r="C973" s="10">
        <v>44045</v>
      </c>
      <c r="D973" s="8">
        <v>170710</v>
      </c>
      <c r="E973" s="8">
        <v>134921</v>
      </c>
      <c r="F973" s="8">
        <v>4.88</v>
      </c>
      <c r="G973" s="8">
        <v>5.6</v>
      </c>
      <c r="H973" s="8">
        <v>4.43</v>
      </c>
      <c r="I973" s="9">
        <f>(Table2[[#This Row],[Total Yield in Wh]]-Table2[[#This Row],[Target Yield Wh]])/Table2[[#This Row],[Target Yield Wh]] * 100</f>
        <v>26.525892929936777</v>
      </c>
      <c r="J973" s="8">
        <f>SUM(Table2[[#This Row],[Total Yield in Wh]]-Table2[[#This Row],[Target Yield Wh]])</f>
        <v>35789</v>
      </c>
      <c r="K973" s="9">
        <f>Table2[[#This Row],[Total Yield in Wh]]*0.001*0.1</f>
        <v>17.071000000000002</v>
      </c>
      <c r="L973" s="8"/>
      <c r="M973" s="8"/>
    </row>
    <row r="974" spans="1:13">
      <c r="A974" s="8">
        <f t="shared" si="16"/>
        <v>2020</v>
      </c>
      <c r="B974" s="8">
        <f>MONTH(Table2[[#This Row],[Date]])</f>
        <v>8</v>
      </c>
      <c r="C974" s="10">
        <v>44044</v>
      </c>
      <c r="D974" s="8">
        <v>173550</v>
      </c>
      <c r="E974" s="8">
        <v>134921</v>
      </c>
      <c r="F974" s="8">
        <v>4.96</v>
      </c>
      <c r="G974" s="8">
        <v>5.69</v>
      </c>
      <c r="H974" s="8">
        <v>4.43</v>
      </c>
      <c r="I974" s="9">
        <f>(Table2[[#This Row],[Total Yield in Wh]]-Table2[[#This Row],[Target Yield Wh]])/Table2[[#This Row],[Target Yield Wh]] * 100</f>
        <v>28.630828410699593</v>
      </c>
      <c r="J974" s="8">
        <f>SUM(Table2[[#This Row],[Total Yield in Wh]]-Table2[[#This Row],[Target Yield Wh]])</f>
        <v>38629</v>
      </c>
      <c r="K974" s="9">
        <f>Table2[[#This Row],[Total Yield in Wh]]*0.001*0.1</f>
        <v>17.355</v>
      </c>
      <c r="L974" s="8"/>
      <c r="M974" s="8"/>
    </row>
    <row r="975" spans="1:13">
      <c r="A975" s="8">
        <f t="shared" si="16"/>
        <v>2020</v>
      </c>
      <c r="B975" s="8">
        <f>MONTH(Table2[[#This Row],[Date]])</f>
        <v>7</v>
      </c>
      <c r="C975" s="10">
        <v>44043</v>
      </c>
      <c r="D975" s="8">
        <v>183410</v>
      </c>
      <c r="E975" s="8">
        <v>171717</v>
      </c>
      <c r="F975" s="8">
        <v>5.24</v>
      </c>
      <c r="G975" s="8">
        <v>6.02</v>
      </c>
      <c r="H975" s="8">
        <v>5.63</v>
      </c>
      <c r="I975" s="9">
        <f>(Table2[[#This Row],[Total Yield in Wh]]-Table2[[#This Row],[Target Yield Wh]])/Table2[[#This Row],[Target Yield Wh]] * 100</f>
        <v>6.8094597506362211</v>
      </c>
      <c r="J975" s="8">
        <f>SUM(Table2[[#This Row],[Total Yield in Wh]]-Table2[[#This Row],[Target Yield Wh]])</f>
        <v>11693</v>
      </c>
      <c r="K975" s="9">
        <f>Table2[[#This Row],[Total Yield in Wh]]*0.001*0.1</f>
        <v>18.341000000000001</v>
      </c>
      <c r="L975" s="8"/>
      <c r="M975" s="8"/>
    </row>
    <row r="976" spans="1:13">
      <c r="A976" s="8">
        <f t="shared" si="16"/>
        <v>2020</v>
      </c>
      <c r="B976" s="8">
        <f>MONTH(Table2[[#This Row],[Date]])</f>
        <v>7</v>
      </c>
      <c r="C976" s="10">
        <v>44042</v>
      </c>
      <c r="D976" s="8">
        <v>207770</v>
      </c>
      <c r="E976" s="8">
        <v>171717</v>
      </c>
      <c r="F976" s="8">
        <v>5.94</v>
      </c>
      <c r="G976" s="8">
        <v>6.81</v>
      </c>
      <c r="H976" s="8">
        <v>5.63</v>
      </c>
      <c r="I976" s="9">
        <f>(Table2[[#This Row],[Total Yield in Wh]]-Table2[[#This Row],[Target Yield Wh]])/Table2[[#This Row],[Target Yield Wh]] * 100</f>
        <v>20.995591583826879</v>
      </c>
      <c r="J976" s="8">
        <f>SUM(Table2[[#This Row],[Total Yield in Wh]]-Table2[[#This Row],[Target Yield Wh]])</f>
        <v>36053</v>
      </c>
      <c r="K976" s="9">
        <f>Table2[[#This Row],[Total Yield in Wh]]*0.001*0.1</f>
        <v>20.777000000000001</v>
      </c>
      <c r="L976" s="8"/>
      <c r="M976" s="8"/>
    </row>
    <row r="977" spans="1:13">
      <c r="A977" s="8">
        <f t="shared" si="16"/>
        <v>2020</v>
      </c>
      <c r="B977" s="8">
        <f>MONTH(Table2[[#This Row],[Date]])</f>
        <v>7</v>
      </c>
      <c r="C977" s="10">
        <v>44041</v>
      </c>
      <c r="D977" s="8">
        <v>227350</v>
      </c>
      <c r="E977" s="8">
        <v>171717</v>
      </c>
      <c r="F977" s="8">
        <v>6.5</v>
      </c>
      <c r="G977" s="8">
        <v>7.46</v>
      </c>
      <c r="H977" s="8">
        <v>5.63</v>
      </c>
      <c r="I977" s="9">
        <f>(Table2[[#This Row],[Total Yield in Wh]]-Table2[[#This Row],[Target Yield Wh]])/Table2[[#This Row],[Target Yield Wh]] * 100</f>
        <v>32.398073574544163</v>
      </c>
      <c r="J977" s="8">
        <f>SUM(Table2[[#This Row],[Total Yield in Wh]]-Table2[[#This Row],[Target Yield Wh]])</f>
        <v>55633</v>
      </c>
      <c r="K977" s="9">
        <f>Table2[[#This Row],[Total Yield in Wh]]*0.001*0.1</f>
        <v>22.734999999999999</v>
      </c>
      <c r="L977" s="8"/>
      <c r="M977" s="8"/>
    </row>
    <row r="978" spans="1:13">
      <c r="A978" s="8">
        <f t="shared" si="16"/>
        <v>2020</v>
      </c>
      <c r="B978" s="8">
        <f>MONTH(Table2[[#This Row],[Date]])</f>
        <v>7</v>
      </c>
      <c r="C978" s="10">
        <v>44040</v>
      </c>
      <c r="D978" s="8">
        <v>185100</v>
      </c>
      <c r="E978" s="8">
        <v>171717</v>
      </c>
      <c r="F978" s="8">
        <v>5.29</v>
      </c>
      <c r="G978" s="8">
        <v>6.07</v>
      </c>
      <c r="H978" s="8">
        <v>5.63</v>
      </c>
      <c r="I978" s="9">
        <f>(Table2[[#This Row],[Total Yield in Wh]]-Table2[[#This Row],[Target Yield Wh]])/Table2[[#This Row],[Target Yield Wh]] * 100</f>
        <v>7.793637205401911</v>
      </c>
      <c r="J978" s="8">
        <f>SUM(Table2[[#This Row],[Total Yield in Wh]]-Table2[[#This Row],[Target Yield Wh]])</f>
        <v>13383</v>
      </c>
      <c r="K978" s="9">
        <f>Table2[[#This Row],[Total Yield in Wh]]*0.001*0.1</f>
        <v>18.510000000000002</v>
      </c>
      <c r="L978" s="8"/>
      <c r="M978" s="8"/>
    </row>
    <row r="979" spans="1:13">
      <c r="A979" s="8">
        <f t="shared" si="16"/>
        <v>2020</v>
      </c>
      <c r="B979" s="8">
        <f>MONTH(Table2[[#This Row],[Date]])</f>
        <v>7</v>
      </c>
      <c r="C979" s="10">
        <v>44039</v>
      </c>
      <c r="D979" s="8">
        <v>197670</v>
      </c>
      <c r="E979" s="8">
        <v>171717</v>
      </c>
      <c r="F979" s="8">
        <v>5.65</v>
      </c>
      <c r="G979" s="8">
        <v>6.48</v>
      </c>
      <c r="H979" s="8">
        <v>5.63</v>
      </c>
      <c r="I979" s="9">
        <f>(Table2[[#This Row],[Total Yield in Wh]]-Table2[[#This Row],[Target Yield Wh]])/Table2[[#This Row],[Target Yield Wh]] * 100</f>
        <v>15.113820996173938</v>
      </c>
      <c r="J979" s="8">
        <f>SUM(Table2[[#This Row],[Total Yield in Wh]]-Table2[[#This Row],[Target Yield Wh]])</f>
        <v>25953</v>
      </c>
      <c r="K979" s="9">
        <f>Table2[[#This Row],[Total Yield in Wh]]*0.001*0.1</f>
        <v>19.767000000000003</v>
      </c>
      <c r="L979" s="8"/>
      <c r="M979" s="8"/>
    </row>
    <row r="980" spans="1:13">
      <c r="A980" s="8">
        <f t="shared" si="16"/>
        <v>2020</v>
      </c>
      <c r="B980" s="8">
        <f>MONTH(Table2[[#This Row],[Date]])</f>
        <v>7</v>
      </c>
      <c r="C980" s="10">
        <v>44038</v>
      </c>
      <c r="D980" s="8">
        <v>169290</v>
      </c>
      <c r="E980" s="8">
        <v>171717</v>
      </c>
      <c r="F980" s="8">
        <v>4.84</v>
      </c>
      <c r="G980" s="8">
        <v>5.55</v>
      </c>
      <c r="H980" s="8">
        <v>5.63</v>
      </c>
      <c r="I980" s="9">
        <f>(Table2[[#This Row],[Total Yield in Wh]]-Table2[[#This Row],[Target Yield Wh]])/Table2[[#This Row],[Target Yield Wh]] * 100</f>
        <v>-1.4133720016072957</v>
      </c>
      <c r="J980" s="8">
        <f>SUM(Table2[[#This Row],[Total Yield in Wh]]-Table2[[#This Row],[Target Yield Wh]])</f>
        <v>-2427</v>
      </c>
      <c r="K980" s="9">
        <f>Table2[[#This Row],[Total Yield in Wh]]*0.001*0.1</f>
        <v>16.928999999999998</v>
      </c>
      <c r="L980" s="8"/>
      <c r="M980" s="8"/>
    </row>
    <row r="981" spans="1:13">
      <c r="A981" s="8">
        <f t="shared" si="16"/>
        <v>2020</v>
      </c>
      <c r="B981" s="8">
        <f>MONTH(Table2[[#This Row],[Date]])</f>
        <v>7</v>
      </c>
      <c r="C981" s="10">
        <v>44037</v>
      </c>
      <c r="D981" s="8">
        <v>186800</v>
      </c>
      <c r="E981" s="8">
        <v>171717</v>
      </c>
      <c r="F981" s="8">
        <v>5.34</v>
      </c>
      <c r="G981" s="8">
        <v>6.13</v>
      </c>
      <c r="H981" s="8">
        <v>5.63</v>
      </c>
      <c r="I981" s="9">
        <f>(Table2[[#This Row],[Total Yield in Wh]]-Table2[[#This Row],[Target Yield Wh]])/Table2[[#This Row],[Target Yield Wh]] * 100</f>
        <v>8.7836381954029008</v>
      </c>
      <c r="J981" s="8">
        <f>SUM(Table2[[#This Row],[Total Yield in Wh]]-Table2[[#This Row],[Target Yield Wh]])</f>
        <v>15083</v>
      </c>
      <c r="K981" s="9">
        <f>Table2[[#This Row],[Total Yield in Wh]]*0.001*0.1</f>
        <v>18.680000000000003</v>
      </c>
      <c r="L981" s="8"/>
      <c r="M981" s="8"/>
    </row>
    <row r="982" spans="1:13">
      <c r="A982" s="8">
        <f t="shared" si="16"/>
        <v>2020</v>
      </c>
      <c r="B982" s="8">
        <f>MONTH(Table2[[#This Row],[Date]])</f>
        <v>7</v>
      </c>
      <c r="C982" s="10">
        <v>44036</v>
      </c>
      <c r="D982" s="8">
        <v>221640</v>
      </c>
      <c r="E982" s="8">
        <v>171717</v>
      </c>
      <c r="F982" s="8">
        <v>6.34</v>
      </c>
      <c r="G982" s="8">
        <v>7.27</v>
      </c>
      <c r="H982" s="8">
        <v>5.63</v>
      </c>
      <c r="I982" s="9">
        <f>(Table2[[#This Row],[Total Yield in Wh]]-Table2[[#This Row],[Target Yield Wh]])/Table2[[#This Row],[Target Yield Wh]] * 100</f>
        <v>29.072834955187897</v>
      </c>
      <c r="J982" s="8">
        <f>SUM(Table2[[#This Row],[Total Yield in Wh]]-Table2[[#This Row],[Target Yield Wh]])</f>
        <v>49923</v>
      </c>
      <c r="K982" s="9">
        <f>Table2[[#This Row],[Total Yield in Wh]]*0.001*0.1</f>
        <v>22.164000000000001</v>
      </c>
      <c r="L982" s="8"/>
      <c r="M982" s="8"/>
    </row>
    <row r="983" spans="1:13">
      <c r="A983" s="8">
        <f t="shared" si="16"/>
        <v>2020</v>
      </c>
      <c r="B983" s="8">
        <f>MONTH(Table2[[#This Row],[Date]])</f>
        <v>7</v>
      </c>
      <c r="C983" s="10">
        <v>44035</v>
      </c>
      <c r="D983" s="8">
        <v>177590</v>
      </c>
      <c r="E983" s="8">
        <v>171717</v>
      </c>
      <c r="F983" s="8">
        <v>5.08</v>
      </c>
      <c r="G983" s="8">
        <v>5.82</v>
      </c>
      <c r="H983" s="8">
        <v>5.63</v>
      </c>
      <c r="I983" s="9">
        <f>(Table2[[#This Row],[Total Yield in Wh]]-Table2[[#This Row],[Target Yield Wh]])/Table2[[#This Row],[Target Yield Wh]] * 100</f>
        <v>3.4201622436916552</v>
      </c>
      <c r="J983" s="8">
        <f>SUM(Table2[[#This Row],[Total Yield in Wh]]-Table2[[#This Row],[Target Yield Wh]])</f>
        <v>5873</v>
      </c>
      <c r="K983" s="9">
        <f>Table2[[#This Row],[Total Yield in Wh]]*0.001*0.1</f>
        <v>17.759</v>
      </c>
      <c r="L983" s="8"/>
      <c r="M983" s="8"/>
    </row>
    <row r="984" spans="1:13">
      <c r="A984" s="8">
        <f t="shared" si="16"/>
        <v>2020</v>
      </c>
      <c r="B984" s="8">
        <f>MONTH(Table2[[#This Row],[Date]])</f>
        <v>7</v>
      </c>
      <c r="C984" s="10">
        <v>44034</v>
      </c>
      <c r="D984" s="8">
        <v>216370</v>
      </c>
      <c r="E984" s="8">
        <v>171717</v>
      </c>
      <c r="F984" s="8">
        <v>6.19</v>
      </c>
      <c r="G984" s="8">
        <v>7.1</v>
      </c>
      <c r="H984" s="8">
        <v>5.63</v>
      </c>
      <c r="I984" s="9">
        <f>(Table2[[#This Row],[Total Yield in Wh]]-Table2[[#This Row],[Target Yield Wh]])/Table2[[#This Row],[Target Yield Wh]] * 100</f>
        <v>26.003831886184827</v>
      </c>
      <c r="J984" s="8">
        <f>SUM(Table2[[#This Row],[Total Yield in Wh]]-Table2[[#This Row],[Target Yield Wh]])</f>
        <v>44653</v>
      </c>
      <c r="K984" s="9">
        <f>Table2[[#This Row],[Total Yield in Wh]]*0.001*0.1</f>
        <v>21.637</v>
      </c>
      <c r="L984" s="8"/>
      <c r="M984" s="8"/>
    </row>
    <row r="985" spans="1:13">
      <c r="A985" s="8">
        <f t="shared" si="16"/>
        <v>2020</v>
      </c>
      <c r="B985" s="8">
        <f>MONTH(Table2[[#This Row],[Date]])</f>
        <v>7</v>
      </c>
      <c r="C985" s="10">
        <v>44033</v>
      </c>
      <c r="D985" s="8">
        <v>134860</v>
      </c>
      <c r="E985" s="8">
        <v>171717</v>
      </c>
      <c r="F985" s="8">
        <v>3.86</v>
      </c>
      <c r="G985" s="8">
        <v>4.42</v>
      </c>
      <c r="H985" s="8">
        <v>5.63</v>
      </c>
      <c r="I985" s="9">
        <f>(Table2[[#This Row],[Total Yield in Wh]]-Table2[[#This Row],[Target Yield Wh]])/Table2[[#This Row],[Target Yield Wh]] * 100</f>
        <v>-21.463803816744996</v>
      </c>
      <c r="J985" s="8">
        <f>SUM(Table2[[#This Row],[Total Yield in Wh]]-Table2[[#This Row],[Target Yield Wh]])</f>
        <v>-36857</v>
      </c>
      <c r="K985" s="9">
        <f>Table2[[#This Row],[Total Yield in Wh]]*0.001*0.1</f>
        <v>13.486000000000002</v>
      </c>
      <c r="L985" s="8"/>
      <c r="M985" s="8"/>
    </row>
    <row r="986" spans="1:13">
      <c r="A986" s="8">
        <f t="shared" si="16"/>
        <v>2020</v>
      </c>
      <c r="B986" s="8">
        <f>MONTH(Table2[[#This Row],[Date]])</f>
        <v>7</v>
      </c>
      <c r="C986" s="10">
        <v>44032</v>
      </c>
      <c r="D986" s="8">
        <v>182760</v>
      </c>
      <c r="E986" s="8">
        <v>171717</v>
      </c>
      <c r="F986" s="8">
        <v>5.22</v>
      </c>
      <c r="G986" s="8">
        <v>5.99</v>
      </c>
      <c r="H986" s="8">
        <v>5.63</v>
      </c>
      <c r="I986" s="9">
        <f>(Table2[[#This Row],[Total Yield in Wh]]-Table2[[#This Row],[Target Yield Wh]])/Table2[[#This Row],[Target Yield Wh]] * 100</f>
        <v>6.4309299603417251</v>
      </c>
      <c r="J986" s="8">
        <f>SUM(Table2[[#This Row],[Total Yield in Wh]]-Table2[[#This Row],[Target Yield Wh]])</f>
        <v>11043</v>
      </c>
      <c r="K986" s="9">
        <f>Table2[[#This Row],[Total Yield in Wh]]*0.001*0.1</f>
        <v>18.276</v>
      </c>
      <c r="L986" s="8"/>
      <c r="M986" s="8"/>
    </row>
    <row r="987" spans="1:13">
      <c r="A987" s="8">
        <f t="shared" si="16"/>
        <v>2020</v>
      </c>
      <c r="B987" s="8">
        <f>MONTH(Table2[[#This Row],[Date]])</f>
        <v>7</v>
      </c>
      <c r="C987" s="10">
        <v>44031</v>
      </c>
      <c r="D987" s="8">
        <v>216490</v>
      </c>
      <c r="E987" s="8">
        <v>171717</v>
      </c>
      <c r="F987" s="8">
        <v>6.19</v>
      </c>
      <c r="G987" s="8">
        <v>7.1</v>
      </c>
      <c r="H987" s="8">
        <v>5.63</v>
      </c>
      <c r="I987" s="9">
        <f>(Table2[[#This Row],[Total Yield in Wh]]-Table2[[#This Row],[Target Yield Wh]])/Table2[[#This Row],[Target Yield Wh]] * 100</f>
        <v>26.073714309008427</v>
      </c>
      <c r="J987" s="8">
        <f>SUM(Table2[[#This Row],[Total Yield in Wh]]-Table2[[#This Row],[Target Yield Wh]])</f>
        <v>44773</v>
      </c>
      <c r="K987" s="9">
        <f>Table2[[#This Row],[Total Yield in Wh]]*0.001*0.1</f>
        <v>21.649000000000001</v>
      </c>
      <c r="L987" s="8"/>
      <c r="M987" s="8"/>
    </row>
    <row r="988" spans="1:13">
      <c r="A988" s="8">
        <f t="shared" si="16"/>
        <v>2020</v>
      </c>
      <c r="B988" s="8">
        <f>MONTH(Table2[[#This Row],[Date]])</f>
        <v>7</v>
      </c>
      <c r="C988" s="10">
        <v>44030</v>
      </c>
      <c r="D988" s="8">
        <v>148130</v>
      </c>
      <c r="E988" s="8">
        <v>171717</v>
      </c>
      <c r="F988" s="8">
        <v>4.2300000000000004</v>
      </c>
      <c r="G988" s="8">
        <v>4.8600000000000003</v>
      </c>
      <c r="H988" s="8">
        <v>5.63</v>
      </c>
      <c r="I988" s="9">
        <f>(Table2[[#This Row],[Total Yield in Wh]]-Table2[[#This Row],[Target Yield Wh]])/Table2[[#This Row],[Target Yield Wh]] * 100</f>
        <v>-13.735972559501972</v>
      </c>
      <c r="J988" s="8">
        <f>SUM(Table2[[#This Row],[Total Yield in Wh]]-Table2[[#This Row],[Target Yield Wh]])</f>
        <v>-23587</v>
      </c>
      <c r="K988" s="9">
        <f>Table2[[#This Row],[Total Yield in Wh]]*0.001*0.1</f>
        <v>14.813000000000001</v>
      </c>
      <c r="L988" s="8"/>
      <c r="M988" s="8"/>
    </row>
    <row r="989" spans="1:13">
      <c r="A989" s="8">
        <f t="shared" si="16"/>
        <v>2020</v>
      </c>
      <c r="B989" s="8">
        <f>MONTH(Table2[[#This Row],[Date]])</f>
        <v>7</v>
      </c>
      <c r="C989" s="10">
        <v>44029</v>
      </c>
      <c r="D989" s="8">
        <v>210130</v>
      </c>
      <c r="E989" s="8">
        <v>171717</v>
      </c>
      <c r="F989" s="8">
        <v>6.01</v>
      </c>
      <c r="G989" s="8">
        <v>6.89</v>
      </c>
      <c r="H989" s="8">
        <v>5.63</v>
      </c>
      <c r="I989" s="9">
        <f>(Table2[[#This Row],[Total Yield in Wh]]-Table2[[#This Row],[Target Yield Wh]])/Table2[[#This Row],[Target Yield Wh]] * 100</f>
        <v>22.369945899357663</v>
      </c>
      <c r="J989" s="8">
        <f>SUM(Table2[[#This Row],[Total Yield in Wh]]-Table2[[#This Row],[Target Yield Wh]])</f>
        <v>38413</v>
      </c>
      <c r="K989" s="9">
        <f>Table2[[#This Row],[Total Yield in Wh]]*0.001*0.1</f>
        <v>21.013000000000002</v>
      </c>
      <c r="L989" s="8"/>
      <c r="M989" s="8"/>
    </row>
    <row r="990" spans="1:13">
      <c r="A990" s="8">
        <f t="shared" si="16"/>
        <v>2020</v>
      </c>
      <c r="B990" s="8">
        <f>MONTH(Table2[[#This Row],[Date]])</f>
        <v>7</v>
      </c>
      <c r="C990" s="10">
        <v>44028</v>
      </c>
      <c r="D990" s="8">
        <v>199510</v>
      </c>
      <c r="E990" s="8">
        <v>171717</v>
      </c>
      <c r="F990" s="8">
        <v>5.7</v>
      </c>
      <c r="G990" s="8">
        <v>6.54</v>
      </c>
      <c r="H990" s="8">
        <v>5.63</v>
      </c>
      <c r="I990" s="9">
        <f>(Table2[[#This Row],[Total Yield in Wh]]-Table2[[#This Row],[Target Yield Wh]])/Table2[[#This Row],[Target Yield Wh]] * 100</f>
        <v>16.185351479469126</v>
      </c>
      <c r="J990" s="8">
        <f>SUM(Table2[[#This Row],[Total Yield in Wh]]-Table2[[#This Row],[Target Yield Wh]])</f>
        <v>27793</v>
      </c>
      <c r="K990" s="9">
        <f>Table2[[#This Row],[Total Yield in Wh]]*0.001*0.1</f>
        <v>19.951000000000001</v>
      </c>
      <c r="L990" s="8"/>
      <c r="M990" s="8"/>
    </row>
    <row r="991" spans="1:13">
      <c r="A991" s="8">
        <f t="shared" si="16"/>
        <v>2020</v>
      </c>
      <c r="B991" s="8">
        <f>MONTH(Table2[[#This Row],[Date]])</f>
        <v>7</v>
      </c>
      <c r="C991" s="10">
        <v>44027</v>
      </c>
      <c r="D991" s="8">
        <v>37700</v>
      </c>
      <c r="E991" s="8">
        <v>171717</v>
      </c>
      <c r="F991" s="8">
        <v>1.08</v>
      </c>
      <c r="G991" s="8">
        <v>1.24</v>
      </c>
      <c r="H991" s="8">
        <v>5.63</v>
      </c>
      <c r="I991" s="9">
        <f>(Table2[[#This Row],[Total Yield in Wh]]-Table2[[#This Row],[Target Yield Wh]])/Table2[[#This Row],[Target Yield Wh]] * 100</f>
        <v>-78.045272162919218</v>
      </c>
      <c r="J991" s="8">
        <f>SUM(Table2[[#This Row],[Total Yield in Wh]]-Table2[[#This Row],[Target Yield Wh]])</f>
        <v>-134017</v>
      </c>
      <c r="K991" s="9">
        <f>Table2[[#This Row],[Total Yield in Wh]]*0.001*0.1</f>
        <v>3.7700000000000005</v>
      </c>
      <c r="L991" s="8"/>
      <c r="M991" s="8"/>
    </row>
    <row r="992" spans="1:13">
      <c r="A992" s="8">
        <f t="shared" si="16"/>
        <v>2020</v>
      </c>
      <c r="B992" s="8">
        <f>MONTH(Table2[[#This Row],[Date]])</f>
        <v>7</v>
      </c>
      <c r="C992" s="10">
        <v>44026</v>
      </c>
      <c r="D992" s="8">
        <v>178520</v>
      </c>
      <c r="E992" s="8">
        <v>171717</v>
      </c>
      <c r="F992" s="8">
        <v>5.0999999999999996</v>
      </c>
      <c r="G992" s="8">
        <v>5.86</v>
      </c>
      <c r="H992" s="8">
        <v>5.63</v>
      </c>
      <c r="I992" s="9">
        <f>(Table2[[#This Row],[Total Yield in Wh]]-Table2[[#This Row],[Target Yield Wh]])/Table2[[#This Row],[Target Yield Wh]] * 100</f>
        <v>3.9617510205745496</v>
      </c>
      <c r="J992" s="8">
        <f>SUM(Table2[[#This Row],[Total Yield in Wh]]-Table2[[#This Row],[Target Yield Wh]])</f>
        <v>6803</v>
      </c>
      <c r="K992" s="9">
        <f>Table2[[#This Row],[Total Yield in Wh]]*0.001*0.1</f>
        <v>17.852</v>
      </c>
      <c r="L992" s="8"/>
      <c r="M992" s="8"/>
    </row>
    <row r="993" spans="1:13">
      <c r="A993" s="8">
        <f t="shared" si="16"/>
        <v>2020</v>
      </c>
      <c r="B993" s="8">
        <f>MONTH(Table2[[#This Row],[Date]])</f>
        <v>7</v>
      </c>
      <c r="C993" s="10">
        <v>44025</v>
      </c>
      <c r="D993" s="8">
        <v>179260</v>
      </c>
      <c r="E993" s="8">
        <v>171717</v>
      </c>
      <c r="F993" s="8">
        <v>5.12</v>
      </c>
      <c r="G993" s="8">
        <v>5.88</v>
      </c>
      <c r="H993" s="8">
        <v>5.63</v>
      </c>
      <c r="I993" s="9">
        <f>(Table2[[#This Row],[Total Yield in Wh]]-Table2[[#This Row],[Target Yield Wh]])/Table2[[#This Row],[Target Yield Wh]] * 100</f>
        <v>4.3926926279867455</v>
      </c>
      <c r="J993" s="8">
        <f>SUM(Table2[[#This Row],[Total Yield in Wh]]-Table2[[#This Row],[Target Yield Wh]])</f>
        <v>7543</v>
      </c>
      <c r="K993" s="9">
        <f>Table2[[#This Row],[Total Yield in Wh]]*0.001*0.1</f>
        <v>17.925999999999998</v>
      </c>
      <c r="L993" s="8"/>
      <c r="M993" s="8"/>
    </row>
    <row r="994" spans="1:13">
      <c r="A994" s="8">
        <f t="shared" si="16"/>
        <v>2020</v>
      </c>
      <c r="B994" s="8">
        <f>MONTH(Table2[[#This Row],[Date]])</f>
        <v>7</v>
      </c>
      <c r="C994" s="10">
        <v>44024</v>
      </c>
      <c r="D994" s="8">
        <v>219230</v>
      </c>
      <c r="E994" s="8">
        <v>171717</v>
      </c>
      <c r="F994" s="8">
        <v>6.27</v>
      </c>
      <c r="G994" s="8">
        <v>7.19</v>
      </c>
      <c r="H994" s="8">
        <v>5.63</v>
      </c>
      <c r="I994" s="9">
        <f>(Table2[[#This Row],[Total Yield in Wh]]-Table2[[#This Row],[Target Yield Wh]])/Table2[[#This Row],[Target Yield Wh]] * 100</f>
        <v>27.669362963480609</v>
      </c>
      <c r="J994" s="8">
        <f>SUM(Table2[[#This Row],[Total Yield in Wh]]-Table2[[#This Row],[Target Yield Wh]])</f>
        <v>47513</v>
      </c>
      <c r="K994" s="9">
        <f>Table2[[#This Row],[Total Yield in Wh]]*0.001*0.1</f>
        <v>21.923000000000002</v>
      </c>
      <c r="L994" s="8"/>
      <c r="M994" s="8"/>
    </row>
    <row r="995" spans="1:13">
      <c r="A995" s="8">
        <f t="shared" si="16"/>
        <v>2020</v>
      </c>
      <c r="B995" s="8">
        <f>MONTH(Table2[[#This Row],[Date]])</f>
        <v>7</v>
      </c>
      <c r="C995" s="10">
        <v>44023</v>
      </c>
      <c r="D995" s="8">
        <v>186160</v>
      </c>
      <c r="E995" s="8">
        <v>171717</v>
      </c>
      <c r="F995" s="8">
        <v>5.32</v>
      </c>
      <c r="G995" s="8">
        <v>6.11</v>
      </c>
      <c r="H995" s="8">
        <v>5.63</v>
      </c>
      <c r="I995" s="9">
        <f>(Table2[[#This Row],[Total Yield in Wh]]-Table2[[#This Row],[Target Yield Wh]])/Table2[[#This Row],[Target Yield Wh]] * 100</f>
        <v>8.4109319403437048</v>
      </c>
      <c r="J995" s="8">
        <f>SUM(Table2[[#This Row],[Total Yield in Wh]]-Table2[[#This Row],[Target Yield Wh]])</f>
        <v>14443</v>
      </c>
      <c r="K995" s="9">
        <f>Table2[[#This Row],[Total Yield in Wh]]*0.001*0.1</f>
        <v>18.616</v>
      </c>
      <c r="L995" s="8"/>
      <c r="M995" s="8"/>
    </row>
    <row r="996" spans="1:13">
      <c r="A996" s="8">
        <f t="shared" si="16"/>
        <v>2020</v>
      </c>
      <c r="B996" s="8">
        <f>MONTH(Table2[[#This Row],[Date]])</f>
        <v>7</v>
      </c>
      <c r="C996" s="10">
        <v>44022</v>
      </c>
      <c r="D996" s="8">
        <v>207370</v>
      </c>
      <c r="E996" s="8">
        <v>171717</v>
      </c>
      <c r="F996" s="8">
        <v>5.93</v>
      </c>
      <c r="G996" s="8">
        <v>6.8</v>
      </c>
      <c r="H996" s="8">
        <v>5.63</v>
      </c>
      <c r="I996" s="9">
        <f>(Table2[[#This Row],[Total Yield in Wh]]-Table2[[#This Row],[Target Yield Wh]])/Table2[[#This Row],[Target Yield Wh]] * 100</f>
        <v>20.76265017441488</v>
      </c>
      <c r="J996" s="8">
        <f>SUM(Table2[[#This Row],[Total Yield in Wh]]-Table2[[#This Row],[Target Yield Wh]])</f>
        <v>35653</v>
      </c>
      <c r="K996" s="9">
        <f>Table2[[#This Row],[Total Yield in Wh]]*0.001*0.1</f>
        <v>20.737000000000002</v>
      </c>
      <c r="L996" s="8"/>
      <c r="M996" s="8"/>
    </row>
    <row r="997" spans="1:13">
      <c r="A997" s="8">
        <f t="shared" si="16"/>
        <v>2020</v>
      </c>
      <c r="B997" s="8">
        <f>MONTH(Table2[[#This Row],[Date]])</f>
        <v>7</v>
      </c>
      <c r="C997" s="10">
        <v>44021</v>
      </c>
      <c r="D997" s="8">
        <v>139210</v>
      </c>
      <c r="E997" s="8">
        <v>171717</v>
      </c>
      <c r="F997" s="8">
        <v>3.98</v>
      </c>
      <c r="G997" s="8">
        <v>4.57</v>
      </c>
      <c r="H997" s="8">
        <v>5.63</v>
      </c>
      <c r="I997" s="9">
        <f>(Table2[[#This Row],[Total Yield in Wh]]-Table2[[#This Row],[Target Yield Wh]])/Table2[[#This Row],[Target Yield Wh]] * 100</f>
        <v>-18.930565989389521</v>
      </c>
      <c r="J997" s="8">
        <f>SUM(Table2[[#This Row],[Total Yield in Wh]]-Table2[[#This Row],[Target Yield Wh]])</f>
        <v>-32507</v>
      </c>
      <c r="K997" s="9">
        <f>Table2[[#This Row],[Total Yield in Wh]]*0.001*0.1</f>
        <v>13.921000000000001</v>
      </c>
      <c r="L997" s="8"/>
      <c r="M997" s="8"/>
    </row>
    <row r="998" spans="1:13">
      <c r="A998" s="8">
        <f t="shared" si="16"/>
        <v>2020</v>
      </c>
      <c r="B998" s="8">
        <f>MONTH(Table2[[#This Row],[Date]])</f>
        <v>7</v>
      </c>
      <c r="C998" s="10">
        <v>44020</v>
      </c>
      <c r="D998" s="8">
        <v>201750</v>
      </c>
      <c r="E998" s="8">
        <v>171717</v>
      </c>
      <c r="F998" s="8">
        <v>5.77</v>
      </c>
      <c r="G998" s="8">
        <v>6.62</v>
      </c>
      <c r="H998" s="8">
        <v>5.63</v>
      </c>
      <c r="I998" s="9">
        <f>(Table2[[#This Row],[Total Yield in Wh]]-Table2[[#This Row],[Target Yield Wh]])/Table2[[#This Row],[Target Yield Wh]] * 100</f>
        <v>17.489823372176314</v>
      </c>
      <c r="J998" s="8">
        <f>SUM(Table2[[#This Row],[Total Yield in Wh]]-Table2[[#This Row],[Target Yield Wh]])</f>
        <v>30033</v>
      </c>
      <c r="K998" s="9">
        <f>Table2[[#This Row],[Total Yield in Wh]]*0.001*0.1</f>
        <v>20.175000000000001</v>
      </c>
      <c r="L998" s="8"/>
      <c r="M998" s="8"/>
    </row>
    <row r="999" spans="1:13">
      <c r="A999" s="8">
        <f t="shared" si="16"/>
        <v>2020</v>
      </c>
      <c r="B999" s="8">
        <f>MONTH(Table2[[#This Row],[Date]])</f>
        <v>7</v>
      </c>
      <c r="C999" s="10">
        <v>44019</v>
      </c>
      <c r="D999" s="8">
        <v>166370</v>
      </c>
      <c r="E999" s="8">
        <v>171717</v>
      </c>
      <c r="F999" s="8">
        <v>4.76</v>
      </c>
      <c r="G999" s="8">
        <v>5.46</v>
      </c>
      <c r="H999" s="8">
        <v>5.63</v>
      </c>
      <c r="I999" s="9">
        <f>(Table2[[#This Row],[Total Yield in Wh]]-Table2[[#This Row],[Target Yield Wh]])/Table2[[#This Row],[Target Yield Wh]] * 100</f>
        <v>-3.1138442903148786</v>
      </c>
      <c r="J999" s="8">
        <f>SUM(Table2[[#This Row],[Total Yield in Wh]]-Table2[[#This Row],[Target Yield Wh]])</f>
        <v>-5347</v>
      </c>
      <c r="K999" s="9">
        <f>Table2[[#This Row],[Total Yield in Wh]]*0.001*0.1</f>
        <v>16.637</v>
      </c>
      <c r="L999" s="8"/>
      <c r="M999" s="8"/>
    </row>
    <row r="1000" spans="1:13">
      <c r="A1000" s="8">
        <f t="shared" si="16"/>
        <v>2020</v>
      </c>
      <c r="B1000" s="8">
        <f>MONTH(Table2[[#This Row],[Date]])</f>
        <v>7</v>
      </c>
      <c r="C1000" s="10">
        <v>44018</v>
      </c>
      <c r="D1000" s="8">
        <v>205190</v>
      </c>
      <c r="E1000" s="8">
        <v>171717</v>
      </c>
      <c r="F1000" s="8">
        <v>5.87</v>
      </c>
      <c r="G1000" s="8">
        <v>6.73</v>
      </c>
      <c r="H1000" s="8">
        <v>5.63</v>
      </c>
      <c r="I1000" s="9">
        <f>(Table2[[#This Row],[Total Yield in Wh]]-Table2[[#This Row],[Target Yield Wh]])/Table2[[#This Row],[Target Yield Wh]] * 100</f>
        <v>19.493119493119494</v>
      </c>
      <c r="J1000" s="8">
        <f>SUM(Table2[[#This Row],[Total Yield in Wh]]-Table2[[#This Row],[Target Yield Wh]])</f>
        <v>33473</v>
      </c>
      <c r="K1000" s="9">
        <f>Table2[[#This Row],[Total Yield in Wh]]*0.001*0.1</f>
        <v>20.519000000000002</v>
      </c>
      <c r="L1000" s="8"/>
      <c r="M1000" s="8"/>
    </row>
    <row r="1001" spans="1:13">
      <c r="A1001" s="8">
        <f t="shared" si="16"/>
        <v>2020</v>
      </c>
      <c r="B1001" s="8">
        <f>MONTH(Table2[[#This Row],[Date]])</f>
        <v>7</v>
      </c>
      <c r="C1001" s="10">
        <v>44017</v>
      </c>
      <c r="D1001" s="8">
        <v>206870</v>
      </c>
      <c r="E1001" s="8">
        <v>171717</v>
      </c>
      <c r="F1001" s="8">
        <v>5.91</v>
      </c>
      <c r="G1001" s="8">
        <v>6.79</v>
      </c>
      <c r="H1001" s="8">
        <v>5.63</v>
      </c>
      <c r="I1001" s="9">
        <f>(Table2[[#This Row],[Total Yield in Wh]]-Table2[[#This Row],[Target Yield Wh]])/Table2[[#This Row],[Target Yield Wh]] * 100</f>
        <v>20.471473412649882</v>
      </c>
      <c r="J1001" s="8">
        <f>SUM(Table2[[#This Row],[Total Yield in Wh]]-Table2[[#This Row],[Target Yield Wh]])</f>
        <v>35153</v>
      </c>
      <c r="K1001" s="9">
        <f>Table2[[#This Row],[Total Yield in Wh]]*0.001*0.1</f>
        <v>20.687000000000001</v>
      </c>
      <c r="L1001" s="8"/>
      <c r="M1001" s="8"/>
    </row>
    <row r="1002" spans="1:13">
      <c r="A1002" s="8">
        <f t="shared" si="16"/>
        <v>2020</v>
      </c>
      <c r="B1002" s="8">
        <f>MONTH(Table2[[#This Row],[Date]])</f>
        <v>7</v>
      </c>
      <c r="C1002" s="10">
        <v>44016</v>
      </c>
      <c r="D1002" s="8">
        <v>224840</v>
      </c>
      <c r="E1002" s="8">
        <v>171717</v>
      </c>
      <c r="F1002" s="8">
        <v>6.43</v>
      </c>
      <c r="G1002" s="8">
        <v>7.37</v>
      </c>
      <c r="H1002" s="8">
        <v>5.63</v>
      </c>
      <c r="I1002" s="9">
        <f>(Table2[[#This Row],[Total Yield in Wh]]-Table2[[#This Row],[Target Yield Wh]])/Table2[[#This Row],[Target Yield Wh]] * 100</f>
        <v>30.936366230483873</v>
      </c>
      <c r="J1002" s="8">
        <f>SUM(Table2[[#This Row],[Total Yield in Wh]]-Table2[[#This Row],[Target Yield Wh]])</f>
        <v>53123</v>
      </c>
      <c r="K1002" s="9">
        <f>Table2[[#This Row],[Total Yield in Wh]]*0.001*0.1</f>
        <v>22.484000000000002</v>
      </c>
      <c r="L1002" s="8"/>
      <c r="M1002" s="8"/>
    </row>
    <row r="1003" spans="1:13">
      <c r="A1003" s="8">
        <f t="shared" si="16"/>
        <v>2020</v>
      </c>
      <c r="B1003" s="8">
        <f>MONTH(Table2[[#This Row],[Date]])</f>
        <v>7</v>
      </c>
      <c r="C1003" s="10">
        <v>44015</v>
      </c>
      <c r="D1003" s="8">
        <v>214560</v>
      </c>
      <c r="E1003" s="8">
        <v>171717</v>
      </c>
      <c r="F1003" s="8">
        <v>6.13</v>
      </c>
      <c r="G1003" s="8">
        <v>7.04</v>
      </c>
      <c r="H1003" s="8">
        <v>5.63</v>
      </c>
      <c r="I1003" s="9">
        <f>(Table2[[#This Row],[Total Yield in Wh]]-Table2[[#This Row],[Target Yield Wh]])/Table2[[#This Row],[Target Yield Wh]] * 100</f>
        <v>24.949772008595538</v>
      </c>
      <c r="J1003" s="8">
        <f>SUM(Table2[[#This Row],[Total Yield in Wh]]-Table2[[#This Row],[Target Yield Wh]])</f>
        <v>42843</v>
      </c>
      <c r="K1003" s="9">
        <f>Table2[[#This Row],[Total Yield in Wh]]*0.001*0.1</f>
        <v>21.456000000000003</v>
      </c>
      <c r="L1003" s="8"/>
      <c r="M1003" s="8"/>
    </row>
    <row r="1004" spans="1:13">
      <c r="A1004" s="8">
        <f t="shared" si="16"/>
        <v>2020</v>
      </c>
      <c r="B1004" s="8">
        <f>MONTH(Table2[[#This Row],[Date]])</f>
        <v>7</v>
      </c>
      <c r="C1004" s="10">
        <v>44014</v>
      </c>
      <c r="D1004" s="8">
        <v>218060</v>
      </c>
      <c r="E1004" s="8">
        <v>171717</v>
      </c>
      <c r="F1004" s="8">
        <v>6.23</v>
      </c>
      <c r="G1004" s="8">
        <v>7.15</v>
      </c>
      <c r="H1004" s="8">
        <v>5.63</v>
      </c>
      <c r="I1004" s="9">
        <f>(Table2[[#This Row],[Total Yield in Wh]]-Table2[[#This Row],[Target Yield Wh]])/Table2[[#This Row],[Target Yield Wh]] * 100</f>
        <v>26.988009340950519</v>
      </c>
      <c r="J1004" s="8">
        <f>SUM(Table2[[#This Row],[Total Yield in Wh]]-Table2[[#This Row],[Target Yield Wh]])</f>
        <v>46343</v>
      </c>
      <c r="K1004" s="9">
        <f>Table2[[#This Row],[Total Yield in Wh]]*0.001*0.1</f>
        <v>21.806000000000001</v>
      </c>
      <c r="L1004" s="8"/>
      <c r="M1004" s="8"/>
    </row>
    <row r="1005" spans="1:13">
      <c r="A1005" s="8">
        <f t="shared" si="16"/>
        <v>2020</v>
      </c>
      <c r="B1005" s="8">
        <f>MONTH(Table2[[#This Row],[Date]])</f>
        <v>7</v>
      </c>
      <c r="C1005" s="10">
        <v>44013</v>
      </c>
      <c r="D1005" s="8">
        <v>223400</v>
      </c>
      <c r="E1005" s="8">
        <v>171717</v>
      </c>
      <c r="F1005" s="8">
        <v>6.39</v>
      </c>
      <c r="G1005" s="8">
        <v>7.33</v>
      </c>
      <c r="H1005" s="8">
        <v>5.63</v>
      </c>
      <c r="I1005" s="9">
        <f>(Table2[[#This Row],[Total Yield in Wh]]-Table2[[#This Row],[Target Yield Wh]])/Table2[[#This Row],[Target Yield Wh]] * 100</f>
        <v>30.097777156600685</v>
      </c>
      <c r="J1005" s="8">
        <f>SUM(Table2[[#This Row],[Total Yield in Wh]]-Table2[[#This Row],[Target Yield Wh]])</f>
        <v>51683</v>
      </c>
      <c r="K1005" s="9">
        <f>Table2[[#This Row],[Total Yield in Wh]]*0.001*0.1</f>
        <v>22.340000000000003</v>
      </c>
      <c r="L1005" s="8"/>
      <c r="M1005" s="8"/>
    </row>
    <row r="1006" spans="1:13">
      <c r="A1006" s="8">
        <f t="shared" si="16"/>
        <v>2020</v>
      </c>
      <c r="B1006" s="8">
        <f>MONTH(Table2[[#This Row],[Date]])</f>
        <v>6</v>
      </c>
      <c r="C1006" s="10">
        <v>44012</v>
      </c>
      <c r="D1006" s="8">
        <v>220770</v>
      </c>
      <c r="E1006" s="8">
        <v>190116</v>
      </c>
      <c r="F1006" s="8">
        <v>6.31</v>
      </c>
      <c r="G1006" s="8">
        <v>7.24</v>
      </c>
      <c r="H1006" s="8">
        <v>6.24</v>
      </c>
      <c r="I1006" s="9">
        <f>(Table2[[#This Row],[Total Yield in Wh]]-Table2[[#This Row],[Target Yield Wh]])/Table2[[#This Row],[Target Yield Wh]] * 100</f>
        <v>16.123840181783752</v>
      </c>
      <c r="J1006" s="8">
        <f>SUM(Table2[[#This Row],[Total Yield in Wh]]-Table2[[#This Row],[Target Yield Wh]])</f>
        <v>30654</v>
      </c>
      <c r="K1006" s="9">
        <f>Table2[[#This Row],[Total Yield in Wh]]*0.001*0.1</f>
        <v>22.077000000000002</v>
      </c>
      <c r="L1006" s="8"/>
      <c r="M1006" s="8"/>
    </row>
    <row r="1007" spans="1:13">
      <c r="A1007" s="8">
        <f t="shared" si="16"/>
        <v>2020</v>
      </c>
      <c r="B1007" s="8">
        <f>MONTH(Table2[[#This Row],[Date]])</f>
        <v>6</v>
      </c>
      <c r="C1007" s="10">
        <v>44011</v>
      </c>
      <c r="D1007" s="8">
        <v>91470</v>
      </c>
      <c r="E1007" s="8">
        <v>190116</v>
      </c>
      <c r="F1007" s="8">
        <v>2.61</v>
      </c>
      <c r="G1007" s="8">
        <v>3</v>
      </c>
      <c r="H1007" s="8">
        <v>6.24</v>
      </c>
      <c r="I1007" s="9">
        <f>(Table2[[#This Row],[Total Yield in Wh]]-Table2[[#This Row],[Target Yield Wh]])/Table2[[#This Row],[Target Yield Wh]] * 100</f>
        <v>-51.887268825348734</v>
      </c>
      <c r="J1007" s="8">
        <f>SUM(Table2[[#This Row],[Total Yield in Wh]]-Table2[[#This Row],[Target Yield Wh]])</f>
        <v>-98646</v>
      </c>
      <c r="K1007" s="9">
        <f>Table2[[#This Row],[Total Yield in Wh]]*0.001*0.1</f>
        <v>9.1470000000000002</v>
      </c>
      <c r="L1007" s="8"/>
      <c r="M1007" s="8"/>
    </row>
    <row r="1008" spans="1:13">
      <c r="A1008" s="8">
        <f t="shared" si="16"/>
        <v>2020</v>
      </c>
      <c r="B1008" s="8">
        <f>MONTH(Table2[[#This Row],[Date]])</f>
        <v>6</v>
      </c>
      <c r="C1008" s="10">
        <v>44010</v>
      </c>
      <c r="D1008" s="8">
        <v>190170</v>
      </c>
      <c r="E1008" s="8">
        <v>190116</v>
      </c>
      <c r="F1008" s="8">
        <v>5.44</v>
      </c>
      <c r="G1008" s="8">
        <v>6.24</v>
      </c>
      <c r="H1008" s="8">
        <v>6.24</v>
      </c>
      <c r="I1008" s="9">
        <f>(Table2[[#This Row],[Total Yield in Wh]]-Table2[[#This Row],[Target Yield Wh]])/Table2[[#This Row],[Target Yield Wh]] * 100</f>
        <v>2.8403711418291989E-2</v>
      </c>
      <c r="J1008" s="8">
        <f>SUM(Table2[[#This Row],[Total Yield in Wh]]-Table2[[#This Row],[Target Yield Wh]])</f>
        <v>54</v>
      </c>
      <c r="K1008" s="9">
        <f>Table2[[#This Row],[Total Yield in Wh]]*0.001*0.1</f>
        <v>19.017000000000003</v>
      </c>
      <c r="L1008" s="8"/>
      <c r="M1008" s="8"/>
    </row>
    <row r="1009" spans="1:13">
      <c r="A1009" s="8">
        <f t="shared" si="16"/>
        <v>2020</v>
      </c>
      <c r="B1009" s="8">
        <f>MONTH(Table2[[#This Row],[Date]])</f>
        <v>6</v>
      </c>
      <c r="C1009" s="10">
        <v>44009</v>
      </c>
      <c r="D1009" s="8">
        <v>235730</v>
      </c>
      <c r="E1009" s="8">
        <v>190116</v>
      </c>
      <c r="F1009" s="8">
        <v>6.74</v>
      </c>
      <c r="G1009" s="8">
        <v>7.73</v>
      </c>
      <c r="H1009" s="8">
        <v>6.24</v>
      </c>
      <c r="I1009" s="9">
        <f>(Table2[[#This Row],[Total Yield in Wh]]-Table2[[#This Row],[Target Yield Wh]])/Table2[[#This Row],[Target Yield Wh]] * 100</f>
        <v>23.992720233962423</v>
      </c>
      <c r="J1009" s="8">
        <f>SUM(Table2[[#This Row],[Total Yield in Wh]]-Table2[[#This Row],[Target Yield Wh]])</f>
        <v>45614</v>
      </c>
      <c r="K1009" s="9">
        <f>Table2[[#This Row],[Total Yield in Wh]]*0.001*0.1</f>
        <v>23.573000000000004</v>
      </c>
      <c r="L1009" s="8"/>
      <c r="M1009" s="8"/>
    </row>
    <row r="1010" spans="1:13">
      <c r="A1010" s="8">
        <f t="shared" si="16"/>
        <v>2020</v>
      </c>
      <c r="B1010" s="8">
        <f>MONTH(Table2[[#This Row],[Date]])</f>
        <v>6</v>
      </c>
      <c r="C1010" s="10">
        <v>44008</v>
      </c>
      <c r="D1010" s="8">
        <v>55230</v>
      </c>
      <c r="E1010" s="8">
        <v>190116</v>
      </c>
      <c r="F1010" s="8">
        <v>1.58</v>
      </c>
      <c r="G1010" s="8">
        <v>1.81</v>
      </c>
      <c r="H1010" s="8">
        <v>6.24</v>
      </c>
      <c r="I1010" s="9">
        <f>(Table2[[#This Row],[Total Yield in Wh]]-Table2[[#This Row],[Target Yield Wh]])/Table2[[#This Row],[Target Yield Wh]] * 100</f>
        <v>-70.949315154958029</v>
      </c>
      <c r="J1010" s="8">
        <f>SUM(Table2[[#This Row],[Total Yield in Wh]]-Table2[[#This Row],[Target Yield Wh]])</f>
        <v>-134886</v>
      </c>
      <c r="K1010" s="9">
        <f>Table2[[#This Row],[Total Yield in Wh]]*0.001*0.1</f>
        <v>5.5230000000000006</v>
      </c>
      <c r="L1010" s="8"/>
      <c r="M1010" s="8"/>
    </row>
    <row r="1011" spans="1:13">
      <c r="A1011" s="8">
        <f t="shared" si="16"/>
        <v>2020</v>
      </c>
      <c r="B1011" s="8">
        <f>MONTH(Table2[[#This Row],[Date]])</f>
        <v>6</v>
      </c>
      <c r="C1011" s="10">
        <v>44007</v>
      </c>
      <c r="D1011" s="8">
        <v>236060</v>
      </c>
      <c r="E1011" s="8">
        <v>190116</v>
      </c>
      <c r="F1011" s="8">
        <v>6.75</v>
      </c>
      <c r="G1011" s="8">
        <v>7.74</v>
      </c>
      <c r="H1011" s="8">
        <v>6.24</v>
      </c>
      <c r="I1011" s="9">
        <f>(Table2[[#This Row],[Total Yield in Wh]]-Table2[[#This Row],[Target Yield Wh]])/Table2[[#This Row],[Target Yield Wh]] * 100</f>
        <v>24.16629847040754</v>
      </c>
      <c r="J1011" s="8">
        <f>SUM(Table2[[#This Row],[Total Yield in Wh]]-Table2[[#This Row],[Target Yield Wh]])</f>
        <v>45944</v>
      </c>
      <c r="K1011" s="9">
        <f>Table2[[#This Row],[Total Yield in Wh]]*0.001*0.1</f>
        <v>23.606000000000002</v>
      </c>
      <c r="L1011" s="8"/>
      <c r="M1011" s="8"/>
    </row>
    <row r="1012" spans="1:13">
      <c r="A1012" s="8">
        <f t="shared" si="16"/>
        <v>2020</v>
      </c>
      <c r="B1012" s="8">
        <f>MONTH(Table2[[#This Row],[Date]])</f>
        <v>6</v>
      </c>
      <c r="C1012" s="10">
        <v>44006</v>
      </c>
      <c r="D1012" s="8">
        <v>192210</v>
      </c>
      <c r="E1012" s="8">
        <v>190116</v>
      </c>
      <c r="F1012" s="8">
        <v>5.49</v>
      </c>
      <c r="G1012" s="8">
        <v>6.3</v>
      </c>
      <c r="H1012" s="8">
        <v>6.24</v>
      </c>
      <c r="I1012" s="9">
        <f>(Table2[[#This Row],[Total Yield in Wh]]-Table2[[#This Row],[Target Yield Wh]])/Table2[[#This Row],[Target Yield Wh]] * 100</f>
        <v>1.101432809442656</v>
      </c>
      <c r="J1012" s="8">
        <f>SUM(Table2[[#This Row],[Total Yield in Wh]]-Table2[[#This Row],[Target Yield Wh]])</f>
        <v>2094</v>
      </c>
      <c r="K1012" s="9">
        <f>Table2[[#This Row],[Total Yield in Wh]]*0.001*0.1</f>
        <v>19.221000000000004</v>
      </c>
      <c r="L1012" s="8"/>
      <c r="M1012" s="8"/>
    </row>
    <row r="1013" spans="1:13">
      <c r="A1013" s="8">
        <f t="shared" si="16"/>
        <v>2020</v>
      </c>
      <c r="B1013" s="8">
        <f>MONTH(Table2[[#This Row],[Date]])</f>
        <v>6</v>
      </c>
      <c r="C1013" s="10">
        <v>44005</v>
      </c>
      <c r="D1013" s="8">
        <v>209270</v>
      </c>
      <c r="E1013" s="8">
        <v>190116</v>
      </c>
      <c r="F1013" s="8">
        <v>5.98</v>
      </c>
      <c r="G1013" s="8">
        <v>6.86</v>
      </c>
      <c r="H1013" s="8">
        <v>6.24</v>
      </c>
      <c r="I1013" s="9">
        <f>(Table2[[#This Row],[Total Yield in Wh]]-Table2[[#This Row],[Target Yield Wh]])/Table2[[#This Row],[Target Yield Wh]] * 100</f>
        <v>10.074901638999348</v>
      </c>
      <c r="J1013" s="8">
        <f>SUM(Table2[[#This Row],[Total Yield in Wh]]-Table2[[#This Row],[Target Yield Wh]])</f>
        <v>19154</v>
      </c>
      <c r="K1013" s="9">
        <f>Table2[[#This Row],[Total Yield in Wh]]*0.001*0.1</f>
        <v>20.927000000000003</v>
      </c>
      <c r="L1013" s="8"/>
      <c r="M1013" s="8"/>
    </row>
    <row r="1014" spans="1:13">
      <c r="A1014" s="8">
        <f t="shared" si="16"/>
        <v>2020</v>
      </c>
      <c r="B1014" s="8">
        <f>MONTH(Table2[[#This Row],[Date]])</f>
        <v>6</v>
      </c>
      <c r="C1014" s="10">
        <v>44004</v>
      </c>
      <c r="D1014" s="8">
        <v>66970</v>
      </c>
      <c r="E1014" s="8">
        <v>190116</v>
      </c>
      <c r="F1014" s="8">
        <v>1.91</v>
      </c>
      <c r="G1014" s="8">
        <v>2.2000000000000002</v>
      </c>
      <c r="H1014" s="8">
        <v>6.24</v>
      </c>
      <c r="I1014" s="9">
        <f>(Table2[[#This Row],[Total Yield in Wh]]-Table2[[#This Row],[Target Yield Wh]])/Table2[[#This Row],[Target Yield Wh]] * 100</f>
        <v>-64.774137894758994</v>
      </c>
      <c r="J1014" s="8">
        <f>SUM(Table2[[#This Row],[Total Yield in Wh]]-Table2[[#This Row],[Target Yield Wh]])</f>
        <v>-123146</v>
      </c>
      <c r="K1014" s="9">
        <f>Table2[[#This Row],[Total Yield in Wh]]*0.001*0.1</f>
        <v>6.6970000000000001</v>
      </c>
      <c r="L1014" s="8"/>
      <c r="M1014" s="8"/>
    </row>
    <row r="1015" spans="1:13">
      <c r="A1015" s="8">
        <f t="shared" si="16"/>
        <v>2020</v>
      </c>
      <c r="B1015" s="8">
        <f>MONTH(Table2[[#This Row],[Date]])</f>
        <v>6</v>
      </c>
      <c r="C1015" s="10">
        <v>44003</v>
      </c>
      <c r="D1015" s="8">
        <v>223290</v>
      </c>
      <c r="E1015" s="8">
        <v>190116</v>
      </c>
      <c r="F1015" s="8">
        <v>6.38</v>
      </c>
      <c r="G1015" s="8">
        <v>7.32</v>
      </c>
      <c r="H1015" s="8">
        <v>6.24</v>
      </c>
      <c r="I1015" s="9">
        <f>(Table2[[#This Row],[Total Yield in Wh]]-Table2[[#This Row],[Target Yield Wh]])/Table2[[#This Row],[Target Yield Wh]] * 100</f>
        <v>17.449346714637379</v>
      </c>
      <c r="J1015" s="8">
        <f>SUM(Table2[[#This Row],[Total Yield in Wh]]-Table2[[#This Row],[Target Yield Wh]])</f>
        <v>33174</v>
      </c>
      <c r="K1015" s="9">
        <f>Table2[[#This Row],[Total Yield in Wh]]*0.001*0.1</f>
        <v>22.329000000000001</v>
      </c>
      <c r="L1015" s="8"/>
      <c r="M1015" s="8"/>
    </row>
    <row r="1016" spans="1:13">
      <c r="A1016" s="8">
        <f t="shared" si="16"/>
        <v>2020</v>
      </c>
      <c r="B1016" s="8">
        <f>MONTH(Table2[[#This Row],[Date]])</f>
        <v>6</v>
      </c>
      <c r="C1016" s="10">
        <v>44002</v>
      </c>
      <c r="D1016" s="8">
        <v>94900</v>
      </c>
      <c r="E1016" s="8">
        <v>190116</v>
      </c>
      <c r="F1016" s="8">
        <v>2.71</v>
      </c>
      <c r="G1016" s="8">
        <v>3.11</v>
      </c>
      <c r="H1016" s="8">
        <v>6.24</v>
      </c>
      <c r="I1016" s="9">
        <f>(Table2[[#This Row],[Total Yield in Wh]]-Table2[[#This Row],[Target Yield Wh]])/Table2[[#This Row],[Target Yield Wh]] * 100</f>
        <v>-50.083107155631303</v>
      </c>
      <c r="J1016" s="8">
        <f>SUM(Table2[[#This Row],[Total Yield in Wh]]-Table2[[#This Row],[Target Yield Wh]])</f>
        <v>-95216</v>
      </c>
      <c r="K1016" s="9">
        <f>Table2[[#This Row],[Total Yield in Wh]]*0.001*0.1</f>
        <v>9.49</v>
      </c>
      <c r="L1016" s="8"/>
      <c r="M1016" s="8"/>
    </row>
    <row r="1017" spans="1:13">
      <c r="A1017" s="8">
        <f t="shared" si="16"/>
        <v>2020</v>
      </c>
      <c r="B1017" s="8">
        <f>MONTH(Table2[[#This Row],[Date]])</f>
        <v>6</v>
      </c>
      <c r="C1017" s="10">
        <v>44001</v>
      </c>
      <c r="D1017" s="8">
        <v>180550</v>
      </c>
      <c r="E1017" s="8">
        <v>190116</v>
      </c>
      <c r="F1017" s="8">
        <v>5.16</v>
      </c>
      <c r="G1017" s="8">
        <v>5.92</v>
      </c>
      <c r="H1017" s="8">
        <v>6.24</v>
      </c>
      <c r="I1017" s="9">
        <f>(Table2[[#This Row],[Total Yield in Wh]]-Table2[[#This Row],[Target Yield Wh]])/Table2[[#This Row],[Target Yield Wh]] * 100</f>
        <v>-5.031664878284837</v>
      </c>
      <c r="J1017" s="8">
        <f>SUM(Table2[[#This Row],[Total Yield in Wh]]-Table2[[#This Row],[Target Yield Wh]])</f>
        <v>-9566</v>
      </c>
      <c r="K1017" s="9">
        <f>Table2[[#This Row],[Total Yield in Wh]]*0.001*0.1</f>
        <v>18.055000000000003</v>
      </c>
      <c r="L1017" s="8"/>
      <c r="M1017" s="8"/>
    </row>
    <row r="1018" spans="1:13">
      <c r="A1018" s="8">
        <f t="shared" si="16"/>
        <v>2020</v>
      </c>
      <c r="B1018" s="8">
        <f>MONTH(Table2[[#This Row],[Date]])</f>
        <v>6</v>
      </c>
      <c r="C1018" s="10">
        <v>44000</v>
      </c>
      <c r="D1018" s="8">
        <v>226120</v>
      </c>
      <c r="E1018" s="8">
        <v>190116</v>
      </c>
      <c r="F1018" s="8">
        <v>6.46</v>
      </c>
      <c r="G1018" s="8">
        <v>7.42</v>
      </c>
      <c r="H1018" s="8">
        <v>6.24</v>
      </c>
      <c r="I1018" s="9">
        <f>(Table2[[#This Row],[Total Yield in Wh]]-Table2[[#This Row],[Target Yield Wh]])/Table2[[#This Row],[Target Yield Wh]] * 100</f>
        <v>18.937911590818238</v>
      </c>
      <c r="J1018" s="8">
        <f>SUM(Table2[[#This Row],[Total Yield in Wh]]-Table2[[#This Row],[Target Yield Wh]])</f>
        <v>36004</v>
      </c>
      <c r="K1018" s="9">
        <f>Table2[[#This Row],[Total Yield in Wh]]*0.001*0.1</f>
        <v>22.612000000000002</v>
      </c>
      <c r="L1018" s="8"/>
      <c r="M1018" s="8"/>
    </row>
    <row r="1019" spans="1:13">
      <c r="A1019" s="8">
        <f t="shared" si="16"/>
        <v>2020</v>
      </c>
      <c r="B1019" s="8">
        <f>MONTH(Table2[[#This Row],[Date]])</f>
        <v>6</v>
      </c>
      <c r="C1019" s="10">
        <v>43999</v>
      </c>
      <c r="D1019" s="8">
        <v>233470</v>
      </c>
      <c r="E1019" s="8">
        <v>190116</v>
      </c>
      <c r="F1019" s="8">
        <v>6.67</v>
      </c>
      <c r="G1019" s="8">
        <v>7.66</v>
      </c>
      <c r="H1019" s="8">
        <v>6.24</v>
      </c>
      <c r="I1019" s="9">
        <f>(Table2[[#This Row],[Total Yield in Wh]]-Table2[[#This Row],[Target Yield Wh]])/Table2[[#This Row],[Target Yield Wh]] * 100</f>
        <v>22.803972311641314</v>
      </c>
      <c r="J1019" s="8">
        <f>SUM(Table2[[#This Row],[Total Yield in Wh]]-Table2[[#This Row],[Target Yield Wh]])</f>
        <v>43354</v>
      </c>
      <c r="K1019" s="9">
        <f>Table2[[#This Row],[Total Yield in Wh]]*0.001*0.1</f>
        <v>23.347000000000001</v>
      </c>
      <c r="L1019" s="8"/>
      <c r="M1019" s="8"/>
    </row>
    <row r="1020" spans="1:13">
      <c r="A1020" s="8">
        <f t="shared" si="16"/>
        <v>2020</v>
      </c>
      <c r="B1020" s="8">
        <f>MONTH(Table2[[#This Row],[Date]])</f>
        <v>6</v>
      </c>
      <c r="C1020" s="10">
        <v>43998</v>
      </c>
      <c r="D1020" s="8">
        <v>247220</v>
      </c>
      <c r="E1020" s="8">
        <v>190116</v>
      </c>
      <c r="F1020" s="8">
        <v>7.07</v>
      </c>
      <c r="G1020" s="8">
        <v>8.11</v>
      </c>
      <c r="H1020" s="8">
        <v>6.24</v>
      </c>
      <c r="I1020" s="9">
        <f>(Table2[[#This Row],[Total Yield in Wh]]-Table2[[#This Row],[Target Yield Wh]])/Table2[[#This Row],[Target Yield Wh]] * 100</f>
        <v>30.036398830187881</v>
      </c>
      <c r="J1020" s="8">
        <f>SUM(Table2[[#This Row],[Total Yield in Wh]]-Table2[[#This Row],[Target Yield Wh]])</f>
        <v>57104</v>
      </c>
      <c r="K1020" s="9">
        <f>Table2[[#This Row],[Total Yield in Wh]]*0.001*0.1</f>
        <v>24.722000000000001</v>
      </c>
      <c r="L1020" s="8"/>
      <c r="M1020" s="8"/>
    </row>
    <row r="1021" spans="1:13">
      <c r="A1021" s="8">
        <f t="shared" si="16"/>
        <v>2020</v>
      </c>
      <c r="B1021" s="8">
        <f>MONTH(Table2[[#This Row],[Date]])</f>
        <v>6</v>
      </c>
      <c r="C1021" s="10">
        <v>43997</v>
      </c>
      <c r="D1021" s="8">
        <v>243330</v>
      </c>
      <c r="E1021" s="8">
        <v>190116</v>
      </c>
      <c r="F1021" s="8">
        <v>6.96</v>
      </c>
      <c r="G1021" s="8">
        <v>7.98</v>
      </c>
      <c r="H1021" s="8">
        <v>6.24</v>
      </c>
      <c r="I1021" s="9">
        <f>(Table2[[#This Row],[Total Yield in Wh]]-Table2[[#This Row],[Target Yield Wh]])/Table2[[#This Row],[Target Yield Wh]] * 100</f>
        <v>27.990279618759072</v>
      </c>
      <c r="J1021" s="8">
        <f>SUM(Table2[[#This Row],[Total Yield in Wh]]-Table2[[#This Row],[Target Yield Wh]])</f>
        <v>53214</v>
      </c>
      <c r="K1021" s="9">
        <f>Table2[[#This Row],[Total Yield in Wh]]*0.001*0.1</f>
        <v>24.333000000000002</v>
      </c>
      <c r="L1021" s="8"/>
      <c r="M1021" s="8"/>
    </row>
    <row r="1022" spans="1:13">
      <c r="A1022" s="8">
        <f t="shared" si="16"/>
        <v>2020</v>
      </c>
      <c r="B1022" s="8">
        <f>MONTH(Table2[[#This Row],[Date]])</f>
        <v>6</v>
      </c>
      <c r="C1022" s="10">
        <v>43996</v>
      </c>
      <c r="D1022" s="8">
        <v>262560</v>
      </c>
      <c r="E1022" s="8">
        <v>190116</v>
      </c>
      <c r="F1022" s="8">
        <v>7.51</v>
      </c>
      <c r="G1022" s="8">
        <v>8.61</v>
      </c>
      <c r="H1022" s="8">
        <v>6.24</v>
      </c>
      <c r="I1022" s="9">
        <f>(Table2[[#This Row],[Total Yield in Wh]]-Table2[[#This Row],[Target Yield Wh]])/Table2[[#This Row],[Target Yield Wh]] * 100</f>
        <v>38.105156851606388</v>
      </c>
      <c r="J1022" s="8">
        <f>SUM(Table2[[#This Row],[Total Yield in Wh]]-Table2[[#This Row],[Target Yield Wh]])</f>
        <v>72444</v>
      </c>
      <c r="K1022" s="9">
        <f>Table2[[#This Row],[Total Yield in Wh]]*0.001*0.1</f>
        <v>26.256</v>
      </c>
      <c r="L1022" s="8"/>
      <c r="M1022" s="8"/>
    </row>
    <row r="1023" spans="1:13">
      <c r="A1023" s="8">
        <f t="shared" si="16"/>
        <v>2020</v>
      </c>
      <c r="B1023" s="8">
        <f>MONTH(Table2[[#This Row],[Date]])</f>
        <v>6</v>
      </c>
      <c r="C1023" s="10">
        <v>43995</v>
      </c>
      <c r="D1023" s="8">
        <v>262160</v>
      </c>
      <c r="E1023" s="8">
        <v>190116</v>
      </c>
      <c r="F1023" s="8">
        <v>7.49</v>
      </c>
      <c r="G1023" s="8">
        <v>8.6</v>
      </c>
      <c r="H1023" s="8">
        <v>6.24</v>
      </c>
      <c r="I1023" s="9">
        <f>(Table2[[#This Row],[Total Yield in Wh]]-Table2[[#This Row],[Target Yield Wh]])/Table2[[#This Row],[Target Yield Wh]] * 100</f>
        <v>37.894758989248665</v>
      </c>
      <c r="J1023" s="8">
        <f>SUM(Table2[[#This Row],[Total Yield in Wh]]-Table2[[#This Row],[Target Yield Wh]])</f>
        <v>72044</v>
      </c>
      <c r="K1023" s="9">
        <f>Table2[[#This Row],[Total Yield in Wh]]*0.001*0.1</f>
        <v>26.216000000000005</v>
      </c>
      <c r="L1023" s="8"/>
      <c r="M1023" s="8"/>
    </row>
    <row r="1024" spans="1:13">
      <c r="A1024" s="8">
        <f t="shared" si="16"/>
        <v>2020</v>
      </c>
      <c r="B1024" s="8">
        <f>MONTH(Table2[[#This Row],[Date]])</f>
        <v>6</v>
      </c>
      <c r="C1024" s="10">
        <v>43994</v>
      </c>
      <c r="D1024" s="8">
        <v>219540</v>
      </c>
      <c r="E1024" s="8">
        <v>190116</v>
      </c>
      <c r="F1024" s="8">
        <v>6.28</v>
      </c>
      <c r="G1024" s="8">
        <v>7.2</v>
      </c>
      <c r="H1024" s="8">
        <v>6.24</v>
      </c>
      <c r="I1024" s="9">
        <f>(Table2[[#This Row],[Total Yield in Wh]]-Table2[[#This Row],[Target Yield Wh]])/Table2[[#This Row],[Target Yield Wh]] * 100</f>
        <v>15.476866755033768</v>
      </c>
      <c r="J1024" s="8">
        <f>SUM(Table2[[#This Row],[Total Yield in Wh]]-Table2[[#This Row],[Target Yield Wh]])</f>
        <v>29424</v>
      </c>
      <c r="K1024" s="9">
        <f>Table2[[#This Row],[Total Yield in Wh]]*0.001*0.1</f>
        <v>21.954000000000001</v>
      </c>
      <c r="L1024" s="8"/>
      <c r="M1024" s="8"/>
    </row>
    <row r="1025" spans="1:13">
      <c r="A1025" s="8">
        <f t="shared" si="16"/>
        <v>2020</v>
      </c>
      <c r="B1025" s="8">
        <f>MONTH(Table2[[#This Row],[Date]])</f>
        <v>6</v>
      </c>
      <c r="C1025" s="10">
        <v>43993</v>
      </c>
      <c r="D1025" s="8">
        <v>224030</v>
      </c>
      <c r="E1025" s="8">
        <v>190116</v>
      </c>
      <c r="F1025" s="8">
        <v>6.4</v>
      </c>
      <c r="G1025" s="8">
        <v>7.35</v>
      </c>
      <c r="H1025" s="8">
        <v>6.24</v>
      </c>
      <c r="I1025" s="9">
        <f>(Table2[[#This Row],[Total Yield in Wh]]-Table2[[#This Row],[Target Yield Wh]])/Table2[[#This Row],[Target Yield Wh]] * 100</f>
        <v>17.838582759999159</v>
      </c>
      <c r="J1025" s="8">
        <f>SUM(Table2[[#This Row],[Total Yield in Wh]]-Table2[[#This Row],[Target Yield Wh]])</f>
        <v>33914</v>
      </c>
      <c r="K1025" s="9">
        <f>Table2[[#This Row],[Total Yield in Wh]]*0.001*0.1</f>
        <v>22.403000000000002</v>
      </c>
      <c r="L1025" s="8"/>
      <c r="M1025" s="8"/>
    </row>
    <row r="1026" spans="1:13">
      <c r="A1026" s="8">
        <f t="shared" si="16"/>
        <v>2020</v>
      </c>
      <c r="B1026" s="8">
        <f>MONTH(Table2[[#This Row],[Date]])</f>
        <v>6</v>
      </c>
      <c r="C1026" s="10">
        <v>43992</v>
      </c>
      <c r="D1026" s="8">
        <v>119160</v>
      </c>
      <c r="E1026" s="8">
        <v>190116</v>
      </c>
      <c r="F1026" s="8">
        <v>3.41</v>
      </c>
      <c r="G1026" s="8">
        <v>3.91</v>
      </c>
      <c r="H1026" s="8">
        <v>6.24</v>
      </c>
      <c r="I1026" s="9">
        <f>(Table2[[#This Row],[Total Yield in Wh]]-Table2[[#This Row],[Target Yield Wh]])/Table2[[#This Row],[Target Yield Wh]] * 100</f>
        <v>-37.322476803635674</v>
      </c>
      <c r="J1026" s="8">
        <f>SUM(Table2[[#This Row],[Total Yield in Wh]]-Table2[[#This Row],[Target Yield Wh]])</f>
        <v>-70956</v>
      </c>
      <c r="K1026" s="9">
        <f>Table2[[#This Row],[Total Yield in Wh]]*0.001*0.1</f>
        <v>11.916</v>
      </c>
      <c r="L1026" s="8"/>
      <c r="M1026" s="8"/>
    </row>
    <row r="1027" spans="1:13">
      <c r="A1027" s="8">
        <f t="shared" ref="A1027:A1090" si="17">YEAR(C1027)</f>
        <v>2020</v>
      </c>
      <c r="B1027" s="8">
        <f>MONTH(Table2[[#This Row],[Date]])</f>
        <v>6</v>
      </c>
      <c r="C1027" s="10">
        <v>43991</v>
      </c>
      <c r="D1027" s="8">
        <v>96540</v>
      </c>
      <c r="E1027" s="8">
        <v>190116</v>
      </c>
      <c r="F1027" s="8">
        <v>2.76</v>
      </c>
      <c r="G1027" s="8">
        <v>3.17</v>
      </c>
      <c r="H1027" s="8">
        <v>6.24</v>
      </c>
      <c r="I1027" s="9">
        <f>(Table2[[#This Row],[Total Yield in Wh]]-Table2[[#This Row],[Target Yield Wh]])/Table2[[#This Row],[Target Yield Wh]] * 100</f>
        <v>-49.220475919964649</v>
      </c>
      <c r="J1027" s="8">
        <f>SUM(Table2[[#This Row],[Total Yield in Wh]]-Table2[[#This Row],[Target Yield Wh]])</f>
        <v>-93576</v>
      </c>
      <c r="K1027" s="9">
        <f>Table2[[#This Row],[Total Yield in Wh]]*0.001*0.1</f>
        <v>9.6540000000000017</v>
      </c>
      <c r="L1027" s="8"/>
      <c r="M1027" s="8"/>
    </row>
    <row r="1028" spans="1:13">
      <c r="A1028" s="8">
        <f t="shared" si="17"/>
        <v>2020</v>
      </c>
      <c r="B1028" s="8">
        <f>MONTH(Table2[[#This Row],[Date]])</f>
        <v>6</v>
      </c>
      <c r="C1028" s="10">
        <v>43990</v>
      </c>
      <c r="D1028" s="8">
        <v>241160</v>
      </c>
      <c r="E1028" s="8">
        <v>190116</v>
      </c>
      <c r="F1028" s="8">
        <v>6.89</v>
      </c>
      <c r="G1028" s="8">
        <v>7.91</v>
      </c>
      <c r="H1028" s="8">
        <v>6.24</v>
      </c>
      <c r="I1028" s="9">
        <f>(Table2[[#This Row],[Total Yield in Wh]]-Table2[[#This Row],[Target Yield Wh]])/Table2[[#This Row],[Target Yield Wh]] * 100</f>
        <v>26.848871215468449</v>
      </c>
      <c r="J1028" s="8">
        <f>SUM(Table2[[#This Row],[Total Yield in Wh]]-Table2[[#This Row],[Target Yield Wh]])</f>
        <v>51044</v>
      </c>
      <c r="K1028" s="9">
        <f>Table2[[#This Row],[Total Yield in Wh]]*0.001*0.1</f>
        <v>24.116</v>
      </c>
      <c r="L1028" s="8"/>
      <c r="M1028" s="8"/>
    </row>
    <row r="1029" spans="1:13">
      <c r="A1029" s="8">
        <f t="shared" si="17"/>
        <v>2020</v>
      </c>
      <c r="B1029" s="8">
        <f>MONTH(Table2[[#This Row],[Date]])</f>
        <v>6</v>
      </c>
      <c r="C1029" s="10">
        <v>43989</v>
      </c>
      <c r="D1029" s="8">
        <v>230460</v>
      </c>
      <c r="E1029" s="8">
        <v>190116</v>
      </c>
      <c r="F1029" s="8">
        <v>6.59</v>
      </c>
      <c r="G1029" s="8">
        <v>7.56</v>
      </c>
      <c r="H1029" s="8">
        <v>6.24</v>
      </c>
      <c r="I1029" s="9">
        <f>(Table2[[#This Row],[Total Yield in Wh]]-Table2[[#This Row],[Target Yield Wh]])/Table2[[#This Row],[Target Yield Wh]] * 100</f>
        <v>21.220728397399483</v>
      </c>
      <c r="J1029" s="8">
        <f>SUM(Table2[[#This Row],[Total Yield in Wh]]-Table2[[#This Row],[Target Yield Wh]])</f>
        <v>40344</v>
      </c>
      <c r="K1029" s="9">
        <f>Table2[[#This Row],[Total Yield in Wh]]*0.001*0.1</f>
        <v>23.046000000000003</v>
      </c>
      <c r="L1029" s="8"/>
      <c r="M1029" s="8"/>
    </row>
    <row r="1030" spans="1:13">
      <c r="A1030" s="8">
        <f t="shared" si="17"/>
        <v>2020</v>
      </c>
      <c r="B1030" s="8">
        <f>MONTH(Table2[[#This Row],[Date]])</f>
        <v>6</v>
      </c>
      <c r="C1030" s="10">
        <v>43988</v>
      </c>
      <c r="D1030" s="8">
        <v>235730</v>
      </c>
      <c r="E1030" s="8">
        <v>190116</v>
      </c>
      <c r="F1030" s="8">
        <v>6.74</v>
      </c>
      <c r="G1030" s="8">
        <v>7.73</v>
      </c>
      <c r="H1030" s="8">
        <v>6.24</v>
      </c>
      <c r="I1030" s="9">
        <f>(Table2[[#This Row],[Total Yield in Wh]]-Table2[[#This Row],[Target Yield Wh]])/Table2[[#This Row],[Target Yield Wh]] * 100</f>
        <v>23.992720233962423</v>
      </c>
      <c r="J1030" s="8">
        <f>SUM(Table2[[#This Row],[Total Yield in Wh]]-Table2[[#This Row],[Target Yield Wh]])</f>
        <v>45614</v>
      </c>
      <c r="K1030" s="9">
        <f>Table2[[#This Row],[Total Yield in Wh]]*0.001*0.1</f>
        <v>23.573000000000004</v>
      </c>
      <c r="L1030" s="8"/>
      <c r="M1030" s="8"/>
    </row>
    <row r="1031" spans="1:13">
      <c r="A1031" s="8">
        <f t="shared" si="17"/>
        <v>2020</v>
      </c>
      <c r="B1031" s="8">
        <f>MONTH(Table2[[#This Row],[Date]])</f>
        <v>6</v>
      </c>
      <c r="C1031" s="10">
        <v>43987</v>
      </c>
      <c r="D1031" s="8">
        <v>176560</v>
      </c>
      <c r="E1031" s="8">
        <v>190116</v>
      </c>
      <c r="F1031" s="8">
        <v>5.05</v>
      </c>
      <c r="G1031" s="8">
        <v>5.79</v>
      </c>
      <c r="H1031" s="8">
        <v>6.24</v>
      </c>
      <c r="I1031" s="9">
        <f>(Table2[[#This Row],[Total Yield in Wh]]-Table2[[#This Row],[Target Yield Wh]])/Table2[[#This Row],[Target Yield Wh]] * 100</f>
        <v>-7.1303835553030783</v>
      </c>
      <c r="J1031" s="8">
        <f>SUM(Table2[[#This Row],[Total Yield in Wh]]-Table2[[#This Row],[Target Yield Wh]])</f>
        <v>-13556</v>
      </c>
      <c r="K1031" s="9">
        <f>Table2[[#This Row],[Total Yield in Wh]]*0.001*0.1</f>
        <v>17.656000000000002</v>
      </c>
      <c r="L1031" s="8"/>
      <c r="M1031" s="8"/>
    </row>
    <row r="1032" spans="1:13">
      <c r="A1032" s="8">
        <f t="shared" si="17"/>
        <v>2020</v>
      </c>
      <c r="B1032" s="8">
        <f>MONTH(Table2[[#This Row],[Date]])</f>
        <v>6</v>
      </c>
      <c r="C1032" s="10">
        <v>43986</v>
      </c>
      <c r="D1032" s="8">
        <v>230360</v>
      </c>
      <c r="E1032" s="8">
        <v>190116</v>
      </c>
      <c r="F1032" s="8">
        <v>6.59</v>
      </c>
      <c r="G1032" s="8">
        <v>7.56</v>
      </c>
      <c r="H1032" s="8">
        <v>6.24</v>
      </c>
      <c r="I1032" s="9">
        <f>(Table2[[#This Row],[Total Yield in Wh]]-Table2[[#This Row],[Target Yield Wh]])/Table2[[#This Row],[Target Yield Wh]] * 100</f>
        <v>21.168128931810053</v>
      </c>
      <c r="J1032" s="8">
        <f>SUM(Table2[[#This Row],[Total Yield in Wh]]-Table2[[#This Row],[Target Yield Wh]])</f>
        <v>40244</v>
      </c>
      <c r="K1032" s="9">
        <f>Table2[[#This Row],[Total Yield in Wh]]*0.001*0.1</f>
        <v>23.036000000000001</v>
      </c>
      <c r="L1032" s="8"/>
      <c r="M1032" s="8"/>
    </row>
    <row r="1033" spans="1:13">
      <c r="A1033" s="8">
        <f t="shared" si="17"/>
        <v>2020</v>
      </c>
      <c r="B1033" s="8">
        <f>MONTH(Table2[[#This Row],[Date]])</f>
        <v>6</v>
      </c>
      <c r="C1033" s="10">
        <v>43985</v>
      </c>
      <c r="D1033" s="8">
        <v>215390</v>
      </c>
      <c r="E1033" s="8">
        <v>190116</v>
      </c>
      <c r="F1033" s="8">
        <v>6.16</v>
      </c>
      <c r="G1033" s="8">
        <v>7.06</v>
      </c>
      <c r="H1033" s="8">
        <v>6.24</v>
      </c>
      <c r="I1033" s="9">
        <f>(Table2[[#This Row],[Total Yield in Wh]]-Table2[[#This Row],[Target Yield Wh]])/Table2[[#This Row],[Target Yield Wh]] * 100</f>
        <v>13.293988933072439</v>
      </c>
      <c r="J1033" s="8">
        <f>SUM(Table2[[#This Row],[Total Yield in Wh]]-Table2[[#This Row],[Target Yield Wh]])</f>
        <v>25274</v>
      </c>
      <c r="K1033" s="9">
        <f>Table2[[#This Row],[Total Yield in Wh]]*0.001*0.1</f>
        <v>21.539000000000001</v>
      </c>
      <c r="L1033" s="8"/>
      <c r="M1033" s="8"/>
    </row>
    <row r="1034" spans="1:13">
      <c r="A1034" s="8">
        <f t="shared" si="17"/>
        <v>2020</v>
      </c>
      <c r="B1034" s="8">
        <f>MONTH(Table2[[#This Row],[Date]])</f>
        <v>6</v>
      </c>
      <c r="C1034" s="10">
        <v>43984</v>
      </c>
      <c r="D1034" s="8">
        <v>227900</v>
      </c>
      <c r="E1034" s="8">
        <v>190116</v>
      </c>
      <c r="F1034" s="8">
        <v>6.52</v>
      </c>
      <c r="G1034" s="8">
        <v>7.48</v>
      </c>
      <c r="H1034" s="8">
        <v>6.24</v>
      </c>
      <c r="I1034" s="9">
        <f>(Table2[[#This Row],[Total Yield in Wh]]-Table2[[#This Row],[Target Yield Wh]])/Table2[[#This Row],[Target Yield Wh]] * 100</f>
        <v>19.874182078310085</v>
      </c>
      <c r="J1034" s="8">
        <f>SUM(Table2[[#This Row],[Total Yield in Wh]]-Table2[[#This Row],[Target Yield Wh]])</f>
        <v>37784</v>
      </c>
      <c r="K1034" s="9">
        <f>Table2[[#This Row],[Total Yield in Wh]]*0.001*0.1</f>
        <v>22.790000000000003</v>
      </c>
      <c r="L1034" s="8"/>
      <c r="M1034" s="8"/>
    </row>
    <row r="1035" spans="1:13">
      <c r="A1035" s="8">
        <f t="shared" si="17"/>
        <v>2020</v>
      </c>
      <c r="B1035" s="8">
        <f>MONTH(Table2[[#This Row],[Date]])</f>
        <v>6</v>
      </c>
      <c r="C1035" s="10">
        <v>43983</v>
      </c>
      <c r="D1035" s="8">
        <v>135360</v>
      </c>
      <c r="E1035" s="8">
        <v>190116</v>
      </c>
      <c r="F1035" s="8">
        <v>3.87</v>
      </c>
      <c r="G1035" s="8">
        <v>4.4400000000000004</v>
      </c>
      <c r="H1035" s="8">
        <v>6.24</v>
      </c>
      <c r="I1035" s="9">
        <f>(Table2[[#This Row],[Total Yield in Wh]]-Table2[[#This Row],[Target Yield Wh]])/Table2[[#This Row],[Target Yield Wh]] * 100</f>
        <v>-28.801363378148075</v>
      </c>
      <c r="J1035" s="8">
        <f>SUM(Table2[[#This Row],[Total Yield in Wh]]-Table2[[#This Row],[Target Yield Wh]])</f>
        <v>-54756</v>
      </c>
      <c r="K1035" s="9">
        <f>Table2[[#This Row],[Total Yield in Wh]]*0.001*0.1</f>
        <v>13.536000000000001</v>
      </c>
      <c r="L1035" s="8"/>
      <c r="M1035" s="8"/>
    </row>
    <row r="1036" spans="1:13">
      <c r="A1036" s="8">
        <f t="shared" si="17"/>
        <v>2020</v>
      </c>
      <c r="B1036" s="8">
        <f>MONTH(Table2[[#This Row],[Date]])</f>
        <v>5</v>
      </c>
      <c r="C1036" s="10">
        <v>43982</v>
      </c>
      <c r="D1036" s="8">
        <v>254760</v>
      </c>
      <c r="E1036" s="8">
        <v>171717</v>
      </c>
      <c r="F1036" s="8">
        <v>7.28</v>
      </c>
      <c r="G1036" s="8">
        <v>8.36</v>
      </c>
      <c r="H1036" s="8">
        <v>5.63</v>
      </c>
      <c r="I1036" s="9">
        <f>(Table2[[#This Row],[Total Yield in Wh]]-Table2[[#This Row],[Target Yield Wh]])/Table2[[#This Row],[Target Yield Wh]] * 100</f>
        <v>48.360383654501298</v>
      </c>
      <c r="J1036" s="8">
        <f>SUM(Table2[[#This Row],[Total Yield in Wh]]-Table2[[#This Row],[Target Yield Wh]])</f>
        <v>83043</v>
      </c>
      <c r="K1036" s="9">
        <f>Table2[[#This Row],[Total Yield in Wh]]*0.001*0.1</f>
        <v>25.476000000000003</v>
      </c>
      <c r="L1036" s="8"/>
      <c r="M1036" s="8"/>
    </row>
    <row r="1037" spans="1:13">
      <c r="A1037" s="8">
        <f t="shared" si="17"/>
        <v>2020</v>
      </c>
      <c r="B1037" s="8">
        <f>MONTH(Table2[[#This Row],[Date]])</f>
        <v>5</v>
      </c>
      <c r="C1037" s="10">
        <v>43981</v>
      </c>
      <c r="D1037" s="8">
        <v>250210</v>
      </c>
      <c r="E1037" s="8">
        <v>171717</v>
      </c>
      <c r="F1037" s="8">
        <v>7.15</v>
      </c>
      <c r="G1037" s="8">
        <v>8.2100000000000009</v>
      </c>
      <c r="H1037" s="8">
        <v>5.63</v>
      </c>
      <c r="I1037" s="9">
        <f>(Table2[[#This Row],[Total Yield in Wh]]-Table2[[#This Row],[Target Yield Wh]])/Table2[[#This Row],[Target Yield Wh]] * 100</f>
        <v>45.710675122439824</v>
      </c>
      <c r="J1037" s="8">
        <f>SUM(Table2[[#This Row],[Total Yield in Wh]]-Table2[[#This Row],[Target Yield Wh]])</f>
        <v>78493</v>
      </c>
      <c r="K1037" s="9">
        <f>Table2[[#This Row],[Total Yield in Wh]]*0.001*0.1</f>
        <v>25.021000000000001</v>
      </c>
      <c r="L1037" s="8"/>
      <c r="M1037" s="8"/>
    </row>
    <row r="1038" spans="1:13">
      <c r="A1038" s="8">
        <f t="shared" si="17"/>
        <v>2020</v>
      </c>
      <c r="B1038" s="8">
        <f>MONTH(Table2[[#This Row],[Date]])</f>
        <v>5</v>
      </c>
      <c r="C1038" s="10">
        <v>43980</v>
      </c>
      <c r="D1038" s="8">
        <v>176750</v>
      </c>
      <c r="E1038" s="8">
        <v>171717</v>
      </c>
      <c r="F1038" s="8">
        <v>5.05</v>
      </c>
      <c r="G1038" s="8">
        <v>5.8</v>
      </c>
      <c r="H1038" s="8">
        <v>5.63</v>
      </c>
      <c r="I1038" s="9">
        <f>(Table2[[#This Row],[Total Yield in Wh]]-Table2[[#This Row],[Target Yield Wh]])/Table2[[#This Row],[Target Yield Wh]] * 100</f>
        <v>2.9309852839264603</v>
      </c>
      <c r="J1038" s="8">
        <f>SUM(Table2[[#This Row],[Total Yield in Wh]]-Table2[[#This Row],[Target Yield Wh]])</f>
        <v>5033</v>
      </c>
      <c r="K1038" s="9">
        <f>Table2[[#This Row],[Total Yield in Wh]]*0.001*0.1</f>
        <v>17.675000000000001</v>
      </c>
      <c r="L1038" s="8"/>
      <c r="M1038" s="8"/>
    </row>
    <row r="1039" spans="1:13">
      <c r="A1039" s="8">
        <f t="shared" si="17"/>
        <v>2020</v>
      </c>
      <c r="B1039" s="8">
        <f>MONTH(Table2[[#This Row],[Date]])</f>
        <v>5</v>
      </c>
      <c r="C1039" s="10">
        <v>43979</v>
      </c>
      <c r="D1039" s="8">
        <v>49150</v>
      </c>
      <c r="E1039" s="8">
        <v>171717</v>
      </c>
      <c r="F1039" s="8">
        <v>1.41</v>
      </c>
      <c r="G1039" s="8">
        <v>1.61</v>
      </c>
      <c r="H1039" s="8">
        <v>5.63</v>
      </c>
      <c r="I1039" s="9">
        <f>(Table2[[#This Row],[Total Yield in Wh]]-Table2[[#This Row],[Target Yield Wh]])/Table2[[#This Row],[Target Yield Wh]] * 100</f>
        <v>-71.377324318500797</v>
      </c>
      <c r="J1039" s="8">
        <f>SUM(Table2[[#This Row],[Total Yield in Wh]]-Table2[[#This Row],[Target Yield Wh]])</f>
        <v>-122567</v>
      </c>
      <c r="K1039" s="9">
        <f>Table2[[#This Row],[Total Yield in Wh]]*0.001*0.1</f>
        <v>4.915</v>
      </c>
      <c r="L1039" s="8"/>
      <c r="M1039" s="8"/>
    </row>
    <row r="1040" spans="1:13">
      <c r="A1040" s="8">
        <f t="shared" si="17"/>
        <v>2020</v>
      </c>
      <c r="B1040" s="8">
        <f>MONTH(Table2[[#This Row],[Date]])</f>
        <v>5</v>
      </c>
      <c r="C1040" s="10">
        <v>43978</v>
      </c>
      <c r="D1040" s="8">
        <v>208330</v>
      </c>
      <c r="E1040" s="8">
        <v>171717</v>
      </c>
      <c r="F1040" s="8">
        <v>5.96</v>
      </c>
      <c r="G1040" s="8">
        <v>6.83</v>
      </c>
      <c r="H1040" s="8">
        <v>5.63</v>
      </c>
      <c r="I1040" s="9">
        <f>(Table2[[#This Row],[Total Yield in Wh]]-Table2[[#This Row],[Target Yield Wh]])/Table2[[#This Row],[Target Yield Wh]] * 100</f>
        <v>21.321709557003672</v>
      </c>
      <c r="J1040" s="8">
        <f>SUM(Table2[[#This Row],[Total Yield in Wh]]-Table2[[#This Row],[Target Yield Wh]])</f>
        <v>36613</v>
      </c>
      <c r="K1040" s="9">
        <f>Table2[[#This Row],[Total Yield in Wh]]*0.001*0.1</f>
        <v>20.833000000000002</v>
      </c>
      <c r="L1040" s="8"/>
      <c r="M1040" s="8"/>
    </row>
    <row r="1041" spans="1:13">
      <c r="A1041" s="8">
        <f t="shared" si="17"/>
        <v>2020</v>
      </c>
      <c r="B1041" s="8">
        <f>MONTH(Table2[[#This Row],[Date]])</f>
        <v>5</v>
      </c>
      <c r="C1041" s="10">
        <v>43977</v>
      </c>
      <c r="D1041" s="8">
        <v>193140</v>
      </c>
      <c r="E1041" s="8">
        <v>171717</v>
      </c>
      <c r="F1041" s="8">
        <v>5.52</v>
      </c>
      <c r="G1041" s="8">
        <v>6.33</v>
      </c>
      <c r="H1041" s="8">
        <v>5.63</v>
      </c>
      <c r="I1041" s="9">
        <f>(Table2[[#This Row],[Total Yield in Wh]]-Table2[[#This Row],[Target Yield Wh]])/Table2[[#This Row],[Target Yield Wh]] * 100</f>
        <v>12.475759534583064</v>
      </c>
      <c r="J1041" s="8">
        <f>SUM(Table2[[#This Row],[Total Yield in Wh]]-Table2[[#This Row],[Target Yield Wh]])</f>
        <v>21423</v>
      </c>
      <c r="K1041" s="9">
        <f>Table2[[#This Row],[Total Yield in Wh]]*0.001*0.1</f>
        <v>19.314000000000004</v>
      </c>
      <c r="L1041" s="8"/>
      <c r="M1041" s="8"/>
    </row>
    <row r="1042" spans="1:13">
      <c r="A1042" s="8">
        <f t="shared" si="17"/>
        <v>2020</v>
      </c>
      <c r="B1042" s="8">
        <f>MONTH(Table2[[#This Row],[Date]])</f>
        <v>5</v>
      </c>
      <c r="C1042" s="10">
        <v>43976</v>
      </c>
      <c r="D1042" s="8">
        <v>199320</v>
      </c>
      <c r="E1042" s="8">
        <v>171717</v>
      </c>
      <c r="F1042" s="8">
        <v>5.7</v>
      </c>
      <c r="G1042" s="8">
        <v>6.54</v>
      </c>
      <c r="H1042" s="8">
        <v>5.63</v>
      </c>
      <c r="I1042" s="9">
        <f>(Table2[[#This Row],[Total Yield in Wh]]-Table2[[#This Row],[Target Yield Wh]])/Table2[[#This Row],[Target Yield Wh]] * 100</f>
        <v>16.074704309998427</v>
      </c>
      <c r="J1042" s="8">
        <f>SUM(Table2[[#This Row],[Total Yield in Wh]]-Table2[[#This Row],[Target Yield Wh]])</f>
        <v>27603</v>
      </c>
      <c r="K1042" s="9">
        <f>Table2[[#This Row],[Total Yield in Wh]]*0.001*0.1</f>
        <v>19.932000000000002</v>
      </c>
      <c r="L1042" s="8"/>
      <c r="M1042" s="8"/>
    </row>
    <row r="1043" spans="1:13">
      <c r="A1043" s="8">
        <f t="shared" si="17"/>
        <v>2020</v>
      </c>
      <c r="B1043" s="8">
        <f>MONTH(Table2[[#This Row],[Date]])</f>
        <v>5</v>
      </c>
      <c r="C1043" s="10">
        <v>43975</v>
      </c>
      <c r="D1043" s="8">
        <v>193100</v>
      </c>
      <c r="E1043" s="8">
        <v>171717</v>
      </c>
      <c r="F1043" s="8">
        <v>5.52</v>
      </c>
      <c r="G1043" s="8">
        <v>6.33</v>
      </c>
      <c r="H1043" s="8">
        <v>5.63</v>
      </c>
      <c r="I1043" s="9">
        <f>(Table2[[#This Row],[Total Yield in Wh]]-Table2[[#This Row],[Target Yield Wh]])/Table2[[#This Row],[Target Yield Wh]] * 100</f>
        <v>12.452465393641864</v>
      </c>
      <c r="J1043" s="8">
        <f>SUM(Table2[[#This Row],[Total Yield in Wh]]-Table2[[#This Row],[Target Yield Wh]])</f>
        <v>21383</v>
      </c>
      <c r="K1043" s="9">
        <f>Table2[[#This Row],[Total Yield in Wh]]*0.001*0.1</f>
        <v>19.310000000000002</v>
      </c>
      <c r="L1043" s="8"/>
      <c r="M1043" s="8"/>
    </row>
    <row r="1044" spans="1:13">
      <c r="A1044" s="8">
        <f t="shared" si="17"/>
        <v>2020</v>
      </c>
      <c r="B1044" s="8">
        <f>MONTH(Table2[[#This Row],[Date]])</f>
        <v>5</v>
      </c>
      <c r="C1044" s="10">
        <v>43974</v>
      </c>
      <c r="D1044" s="8">
        <v>88970</v>
      </c>
      <c r="E1044" s="8">
        <v>171717</v>
      </c>
      <c r="F1044" s="8">
        <v>2.54</v>
      </c>
      <c r="G1044" s="8">
        <v>2.92</v>
      </c>
      <c r="H1044" s="8">
        <v>5.63</v>
      </c>
      <c r="I1044" s="9">
        <f>(Table2[[#This Row],[Total Yield in Wh]]-Table2[[#This Row],[Target Yield Wh]])/Table2[[#This Row],[Target Yield Wh]] * 100</f>
        <v>-48.188007011536421</v>
      </c>
      <c r="J1044" s="8">
        <f>SUM(Table2[[#This Row],[Total Yield in Wh]]-Table2[[#This Row],[Target Yield Wh]])</f>
        <v>-82747</v>
      </c>
      <c r="K1044" s="9">
        <f>Table2[[#This Row],[Total Yield in Wh]]*0.001*0.1</f>
        <v>8.8970000000000002</v>
      </c>
      <c r="L1044" s="8"/>
      <c r="M1044" s="8"/>
    </row>
    <row r="1045" spans="1:13">
      <c r="A1045" s="8">
        <f t="shared" si="17"/>
        <v>2020</v>
      </c>
      <c r="B1045" s="8">
        <f>MONTH(Table2[[#This Row],[Date]])</f>
        <v>5</v>
      </c>
      <c r="C1045" s="10">
        <v>43973</v>
      </c>
      <c r="D1045" s="8">
        <v>107540</v>
      </c>
      <c r="E1045" s="8">
        <v>171717</v>
      </c>
      <c r="F1045" s="8">
        <v>3.07</v>
      </c>
      <c r="G1045" s="8">
        <v>3.53</v>
      </c>
      <c r="H1045" s="8">
        <v>5.63</v>
      </c>
      <c r="I1045" s="9">
        <f>(Table2[[#This Row],[Total Yield in Wh]]-Table2[[#This Row],[Target Yield Wh]])/Table2[[#This Row],[Target Yield Wh]] * 100</f>
        <v>-37.373702079584433</v>
      </c>
      <c r="J1045" s="8">
        <f>SUM(Table2[[#This Row],[Total Yield in Wh]]-Table2[[#This Row],[Target Yield Wh]])</f>
        <v>-64177</v>
      </c>
      <c r="K1045" s="9">
        <f>Table2[[#This Row],[Total Yield in Wh]]*0.001*0.1</f>
        <v>10.754000000000001</v>
      </c>
      <c r="L1045" s="8"/>
      <c r="M1045" s="8"/>
    </row>
    <row r="1046" spans="1:13">
      <c r="A1046" s="8">
        <f t="shared" si="17"/>
        <v>2020</v>
      </c>
      <c r="B1046" s="8">
        <f>MONTH(Table2[[#This Row],[Date]])</f>
        <v>5</v>
      </c>
      <c r="C1046" s="10">
        <v>43972</v>
      </c>
      <c r="D1046" s="8">
        <v>104140</v>
      </c>
      <c r="E1046" s="8">
        <v>171717</v>
      </c>
      <c r="F1046" s="8">
        <v>2.98</v>
      </c>
      <c r="G1046" s="8">
        <v>3.42</v>
      </c>
      <c r="H1046" s="8">
        <v>5.63</v>
      </c>
      <c r="I1046" s="9">
        <f>(Table2[[#This Row],[Total Yield in Wh]]-Table2[[#This Row],[Target Yield Wh]])/Table2[[#This Row],[Target Yield Wh]] * 100</f>
        <v>-39.353704059586413</v>
      </c>
      <c r="J1046" s="8">
        <f>SUM(Table2[[#This Row],[Total Yield in Wh]]-Table2[[#This Row],[Target Yield Wh]])</f>
        <v>-67577</v>
      </c>
      <c r="K1046" s="9">
        <f>Table2[[#This Row],[Total Yield in Wh]]*0.001*0.1</f>
        <v>10.414000000000001</v>
      </c>
      <c r="L1046" s="8"/>
      <c r="M1046" s="8"/>
    </row>
    <row r="1047" spans="1:13">
      <c r="A1047" s="8">
        <f t="shared" si="17"/>
        <v>2020</v>
      </c>
      <c r="B1047" s="8">
        <f>MONTH(Table2[[#This Row],[Date]])</f>
        <v>5</v>
      </c>
      <c r="C1047" s="10">
        <v>43971</v>
      </c>
      <c r="D1047" s="8">
        <v>248830</v>
      </c>
      <c r="E1047" s="8">
        <v>171717</v>
      </c>
      <c r="F1047" s="8">
        <v>7.11</v>
      </c>
      <c r="G1047" s="8">
        <v>8.16</v>
      </c>
      <c r="H1047" s="8">
        <v>5.63</v>
      </c>
      <c r="I1047" s="9">
        <f>(Table2[[#This Row],[Total Yield in Wh]]-Table2[[#This Row],[Target Yield Wh]])/Table2[[#This Row],[Target Yield Wh]] * 100</f>
        <v>44.907027259968437</v>
      </c>
      <c r="J1047" s="8">
        <f>SUM(Table2[[#This Row],[Total Yield in Wh]]-Table2[[#This Row],[Target Yield Wh]])</f>
        <v>77113</v>
      </c>
      <c r="K1047" s="9">
        <f>Table2[[#This Row],[Total Yield in Wh]]*0.001*0.1</f>
        <v>24.883000000000003</v>
      </c>
      <c r="L1047" s="8"/>
      <c r="M1047" s="8"/>
    </row>
    <row r="1048" spans="1:13">
      <c r="A1048" s="8">
        <f t="shared" si="17"/>
        <v>2020</v>
      </c>
      <c r="B1048" s="8">
        <f>MONTH(Table2[[#This Row],[Date]])</f>
        <v>5</v>
      </c>
      <c r="C1048" s="10">
        <v>43970</v>
      </c>
      <c r="D1048" s="8">
        <v>44120</v>
      </c>
      <c r="E1048" s="8">
        <v>171717</v>
      </c>
      <c r="F1048" s="8">
        <v>1.26</v>
      </c>
      <c r="G1048" s="8">
        <v>1.45</v>
      </c>
      <c r="H1048" s="8">
        <v>5.63</v>
      </c>
      <c r="I1048" s="9">
        <f>(Table2[[#This Row],[Total Yield in Wh]]-Table2[[#This Row],[Target Yield Wh]])/Table2[[#This Row],[Target Yield Wh]] * 100</f>
        <v>-74.306562541856664</v>
      </c>
      <c r="J1048" s="8">
        <f>SUM(Table2[[#This Row],[Total Yield in Wh]]-Table2[[#This Row],[Target Yield Wh]])</f>
        <v>-127597</v>
      </c>
      <c r="K1048" s="9">
        <f>Table2[[#This Row],[Total Yield in Wh]]*0.001*0.1</f>
        <v>4.4119999999999999</v>
      </c>
      <c r="L1048" s="8"/>
      <c r="M1048" s="8"/>
    </row>
    <row r="1049" spans="1:13">
      <c r="A1049" s="8">
        <f t="shared" si="17"/>
        <v>2020</v>
      </c>
      <c r="B1049" s="8">
        <f>MONTH(Table2[[#This Row],[Date]])</f>
        <v>5</v>
      </c>
      <c r="C1049" s="10">
        <v>43969</v>
      </c>
      <c r="D1049" s="8">
        <v>44570</v>
      </c>
      <c r="E1049" s="8">
        <v>171717</v>
      </c>
      <c r="F1049" s="8">
        <v>1.27</v>
      </c>
      <c r="G1049" s="8">
        <v>1.46</v>
      </c>
      <c r="H1049" s="8">
        <v>5.63</v>
      </c>
      <c r="I1049" s="9">
        <f>(Table2[[#This Row],[Total Yield in Wh]]-Table2[[#This Row],[Target Yield Wh]])/Table2[[#This Row],[Target Yield Wh]] * 100</f>
        <v>-74.04450345626816</v>
      </c>
      <c r="J1049" s="8">
        <f>SUM(Table2[[#This Row],[Total Yield in Wh]]-Table2[[#This Row],[Target Yield Wh]])</f>
        <v>-127147</v>
      </c>
      <c r="K1049" s="9">
        <f>Table2[[#This Row],[Total Yield in Wh]]*0.001*0.1</f>
        <v>4.4569999999999999</v>
      </c>
      <c r="L1049" s="8"/>
      <c r="M1049" s="8"/>
    </row>
    <row r="1050" spans="1:13">
      <c r="A1050" s="8">
        <f t="shared" si="17"/>
        <v>2020</v>
      </c>
      <c r="B1050" s="8">
        <f>MONTH(Table2[[#This Row],[Date]])</f>
        <v>5</v>
      </c>
      <c r="C1050" s="10">
        <v>43968</v>
      </c>
      <c r="D1050" s="8">
        <v>20090</v>
      </c>
      <c r="E1050" s="8">
        <v>171717</v>
      </c>
      <c r="F1050" s="8">
        <v>0.56999999999999995</v>
      </c>
      <c r="G1050" s="8">
        <v>0.66</v>
      </c>
      <c r="H1050" s="8">
        <v>5.63</v>
      </c>
      <c r="I1050" s="9">
        <f>(Table2[[#This Row],[Total Yield in Wh]]-Table2[[#This Row],[Target Yield Wh]])/Table2[[#This Row],[Target Yield Wh]] * 100</f>
        <v>-88.300517712282428</v>
      </c>
      <c r="J1050" s="8">
        <f>SUM(Table2[[#This Row],[Total Yield in Wh]]-Table2[[#This Row],[Target Yield Wh]])</f>
        <v>-151627</v>
      </c>
      <c r="K1050" s="9">
        <f>Table2[[#This Row],[Total Yield in Wh]]*0.001*0.1</f>
        <v>2.0089999999999999</v>
      </c>
      <c r="L1050" s="8"/>
      <c r="M1050" s="8"/>
    </row>
    <row r="1051" spans="1:13">
      <c r="A1051" s="8">
        <f t="shared" si="17"/>
        <v>2020</v>
      </c>
      <c r="B1051" s="8">
        <f>MONTH(Table2[[#This Row],[Date]])</f>
        <v>5</v>
      </c>
      <c r="C1051" s="10">
        <v>43967</v>
      </c>
      <c r="D1051" s="8">
        <v>211940</v>
      </c>
      <c r="E1051" s="8">
        <v>171717</v>
      </c>
      <c r="F1051" s="8">
        <v>6.06</v>
      </c>
      <c r="G1051" s="8">
        <v>6.95</v>
      </c>
      <c r="H1051" s="8">
        <v>5.63</v>
      </c>
      <c r="I1051" s="9">
        <f>(Table2[[#This Row],[Total Yield in Wh]]-Table2[[#This Row],[Target Yield Wh]])/Table2[[#This Row],[Target Yield Wh]] * 100</f>
        <v>23.424005776946956</v>
      </c>
      <c r="J1051" s="8">
        <f>SUM(Table2[[#This Row],[Total Yield in Wh]]-Table2[[#This Row],[Target Yield Wh]])</f>
        <v>40223</v>
      </c>
      <c r="K1051" s="9">
        <f>Table2[[#This Row],[Total Yield in Wh]]*0.001*0.1</f>
        <v>21.194000000000003</v>
      </c>
      <c r="L1051" s="8"/>
      <c r="M1051" s="8"/>
    </row>
    <row r="1052" spans="1:13">
      <c r="A1052" s="8">
        <f t="shared" si="17"/>
        <v>2020</v>
      </c>
      <c r="B1052" s="8">
        <f>MONTH(Table2[[#This Row],[Date]])</f>
        <v>5</v>
      </c>
      <c r="C1052" s="10">
        <v>43966</v>
      </c>
      <c r="D1052" s="8">
        <v>239210</v>
      </c>
      <c r="E1052" s="8">
        <v>171717</v>
      </c>
      <c r="F1052" s="8">
        <v>6.84</v>
      </c>
      <c r="G1052" s="8">
        <v>7.85</v>
      </c>
      <c r="H1052" s="8">
        <v>5.63</v>
      </c>
      <c r="I1052" s="9">
        <f>(Table2[[#This Row],[Total Yield in Wh]]-Table2[[#This Row],[Target Yield Wh]])/Table2[[#This Row],[Target Yield Wh]] * 100</f>
        <v>39.304786363609892</v>
      </c>
      <c r="J1052" s="8">
        <f>SUM(Table2[[#This Row],[Total Yield in Wh]]-Table2[[#This Row],[Target Yield Wh]])</f>
        <v>67493</v>
      </c>
      <c r="K1052" s="9">
        <f>Table2[[#This Row],[Total Yield in Wh]]*0.001*0.1</f>
        <v>23.921000000000003</v>
      </c>
      <c r="L1052" s="8"/>
      <c r="M1052" s="8"/>
    </row>
    <row r="1053" spans="1:13">
      <c r="A1053" s="8">
        <f t="shared" si="17"/>
        <v>2020</v>
      </c>
      <c r="B1053" s="8">
        <f>MONTH(Table2[[#This Row],[Date]])</f>
        <v>5</v>
      </c>
      <c r="C1053" s="10">
        <v>43965</v>
      </c>
      <c r="D1053" s="8">
        <v>65600</v>
      </c>
      <c r="E1053" s="8">
        <v>171717</v>
      </c>
      <c r="F1053" s="8">
        <v>1.88</v>
      </c>
      <c r="G1053" s="8">
        <v>2.15</v>
      </c>
      <c r="H1053" s="8">
        <v>5.63</v>
      </c>
      <c r="I1053" s="9">
        <f>(Table2[[#This Row],[Total Yield in Wh]]-Table2[[#This Row],[Target Yield Wh]])/Table2[[#This Row],[Target Yield Wh]] * 100</f>
        <v>-61.797608856432383</v>
      </c>
      <c r="J1053" s="8">
        <f>SUM(Table2[[#This Row],[Total Yield in Wh]]-Table2[[#This Row],[Target Yield Wh]])</f>
        <v>-106117</v>
      </c>
      <c r="K1053" s="9">
        <f>Table2[[#This Row],[Total Yield in Wh]]*0.001*0.1</f>
        <v>6.56</v>
      </c>
      <c r="L1053" s="8"/>
      <c r="M1053" s="8"/>
    </row>
    <row r="1054" spans="1:13">
      <c r="A1054" s="8">
        <f t="shared" si="17"/>
        <v>2020</v>
      </c>
      <c r="B1054" s="8">
        <f>MONTH(Table2[[#This Row],[Date]])</f>
        <v>5</v>
      </c>
      <c r="C1054" s="10">
        <v>43964</v>
      </c>
      <c r="D1054" s="8">
        <v>206650</v>
      </c>
      <c r="E1054" s="8">
        <v>171717</v>
      </c>
      <c r="F1054" s="8">
        <v>5.91</v>
      </c>
      <c r="G1054" s="8">
        <v>6.78</v>
      </c>
      <c r="H1054" s="8">
        <v>5.63</v>
      </c>
      <c r="I1054" s="9">
        <f>(Table2[[#This Row],[Total Yield in Wh]]-Table2[[#This Row],[Target Yield Wh]])/Table2[[#This Row],[Target Yield Wh]] * 100</f>
        <v>20.343355637473284</v>
      </c>
      <c r="J1054" s="8">
        <f>SUM(Table2[[#This Row],[Total Yield in Wh]]-Table2[[#This Row],[Target Yield Wh]])</f>
        <v>34933</v>
      </c>
      <c r="K1054" s="9">
        <f>Table2[[#This Row],[Total Yield in Wh]]*0.001*0.1</f>
        <v>20.665000000000003</v>
      </c>
      <c r="L1054" s="8"/>
      <c r="M1054" s="8"/>
    </row>
    <row r="1055" spans="1:13">
      <c r="A1055" s="8">
        <f t="shared" si="17"/>
        <v>2020</v>
      </c>
      <c r="B1055" s="8">
        <f>MONTH(Table2[[#This Row],[Date]])</f>
        <v>5</v>
      </c>
      <c r="C1055" s="10">
        <v>43963</v>
      </c>
      <c r="D1055" s="8">
        <v>255960</v>
      </c>
      <c r="E1055" s="8">
        <v>171717</v>
      </c>
      <c r="F1055" s="8">
        <v>7.32</v>
      </c>
      <c r="G1055" s="8">
        <v>8.4</v>
      </c>
      <c r="H1055" s="8">
        <v>5.63</v>
      </c>
      <c r="I1055" s="9">
        <f>(Table2[[#This Row],[Total Yield in Wh]]-Table2[[#This Row],[Target Yield Wh]])/Table2[[#This Row],[Target Yield Wh]] * 100</f>
        <v>49.05920788273729</v>
      </c>
      <c r="J1055" s="8">
        <f>SUM(Table2[[#This Row],[Total Yield in Wh]]-Table2[[#This Row],[Target Yield Wh]])</f>
        <v>84243</v>
      </c>
      <c r="K1055" s="9">
        <f>Table2[[#This Row],[Total Yield in Wh]]*0.001*0.1</f>
        <v>25.596000000000004</v>
      </c>
      <c r="L1055" s="8"/>
      <c r="M1055" s="8"/>
    </row>
    <row r="1056" spans="1:13">
      <c r="A1056" s="8">
        <f t="shared" si="17"/>
        <v>2020</v>
      </c>
      <c r="B1056" s="8">
        <f>MONTH(Table2[[#This Row],[Date]])</f>
        <v>5</v>
      </c>
      <c r="C1056" s="10">
        <v>43962</v>
      </c>
      <c r="D1056" s="8">
        <v>199770</v>
      </c>
      <c r="E1056" s="8">
        <v>171717</v>
      </c>
      <c r="F1056" s="8">
        <v>5.71</v>
      </c>
      <c r="G1056" s="8">
        <v>6.55</v>
      </c>
      <c r="H1056" s="8">
        <v>5.63</v>
      </c>
      <c r="I1056" s="9">
        <f>(Table2[[#This Row],[Total Yield in Wh]]-Table2[[#This Row],[Target Yield Wh]])/Table2[[#This Row],[Target Yield Wh]] * 100</f>
        <v>16.336763395586924</v>
      </c>
      <c r="J1056" s="8">
        <f>SUM(Table2[[#This Row],[Total Yield in Wh]]-Table2[[#This Row],[Target Yield Wh]])</f>
        <v>28053</v>
      </c>
      <c r="K1056" s="9">
        <f>Table2[[#This Row],[Total Yield in Wh]]*0.001*0.1</f>
        <v>19.977000000000004</v>
      </c>
      <c r="L1056" s="8"/>
      <c r="M1056" s="8"/>
    </row>
    <row r="1057" spans="1:13">
      <c r="A1057" s="8">
        <f t="shared" si="17"/>
        <v>2020</v>
      </c>
      <c r="B1057" s="8">
        <f>MONTH(Table2[[#This Row],[Date]])</f>
        <v>5</v>
      </c>
      <c r="C1057" s="10">
        <v>43961</v>
      </c>
      <c r="D1057" s="8">
        <v>52280</v>
      </c>
      <c r="E1057" s="8">
        <v>171717</v>
      </c>
      <c r="F1057" s="8">
        <v>1.49</v>
      </c>
      <c r="G1057" s="8">
        <v>1.71</v>
      </c>
      <c r="H1057" s="8">
        <v>5.63</v>
      </c>
      <c r="I1057" s="9">
        <f>(Table2[[#This Row],[Total Yield in Wh]]-Table2[[#This Row],[Target Yield Wh]])/Table2[[#This Row],[Target Yield Wh]] * 100</f>
        <v>-69.554557789851913</v>
      </c>
      <c r="J1057" s="8">
        <f>SUM(Table2[[#This Row],[Total Yield in Wh]]-Table2[[#This Row],[Target Yield Wh]])</f>
        <v>-119437</v>
      </c>
      <c r="K1057" s="9">
        <f>Table2[[#This Row],[Total Yield in Wh]]*0.001*0.1</f>
        <v>5.2280000000000006</v>
      </c>
      <c r="L1057" s="8"/>
      <c r="M1057" s="8"/>
    </row>
    <row r="1058" spans="1:13">
      <c r="A1058" s="8">
        <f t="shared" si="17"/>
        <v>2020</v>
      </c>
      <c r="B1058" s="8">
        <f>MONTH(Table2[[#This Row],[Date]])</f>
        <v>5</v>
      </c>
      <c r="C1058" s="10">
        <v>43960</v>
      </c>
      <c r="D1058" s="8">
        <v>243700</v>
      </c>
      <c r="E1058" s="8">
        <v>171717</v>
      </c>
      <c r="F1058" s="8">
        <v>6.97</v>
      </c>
      <c r="G1058" s="8">
        <v>7.99</v>
      </c>
      <c r="H1058" s="8">
        <v>5.63</v>
      </c>
      <c r="I1058" s="9">
        <f>(Table2[[#This Row],[Total Yield in Wh]]-Table2[[#This Row],[Target Yield Wh]])/Table2[[#This Row],[Target Yield Wh]] * 100</f>
        <v>41.919553684259562</v>
      </c>
      <c r="J1058" s="8">
        <f>SUM(Table2[[#This Row],[Total Yield in Wh]]-Table2[[#This Row],[Target Yield Wh]])</f>
        <v>71983</v>
      </c>
      <c r="K1058" s="9">
        <f>Table2[[#This Row],[Total Yield in Wh]]*0.001*0.1</f>
        <v>24.370000000000005</v>
      </c>
      <c r="L1058" s="8"/>
      <c r="M1058" s="8"/>
    </row>
    <row r="1059" spans="1:13">
      <c r="A1059" s="8">
        <f t="shared" si="17"/>
        <v>2020</v>
      </c>
      <c r="B1059" s="8">
        <f>MONTH(Table2[[#This Row],[Date]])</f>
        <v>5</v>
      </c>
      <c r="C1059" s="10">
        <v>43959</v>
      </c>
      <c r="D1059" s="8">
        <v>268850</v>
      </c>
      <c r="E1059" s="8">
        <v>171717</v>
      </c>
      <c r="F1059" s="8">
        <v>7.69</v>
      </c>
      <c r="G1059" s="8">
        <v>8.82</v>
      </c>
      <c r="H1059" s="8">
        <v>5.63</v>
      </c>
      <c r="I1059" s="9">
        <f>(Table2[[#This Row],[Total Yield in Wh]]-Table2[[#This Row],[Target Yield Wh]])/Table2[[#This Row],[Target Yield Wh]] * 100</f>
        <v>56.565744801038917</v>
      </c>
      <c r="J1059" s="8">
        <f>SUM(Table2[[#This Row],[Total Yield in Wh]]-Table2[[#This Row],[Target Yield Wh]])</f>
        <v>97133</v>
      </c>
      <c r="K1059" s="9">
        <f>Table2[[#This Row],[Total Yield in Wh]]*0.001*0.1</f>
        <v>26.885000000000005</v>
      </c>
      <c r="L1059" s="8"/>
      <c r="M1059" s="8"/>
    </row>
    <row r="1060" spans="1:13">
      <c r="A1060" s="8">
        <f t="shared" si="17"/>
        <v>2020</v>
      </c>
      <c r="B1060" s="8">
        <f>MONTH(Table2[[#This Row],[Date]])</f>
        <v>5</v>
      </c>
      <c r="C1060" s="10">
        <v>43958</v>
      </c>
      <c r="D1060" s="8">
        <v>234210</v>
      </c>
      <c r="E1060" s="8">
        <v>171717</v>
      </c>
      <c r="F1060" s="8">
        <v>6.7</v>
      </c>
      <c r="G1060" s="8">
        <v>7.68</v>
      </c>
      <c r="H1060" s="8">
        <v>5.63</v>
      </c>
      <c r="I1060" s="9">
        <f>(Table2[[#This Row],[Total Yield in Wh]]-Table2[[#This Row],[Target Yield Wh]])/Table2[[#This Row],[Target Yield Wh]] * 100</f>
        <v>36.393018745959921</v>
      </c>
      <c r="J1060" s="8">
        <f>SUM(Table2[[#This Row],[Total Yield in Wh]]-Table2[[#This Row],[Target Yield Wh]])</f>
        <v>62493</v>
      </c>
      <c r="K1060" s="9">
        <f>Table2[[#This Row],[Total Yield in Wh]]*0.001*0.1</f>
        <v>23.421000000000003</v>
      </c>
      <c r="L1060" s="8"/>
      <c r="M1060" s="8"/>
    </row>
    <row r="1061" spans="1:13">
      <c r="A1061" s="8">
        <f t="shared" si="17"/>
        <v>2020</v>
      </c>
      <c r="B1061" s="8">
        <f>MONTH(Table2[[#This Row],[Date]])</f>
        <v>5</v>
      </c>
      <c r="C1061" s="10">
        <v>43957</v>
      </c>
      <c r="D1061" s="8">
        <v>218300</v>
      </c>
      <c r="E1061" s="8">
        <v>171717</v>
      </c>
      <c r="F1061" s="8">
        <v>6.24</v>
      </c>
      <c r="G1061" s="8">
        <v>7.16</v>
      </c>
      <c r="H1061" s="8">
        <v>5.63</v>
      </c>
      <c r="I1061" s="9">
        <f>(Table2[[#This Row],[Total Yield in Wh]]-Table2[[#This Row],[Target Yield Wh]])/Table2[[#This Row],[Target Yield Wh]] * 100</f>
        <v>27.127774186597716</v>
      </c>
      <c r="J1061" s="8">
        <f>SUM(Table2[[#This Row],[Total Yield in Wh]]-Table2[[#This Row],[Target Yield Wh]])</f>
        <v>46583</v>
      </c>
      <c r="K1061" s="9">
        <f>Table2[[#This Row],[Total Yield in Wh]]*0.001*0.1</f>
        <v>21.830000000000002</v>
      </c>
      <c r="L1061" s="8"/>
      <c r="M1061" s="8"/>
    </row>
    <row r="1062" spans="1:13">
      <c r="A1062" s="8">
        <f t="shared" si="17"/>
        <v>2020</v>
      </c>
      <c r="B1062" s="8">
        <f>MONTH(Table2[[#This Row],[Date]])</f>
        <v>5</v>
      </c>
      <c r="C1062" s="10">
        <v>43956</v>
      </c>
      <c r="D1062" s="8">
        <v>104810</v>
      </c>
      <c r="E1062" s="8">
        <v>171717</v>
      </c>
      <c r="F1062" s="8">
        <v>3</v>
      </c>
      <c r="G1062" s="8">
        <v>3.44</v>
      </c>
      <c r="H1062" s="8">
        <v>5.63</v>
      </c>
      <c r="I1062" s="9">
        <f>(Table2[[#This Row],[Total Yield in Wh]]-Table2[[#This Row],[Target Yield Wh]])/Table2[[#This Row],[Target Yield Wh]] * 100</f>
        <v>-38.963527198821318</v>
      </c>
      <c r="J1062" s="8">
        <f>SUM(Table2[[#This Row],[Total Yield in Wh]]-Table2[[#This Row],[Target Yield Wh]])</f>
        <v>-66907</v>
      </c>
      <c r="K1062" s="9">
        <f>Table2[[#This Row],[Total Yield in Wh]]*0.001*0.1</f>
        <v>10.481000000000002</v>
      </c>
      <c r="L1062" s="8"/>
      <c r="M1062" s="8"/>
    </row>
    <row r="1063" spans="1:13">
      <c r="A1063" s="8">
        <f t="shared" si="17"/>
        <v>2020</v>
      </c>
      <c r="B1063" s="8">
        <f>MONTH(Table2[[#This Row],[Date]])</f>
        <v>5</v>
      </c>
      <c r="C1063" s="10">
        <v>43955</v>
      </c>
      <c r="D1063" s="8">
        <v>191860</v>
      </c>
      <c r="E1063" s="8">
        <v>171717</v>
      </c>
      <c r="F1063" s="8">
        <v>5.48</v>
      </c>
      <c r="G1063" s="8">
        <v>6.29</v>
      </c>
      <c r="H1063" s="8">
        <v>5.63</v>
      </c>
      <c r="I1063" s="9">
        <f>(Table2[[#This Row],[Total Yield in Wh]]-Table2[[#This Row],[Target Yield Wh]])/Table2[[#This Row],[Target Yield Wh]] * 100</f>
        <v>11.73034702446467</v>
      </c>
      <c r="J1063" s="8">
        <f>SUM(Table2[[#This Row],[Total Yield in Wh]]-Table2[[#This Row],[Target Yield Wh]])</f>
        <v>20143</v>
      </c>
      <c r="K1063" s="9">
        <f>Table2[[#This Row],[Total Yield in Wh]]*0.001*0.1</f>
        <v>19.186000000000003</v>
      </c>
      <c r="L1063" s="8"/>
      <c r="M1063" s="8"/>
    </row>
    <row r="1064" spans="1:13">
      <c r="A1064" s="8">
        <f t="shared" si="17"/>
        <v>2020</v>
      </c>
      <c r="B1064" s="8">
        <f>MONTH(Table2[[#This Row],[Date]])</f>
        <v>5</v>
      </c>
      <c r="C1064" s="10">
        <v>43954</v>
      </c>
      <c r="D1064" s="8">
        <v>235030</v>
      </c>
      <c r="E1064" s="8">
        <v>171717</v>
      </c>
      <c r="F1064" s="8">
        <v>6.72</v>
      </c>
      <c r="G1064" s="8">
        <v>7.71</v>
      </c>
      <c r="H1064" s="8">
        <v>5.63</v>
      </c>
      <c r="I1064" s="9">
        <f>(Table2[[#This Row],[Total Yield in Wh]]-Table2[[#This Row],[Target Yield Wh]])/Table2[[#This Row],[Target Yield Wh]] * 100</f>
        <v>36.870548635254522</v>
      </c>
      <c r="J1064" s="8">
        <f>SUM(Table2[[#This Row],[Total Yield in Wh]]-Table2[[#This Row],[Target Yield Wh]])</f>
        <v>63313</v>
      </c>
      <c r="K1064" s="9">
        <f>Table2[[#This Row],[Total Yield in Wh]]*0.001*0.1</f>
        <v>23.503</v>
      </c>
      <c r="L1064" s="8"/>
      <c r="M1064" s="8"/>
    </row>
    <row r="1065" spans="1:13">
      <c r="A1065" s="8">
        <f t="shared" si="17"/>
        <v>2020</v>
      </c>
      <c r="B1065" s="8">
        <f>MONTH(Table2[[#This Row],[Date]])</f>
        <v>5</v>
      </c>
      <c r="C1065" s="10">
        <v>43953</v>
      </c>
      <c r="D1065" s="8">
        <v>159510</v>
      </c>
      <c r="E1065" s="8">
        <v>171717</v>
      </c>
      <c r="F1065" s="8">
        <v>4.5599999999999996</v>
      </c>
      <c r="G1065" s="8">
        <v>5.23</v>
      </c>
      <c r="H1065" s="8">
        <v>5.63</v>
      </c>
      <c r="I1065" s="9">
        <f>(Table2[[#This Row],[Total Yield in Wh]]-Table2[[#This Row],[Target Yield Wh]])/Table2[[#This Row],[Target Yield Wh]] * 100</f>
        <v>-7.1087894617306384</v>
      </c>
      <c r="J1065" s="8">
        <f>SUM(Table2[[#This Row],[Total Yield in Wh]]-Table2[[#This Row],[Target Yield Wh]])</f>
        <v>-12207</v>
      </c>
      <c r="K1065" s="9">
        <f>Table2[[#This Row],[Total Yield in Wh]]*0.001*0.1</f>
        <v>15.951000000000001</v>
      </c>
      <c r="L1065" s="8"/>
      <c r="M1065" s="8"/>
    </row>
    <row r="1066" spans="1:13">
      <c r="A1066" s="8">
        <f t="shared" si="17"/>
        <v>2020</v>
      </c>
      <c r="B1066" s="8">
        <f>MONTH(Table2[[#This Row],[Date]])</f>
        <v>5</v>
      </c>
      <c r="C1066" s="10">
        <v>43952</v>
      </c>
      <c r="D1066" s="8">
        <v>196070</v>
      </c>
      <c r="E1066" s="8">
        <v>171717</v>
      </c>
      <c r="F1066" s="8">
        <v>5.61</v>
      </c>
      <c r="G1066" s="8">
        <v>6.43</v>
      </c>
      <c r="H1066" s="8">
        <v>5.63</v>
      </c>
      <c r="I1066" s="9">
        <f>(Table2[[#This Row],[Total Yield in Wh]]-Table2[[#This Row],[Target Yield Wh]])/Table2[[#This Row],[Target Yield Wh]] * 100</f>
        <v>14.182055358525947</v>
      </c>
      <c r="J1066" s="8">
        <f>SUM(Table2[[#This Row],[Total Yield in Wh]]-Table2[[#This Row],[Target Yield Wh]])</f>
        <v>24353</v>
      </c>
      <c r="K1066" s="9">
        <f>Table2[[#This Row],[Total Yield in Wh]]*0.001*0.1</f>
        <v>19.606999999999999</v>
      </c>
      <c r="L1066" s="8"/>
      <c r="M1066" s="8"/>
    </row>
    <row r="1067" spans="1:13">
      <c r="A1067" s="8">
        <f t="shared" si="17"/>
        <v>2020</v>
      </c>
      <c r="B1067" s="8">
        <f>MONTH(Table2[[#This Row],[Date]])</f>
        <v>4</v>
      </c>
      <c r="C1067" s="10">
        <v>43951</v>
      </c>
      <c r="D1067" s="8">
        <v>250860</v>
      </c>
      <c r="E1067" s="8">
        <v>139418</v>
      </c>
      <c r="F1067" s="8">
        <v>7.17</v>
      </c>
      <c r="G1067" s="8">
        <v>8.23</v>
      </c>
      <c r="H1067" s="8">
        <v>4.57</v>
      </c>
      <c r="I1067" s="9">
        <f>(Table2[[#This Row],[Total Yield in Wh]]-Table2[[#This Row],[Target Yield Wh]])/Table2[[#This Row],[Target Yield Wh]] * 100</f>
        <v>79.933724483208763</v>
      </c>
      <c r="J1067" s="8">
        <f>SUM(Table2[[#This Row],[Total Yield in Wh]]-Table2[[#This Row],[Target Yield Wh]])</f>
        <v>111442</v>
      </c>
      <c r="K1067" s="9">
        <f>Table2[[#This Row],[Total Yield in Wh]]*0.001*0.1</f>
        <v>25.086000000000002</v>
      </c>
      <c r="L1067" s="8"/>
      <c r="M1067" s="8"/>
    </row>
    <row r="1068" spans="1:13">
      <c r="A1068" s="8">
        <f t="shared" si="17"/>
        <v>2020</v>
      </c>
      <c r="B1068" s="8">
        <f>MONTH(Table2[[#This Row],[Date]])</f>
        <v>4</v>
      </c>
      <c r="C1068" s="10">
        <v>43950</v>
      </c>
      <c r="D1068" s="8">
        <v>18120</v>
      </c>
      <c r="E1068" s="8">
        <v>139418</v>
      </c>
      <c r="F1068" s="8">
        <v>0.52</v>
      </c>
      <c r="G1068" s="8">
        <v>0.59</v>
      </c>
      <c r="H1068" s="8">
        <v>4.57</v>
      </c>
      <c r="I1068" s="9">
        <f>(Table2[[#This Row],[Total Yield in Wh]]-Table2[[#This Row],[Target Yield Wh]])/Table2[[#This Row],[Target Yield Wh]] * 100</f>
        <v>-87.003112940940198</v>
      </c>
      <c r="J1068" s="8">
        <f>SUM(Table2[[#This Row],[Total Yield in Wh]]-Table2[[#This Row],[Target Yield Wh]])</f>
        <v>-121298</v>
      </c>
      <c r="K1068" s="9">
        <f>Table2[[#This Row],[Total Yield in Wh]]*0.001*0.1</f>
        <v>1.8120000000000003</v>
      </c>
      <c r="L1068" s="8"/>
      <c r="M1068" s="8"/>
    </row>
    <row r="1069" spans="1:13">
      <c r="A1069" s="8">
        <f t="shared" si="17"/>
        <v>2020</v>
      </c>
      <c r="B1069" s="8">
        <f>MONTH(Table2[[#This Row],[Date]])</f>
        <v>4</v>
      </c>
      <c r="C1069" s="10">
        <v>43949</v>
      </c>
      <c r="D1069" s="8">
        <v>108130</v>
      </c>
      <c r="E1069" s="8">
        <v>139418</v>
      </c>
      <c r="F1069" s="8">
        <v>3.09</v>
      </c>
      <c r="G1069" s="8">
        <v>3.55</v>
      </c>
      <c r="H1069" s="8">
        <v>4.57</v>
      </c>
      <c r="I1069" s="9">
        <f>(Table2[[#This Row],[Total Yield in Wh]]-Table2[[#This Row],[Target Yield Wh]])/Table2[[#This Row],[Target Yield Wh]] * 100</f>
        <v>-22.441865469308123</v>
      </c>
      <c r="J1069" s="8">
        <f>SUM(Table2[[#This Row],[Total Yield in Wh]]-Table2[[#This Row],[Target Yield Wh]])</f>
        <v>-31288</v>
      </c>
      <c r="K1069" s="9">
        <f>Table2[[#This Row],[Total Yield in Wh]]*0.001*0.1</f>
        <v>10.813000000000001</v>
      </c>
      <c r="L1069" s="8"/>
      <c r="M1069" s="8"/>
    </row>
    <row r="1070" spans="1:13">
      <c r="A1070" s="8">
        <f t="shared" si="17"/>
        <v>2020</v>
      </c>
      <c r="B1070" s="8">
        <f>MONTH(Table2[[#This Row],[Date]])</f>
        <v>4</v>
      </c>
      <c r="C1070" s="10">
        <v>43948</v>
      </c>
      <c r="D1070" s="8">
        <v>68330</v>
      </c>
      <c r="E1070" s="8">
        <v>139418</v>
      </c>
      <c r="F1070" s="8">
        <v>1.95</v>
      </c>
      <c r="G1070" s="8">
        <v>2.2400000000000002</v>
      </c>
      <c r="H1070" s="8">
        <v>4.57</v>
      </c>
      <c r="I1070" s="9">
        <f>(Table2[[#This Row],[Total Yield in Wh]]-Table2[[#This Row],[Target Yield Wh]])/Table2[[#This Row],[Target Yield Wh]] * 100</f>
        <v>-50.989111879384296</v>
      </c>
      <c r="J1070" s="8">
        <f>SUM(Table2[[#This Row],[Total Yield in Wh]]-Table2[[#This Row],[Target Yield Wh]])</f>
        <v>-71088</v>
      </c>
      <c r="K1070" s="9">
        <f>Table2[[#This Row],[Total Yield in Wh]]*0.001*0.1</f>
        <v>6.8330000000000002</v>
      </c>
      <c r="L1070" s="8"/>
      <c r="M1070" s="8"/>
    </row>
    <row r="1071" spans="1:13">
      <c r="A1071" s="8">
        <f t="shared" si="17"/>
        <v>2020</v>
      </c>
      <c r="B1071" s="8">
        <f>MONTH(Table2[[#This Row],[Date]])</f>
        <v>4</v>
      </c>
      <c r="C1071" s="10">
        <v>43947</v>
      </c>
      <c r="D1071" s="8">
        <v>235250</v>
      </c>
      <c r="E1071" s="8">
        <v>139418</v>
      </c>
      <c r="F1071" s="8">
        <v>6.73</v>
      </c>
      <c r="G1071" s="8">
        <v>7.72</v>
      </c>
      <c r="H1071" s="8">
        <v>4.57</v>
      </c>
      <c r="I1071" s="9">
        <f>(Table2[[#This Row],[Total Yield in Wh]]-Table2[[#This Row],[Target Yield Wh]])/Table2[[#This Row],[Target Yield Wh]] * 100</f>
        <v>68.737178843477892</v>
      </c>
      <c r="J1071" s="8">
        <f>SUM(Table2[[#This Row],[Total Yield in Wh]]-Table2[[#This Row],[Target Yield Wh]])</f>
        <v>95832</v>
      </c>
      <c r="K1071" s="9">
        <f>Table2[[#This Row],[Total Yield in Wh]]*0.001*0.1</f>
        <v>23.525000000000002</v>
      </c>
      <c r="L1071" s="8"/>
      <c r="M1071" s="8"/>
    </row>
    <row r="1072" spans="1:13">
      <c r="A1072" s="8">
        <f t="shared" si="17"/>
        <v>2020</v>
      </c>
      <c r="B1072" s="8">
        <f>MONTH(Table2[[#This Row],[Date]])</f>
        <v>4</v>
      </c>
      <c r="C1072" s="10">
        <v>43946</v>
      </c>
      <c r="D1072" s="8">
        <v>117190</v>
      </c>
      <c r="E1072" s="8">
        <v>139418</v>
      </c>
      <c r="F1072" s="8">
        <v>3.35</v>
      </c>
      <c r="G1072" s="8">
        <v>3.84</v>
      </c>
      <c r="H1072" s="8">
        <v>4.57</v>
      </c>
      <c r="I1072" s="9">
        <f>(Table2[[#This Row],[Total Yield in Wh]]-Table2[[#This Row],[Target Yield Wh]])/Table2[[#This Row],[Target Yield Wh]] * 100</f>
        <v>-15.94342193977822</v>
      </c>
      <c r="J1072" s="8">
        <f>SUM(Table2[[#This Row],[Total Yield in Wh]]-Table2[[#This Row],[Target Yield Wh]])</f>
        <v>-22228</v>
      </c>
      <c r="K1072" s="9">
        <f>Table2[[#This Row],[Total Yield in Wh]]*0.001*0.1</f>
        <v>11.719000000000001</v>
      </c>
      <c r="L1072" s="8"/>
      <c r="M1072" s="8"/>
    </row>
    <row r="1073" spans="1:13">
      <c r="A1073" s="8">
        <f t="shared" si="17"/>
        <v>2020</v>
      </c>
      <c r="B1073" s="8">
        <f>MONTH(Table2[[#This Row],[Date]])</f>
        <v>4</v>
      </c>
      <c r="C1073" s="10">
        <v>43945</v>
      </c>
      <c r="D1073" s="8">
        <v>104390</v>
      </c>
      <c r="E1073" s="8">
        <v>139418</v>
      </c>
      <c r="F1073" s="8">
        <v>2.98</v>
      </c>
      <c r="G1073" s="8">
        <v>3.42</v>
      </c>
      <c r="H1073" s="8">
        <v>4.57</v>
      </c>
      <c r="I1073" s="9">
        <f>(Table2[[#This Row],[Total Yield in Wh]]-Table2[[#This Row],[Target Yield Wh]])/Table2[[#This Row],[Target Yield Wh]] * 100</f>
        <v>-25.124445910857997</v>
      </c>
      <c r="J1073" s="8">
        <f>SUM(Table2[[#This Row],[Total Yield in Wh]]-Table2[[#This Row],[Target Yield Wh]])</f>
        <v>-35028</v>
      </c>
      <c r="K1073" s="9">
        <f>Table2[[#This Row],[Total Yield in Wh]]*0.001*0.1</f>
        <v>10.439</v>
      </c>
      <c r="L1073" s="8"/>
      <c r="M1073" s="8"/>
    </row>
    <row r="1074" spans="1:13">
      <c r="A1074" s="8">
        <f t="shared" si="17"/>
        <v>2020</v>
      </c>
      <c r="B1074" s="8">
        <f>MONTH(Table2[[#This Row],[Date]])</f>
        <v>4</v>
      </c>
      <c r="C1074" s="10">
        <v>43944</v>
      </c>
      <c r="D1074" s="8">
        <v>92840</v>
      </c>
      <c r="E1074" s="8">
        <v>139418</v>
      </c>
      <c r="F1074" s="8">
        <v>2.65</v>
      </c>
      <c r="G1074" s="8">
        <v>3.05</v>
      </c>
      <c r="H1074" s="8">
        <v>4.57</v>
      </c>
      <c r="I1074" s="9">
        <f>(Table2[[#This Row],[Total Yield in Wh]]-Table2[[#This Row],[Target Yield Wh]])/Table2[[#This Row],[Target Yield Wh]] * 100</f>
        <v>-33.408885509762008</v>
      </c>
      <c r="J1074" s="8">
        <f>SUM(Table2[[#This Row],[Total Yield in Wh]]-Table2[[#This Row],[Target Yield Wh]])</f>
        <v>-46578</v>
      </c>
      <c r="K1074" s="9">
        <f>Table2[[#This Row],[Total Yield in Wh]]*0.001*0.1</f>
        <v>9.2840000000000007</v>
      </c>
      <c r="L1074" s="8"/>
      <c r="M1074" s="8"/>
    </row>
    <row r="1075" spans="1:13">
      <c r="A1075" s="8">
        <f t="shared" si="17"/>
        <v>2020</v>
      </c>
      <c r="B1075" s="8">
        <f>MONTH(Table2[[#This Row],[Date]])</f>
        <v>4</v>
      </c>
      <c r="C1075" s="10">
        <v>43943</v>
      </c>
      <c r="D1075" s="8">
        <v>181130</v>
      </c>
      <c r="E1075" s="8">
        <v>139418</v>
      </c>
      <c r="F1075" s="8">
        <v>5.18</v>
      </c>
      <c r="G1075" s="8">
        <v>5.94</v>
      </c>
      <c r="H1075" s="8">
        <v>4.57</v>
      </c>
      <c r="I1075" s="9">
        <f>(Table2[[#This Row],[Total Yield in Wh]]-Table2[[#This Row],[Target Yield Wh]])/Table2[[#This Row],[Target Yield Wh]] * 100</f>
        <v>29.918661865756214</v>
      </c>
      <c r="J1075" s="8">
        <f>SUM(Table2[[#This Row],[Total Yield in Wh]]-Table2[[#This Row],[Target Yield Wh]])</f>
        <v>41712</v>
      </c>
      <c r="K1075" s="9">
        <f>Table2[[#This Row],[Total Yield in Wh]]*0.001*0.1</f>
        <v>18.113</v>
      </c>
      <c r="L1075" s="8"/>
      <c r="M1075" s="8"/>
    </row>
    <row r="1076" spans="1:13">
      <c r="A1076" s="8">
        <f t="shared" si="17"/>
        <v>2020</v>
      </c>
      <c r="B1076" s="8">
        <f>MONTH(Table2[[#This Row],[Date]])</f>
        <v>4</v>
      </c>
      <c r="C1076" s="10">
        <v>43942</v>
      </c>
      <c r="D1076" s="8">
        <v>251540</v>
      </c>
      <c r="E1076" s="8">
        <v>139418</v>
      </c>
      <c r="F1076" s="8">
        <v>7.19</v>
      </c>
      <c r="G1076" s="8">
        <v>8.25</v>
      </c>
      <c r="H1076" s="8">
        <v>4.57</v>
      </c>
      <c r="I1076" s="9">
        <f>(Table2[[#This Row],[Total Yield in Wh]]-Table2[[#This Row],[Target Yield Wh]])/Table2[[#This Row],[Target Yield Wh]] * 100</f>
        <v>80.421466381672374</v>
      </c>
      <c r="J1076" s="8">
        <f>SUM(Table2[[#This Row],[Total Yield in Wh]]-Table2[[#This Row],[Target Yield Wh]])</f>
        <v>112122</v>
      </c>
      <c r="K1076" s="9">
        <f>Table2[[#This Row],[Total Yield in Wh]]*0.001*0.1</f>
        <v>25.154</v>
      </c>
      <c r="L1076" s="8"/>
      <c r="M1076" s="8"/>
    </row>
    <row r="1077" spans="1:13">
      <c r="A1077" s="8">
        <f t="shared" si="17"/>
        <v>2020</v>
      </c>
      <c r="B1077" s="8">
        <f>MONTH(Table2[[#This Row],[Date]])</f>
        <v>4</v>
      </c>
      <c r="C1077" s="10">
        <v>43941</v>
      </c>
      <c r="D1077" s="8">
        <v>196020</v>
      </c>
      <c r="E1077" s="8">
        <v>139418</v>
      </c>
      <c r="F1077" s="8">
        <v>5.6</v>
      </c>
      <c r="G1077" s="8">
        <v>6.43</v>
      </c>
      <c r="H1077" s="8">
        <v>4.57</v>
      </c>
      <c r="I1077" s="9">
        <f>(Table2[[#This Row],[Total Yield in Wh]]-Table2[[#This Row],[Target Yield Wh]])/Table2[[#This Row],[Target Yield Wh]] * 100</f>
        <v>40.598774907113864</v>
      </c>
      <c r="J1077" s="8">
        <f>SUM(Table2[[#This Row],[Total Yield in Wh]]-Table2[[#This Row],[Target Yield Wh]])</f>
        <v>56602</v>
      </c>
      <c r="K1077" s="9">
        <f>Table2[[#This Row],[Total Yield in Wh]]*0.001*0.1</f>
        <v>19.602000000000004</v>
      </c>
      <c r="L1077" s="8"/>
      <c r="M1077" s="8"/>
    </row>
    <row r="1078" spans="1:13">
      <c r="A1078" s="8">
        <f t="shared" si="17"/>
        <v>2020</v>
      </c>
      <c r="B1078" s="8">
        <f>MONTH(Table2[[#This Row],[Date]])</f>
        <v>4</v>
      </c>
      <c r="C1078" s="10">
        <v>43940</v>
      </c>
      <c r="D1078" s="8">
        <v>240390</v>
      </c>
      <c r="E1078" s="8">
        <v>139418</v>
      </c>
      <c r="F1078" s="8">
        <v>6.87</v>
      </c>
      <c r="G1078" s="8">
        <v>7.88</v>
      </c>
      <c r="H1078" s="8">
        <v>4.57</v>
      </c>
      <c r="I1078" s="9">
        <f>(Table2[[#This Row],[Total Yield in Wh]]-Table2[[#This Row],[Target Yield Wh]])/Table2[[#This Row],[Target Yield Wh]] * 100</f>
        <v>72.423933781864619</v>
      </c>
      <c r="J1078" s="8">
        <f>SUM(Table2[[#This Row],[Total Yield in Wh]]-Table2[[#This Row],[Target Yield Wh]])</f>
        <v>100972</v>
      </c>
      <c r="K1078" s="9">
        <f>Table2[[#This Row],[Total Yield in Wh]]*0.001*0.1</f>
        <v>24.039000000000001</v>
      </c>
      <c r="L1078" s="8"/>
      <c r="M1078" s="8"/>
    </row>
    <row r="1079" spans="1:13">
      <c r="A1079" s="8">
        <f t="shared" si="17"/>
        <v>2020</v>
      </c>
      <c r="B1079" s="8">
        <f>MONTH(Table2[[#This Row],[Date]])</f>
        <v>4</v>
      </c>
      <c r="C1079" s="10">
        <v>43939</v>
      </c>
      <c r="D1079" s="8">
        <v>237200</v>
      </c>
      <c r="E1079" s="8">
        <v>139418</v>
      </c>
      <c r="F1079" s="8">
        <v>6.78</v>
      </c>
      <c r="G1079" s="8">
        <v>7.78</v>
      </c>
      <c r="H1079" s="8">
        <v>4.57</v>
      </c>
      <c r="I1079" s="9">
        <f>(Table2[[#This Row],[Total Yield in Wh]]-Table2[[#This Row],[Target Yield Wh]])/Table2[[#This Row],[Target Yield Wh]] * 100</f>
        <v>70.135850464072064</v>
      </c>
      <c r="J1079" s="8">
        <f>SUM(Table2[[#This Row],[Total Yield in Wh]]-Table2[[#This Row],[Target Yield Wh]])</f>
        <v>97782</v>
      </c>
      <c r="K1079" s="9">
        <f>Table2[[#This Row],[Total Yield in Wh]]*0.001*0.1</f>
        <v>23.720000000000002</v>
      </c>
      <c r="L1079" s="8"/>
      <c r="M1079" s="8"/>
    </row>
    <row r="1080" spans="1:13">
      <c r="A1080" s="8">
        <f t="shared" si="17"/>
        <v>2020</v>
      </c>
      <c r="B1080" s="8">
        <f>MONTH(Table2[[#This Row],[Date]])</f>
        <v>4</v>
      </c>
      <c r="C1080" s="10">
        <v>43938</v>
      </c>
      <c r="D1080" s="8">
        <v>137910</v>
      </c>
      <c r="E1080" s="8">
        <v>139418</v>
      </c>
      <c r="F1080" s="8">
        <v>3.94</v>
      </c>
      <c r="G1080" s="8">
        <v>4.5199999999999996</v>
      </c>
      <c r="H1080" s="8">
        <v>4.57</v>
      </c>
      <c r="I1080" s="9">
        <f>(Table2[[#This Row],[Total Yield in Wh]]-Table2[[#This Row],[Target Yield Wh]])/Table2[[#This Row],[Target Yield Wh]] * 100</f>
        <v>-1.081639386592836</v>
      </c>
      <c r="J1080" s="8">
        <f>SUM(Table2[[#This Row],[Total Yield in Wh]]-Table2[[#This Row],[Target Yield Wh]])</f>
        <v>-1508</v>
      </c>
      <c r="K1080" s="9">
        <f>Table2[[#This Row],[Total Yield in Wh]]*0.001*0.1</f>
        <v>13.791</v>
      </c>
      <c r="L1080" s="8"/>
      <c r="M1080" s="8"/>
    </row>
    <row r="1081" spans="1:13">
      <c r="A1081" s="8">
        <f t="shared" si="17"/>
        <v>2020</v>
      </c>
      <c r="B1081" s="8">
        <f>MONTH(Table2[[#This Row],[Date]])</f>
        <v>4</v>
      </c>
      <c r="C1081" s="10">
        <v>43937</v>
      </c>
      <c r="D1081" s="8">
        <v>227930</v>
      </c>
      <c r="E1081" s="8">
        <v>139418</v>
      </c>
      <c r="F1081" s="8">
        <v>6.52</v>
      </c>
      <c r="G1081" s="8">
        <v>7.48</v>
      </c>
      <c r="H1081" s="8">
        <v>4.57</v>
      </c>
      <c r="I1081" s="9">
        <f>(Table2[[#This Row],[Total Yield in Wh]]-Table2[[#This Row],[Target Yield Wh]])/Table2[[#This Row],[Target Yield Wh]] * 100</f>
        <v>63.486780760016636</v>
      </c>
      <c r="J1081" s="8">
        <f>SUM(Table2[[#This Row],[Total Yield in Wh]]-Table2[[#This Row],[Target Yield Wh]])</f>
        <v>88512</v>
      </c>
      <c r="K1081" s="9">
        <f>Table2[[#This Row],[Total Yield in Wh]]*0.001*0.1</f>
        <v>22.793000000000003</v>
      </c>
      <c r="L1081" s="8"/>
      <c r="M1081" s="8"/>
    </row>
    <row r="1082" spans="1:13">
      <c r="A1082" s="8">
        <f t="shared" si="17"/>
        <v>2020</v>
      </c>
      <c r="B1082" s="8">
        <f>MONTH(Table2[[#This Row],[Date]])</f>
        <v>4</v>
      </c>
      <c r="C1082" s="10">
        <v>43936</v>
      </c>
      <c r="D1082" s="8">
        <v>187160</v>
      </c>
      <c r="E1082" s="8">
        <v>139418</v>
      </c>
      <c r="F1082" s="8">
        <v>5.35</v>
      </c>
      <c r="G1082" s="8">
        <v>6.14</v>
      </c>
      <c r="H1082" s="8">
        <v>4.57</v>
      </c>
      <c r="I1082" s="9">
        <f>(Table2[[#This Row],[Total Yield in Wh]]-Table2[[#This Row],[Target Yield Wh]])/Table2[[#This Row],[Target Yield Wh]] * 100</f>
        <v>34.243784877132079</v>
      </c>
      <c r="J1082" s="8">
        <f>SUM(Table2[[#This Row],[Total Yield in Wh]]-Table2[[#This Row],[Target Yield Wh]])</f>
        <v>47742</v>
      </c>
      <c r="K1082" s="9">
        <f>Table2[[#This Row],[Total Yield in Wh]]*0.001*0.1</f>
        <v>18.716000000000001</v>
      </c>
      <c r="L1082" s="8"/>
      <c r="M1082" s="8"/>
    </row>
    <row r="1083" spans="1:13">
      <c r="A1083" s="8">
        <f t="shared" si="17"/>
        <v>2020</v>
      </c>
      <c r="B1083" s="8">
        <f>MONTH(Table2[[#This Row],[Date]])</f>
        <v>4</v>
      </c>
      <c r="C1083" s="10">
        <v>43935</v>
      </c>
      <c r="D1083" s="8">
        <v>161430</v>
      </c>
      <c r="E1083" s="8">
        <v>139418</v>
      </c>
      <c r="F1083" s="8">
        <v>4.6100000000000003</v>
      </c>
      <c r="G1083" s="8">
        <v>5.29</v>
      </c>
      <c r="H1083" s="8">
        <v>4.57</v>
      </c>
      <c r="I1083" s="9">
        <f>(Table2[[#This Row],[Total Yield in Wh]]-Table2[[#This Row],[Target Yield Wh]])/Table2[[#This Row],[Target Yield Wh]] * 100</f>
        <v>15.788492160266248</v>
      </c>
      <c r="J1083" s="8">
        <f>SUM(Table2[[#This Row],[Total Yield in Wh]]-Table2[[#This Row],[Target Yield Wh]])</f>
        <v>22012</v>
      </c>
      <c r="K1083" s="9">
        <f>Table2[[#This Row],[Total Yield in Wh]]*0.001*0.1</f>
        <v>16.143000000000001</v>
      </c>
      <c r="L1083" s="8"/>
      <c r="M1083" s="8"/>
    </row>
    <row r="1084" spans="1:13">
      <c r="A1084" s="8">
        <f t="shared" si="17"/>
        <v>2020</v>
      </c>
      <c r="B1084" s="8">
        <f>MONTH(Table2[[#This Row],[Date]])</f>
        <v>4</v>
      </c>
      <c r="C1084" s="10">
        <v>43934</v>
      </c>
      <c r="D1084" s="8">
        <v>210780</v>
      </c>
      <c r="E1084" s="8">
        <v>139418</v>
      </c>
      <c r="F1084" s="8">
        <v>6.03</v>
      </c>
      <c r="G1084" s="8">
        <v>6.91</v>
      </c>
      <c r="H1084" s="8">
        <v>4.57</v>
      </c>
      <c r="I1084" s="9">
        <f>(Table2[[#This Row],[Total Yield in Wh]]-Table2[[#This Row],[Target Yield Wh]])/Table2[[#This Row],[Target Yield Wh]] * 100</f>
        <v>51.185643173765229</v>
      </c>
      <c r="J1084" s="8">
        <f>SUM(Table2[[#This Row],[Total Yield in Wh]]-Table2[[#This Row],[Target Yield Wh]])</f>
        <v>71362</v>
      </c>
      <c r="K1084" s="9">
        <f>Table2[[#This Row],[Total Yield in Wh]]*0.001*0.1</f>
        <v>21.078000000000003</v>
      </c>
      <c r="L1084" s="8"/>
      <c r="M1084" s="8"/>
    </row>
    <row r="1085" spans="1:13">
      <c r="A1085" s="8">
        <f t="shared" si="17"/>
        <v>2020</v>
      </c>
      <c r="B1085" s="8">
        <f>MONTH(Table2[[#This Row],[Date]])</f>
        <v>4</v>
      </c>
      <c r="C1085" s="10">
        <v>43933</v>
      </c>
      <c r="D1085" s="8">
        <v>42770</v>
      </c>
      <c r="E1085" s="8">
        <v>139418</v>
      </c>
      <c r="F1085" s="8">
        <v>1.22</v>
      </c>
      <c r="G1085" s="8">
        <v>1.4</v>
      </c>
      <c r="H1085" s="8">
        <v>4.57</v>
      </c>
      <c r="I1085" s="9">
        <f>(Table2[[#This Row],[Total Yield in Wh]]-Table2[[#This Row],[Target Yield Wh]])/Table2[[#This Row],[Target Yield Wh]] * 100</f>
        <v>-69.322469121634228</v>
      </c>
      <c r="J1085" s="8">
        <f>SUM(Table2[[#This Row],[Total Yield in Wh]]-Table2[[#This Row],[Target Yield Wh]])</f>
        <v>-96648</v>
      </c>
      <c r="K1085" s="9">
        <f>Table2[[#This Row],[Total Yield in Wh]]*0.001*0.1</f>
        <v>4.2770000000000001</v>
      </c>
      <c r="L1085" s="8"/>
      <c r="M1085" s="8"/>
    </row>
    <row r="1086" spans="1:13">
      <c r="A1086" s="8">
        <f t="shared" si="17"/>
        <v>2020</v>
      </c>
      <c r="B1086" s="8">
        <f>MONTH(Table2[[#This Row],[Date]])</f>
        <v>4</v>
      </c>
      <c r="C1086" s="10">
        <v>43932</v>
      </c>
      <c r="D1086" s="8">
        <v>120300</v>
      </c>
      <c r="E1086" s="8">
        <v>139418</v>
      </c>
      <c r="F1086" s="8">
        <v>3.44</v>
      </c>
      <c r="G1086" s="8">
        <v>3.95</v>
      </c>
      <c r="H1086" s="8">
        <v>4.57</v>
      </c>
      <c r="I1086" s="9">
        <f>(Table2[[#This Row],[Total Yield in Wh]]-Table2[[#This Row],[Target Yield Wh]])/Table2[[#This Row],[Target Yield Wh]] * 100</f>
        <v>-13.71272002180493</v>
      </c>
      <c r="J1086" s="8">
        <f>SUM(Table2[[#This Row],[Total Yield in Wh]]-Table2[[#This Row],[Target Yield Wh]])</f>
        <v>-19118</v>
      </c>
      <c r="K1086" s="9">
        <f>Table2[[#This Row],[Total Yield in Wh]]*0.001*0.1</f>
        <v>12.030000000000001</v>
      </c>
      <c r="L1086" s="8"/>
      <c r="M1086" s="8"/>
    </row>
    <row r="1087" spans="1:13">
      <c r="A1087" s="8">
        <f t="shared" si="17"/>
        <v>2020</v>
      </c>
      <c r="B1087" s="8">
        <f>MONTH(Table2[[#This Row],[Date]])</f>
        <v>4</v>
      </c>
      <c r="C1087" s="10">
        <v>43931</v>
      </c>
      <c r="D1087" s="8">
        <v>210430</v>
      </c>
      <c r="E1087" s="8">
        <v>139418</v>
      </c>
      <c r="F1087" s="8">
        <v>6.02</v>
      </c>
      <c r="G1087" s="8">
        <v>6.9</v>
      </c>
      <c r="H1087" s="8">
        <v>4.57</v>
      </c>
      <c r="I1087" s="9">
        <f>(Table2[[#This Row],[Total Yield in Wh]]-Table2[[#This Row],[Target Yield Wh]])/Table2[[#This Row],[Target Yield Wh]] * 100</f>
        <v>50.934599549556012</v>
      </c>
      <c r="J1087" s="8">
        <f>SUM(Table2[[#This Row],[Total Yield in Wh]]-Table2[[#This Row],[Target Yield Wh]])</f>
        <v>71012</v>
      </c>
      <c r="K1087" s="9">
        <f>Table2[[#This Row],[Total Yield in Wh]]*0.001*0.1</f>
        <v>21.043000000000003</v>
      </c>
      <c r="L1087" s="8"/>
      <c r="M1087" s="8"/>
    </row>
    <row r="1088" spans="1:13">
      <c r="A1088" s="8">
        <f t="shared" si="17"/>
        <v>2020</v>
      </c>
      <c r="B1088" s="8">
        <f>MONTH(Table2[[#This Row],[Date]])</f>
        <v>4</v>
      </c>
      <c r="C1088" s="10">
        <v>43930</v>
      </c>
      <c r="D1088" s="8">
        <v>176980</v>
      </c>
      <c r="E1088" s="8">
        <v>139418</v>
      </c>
      <c r="F1088" s="8">
        <v>5.0599999999999996</v>
      </c>
      <c r="G1088" s="8">
        <v>5.8</v>
      </c>
      <c r="H1088" s="8">
        <v>4.57</v>
      </c>
      <c r="I1088" s="9">
        <f>(Table2[[#This Row],[Total Yield in Wh]]-Table2[[#This Row],[Target Yield Wh]])/Table2[[#This Row],[Target Yield Wh]] * 100</f>
        <v>26.942001750132693</v>
      </c>
      <c r="J1088" s="8">
        <f>SUM(Table2[[#This Row],[Total Yield in Wh]]-Table2[[#This Row],[Target Yield Wh]])</f>
        <v>37562</v>
      </c>
      <c r="K1088" s="9">
        <f>Table2[[#This Row],[Total Yield in Wh]]*0.001*0.1</f>
        <v>17.698</v>
      </c>
      <c r="L1088" s="8"/>
      <c r="M1088" s="8"/>
    </row>
    <row r="1089" spans="1:13">
      <c r="A1089" s="8">
        <f t="shared" si="17"/>
        <v>2020</v>
      </c>
      <c r="B1089" s="8">
        <f>MONTH(Table2[[#This Row],[Date]])</f>
        <v>4</v>
      </c>
      <c r="C1089" s="10">
        <v>43929</v>
      </c>
      <c r="D1089" s="8">
        <v>51810</v>
      </c>
      <c r="E1089" s="8">
        <v>139418</v>
      </c>
      <c r="F1089" s="8">
        <v>1.48</v>
      </c>
      <c r="G1089" s="8">
        <v>1.7</v>
      </c>
      <c r="H1089" s="8">
        <v>4.57</v>
      </c>
      <c r="I1089" s="9">
        <f>(Table2[[#This Row],[Total Yield in Wh]]-Table2[[#This Row],[Target Yield Wh]])/Table2[[#This Row],[Target Yield Wh]] * 100</f>
        <v>-62.838370942059129</v>
      </c>
      <c r="J1089" s="8">
        <f>SUM(Table2[[#This Row],[Total Yield in Wh]]-Table2[[#This Row],[Target Yield Wh]])</f>
        <v>-87608</v>
      </c>
      <c r="K1089" s="9">
        <f>Table2[[#This Row],[Total Yield in Wh]]*0.001*0.1</f>
        <v>5.1810000000000009</v>
      </c>
      <c r="L1089" s="8"/>
      <c r="M1089" s="8"/>
    </row>
    <row r="1090" spans="1:13">
      <c r="A1090" s="8">
        <f t="shared" si="17"/>
        <v>2020</v>
      </c>
      <c r="B1090" s="8">
        <f>MONTH(Table2[[#This Row],[Date]])</f>
        <v>4</v>
      </c>
      <c r="C1090" s="10">
        <v>43928</v>
      </c>
      <c r="D1090" s="8">
        <v>152840</v>
      </c>
      <c r="E1090" s="8">
        <v>139418</v>
      </c>
      <c r="F1090" s="8">
        <v>4.37</v>
      </c>
      <c r="G1090" s="8">
        <v>5.01</v>
      </c>
      <c r="H1090" s="8">
        <v>4.57</v>
      </c>
      <c r="I1090" s="9">
        <f>(Table2[[#This Row],[Total Yield in Wh]]-Table2[[#This Row],[Target Yield Wh]])/Table2[[#This Row],[Target Yield Wh]] * 100</f>
        <v>9.6271643546744325</v>
      </c>
      <c r="J1090" s="8">
        <f>SUM(Table2[[#This Row],[Total Yield in Wh]]-Table2[[#This Row],[Target Yield Wh]])</f>
        <v>13422</v>
      </c>
      <c r="K1090" s="9">
        <f>Table2[[#This Row],[Total Yield in Wh]]*0.001*0.1</f>
        <v>15.284000000000001</v>
      </c>
      <c r="L1090" s="8"/>
      <c r="M1090" s="8"/>
    </row>
    <row r="1091" spans="1:13">
      <c r="A1091" s="8">
        <f t="shared" ref="A1091:A1154" si="18">YEAR(C1091)</f>
        <v>2020</v>
      </c>
      <c r="B1091" s="8">
        <f>MONTH(Table2[[#This Row],[Date]])</f>
        <v>4</v>
      </c>
      <c r="C1091" s="10">
        <v>43927</v>
      </c>
      <c r="D1091" s="8">
        <v>92540</v>
      </c>
      <c r="E1091" s="8">
        <v>139418</v>
      </c>
      <c r="F1091" s="8">
        <v>2.65</v>
      </c>
      <c r="G1091" s="8">
        <v>3.04</v>
      </c>
      <c r="H1091" s="8">
        <v>4.57</v>
      </c>
      <c r="I1091" s="9">
        <f>(Table2[[#This Row],[Total Yield in Wh]]-Table2[[#This Row],[Target Yield Wh]])/Table2[[#This Row],[Target Yield Wh]] * 100</f>
        <v>-33.624065759084196</v>
      </c>
      <c r="J1091" s="8">
        <f>SUM(Table2[[#This Row],[Total Yield in Wh]]-Table2[[#This Row],[Target Yield Wh]])</f>
        <v>-46878</v>
      </c>
      <c r="K1091" s="9">
        <f>Table2[[#This Row],[Total Yield in Wh]]*0.001*0.1</f>
        <v>9.2540000000000013</v>
      </c>
      <c r="L1091" s="8"/>
      <c r="M1091" s="8"/>
    </row>
    <row r="1092" spans="1:13">
      <c r="A1092" s="8">
        <f t="shared" si="18"/>
        <v>2020</v>
      </c>
      <c r="B1092" s="8">
        <f>MONTH(Table2[[#This Row],[Date]])</f>
        <v>4</v>
      </c>
      <c r="C1092" s="10">
        <v>43926</v>
      </c>
      <c r="D1092" s="8">
        <v>190660</v>
      </c>
      <c r="E1092" s="8">
        <v>139418</v>
      </c>
      <c r="F1092" s="8">
        <v>5.45</v>
      </c>
      <c r="G1092" s="8">
        <v>6.25</v>
      </c>
      <c r="H1092" s="8">
        <v>4.57</v>
      </c>
      <c r="I1092" s="9">
        <f>(Table2[[#This Row],[Total Yield in Wh]]-Table2[[#This Row],[Target Yield Wh]])/Table2[[#This Row],[Target Yield Wh]] * 100</f>
        <v>36.754221119224198</v>
      </c>
      <c r="J1092" s="8">
        <f>SUM(Table2[[#This Row],[Total Yield in Wh]]-Table2[[#This Row],[Target Yield Wh]])</f>
        <v>51242</v>
      </c>
      <c r="K1092" s="9">
        <f>Table2[[#This Row],[Total Yield in Wh]]*0.001*0.1</f>
        <v>19.065999999999999</v>
      </c>
      <c r="L1092" s="8"/>
      <c r="M1092" s="8"/>
    </row>
    <row r="1093" spans="1:13">
      <c r="A1093" s="8">
        <f t="shared" si="18"/>
        <v>2020</v>
      </c>
      <c r="B1093" s="8">
        <f>MONTH(Table2[[#This Row],[Date]])</f>
        <v>4</v>
      </c>
      <c r="C1093" s="10">
        <v>43925</v>
      </c>
      <c r="D1093" s="8">
        <v>222480</v>
      </c>
      <c r="E1093" s="8">
        <v>139418</v>
      </c>
      <c r="F1093" s="8">
        <v>6.36</v>
      </c>
      <c r="G1093" s="8">
        <v>7.3</v>
      </c>
      <c r="H1093" s="8">
        <v>4.57</v>
      </c>
      <c r="I1093" s="9">
        <f>(Table2[[#This Row],[Total Yield in Wh]]-Table2[[#This Row],[Target Yield Wh]])/Table2[[#This Row],[Target Yield Wh]] * 100</f>
        <v>59.577672897330324</v>
      </c>
      <c r="J1093" s="8">
        <f>SUM(Table2[[#This Row],[Total Yield in Wh]]-Table2[[#This Row],[Target Yield Wh]])</f>
        <v>83062</v>
      </c>
      <c r="K1093" s="9">
        <f>Table2[[#This Row],[Total Yield in Wh]]*0.001*0.1</f>
        <v>22.248000000000005</v>
      </c>
      <c r="L1093" s="8"/>
      <c r="M1093" s="8"/>
    </row>
    <row r="1094" spans="1:13">
      <c r="A1094" s="8">
        <f t="shared" si="18"/>
        <v>2020</v>
      </c>
      <c r="B1094" s="8">
        <f>MONTH(Table2[[#This Row],[Date]])</f>
        <v>4</v>
      </c>
      <c r="C1094" s="10">
        <v>43924</v>
      </c>
      <c r="D1094" s="8">
        <v>107180</v>
      </c>
      <c r="E1094" s="8">
        <v>139418</v>
      </c>
      <c r="F1094" s="8">
        <v>3.06</v>
      </c>
      <c r="G1094" s="8">
        <v>3.52</v>
      </c>
      <c r="H1094" s="8">
        <v>4.57</v>
      </c>
      <c r="I1094" s="9">
        <f>(Table2[[#This Row],[Total Yield in Wh]]-Table2[[#This Row],[Target Yield Wh]])/Table2[[#This Row],[Target Yield Wh]] * 100</f>
        <v>-23.123269592161702</v>
      </c>
      <c r="J1094" s="8">
        <f>SUM(Table2[[#This Row],[Total Yield in Wh]]-Table2[[#This Row],[Target Yield Wh]])</f>
        <v>-32238</v>
      </c>
      <c r="K1094" s="9">
        <f>Table2[[#This Row],[Total Yield in Wh]]*0.001*0.1</f>
        <v>10.718000000000002</v>
      </c>
      <c r="L1094" s="8"/>
      <c r="M1094" s="8"/>
    </row>
    <row r="1095" spans="1:13">
      <c r="A1095" s="8">
        <f t="shared" si="18"/>
        <v>2020</v>
      </c>
      <c r="B1095" s="8">
        <f>MONTH(Table2[[#This Row],[Date]])</f>
        <v>4</v>
      </c>
      <c r="C1095" s="10">
        <v>43923</v>
      </c>
      <c r="D1095" s="8">
        <v>181200</v>
      </c>
      <c r="E1095" s="8">
        <v>139418</v>
      </c>
      <c r="F1095" s="8">
        <v>5.18</v>
      </c>
      <c r="G1095" s="8">
        <v>5.94</v>
      </c>
      <c r="H1095" s="8">
        <v>4.57</v>
      </c>
      <c r="I1095" s="9">
        <f>(Table2[[#This Row],[Total Yield in Wh]]-Table2[[#This Row],[Target Yield Wh]])/Table2[[#This Row],[Target Yield Wh]] * 100</f>
        <v>29.968870590598058</v>
      </c>
      <c r="J1095" s="8">
        <f>SUM(Table2[[#This Row],[Total Yield in Wh]]-Table2[[#This Row],[Target Yield Wh]])</f>
        <v>41782</v>
      </c>
      <c r="K1095" s="9">
        <f>Table2[[#This Row],[Total Yield in Wh]]*0.001*0.1</f>
        <v>18.12</v>
      </c>
      <c r="L1095" s="8"/>
      <c r="M1095" s="8"/>
    </row>
    <row r="1096" spans="1:13">
      <c r="A1096" s="8">
        <f t="shared" si="18"/>
        <v>2020</v>
      </c>
      <c r="B1096" s="8">
        <f>MONTH(Table2[[#This Row],[Date]])</f>
        <v>4</v>
      </c>
      <c r="C1096" s="10">
        <v>43922</v>
      </c>
      <c r="D1096" s="8">
        <v>185880</v>
      </c>
      <c r="E1096" s="8">
        <v>139418</v>
      </c>
      <c r="F1096" s="8">
        <v>5.31</v>
      </c>
      <c r="G1096" s="8">
        <v>6.1</v>
      </c>
      <c r="H1096" s="8">
        <v>4.57</v>
      </c>
      <c r="I1096" s="9">
        <f>(Table2[[#This Row],[Total Yield in Wh]]-Table2[[#This Row],[Target Yield Wh]])/Table2[[#This Row],[Target Yield Wh]] * 100</f>
        <v>33.325682480024099</v>
      </c>
      <c r="J1096" s="8">
        <f>SUM(Table2[[#This Row],[Total Yield in Wh]]-Table2[[#This Row],[Target Yield Wh]])</f>
        <v>46462</v>
      </c>
      <c r="K1096" s="9">
        <f>Table2[[#This Row],[Total Yield in Wh]]*0.001*0.1</f>
        <v>18.588000000000001</v>
      </c>
      <c r="L1096" s="8"/>
      <c r="M1096" s="8"/>
    </row>
    <row r="1097" spans="1:13">
      <c r="A1097" s="8">
        <f t="shared" si="18"/>
        <v>2020</v>
      </c>
      <c r="B1097" s="8">
        <f>MONTH(Table2[[#This Row],[Date]])</f>
        <v>3</v>
      </c>
      <c r="C1097" s="10">
        <v>43921</v>
      </c>
      <c r="D1097" s="8">
        <v>38150</v>
      </c>
      <c r="E1097" s="8">
        <v>85858</v>
      </c>
      <c r="F1097" s="8">
        <v>1.0900000000000001</v>
      </c>
      <c r="G1097" s="8">
        <v>1.25</v>
      </c>
      <c r="H1097" s="8">
        <v>2.82</v>
      </c>
      <c r="I1097" s="9">
        <f>(Table2[[#This Row],[Total Yield in Wh]]-Table2[[#This Row],[Target Yield Wh]])/Table2[[#This Row],[Target Yield Wh]] * 100</f>
        <v>-55.566167392671616</v>
      </c>
      <c r="J1097" s="8">
        <f>SUM(Table2[[#This Row],[Total Yield in Wh]]-Table2[[#This Row],[Target Yield Wh]])</f>
        <v>-47708</v>
      </c>
      <c r="K1097" s="9">
        <f>Table2[[#This Row],[Total Yield in Wh]]*0.001*0.1</f>
        <v>3.8149999999999999</v>
      </c>
      <c r="L1097" s="8"/>
      <c r="M1097" s="8"/>
    </row>
    <row r="1098" spans="1:13">
      <c r="A1098" s="8">
        <f t="shared" si="18"/>
        <v>2020</v>
      </c>
      <c r="B1098" s="8">
        <f>MONTH(Table2[[#This Row],[Date]])</f>
        <v>3</v>
      </c>
      <c r="C1098" s="10">
        <v>43920</v>
      </c>
      <c r="D1098" s="8">
        <v>175320</v>
      </c>
      <c r="E1098" s="8">
        <v>85858</v>
      </c>
      <c r="F1098" s="8">
        <v>5.01</v>
      </c>
      <c r="G1098" s="8">
        <v>5.75</v>
      </c>
      <c r="H1098" s="8">
        <v>2.82</v>
      </c>
      <c r="I1098" s="9">
        <f>(Table2[[#This Row],[Total Yield in Wh]]-Table2[[#This Row],[Target Yield Wh]])/Table2[[#This Row],[Target Yield Wh]] * 100</f>
        <v>104.1976286426425</v>
      </c>
      <c r="J1098" s="8">
        <f>SUM(Table2[[#This Row],[Total Yield in Wh]]-Table2[[#This Row],[Target Yield Wh]])</f>
        <v>89462</v>
      </c>
      <c r="K1098" s="9">
        <f>Table2[[#This Row],[Total Yield in Wh]]*0.001*0.1</f>
        <v>17.532</v>
      </c>
      <c r="L1098" s="8"/>
      <c r="M1098" s="8"/>
    </row>
    <row r="1099" spans="1:13">
      <c r="A1099" s="8">
        <f t="shared" si="18"/>
        <v>2020</v>
      </c>
      <c r="B1099" s="8">
        <f>MONTH(Table2[[#This Row],[Date]])</f>
        <v>3</v>
      </c>
      <c r="C1099" s="10">
        <v>43919</v>
      </c>
      <c r="D1099" s="8">
        <v>39500</v>
      </c>
      <c r="E1099" s="8">
        <v>85858</v>
      </c>
      <c r="F1099" s="8">
        <v>1.1299999999999999</v>
      </c>
      <c r="G1099" s="8">
        <v>1.3</v>
      </c>
      <c r="H1099" s="8">
        <v>2.82</v>
      </c>
      <c r="I1099" s="9">
        <f>(Table2[[#This Row],[Total Yield in Wh]]-Table2[[#This Row],[Target Yield Wh]])/Table2[[#This Row],[Target Yield Wh]] * 100</f>
        <v>-53.993803722425405</v>
      </c>
      <c r="J1099" s="8">
        <f>SUM(Table2[[#This Row],[Total Yield in Wh]]-Table2[[#This Row],[Target Yield Wh]])</f>
        <v>-46358</v>
      </c>
      <c r="K1099" s="9">
        <f>Table2[[#This Row],[Total Yield in Wh]]*0.001*0.1</f>
        <v>3.95</v>
      </c>
      <c r="L1099" s="8"/>
      <c r="M1099" s="8"/>
    </row>
    <row r="1100" spans="1:13">
      <c r="A1100" s="8">
        <f t="shared" si="18"/>
        <v>2020</v>
      </c>
      <c r="B1100" s="8">
        <f>MONTH(Table2[[#This Row],[Date]])</f>
        <v>3</v>
      </c>
      <c r="C1100" s="10">
        <v>43918</v>
      </c>
      <c r="D1100" s="8">
        <v>25210</v>
      </c>
      <c r="E1100" s="8">
        <v>85858</v>
      </c>
      <c r="F1100" s="8">
        <v>0.72</v>
      </c>
      <c r="G1100" s="8">
        <v>0.83</v>
      </c>
      <c r="H1100" s="8">
        <v>2.82</v>
      </c>
      <c r="I1100" s="9">
        <f>(Table2[[#This Row],[Total Yield in Wh]]-Table2[[#This Row],[Target Yield Wh]])/Table2[[#This Row],[Target Yield Wh]] * 100</f>
        <v>-70.637564350439092</v>
      </c>
      <c r="J1100" s="8">
        <f>SUM(Table2[[#This Row],[Total Yield in Wh]]-Table2[[#This Row],[Target Yield Wh]])</f>
        <v>-60648</v>
      </c>
      <c r="K1100" s="9">
        <f>Table2[[#This Row],[Total Yield in Wh]]*0.001*0.1</f>
        <v>2.5210000000000004</v>
      </c>
      <c r="L1100" s="8"/>
      <c r="M1100" s="8"/>
    </row>
    <row r="1101" spans="1:13">
      <c r="A1101" s="8">
        <f t="shared" si="18"/>
        <v>2020</v>
      </c>
      <c r="B1101" s="8">
        <f>MONTH(Table2[[#This Row],[Date]])</f>
        <v>3</v>
      </c>
      <c r="C1101" s="10">
        <v>43917</v>
      </c>
      <c r="D1101" s="8">
        <v>116430</v>
      </c>
      <c r="E1101" s="8">
        <v>85858</v>
      </c>
      <c r="F1101" s="8">
        <v>3.33</v>
      </c>
      <c r="G1101" s="8">
        <v>3.82</v>
      </c>
      <c r="H1101" s="8">
        <v>2.82</v>
      </c>
      <c r="I1101" s="9">
        <f>(Table2[[#This Row],[Total Yield in Wh]]-Table2[[#This Row],[Target Yield Wh]])/Table2[[#This Row],[Target Yield Wh]] * 100</f>
        <v>35.607631205012929</v>
      </c>
      <c r="J1101" s="8">
        <f>SUM(Table2[[#This Row],[Total Yield in Wh]]-Table2[[#This Row],[Target Yield Wh]])</f>
        <v>30572</v>
      </c>
      <c r="K1101" s="9">
        <f>Table2[[#This Row],[Total Yield in Wh]]*0.001*0.1</f>
        <v>11.643000000000001</v>
      </c>
      <c r="L1101" s="8"/>
      <c r="M1101" s="8"/>
    </row>
    <row r="1102" spans="1:13">
      <c r="A1102" s="8">
        <f t="shared" si="18"/>
        <v>2020</v>
      </c>
      <c r="B1102" s="8">
        <f>MONTH(Table2[[#This Row],[Date]])</f>
        <v>3</v>
      </c>
      <c r="C1102" s="10">
        <v>43916</v>
      </c>
      <c r="D1102" s="8">
        <v>29030</v>
      </c>
      <c r="E1102" s="8">
        <v>85858</v>
      </c>
      <c r="F1102" s="8">
        <v>0.83</v>
      </c>
      <c r="G1102" s="8">
        <v>0.95</v>
      </c>
      <c r="H1102" s="8">
        <v>2.82</v>
      </c>
      <c r="I1102" s="9">
        <f>(Table2[[#This Row],[Total Yield in Wh]]-Table2[[#This Row],[Target Yield Wh]])/Table2[[#This Row],[Target Yield Wh]] * 100</f>
        <v>-66.18835752055719</v>
      </c>
      <c r="J1102" s="8">
        <f>SUM(Table2[[#This Row],[Total Yield in Wh]]-Table2[[#This Row],[Target Yield Wh]])</f>
        <v>-56828</v>
      </c>
      <c r="K1102" s="9">
        <f>Table2[[#This Row],[Total Yield in Wh]]*0.001*0.1</f>
        <v>2.9030000000000005</v>
      </c>
      <c r="L1102" s="8"/>
      <c r="M1102" s="8"/>
    </row>
    <row r="1103" spans="1:13">
      <c r="A1103" s="8">
        <f t="shared" si="18"/>
        <v>2020</v>
      </c>
      <c r="B1103" s="8">
        <f>MONTH(Table2[[#This Row],[Date]])</f>
        <v>3</v>
      </c>
      <c r="C1103" s="10">
        <v>43915</v>
      </c>
      <c r="D1103" s="8">
        <v>75110</v>
      </c>
      <c r="E1103" s="8">
        <v>85858</v>
      </c>
      <c r="F1103" s="8">
        <v>2.15</v>
      </c>
      <c r="G1103" s="8">
        <v>2.46</v>
      </c>
      <c r="H1103" s="8">
        <v>2.82</v>
      </c>
      <c r="I1103" s="9">
        <f>(Table2[[#This Row],[Total Yield in Wh]]-Table2[[#This Row],[Target Yield Wh]])/Table2[[#This Row],[Target Yield Wh]] * 100</f>
        <v>-12.51834424281954</v>
      </c>
      <c r="J1103" s="8">
        <f>SUM(Table2[[#This Row],[Total Yield in Wh]]-Table2[[#This Row],[Target Yield Wh]])</f>
        <v>-10748</v>
      </c>
      <c r="K1103" s="9">
        <f>Table2[[#This Row],[Total Yield in Wh]]*0.001*0.1</f>
        <v>7.5110000000000001</v>
      </c>
      <c r="L1103" s="8"/>
      <c r="M1103" s="8"/>
    </row>
    <row r="1104" spans="1:13">
      <c r="A1104" s="8">
        <f t="shared" si="18"/>
        <v>2020</v>
      </c>
      <c r="B1104" s="8">
        <f>MONTH(Table2[[#This Row],[Date]])</f>
        <v>3</v>
      </c>
      <c r="C1104" s="10">
        <v>43914</v>
      </c>
      <c r="D1104" s="8">
        <v>109950</v>
      </c>
      <c r="E1104" s="8">
        <v>85858</v>
      </c>
      <c r="F1104" s="8">
        <v>3.14</v>
      </c>
      <c r="G1104" s="8">
        <v>3.61</v>
      </c>
      <c r="H1104" s="8">
        <v>2.82</v>
      </c>
      <c r="I1104" s="9">
        <f>(Table2[[#This Row],[Total Yield in Wh]]-Table2[[#This Row],[Target Yield Wh]])/Table2[[#This Row],[Target Yield Wh]] * 100</f>
        <v>28.060285587831068</v>
      </c>
      <c r="J1104" s="8">
        <f>SUM(Table2[[#This Row],[Total Yield in Wh]]-Table2[[#This Row],[Target Yield Wh]])</f>
        <v>24092</v>
      </c>
      <c r="K1104" s="9">
        <f>Table2[[#This Row],[Total Yield in Wh]]*0.001*0.1</f>
        <v>10.995000000000001</v>
      </c>
      <c r="L1104" s="8"/>
      <c r="M1104" s="8"/>
    </row>
    <row r="1105" spans="1:13">
      <c r="A1105" s="8">
        <f t="shared" si="18"/>
        <v>2020</v>
      </c>
      <c r="B1105" s="8">
        <f>MONTH(Table2[[#This Row],[Date]])</f>
        <v>3</v>
      </c>
      <c r="C1105" s="10">
        <v>43913</v>
      </c>
      <c r="D1105" s="8">
        <v>86930</v>
      </c>
      <c r="E1105" s="8">
        <v>85858</v>
      </c>
      <c r="F1105" s="8">
        <v>2.4900000000000002</v>
      </c>
      <c r="G1105" s="8">
        <v>2.85</v>
      </c>
      <c r="H1105" s="8">
        <v>2.82</v>
      </c>
      <c r="I1105" s="9">
        <f>(Table2[[#This Row],[Total Yield in Wh]]-Table2[[#This Row],[Target Yield Wh]])/Table2[[#This Row],[Target Yield Wh]] * 100</f>
        <v>1.2485732255584803</v>
      </c>
      <c r="J1105" s="8">
        <f>SUM(Table2[[#This Row],[Total Yield in Wh]]-Table2[[#This Row],[Target Yield Wh]])</f>
        <v>1072</v>
      </c>
      <c r="K1105" s="9">
        <f>Table2[[#This Row],[Total Yield in Wh]]*0.001*0.1</f>
        <v>8.6930000000000014</v>
      </c>
      <c r="L1105" s="8"/>
      <c r="M1105" s="8"/>
    </row>
    <row r="1106" spans="1:13">
      <c r="A1106" s="8">
        <f t="shared" si="18"/>
        <v>2020</v>
      </c>
      <c r="B1106" s="8">
        <f>MONTH(Table2[[#This Row],[Date]])</f>
        <v>3</v>
      </c>
      <c r="C1106" s="10">
        <v>43912</v>
      </c>
      <c r="D1106" s="8">
        <v>87620</v>
      </c>
      <c r="E1106" s="8">
        <v>85858</v>
      </c>
      <c r="F1106" s="8">
        <v>2.5</v>
      </c>
      <c r="G1106" s="8">
        <v>2.87</v>
      </c>
      <c r="H1106" s="8">
        <v>2.82</v>
      </c>
      <c r="I1106" s="9">
        <f>(Table2[[#This Row],[Total Yield in Wh]]-Table2[[#This Row],[Target Yield Wh]])/Table2[[#This Row],[Target Yield Wh]] * 100</f>
        <v>2.0522257681287708</v>
      </c>
      <c r="J1106" s="8">
        <f>SUM(Table2[[#This Row],[Total Yield in Wh]]-Table2[[#This Row],[Target Yield Wh]])</f>
        <v>1762</v>
      </c>
      <c r="K1106" s="9">
        <f>Table2[[#This Row],[Total Yield in Wh]]*0.001*0.1</f>
        <v>8.7620000000000005</v>
      </c>
      <c r="L1106" s="8"/>
      <c r="M1106" s="8"/>
    </row>
    <row r="1107" spans="1:13">
      <c r="A1107" s="8">
        <f t="shared" si="18"/>
        <v>2020</v>
      </c>
      <c r="B1107" s="8">
        <f>MONTH(Table2[[#This Row],[Date]])</f>
        <v>3</v>
      </c>
      <c r="C1107" s="10">
        <v>43911</v>
      </c>
      <c r="D1107" s="8">
        <v>208670</v>
      </c>
      <c r="E1107" s="8">
        <v>85858</v>
      </c>
      <c r="F1107" s="8">
        <v>5.97</v>
      </c>
      <c r="G1107" s="8">
        <v>6.84</v>
      </c>
      <c r="H1107" s="8">
        <v>2.82</v>
      </c>
      <c r="I1107" s="9">
        <f>(Table2[[#This Row],[Total Yield in Wh]]-Table2[[#This Row],[Target Yield Wh]])/Table2[[#This Row],[Target Yield Wh]] * 100</f>
        <v>143.04083486687321</v>
      </c>
      <c r="J1107" s="8">
        <f>SUM(Table2[[#This Row],[Total Yield in Wh]]-Table2[[#This Row],[Target Yield Wh]])</f>
        <v>122812</v>
      </c>
      <c r="K1107" s="9">
        <f>Table2[[#This Row],[Total Yield in Wh]]*0.001*0.1</f>
        <v>20.867000000000004</v>
      </c>
      <c r="L1107" s="8"/>
      <c r="M1107" s="8"/>
    </row>
    <row r="1108" spans="1:13">
      <c r="A1108" s="8">
        <f t="shared" si="18"/>
        <v>2020</v>
      </c>
      <c r="B1108" s="8">
        <f>MONTH(Table2[[#This Row],[Date]])</f>
        <v>3</v>
      </c>
      <c r="C1108" s="10">
        <v>43910</v>
      </c>
      <c r="D1108" s="8">
        <v>87500</v>
      </c>
      <c r="E1108" s="8">
        <v>85858</v>
      </c>
      <c r="F1108" s="8">
        <v>2.5</v>
      </c>
      <c r="G1108" s="8">
        <v>2.87</v>
      </c>
      <c r="H1108" s="8">
        <v>2.82</v>
      </c>
      <c r="I1108" s="9">
        <f>(Table2[[#This Row],[Total Yield in Wh]]-Table2[[#This Row],[Target Yield Wh]])/Table2[[#This Row],[Target Yield Wh]] * 100</f>
        <v>1.9124601085513289</v>
      </c>
      <c r="J1108" s="8">
        <f>SUM(Table2[[#This Row],[Total Yield in Wh]]-Table2[[#This Row],[Target Yield Wh]])</f>
        <v>1642</v>
      </c>
      <c r="K1108" s="9">
        <f>Table2[[#This Row],[Total Yield in Wh]]*0.001*0.1</f>
        <v>8.75</v>
      </c>
      <c r="L1108" s="8"/>
      <c r="M1108" s="8"/>
    </row>
    <row r="1109" spans="1:13">
      <c r="A1109" s="8">
        <f t="shared" si="18"/>
        <v>2020</v>
      </c>
      <c r="B1109" s="8">
        <f>MONTH(Table2[[#This Row],[Date]])</f>
        <v>3</v>
      </c>
      <c r="C1109" s="10">
        <v>43909</v>
      </c>
      <c r="D1109" s="8">
        <v>15630</v>
      </c>
      <c r="E1109" s="8">
        <v>85858</v>
      </c>
      <c r="F1109" s="8">
        <v>0.45</v>
      </c>
      <c r="G1109" s="8">
        <v>0.51</v>
      </c>
      <c r="H1109" s="8">
        <v>2.82</v>
      </c>
      <c r="I1109" s="9">
        <f>(Table2[[#This Row],[Total Yield in Wh]]-Table2[[#This Row],[Target Yield Wh]])/Table2[[#This Row],[Target Yield Wh]] * 100</f>
        <v>-81.795522840038203</v>
      </c>
      <c r="J1109" s="8">
        <f>SUM(Table2[[#This Row],[Total Yield in Wh]]-Table2[[#This Row],[Target Yield Wh]])</f>
        <v>-70228</v>
      </c>
      <c r="K1109" s="9">
        <f>Table2[[#This Row],[Total Yield in Wh]]*0.001*0.1</f>
        <v>1.5630000000000002</v>
      </c>
      <c r="L1109" s="8"/>
      <c r="M1109" s="8"/>
    </row>
    <row r="1110" spans="1:13">
      <c r="A1110" s="8">
        <f t="shared" si="18"/>
        <v>2020</v>
      </c>
      <c r="B1110" s="8">
        <f>MONTH(Table2[[#This Row],[Date]])</f>
        <v>3</v>
      </c>
      <c r="C1110" s="10">
        <v>43908</v>
      </c>
      <c r="D1110" s="8">
        <v>6470</v>
      </c>
      <c r="E1110" s="8">
        <v>85858</v>
      </c>
      <c r="F1110" s="8">
        <v>0.18</v>
      </c>
      <c r="G1110" s="8">
        <v>0.21</v>
      </c>
      <c r="H1110" s="8">
        <v>2.82</v>
      </c>
      <c r="I1110" s="9">
        <f>(Table2[[#This Row],[Total Yield in Wh]]-Table2[[#This Row],[Target Yield Wh]])/Table2[[#This Row],[Target Yield Wh]] * 100</f>
        <v>-92.464301521116269</v>
      </c>
      <c r="J1110" s="8">
        <f>SUM(Table2[[#This Row],[Total Yield in Wh]]-Table2[[#This Row],[Target Yield Wh]])</f>
        <v>-79388</v>
      </c>
      <c r="K1110" s="9">
        <f>Table2[[#This Row],[Total Yield in Wh]]*0.001*0.1</f>
        <v>0.64700000000000002</v>
      </c>
      <c r="L1110" s="8"/>
      <c r="M1110" s="8"/>
    </row>
    <row r="1111" spans="1:13">
      <c r="A1111" s="8">
        <f t="shared" si="18"/>
        <v>2020</v>
      </c>
      <c r="B1111" s="8">
        <f>MONTH(Table2[[#This Row],[Date]])</f>
        <v>3</v>
      </c>
      <c r="C1111" s="10">
        <v>43907</v>
      </c>
      <c r="D1111" s="8">
        <v>197920</v>
      </c>
      <c r="E1111" s="8">
        <v>85858</v>
      </c>
      <c r="F1111" s="8">
        <v>5.66</v>
      </c>
      <c r="G1111" s="8">
        <v>6.49</v>
      </c>
      <c r="H1111" s="8">
        <v>2.82</v>
      </c>
      <c r="I1111" s="9">
        <f>(Table2[[#This Row],[Total Yield in Wh]]-Table2[[#This Row],[Target Yield Wh]])/Table2[[#This Row],[Target Yield Wh]] * 100</f>
        <v>130.52016119639404</v>
      </c>
      <c r="J1111" s="8">
        <f>SUM(Table2[[#This Row],[Total Yield in Wh]]-Table2[[#This Row],[Target Yield Wh]])</f>
        <v>112062</v>
      </c>
      <c r="K1111" s="9">
        <f>Table2[[#This Row],[Total Yield in Wh]]*0.001*0.1</f>
        <v>19.792000000000002</v>
      </c>
      <c r="L1111" s="8"/>
      <c r="M1111" s="8"/>
    </row>
    <row r="1112" spans="1:13">
      <c r="A1112" s="8">
        <f t="shared" si="18"/>
        <v>2020</v>
      </c>
      <c r="B1112" s="8">
        <f>MONTH(Table2[[#This Row],[Date]])</f>
        <v>3</v>
      </c>
      <c r="C1112" s="10">
        <v>43906</v>
      </c>
      <c r="D1112" s="8">
        <v>44910</v>
      </c>
      <c r="E1112" s="8">
        <v>85858</v>
      </c>
      <c r="F1112" s="8">
        <v>1.28</v>
      </c>
      <c r="G1112" s="8">
        <v>1.47</v>
      </c>
      <c r="H1112" s="8">
        <v>2.82</v>
      </c>
      <c r="I1112" s="9">
        <f>(Table2[[#This Row],[Total Yield in Wh]]-Table2[[#This Row],[Target Yield Wh]])/Table2[[#This Row],[Target Yield Wh]] * 100</f>
        <v>-47.6927019031424</v>
      </c>
      <c r="J1112" s="8">
        <f>SUM(Table2[[#This Row],[Total Yield in Wh]]-Table2[[#This Row],[Target Yield Wh]])</f>
        <v>-40948</v>
      </c>
      <c r="K1112" s="9">
        <f>Table2[[#This Row],[Total Yield in Wh]]*0.001*0.1</f>
        <v>4.4910000000000005</v>
      </c>
      <c r="L1112" s="8"/>
      <c r="M1112" s="8"/>
    </row>
    <row r="1113" spans="1:13">
      <c r="A1113" s="8">
        <f t="shared" si="18"/>
        <v>2020</v>
      </c>
      <c r="B1113" s="8">
        <f>MONTH(Table2[[#This Row],[Date]])</f>
        <v>3</v>
      </c>
      <c r="C1113" s="10">
        <v>43905</v>
      </c>
      <c r="D1113" s="8">
        <v>124360</v>
      </c>
      <c r="E1113" s="8">
        <v>85858</v>
      </c>
      <c r="F1113" s="8">
        <v>3.56</v>
      </c>
      <c r="G1113" s="8">
        <v>4.08</v>
      </c>
      <c r="H1113" s="8">
        <v>2.82</v>
      </c>
      <c r="I1113" s="9">
        <f>(Table2[[#This Row],[Total Yield in Wh]]-Table2[[#This Row],[Target Yield Wh]])/Table2[[#This Row],[Target Yield Wh]] * 100</f>
        <v>44.843811875422205</v>
      </c>
      <c r="J1113" s="8">
        <f>SUM(Table2[[#This Row],[Total Yield in Wh]]-Table2[[#This Row],[Target Yield Wh]])</f>
        <v>38502</v>
      </c>
      <c r="K1113" s="9">
        <f>Table2[[#This Row],[Total Yield in Wh]]*0.001*0.1</f>
        <v>12.436</v>
      </c>
      <c r="L1113" s="8"/>
      <c r="M1113" s="8"/>
    </row>
    <row r="1114" spans="1:13">
      <c r="A1114" s="8">
        <f t="shared" si="18"/>
        <v>2020</v>
      </c>
      <c r="B1114" s="8">
        <f>MONTH(Table2[[#This Row],[Date]])</f>
        <v>3</v>
      </c>
      <c r="C1114" s="10">
        <v>43904</v>
      </c>
      <c r="D1114" s="8">
        <v>49010</v>
      </c>
      <c r="E1114" s="8">
        <v>85858</v>
      </c>
      <c r="F1114" s="8">
        <v>1.4</v>
      </c>
      <c r="G1114" s="8">
        <v>1.61</v>
      </c>
      <c r="H1114" s="8">
        <v>2.82</v>
      </c>
      <c r="I1114" s="9">
        <f>(Table2[[#This Row],[Total Yield in Wh]]-Table2[[#This Row],[Target Yield Wh]])/Table2[[#This Row],[Target Yield Wh]] * 100</f>
        <v>-42.917375200913135</v>
      </c>
      <c r="J1114" s="8">
        <f>SUM(Table2[[#This Row],[Total Yield in Wh]]-Table2[[#This Row],[Target Yield Wh]])</f>
        <v>-36848</v>
      </c>
      <c r="K1114" s="9">
        <f>Table2[[#This Row],[Total Yield in Wh]]*0.001*0.1</f>
        <v>4.9009999999999998</v>
      </c>
      <c r="L1114" s="8"/>
      <c r="M1114" s="8"/>
    </row>
    <row r="1115" spans="1:13">
      <c r="A1115" s="8">
        <f t="shared" si="18"/>
        <v>2020</v>
      </c>
      <c r="B1115" s="8">
        <f>MONTH(Table2[[#This Row],[Date]])</f>
        <v>3</v>
      </c>
      <c r="C1115" s="10">
        <v>43903</v>
      </c>
      <c r="D1115" s="8">
        <v>200780</v>
      </c>
      <c r="E1115" s="8">
        <v>85858</v>
      </c>
      <c r="F1115" s="8">
        <v>5.74</v>
      </c>
      <c r="G1115" s="8">
        <v>6.59</v>
      </c>
      <c r="H1115" s="8">
        <v>2.82</v>
      </c>
      <c r="I1115" s="9">
        <f>(Table2[[#This Row],[Total Yield in Wh]]-Table2[[#This Row],[Target Yield Wh]])/Table2[[#This Row],[Target Yield Wh]] * 100</f>
        <v>133.85124274965642</v>
      </c>
      <c r="J1115" s="8">
        <f>SUM(Table2[[#This Row],[Total Yield in Wh]]-Table2[[#This Row],[Target Yield Wh]])</f>
        <v>114922</v>
      </c>
      <c r="K1115" s="9">
        <f>Table2[[#This Row],[Total Yield in Wh]]*0.001*0.1</f>
        <v>20.078000000000003</v>
      </c>
      <c r="L1115" s="8"/>
      <c r="M1115" s="8"/>
    </row>
    <row r="1116" spans="1:13">
      <c r="A1116" s="8">
        <f t="shared" si="18"/>
        <v>2020</v>
      </c>
      <c r="B1116" s="8">
        <f>MONTH(Table2[[#This Row],[Date]])</f>
        <v>3</v>
      </c>
      <c r="C1116" s="10">
        <v>43902</v>
      </c>
      <c r="D1116" s="8">
        <v>45700</v>
      </c>
      <c r="E1116" s="8">
        <v>85858</v>
      </c>
      <c r="F1116" s="8">
        <v>1.31</v>
      </c>
      <c r="G1116" s="8">
        <v>1.5</v>
      </c>
      <c r="H1116" s="8">
        <v>2.82</v>
      </c>
      <c r="I1116" s="9">
        <f>(Table2[[#This Row],[Total Yield in Wh]]-Table2[[#This Row],[Target Yield Wh]])/Table2[[#This Row],[Target Yield Wh]] * 100</f>
        <v>-46.772577977590906</v>
      </c>
      <c r="J1116" s="8">
        <f>SUM(Table2[[#This Row],[Total Yield in Wh]]-Table2[[#This Row],[Target Yield Wh]])</f>
        <v>-40158</v>
      </c>
      <c r="K1116" s="9">
        <f>Table2[[#This Row],[Total Yield in Wh]]*0.001*0.1</f>
        <v>4.57</v>
      </c>
      <c r="L1116" s="8"/>
      <c r="M1116" s="8"/>
    </row>
    <row r="1117" spans="1:13">
      <c r="A1117" s="8">
        <f t="shared" si="18"/>
        <v>2020</v>
      </c>
      <c r="B1117" s="8">
        <f>MONTH(Table2[[#This Row],[Date]])</f>
        <v>3</v>
      </c>
      <c r="C1117" s="10">
        <v>43901</v>
      </c>
      <c r="D1117" s="8">
        <v>28060</v>
      </c>
      <c r="E1117" s="8">
        <v>85858</v>
      </c>
      <c r="F1117" s="8">
        <v>0.8</v>
      </c>
      <c r="G1117" s="8">
        <v>0.92</v>
      </c>
      <c r="H1117" s="8">
        <v>2.82</v>
      </c>
      <c r="I1117" s="9">
        <f>(Table2[[#This Row],[Total Yield in Wh]]-Table2[[#This Row],[Target Yield Wh]])/Table2[[#This Row],[Target Yield Wh]] * 100</f>
        <v>-67.318129935474857</v>
      </c>
      <c r="J1117" s="8">
        <f>SUM(Table2[[#This Row],[Total Yield in Wh]]-Table2[[#This Row],[Target Yield Wh]])</f>
        <v>-57798</v>
      </c>
      <c r="K1117" s="9">
        <f>Table2[[#This Row],[Total Yield in Wh]]*0.001*0.1</f>
        <v>2.8060000000000005</v>
      </c>
      <c r="L1117" s="8"/>
      <c r="M1117" s="8"/>
    </row>
    <row r="1118" spans="1:13">
      <c r="A1118" s="8">
        <f t="shared" si="18"/>
        <v>2020</v>
      </c>
      <c r="B1118" s="8">
        <f>MONTH(Table2[[#This Row],[Date]])</f>
        <v>3</v>
      </c>
      <c r="C1118" s="10">
        <v>43900</v>
      </c>
      <c r="D1118" s="8">
        <v>183900</v>
      </c>
      <c r="E1118" s="8">
        <v>85858</v>
      </c>
      <c r="F1118" s="8">
        <v>5.26</v>
      </c>
      <c r="G1118" s="8">
        <v>6.03</v>
      </c>
      <c r="H1118" s="8">
        <v>2.82</v>
      </c>
      <c r="I1118" s="9">
        <f>(Table2[[#This Row],[Total Yield in Wh]]-Table2[[#This Row],[Target Yield Wh]])/Table2[[#This Row],[Target Yield Wh]] * 100</f>
        <v>114.19087330242958</v>
      </c>
      <c r="J1118" s="8">
        <f>SUM(Table2[[#This Row],[Total Yield in Wh]]-Table2[[#This Row],[Target Yield Wh]])</f>
        <v>98042</v>
      </c>
      <c r="K1118" s="9">
        <f>Table2[[#This Row],[Total Yield in Wh]]*0.001*0.1</f>
        <v>18.39</v>
      </c>
      <c r="L1118" s="8"/>
      <c r="M1118" s="8"/>
    </row>
    <row r="1119" spans="1:13">
      <c r="A1119" s="8">
        <f t="shared" si="18"/>
        <v>2020</v>
      </c>
      <c r="B1119" s="8">
        <f>MONTH(Table2[[#This Row],[Date]])</f>
        <v>3</v>
      </c>
      <c r="C1119" s="10">
        <v>43899</v>
      </c>
      <c r="D1119" s="8">
        <v>15590</v>
      </c>
      <c r="E1119" s="8">
        <v>85858</v>
      </c>
      <c r="F1119" s="8">
        <v>0.45</v>
      </c>
      <c r="G1119" s="8">
        <v>0.51</v>
      </c>
      <c r="H1119" s="8">
        <v>2.82</v>
      </c>
      <c r="I1119" s="9">
        <f>(Table2[[#This Row],[Total Yield in Wh]]-Table2[[#This Row],[Target Yield Wh]])/Table2[[#This Row],[Target Yield Wh]] * 100</f>
        <v>-81.842111393230681</v>
      </c>
      <c r="J1119" s="8">
        <f>SUM(Table2[[#This Row],[Total Yield in Wh]]-Table2[[#This Row],[Target Yield Wh]])</f>
        <v>-70268</v>
      </c>
      <c r="K1119" s="9">
        <f>Table2[[#This Row],[Total Yield in Wh]]*0.001*0.1</f>
        <v>1.5590000000000002</v>
      </c>
      <c r="L1119" s="8"/>
      <c r="M1119" s="8"/>
    </row>
    <row r="1120" spans="1:13">
      <c r="A1120" s="8">
        <f t="shared" si="18"/>
        <v>2020</v>
      </c>
      <c r="B1120" s="8">
        <f>MONTH(Table2[[#This Row],[Date]])</f>
        <v>3</v>
      </c>
      <c r="C1120" s="10">
        <v>43898</v>
      </c>
      <c r="D1120" s="8">
        <v>163350</v>
      </c>
      <c r="E1120" s="8">
        <v>85858</v>
      </c>
      <c r="F1120" s="8">
        <v>4.67</v>
      </c>
      <c r="G1120" s="8">
        <v>5.36</v>
      </c>
      <c r="H1120" s="8">
        <v>2.82</v>
      </c>
      <c r="I1120" s="9">
        <f>(Table2[[#This Row],[Total Yield in Wh]]-Table2[[#This Row],[Target Yield Wh]])/Table2[[#This Row],[Target Yield Wh]] * 100</f>
        <v>90.25600409979269</v>
      </c>
      <c r="J1120" s="8">
        <f>SUM(Table2[[#This Row],[Total Yield in Wh]]-Table2[[#This Row],[Target Yield Wh]])</f>
        <v>77492</v>
      </c>
      <c r="K1120" s="9">
        <f>Table2[[#This Row],[Total Yield in Wh]]*0.001*0.1</f>
        <v>16.335000000000001</v>
      </c>
      <c r="L1120" s="8"/>
      <c r="M1120" s="8"/>
    </row>
    <row r="1121" spans="1:13">
      <c r="A1121" s="8">
        <f t="shared" si="18"/>
        <v>2020</v>
      </c>
      <c r="B1121" s="8">
        <f>MONTH(Table2[[#This Row],[Date]])</f>
        <v>3</v>
      </c>
      <c r="C1121" s="10">
        <v>43897</v>
      </c>
      <c r="D1121" s="8">
        <v>181490</v>
      </c>
      <c r="E1121" s="8">
        <v>85858</v>
      </c>
      <c r="F1121" s="8">
        <v>5.19</v>
      </c>
      <c r="G1121" s="8">
        <v>5.95</v>
      </c>
      <c r="H1121" s="8">
        <v>2.82</v>
      </c>
      <c r="I1121" s="9">
        <f>(Table2[[#This Row],[Total Yield in Wh]]-Table2[[#This Row],[Target Yield Wh]])/Table2[[#This Row],[Target Yield Wh]] * 100</f>
        <v>111.38391297258264</v>
      </c>
      <c r="J1121" s="8">
        <f>SUM(Table2[[#This Row],[Total Yield in Wh]]-Table2[[#This Row],[Target Yield Wh]])</f>
        <v>95632</v>
      </c>
      <c r="K1121" s="9">
        <f>Table2[[#This Row],[Total Yield in Wh]]*0.001*0.1</f>
        <v>18.149000000000001</v>
      </c>
      <c r="L1121" s="8"/>
      <c r="M1121" s="8"/>
    </row>
    <row r="1122" spans="1:13">
      <c r="A1122" s="8">
        <f t="shared" si="18"/>
        <v>2020</v>
      </c>
      <c r="B1122" s="8">
        <f>MONTH(Table2[[#This Row],[Date]])</f>
        <v>3</v>
      </c>
      <c r="C1122" s="10">
        <v>43896</v>
      </c>
      <c r="D1122" s="8">
        <v>187950</v>
      </c>
      <c r="E1122" s="8">
        <v>85858</v>
      </c>
      <c r="F1122" s="8">
        <v>5.37</v>
      </c>
      <c r="G1122" s="8">
        <v>6.16</v>
      </c>
      <c r="H1122" s="8">
        <v>2.82</v>
      </c>
      <c r="I1122" s="9">
        <f>(Table2[[#This Row],[Total Yield in Wh]]-Table2[[#This Row],[Target Yield Wh]])/Table2[[#This Row],[Target Yield Wh]] * 100</f>
        <v>118.90796431316826</v>
      </c>
      <c r="J1122" s="8">
        <f>SUM(Table2[[#This Row],[Total Yield in Wh]]-Table2[[#This Row],[Target Yield Wh]])</f>
        <v>102092</v>
      </c>
      <c r="K1122" s="9">
        <f>Table2[[#This Row],[Total Yield in Wh]]*0.001*0.1</f>
        <v>18.795000000000002</v>
      </c>
      <c r="L1122" s="8"/>
      <c r="M1122" s="8"/>
    </row>
    <row r="1123" spans="1:13">
      <c r="A1123" s="8">
        <f t="shared" si="18"/>
        <v>2020</v>
      </c>
      <c r="B1123" s="8">
        <f>MONTH(Table2[[#This Row],[Date]])</f>
        <v>3</v>
      </c>
      <c r="C1123" s="10">
        <v>43895</v>
      </c>
      <c r="D1123" s="8">
        <v>98990</v>
      </c>
      <c r="E1123" s="8">
        <v>85858</v>
      </c>
      <c r="F1123" s="8">
        <v>2.83</v>
      </c>
      <c r="G1123" s="8">
        <v>3.25</v>
      </c>
      <c r="H1123" s="8">
        <v>2.82</v>
      </c>
      <c r="I1123" s="9">
        <f>(Table2[[#This Row],[Total Yield in Wh]]-Table2[[#This Row],[Target Yield Wh]])/Table2[[#This Row],[Target Yield Wh]] * 100</f>
        <v>15.295022013091383</v>
      </c>
      <c r="J1123" s="8">
        <f>SUM(Table2[[#This Row],[Total Yield in Wh]]-Table2[[#This Row],[Target Yield Wh]])</f>
        <v>13132</v>
      </c>
      <c r="K1123" s="9">
        <f>Table2[[#This Row],[Total Yield in Wh]]*0.001*0.1</f>
        <v>9.8990000000000009</v>
      </c>
      <c r="L1123" s="8"/>
      <c r="M1123" s="8"/>
    </row>
    <row r="1124" spans="1:13">
      <c r="A1124" s="8">
        <f t="shared" si="18"/>
        <v>2020</v>
      </c>
      <c r="B1124" s="8">
        <f>MONTH(Table2[[#This Row],[Date]])</f>
        <v>3</v>
      </c>
      <c r="C1124" s="10">
        <v>43894</v>
      </c>
      <c r="D1124" s="8">
        <v>181450</v>
      </c>
      <c r="E1124" s="8">
        <v>85858</v>
      </c>
      <c r="F1124" s="8">
        <v>5.19</v>
      </c>
      <c r="G1124" s="8">
        <v>5.95</v>
      </c>
      <c r="H1124" s="8">
        <v>2.82</v>
      </c>
      <c r="I1124" s="9">
        <f>(Table2[[#This Row],[Total Yield in Wh]]-Table2[[#This Row],[Target Yield Wh]])/Table2[[#This Row],[Target Yield Wh]] * 100</f>
        <v>111.33732441939014</v>
      </c>
      <c r="J1124" s="8">
        <f>SUM(Table2[[#This Row],[Total Yield in Wh]]-Table2[[#This Row],[Target Yield Wh]])</f>
        <v>95592</v>
      </c>
      <c r="K1124" s="9">
        <f>Table2[[#This Row],[Total Yield in Wh]]*0.001*0.1</f>
        <v>18.145000000000003</v>
      </c>
      <c r="L1124" s="8"/>
      <c r="M1124" s="8"/>
    </row>
    <row r="1125" spans="1:13">
      <c r="A1125" s="8">
        <f t="shared" si="18"/>
        <v>2020</v>
      </c>
      <c r="B1125" s="8">
        <f>MONTH(Table2[[#This Row],[Date]])</f>
        <v>3</v>
      </c>
      <c r="C1125" s="10">
        <v>43893</v>
      </c>
      <c r="D1125" s="8">
        <v>103440</v>
      </c>
      <c r="E1125" s="8">
        <v>85858</v>
      </c>
      <c r="F1125" s="8">
        <v>2.96</v>
      </c>
      <c r="G1125" s="8">
        <v>3.39</v>
      </c>
      <c r="H1125" s="8">
        <v>2.82</v>
      </c>
      <c r="I1125" s="9">
        <f>(Table2[[#This Row],[Total Yield in Wh]]-Table2[[#This Row],[Target Yield Wh]])/Table2[[#This Row],[Target Yield Wh]] * 100</f>
        <v>20.477998555754851</v>
      </c>
      <c r="J1125" s="8">
        <f>SUM(Table2[[#This Row],[Total Yield in Wh]]-Table2[[#This Row],[Target Yield Wh]])</f>
        <v>17582</v>
      </c>
      <c r="K1125" s="9">
        <f>Table2[[#This Row],[Total Yield in Wh]]*0.001*0.1</f>
        <v>10.344000000000001</v>
      </c>
      <c r="L1125" s="8"/>
      <c r="M1125" s="8"/>
    </row>
    <row r="1126" spans="1:13">
      <c r="A1126" s="8">
        <f t="shared" si="18"/>
        <v>2020</v>
      </c>
      <c r="B1126" s="8">
        <f>MONTH(Table2[[#This Row],[Date]])</f>
        <v>3</v>
      </c>
      <c r="C1126" s="10">
        <v>43892</v>
      </c>
      <c r="D1126" s="8">
        <v>148530</v>
      </c>
      <c r="E1126" s="8">
        <v>85858</v>
      </c>
      <c r="F1126" s="8">
        <v>4.25</v>
      </c>
      <c r="G1126" s="8">
        <v>4.87</v>
      </c>
      <c r="H1126" s="8">
        <v>2.82</v>
      </c>
      <c r="I1126" s="9">
        <f>(Table2[[#This Row],[Total Yield in Wh]]-Table2[[#This Row],[Target Yield Wh]])/Table2[[#This Row],[Target Yield Wh]] * 100</f>
        <v>72.994945141978619</v>
      </c>
      <c r="J1126" s="8">
        <f>SUM(Table2[[#This Row],[Total Yield in Wh]]-Table2[[#This Row],[Target Yield Wh]])</f>
        <v>62672</v>
      </c>
      <c r="K1126" s="9">
        <f>Table2[[#This Row],[Total Yield in Wh]]*0.001*0.1</f>
        <v>14.853000000000002</v>
      </c>
      <c r="L1126" s="8"/>
      <c r="M1126" s="8"/>
    </row>
    <row r="1127" spans="1:13">
      <c r="A1127" s="8">
        <f t="shared" si="18"/>
        <v>2020</v>
      </c>
      <c r="B1127" s="8">
        <f>MONTH(Table2[[#This Row],[Date]])</f>
        <v>3</v>
      </c>
      <c r="C1127" s="10">
        <v>43891</v>
      </c>
      <c r="D1127" s="8">
        <v>148030</v>
      </c>
      <c r="E1127" s="8">
        <v>85858</v>
      </c>
      <c r="F1127" s="8">
        <v>4.2300000000000004</v>
      </c>
      <c r="G1127" s="8">
        <v>4.8600000000000003</v>
      </c>
      <c r="H1127" s="8">
        <v>2.82</v>
      </c>
      <c r="I1127" s="9">
        <f>(Table2[[#This Row],[Total Yield in Wh]]-Table2[[#This Row],[Target Yield Wh]])/Table2[[#This Row],[Target Yield Wh]] * 100</f>
        <v>72.412588227072604</v>
      </c>
      <c r="J1127" s="8">
        <f>SUM(Table2[[#This Row],[Total Yield in Wh]]-Table2[[#This Row],[Target Yield Wh]])</f>
        <v>62172</v>
      </c>
      <c r="K1127" s="9">
        <f>Table2[[#This Row],[Total Yield in Wh]]*0.001*0.1</f>
        <v>14.803000000000001</v>
      </c>
      <c r="L1127" s="8"/>
      <c r="M1127" s="8"/>
    </row>
    <row r="1128" spans="1:13">
      <c r="A1128" s="8">
        <f t="shared" si="18"/>
        <v>2020</v>
      </c>
      <c r="B1128" s="8">
        <f>MONTH(Table2[[#This Row],[Date]])</f>
        <v>2</v>
      </c>
      <c r="C1128" s="10">
        <v>43890</v>
      </c>
      <c r="D1128" s="8">
        <v>174880</v>
      </c>
      <c r="E1128" s="8">
        <v>52445</v>
      </c>
      <c r="F1128" s="8">
        <v>5</v>
      </c>
      <c r="G1128" s="8">
        <v>5.74</v>
      </c>
      <c r="H1128" s="8">
        <v>1.72</v>
      </c>
      <c r="I1128" s="9">
        <f>(Table2[[#This Row],[Total Yield in Wh]]-Table2[[#This Row],[Target Yield Wh]])/Table2[[#This Row],[Target Yield Wh]] * 100</f>
        <v>233.45409476594529</v>
      </c>
      <c r="J1128" s="8">
        <f>SUM(Table2[[#This Row],[Total Yield in Wh]]-Table2[[#This Row],[Target Yield Wh]])</f>
        <v>122435</v>
      </c>
      <c r="K1128" s="9">
        <f>Table2[[#This Row],[Total Yield in Wh]]*0.001*0.1</f>
        <v>17.488</v>
      </c>
      <c r="L1128" s="8"/>
      <c r="M1128" s="8"/>
    </row>
    <row r="1129" spans="1:13">
      <c r="A1129" s="8">
        <f t="shared" si="18"/>
        <v>2020</v>
      </c>
      <c r="B1129" s="8">
        <f>MONTH(Table2[[#This Row],[Date]])</f>
        <v>2</v>
      </c>
      <c r="C1129" s="10">
        <v>43889</v>
      </c>
      <c r="D1129" s="8">
        <v>177420</v>
      </c>
      <c r="E1129" s="8">
        <v>52445</v>
      </c>
      <c r="F1129" s="8">
        <v>5.07</v>
      </c>
      <c r="G1129" s="8">
        <v>5.82</v>
      </c>
      <c r="H1129" s="8">
        <v>1.72</v>
      </c>
      <c r="I1129" s="9">
        <f>(Table2[[#This Row],[Total Yield in Wh]]-Table2[[#This Row],[Target Yield Wh]])/Table2[[#This Row],[Target Yield Wh]] * 100</f>
        <v>238.29726380017161</v>
      </c>
      <c r="J1129" s="8">
        <f>SUM(Table2[[#This Row],[Total Yield in Wh]]-Table2[[#This Row],[Target Yield Wh]])</f>
        <v>124975</v>
      </c>
      <c r="K1129" s="9">
        <f>Table2[[#This Row],[Total Yield in Wh]]*0.001*0.1</f>
        <v>17.742000000000001</v>
      </c>
      <c r="L1129" s="8"/>
      <c r="M1129" s="8"/>
    </row>
    <row r="1130" spans="1:13">
      <c r="A1130" s="8">
        <f t="shared" si="18"/>
        <v>2020</v>
      </c>
      <c r="B1130" s="8">
        <f>MONTH(Table2[[#This Row],[Date]])</f>
        <v>2</v>
      </c>
      <c r="C1130" s="10">
        <v>43888</v>
      </c>
      <c r="D1130" s="8">
        <v>132390</v>
      </c>
      <c r="E1130" s="8">
        <v>52445</v>
      </c>
      <c r="F1130" s="8">
        <v>3.78</v>
      </c>
      <c r="G1130" s="8">
        <v>4.34</v>
      </c>
      <c r="H1130" s="8">
        <v>1.72</v>
      </c>
      <c r="I1130" s="9">
        <f>(Table2[[#This Row],[Total Yield in Wh]]-Table2[[#This Row],[Target Yield Wh]])/Table2[[#This Row],[Target Yield Wh]] * 100</f>
        <v>152.43588521308038</v>
      </c>
      <c r="J1130" s="8">
        <f>SUM(Table2[[#This Row],[Total Yield in Wh]]-Table2[[#This Row],[Target Yield Wh]])</f>
        <v>79945</v>
      </c>
      <c r="K1130" s="9">
        <f>Table2[[#This Row],[Total Yield in Wh]]*0.001*0.1</f>
        <v>13.239000000000003</v>
      </c>
      <c r="L1130" s="8"/>
      <c r="M1130" s="8"/>
    </row>
    <row r="1131" spans="1:13">
      <c r="A1131" s="8">
        <f t="shared" si="18"/>
        <v>2020</v>
      </c>
      <c r="B1131" s="8">
        <f>MONTH(Table2[[#This Row],[Date]])</f>
        <v>2</v>
      </c>
      <c r="C1131" s="10">
        <v>43887</v>
      </c>
      <c r="D1131" s="8">
        <v>82630</v>
      </c>
      <c r="E1131" s="8">
        <v>52445</v>
      </c>
      <c r="F1131" s="8">
        <v>2.36</v>
      </c>
      <c r="G1131" s="8">
        <v>2.71</v>
      </c>
      <c r="H1131" s="8">
        <v>1.72</v>
      </c>
      <c r="I1131" s="9">
        <f>(Table2[[#This Row],[Total Yield in Wh]]-Table2[[#This Row],[Target Yield Wh]])/Table2[[#This Row],[Target Yield Wh]] * 100</f>
        <v>57.555534369339313</v>
      </c>
      <c r="J1131" s="8">
        <f>SUM(Table2[[#This Row],[Total Yield in Wh]]-Table2[[#This Row],[Target Yield Wh]])</f>
        <v>30185</v>
      </c>
      <c r="K1131" s="9">
        <f>Table2[[#This Row],[Total Yield in Wh]]*0.001*0.1</f>
        <v>8.2629999999999999</v>
      </c>
      <c r="L1131" s="8"/>
      <c r="M1131" s="8"/>
    </row>
    <row r="1132" spans="1:13">
      <c r="A1132" s="8">
        <f t="shared" si="18"/>
        <v>2020</v>
      </c>
      <c r="B1132" s="8">
        <f>MONTH(Table2[[#This Row],[Date]])</f>
        <v>2</v>
      </c>
      <c r="C1132" s="10">
        <v>43886</v>
      </c>
      <c r="D1132" s="8">
        <v>99720</v>
      </c>
      <c r="E1132" s="8">
        <v>52445</v>
      </c>
      <c r="F1132" s="8">
        <v>2.85</v>
      </c>
      <c r="G1132" s="8">
        <v>3.27</v>
      </c>
      <c r="H1132" s="8">
        <v>1.72</v>
      </c>
      <c r="I1132" s="9">
        <f>(Table2[[#This Row],[Total Yield in Wh]]-Table2[[#This Row],[Target Yield Wh]])/Table2[[#This Row],[Target Yield Wh]] * 100</f>
        <v>90.142053579940892</v>
      </c>
      <c r="J1132" s="8">
        <f>SUM(Table2[[#This Row],[Total Yield in Wh]]-Table2[[#This Row],[Target Yield Wh]])</f>
        <v>47275</v>
      </c>
      <c r="K1132" s="9">
        <f>Table2[[#This Row],[Total Yield in Wh]]*0.001*0.1</f>
        <v>9.9720000000000013</v>
      </c>
      <c r="L1132" s="8"/>
      <c r="M1132" s="8"/>
    </row>
    <row r="1133" spans="1:13">
      <c r="A1133" s="8">
        <f t="shared" si="18"/>
        <v>2020</v>
      </c>
      <c r="B1133" s="8">
        <f>MONTH(Table2[[#This Row],[Date]])</f>
        <v>2</v>
      </c>
      <c r="C1133" s="10">
        <v>43885</v>
      </c>
      <c r="D1133" s="8">
        <v>77760</v>
      </c>
      <c r="E1133" s="8">
        <v>52445</v>
      </c>
      <c r="F1133" s="8">
        <v>2.2200000000000002</v>
      </c>
      <c r="G1133" s="8">
        <v>2.5499999999999998</v>
      </c>
      <c r="H1133" s="8">
        <v>1.72</v>
      </c>
      <c r="I1133" s="9">
        <f>(Table2[[#This Row],[Total Yield in Wh]]-Table2[[#This Row],[Target Yield Wh]])/Table2[[#This Row],[Target Yield Wh]] * 100</f>
        <v>48.269615787968348</v>
      </c>
      <c r="J1133" s="8">
        <f>SUM(Table2[[#This Row],[Total Yield in Wh]]-Table2[[#This Row],[Target Yield Wh]])</f>
        <v>25315</v>
      </c>
      <c r="K1133" s="9">
        <f>Table2[[#This Row],[Total Yield in Wh]]*0.001*0.1</f>
        <v>7.7760000000000007</v>
      </c>
      <c r="L1133" s="8"/>
      <c r="M1133" s="8"/>
    </row>
    <row r="1134" spans="1:13">
      <c r="A1134" s="8">
        <f t="shared" si="18"/>
        <v>2020</v>
      </c>
      <c r="B1134" s="8">
        <f>MONTH(Table2[[#This Row],[Date]])</f>
        <v>2</v>
      </c>
      <c r="C1134" s="10">
        <v>43884</v>
      </c>
      <c r="D1134" s="8">
        <v>49410</v>
      </c>
      <c r="E1134" s="8">
        <v>52445</v>
      </c>
      <c r="F1134" s="8">
        <v>1.41</v>
      </c>
      <c r="G1134" s="8">
        <v>1.62</v>
      </c>
      <c r="H1134" s="8">
        <v>1.72</v>
      </c>
      <c r="I1134" s="9">
        <f>(Table2[[#This Row],[Total Yield in Wh]]-Table2[[#This Row],[Target Yield Wh]])/Table2[[#This Row],[Target Yield Wh]] * 100</f>
        <v>-5.7870149680617784</v>
      </c>
      <c r="J1134" s="8">
        <f>SUM(Table2[[#This Row],[Total Yield in Wh]]-Table2[[#This Row],[Target Yield Wh]])</f>
        <v>-3035</v>
      </c>
      <c r="K1134" s="9">
        <f>Table2[[#This Row],[Total Yield in Wh]]*0.001*0.1</f>
        <v>4.9410000000000007</v>
      </c>
      <c r="L1134" s="8"/>
      <c r="M1134" s="8"/>
    </row>
    <row r="1135" spans="1:13">
      <c r="A1135" s="8">
        <f t="shared" si="18"/>
        <v>2020</v>
      </c>
      <c r="B1135" s="8">
        <f>MONTH(Table2[[#This Row],[Date]])</f>
        <v>2</v>
      </c>
      <c r="C1135" s="10">
        <v>43883</v>
      </c>
      <c r="D1135" s="8">
        <v>2330</v>
      </c>
      <c r="E1135" s="8">
        <v>52445</v>
      </c>
      <c r="F1135" s="8">
        <v>7.0000000000000007E-2</v>
      </c>
      <c r="G1135" s="8">
        <v>0.08</v>
      </c>
      <c r="H1135" s="8">
        <v>1.72</v>
      </c>
      <c r="I1135" s="9">
        <f>(Table2[[#This Row],[Total Yield in Wh]]-Table2[[#This Row],[Target Yield Wh]])/Table2[[#This Row],[Target Yield Wh]] * 100</f>
        <v>-95.557250452855371</v>
      </c>
      <c r="J1135" s="8">
        <f>SUM(Table2[[#This Row],[Total Yield in Wh]]-Table2[[#This Row],[Target Yield Wh]])</f>
        <v>-50115</v>
      </c>
      <c r="K1135" s="9">
        <f>Table2[[#This Row],[Total Yield in Wh]]*0.001*0.1</f>
        <v>0.23300000000000001</v>
      </c>
      <c r="L1135" s="8"/>
      <c r="M1135" s="8"/>
    </row>
    <row r="1136" spans="1:13">
      <c r="A1136" s="8">
        <f t="shared" si="18"/>
        <v>2020</v>
      </c>
      <c r="B1136" s="8">
        <f>MONTH(Table2[[#This Row],[Date]])</f>
        <v>2</v>
      </c>
      <c r="C1136" s="10">
        <v>43882</v>
      </c>
      <c r="D1136" s="8">
        <v>740</v>
      </c>
      <c r="E1136" s="8">
        <v>52445</v>
      </c>
      <c r="F1136" s="8">
        <v>0.02</v>
      </c>
      <c r="G1136" s="8">
        <v>0.02</v>
      </c>
      <c r="H1136" s="8">
        <v>1.72</v>
      </c>
      <c r="I1136" s="9">
        <f>(Table2[[#This Row],[Total Yield in Wh]]-Table2[[#This Row],[Target Yield Wh]])/Table2[[#This Row],[Target Yield Wh]] * 100</f>
        <v>-98.588997997902567</v>
      </c>
      <c r="J1136" s="8">
        <f>SUM(Table2[[#This Row],[Total Yield in Wh]]-Table2[[#This Row],[Target Yield Wh]])</f>
        <v>-51705</v>
      </c>
      <c r="K1136" s="9">
        <f>Table2[[#This Row],[Total Yield in Wh]]*0.001*0.1</f>
        <v>7.3999999999999996E-2</v>
      </c>
      <c r="L1136" s="8"/>
      <c r="M1136" s="8"/>
    </row>
    <row r="1137" spans="1:13">
      <c r="A1137" s="8">
        <f t="shared" si="18"/>
        <v>2020</v>
      </c>
      <c r="B1137" s="8">
        <f>MONTH(Table2[[#This Row],[Date]])</f>
        <v>2</v>
      </c>
      <c r="C1137" s="10">
        <v>43881</v>
      </c>
      <c r="D1137" s="8">
        <v>580</v>
      </c>
      <c r="E1137" s="8">
        <v>52445</v>
      </c>
      <c r="F1137" s="8">
        <v>0.02</v>
      </c>
      <c r="G1137" s="8">
        <v>0.02</v>
      </c>
      <c r="H1137" s="8">
        <v>1.72</v>
      </c>
      <c r="I1137" s="9">
        <f>(Table2[[#This Row],[Total Yield in Wh]]-Table2[[#This Row],[Target Yield Wh]])/Table2[[#This Row],[Target Yield Wh]] * 100</f>
        <v>-98.894079511869577</v>
      </c>
      <c r="J1137" s="8">
        <f>SUM(Table2[[#This Row],[Total Yield in Wh]]-Table2[[#This Row],[Target Yield Wh]])</f>
        <v>-51865</v>
      </c>
      <c r="K1137" s="9">
        <f>Table2[[#This Row],[Total Yield in Wh]]*0.001*0.1</f>
        <v>5.7999999999999996E-2</v>
      </c>
      <c r="L1137" s="8"/>
      <c r="M1137" s="8"/>
    </row>
    <row r="1138" spans="1:13">
      <c r="A1138" s="8">
        <f t="shared" si="18"/>
        <v>2020</v>
      </c>
      <c r="B1138" s="8">
        <f>MONTH(Table2[[#This Row],[Date]])</f>
        <v>2</v>
      </c>
      <c r="C1138" s="10">
        <v>43880</v>
      </c>
      <c r="D1138" s="8">
        <v>450</v>
      </c>
      <c r="E1138" s="8">
        <v>52445</v>
      </c>
      <c r="F1138" s="8">
        <v>0.01</v>
      </c>
      <c r="G1138" s="8">
        <v>0.01</v>
      </c>
      <c r="H1138" s="8">
        <v>1.72</v>
      </c>
      <c r="I1138" s="9">
        <f>(Table2[[#This Row],[Total Yield in Wh]]-Table2[[#This Row],[Target Yield Wh]])/Table2[[#This Row],[Target Yield Wh]] * 100</f>
        <v>-99.141958241967771</v>
      </c>
      <c r="J1138" s="8">
        <f>SUM(Table2[[#This Row],[Total Yield in Wh]]-Table2[[#This Row],[Target Yield Wh]])</f>
        <v>-51995</v>
      </c>
      <c r="K1138" s="9">
        <f>Table2[[#This Row],[Total Yield in Wh]]*0.001*0.1</f>
        <v>4.5000000000000005E-2</v>
      </c>
      <c r="L1138" s="8"/>
      <c r="M1138" s="8"/>
    </row>
    <row r="1139" spans="1:13">
      <c r="A1139" s="8">
        <f t="shared" si="18"/>
        <v>2020</v>
      </c>
      <c r="B1139" s="8">
        <f>MONTH(Table2[[#This Row],[Date]])</f>
        <v>2</v>
      </c>
      <c r="C1139" s="10">
        <v>43879</v>
      </c>
      <c r="D1139" s="8">
        <v>250</v>
      </c>
      <c r="E1139" s="8">
        <v>52445</v>
      </c>
      <c r="F1139" s="8">
        <v>0.01</v>
      </c>
      <c r="G1139" s="8">
        <v>0.01</v>
      </c>
      <c r="H1139" s="8">
        <v>1.72</v>
      </c>
      <c r="I1139" s="9">
        <f>(Table2[[#This Row],[Total Yield in Wh]]-Table2[[#This Row],[Target Yield Wh]])/Table2[[#This Row],[Target Yield Wh]] * 100</f>
        <v>-99.523310134426552</v>
      </c>
      <c r="J1139" s="8">
        <f>SUM(Table2[[#This Row],[Total Yield in Wh]]-Table2[[#This Row],[Target Yield Wh]])</f>
        <v>-52195</v>
      </c>
      <c r="K1139" s="9">
        <f>Table2[[#This Row],[Total Yield in Wh]]*0.001*0.1</f>
        <v>2.5000000000000001E-2</v>
      </c>
      <c r="L1139" s="8"/>
      <c r="M1139" s="8"/>
    </row>
    <row r="1140" spans="1:13">
      <c r="A1140" s="8">
        <f t="shared" si="18"/>
        <v>2020</v>
      </c>
      <c r="B1140" s="8">
        <f>MONTH(Table2[[#This Row],[Date]])</f>
        <v>2</v>
      </c>
      <c r="C1140" s="10">
        <v>43878</v>
      </c>
      <c r="D1140" s="8">
        <v>3890</v>
      </c>
      <c r="E1140" s="8">
        <v>52445</v>
      </c>
      <c r="F1140" s="8">
        <v>0.11</v>
      </c>
      <c r="G1140" s="8">
        <v>0.13</v>
      </c>
      <c r="H1140" s="8">
        <v>1.72</v>
      </c>
      <c r="I1140" s="9">
        <f>(Table2[[#This Row],[Total Yield in Wh]]-Table2[[#This Row],[Target Yield Wh]])/Table2[[#This Row],[Target Yield Wh]] * 100</f>
        <v>-92.582705691676992</v>
      </c>
      <c r="J1140" s="8">
        <f>SUM(Table2[[#This Row],[Total Yield in Wh]]-Table2[[#This Row],[Target Yield Wh]])</f>
        <v>-48555</v>
      </c>
      <c r="K1140" s="9">
        <f>Table2[[#This Row],[Total Yield in Wh]]*0.001*0.1</f>
        <v>0.38900000000000001</v>
      </c>
      <c r="L1140" s="8"/>
      <c r="M1140" s="8"/>
    </row>
    <row r="1141" spans="1:13">
      <c r="A1141" s="8">
        <f t="shared" si="18"/>
        <v>2020</v>
      </c>
      <c r="B1141" s="8">
        <f>MONTH(Table2[[#This Row],[Date]])</f>
        <v>2</v>
      </c>
      <c r="C1141" s="10">
        <v>43877</v>
      </c>
      <c r="D1141" s="8">
        <v>43350</v>
      </c>
      <c r="E1141" s="8">
        <v>52445</v>
      </c>
      <c r="F1141" s="8">
        <v>1.24</v>
      </c>
      <c r="G1141" s="8">
        <v>1.42</v>
      </c>
      <c r="H1141" s="8">
        <v>1.72</v>
      </c>
      <c r="I1141" s="9">
        <f>(Table2[[#This Row],[Total Yield in Wh]]-Table2[[#This Row],[Target Yield Wh]])/Table2[[#This Row],[Target Yield Wh]] * 100</f>
        <v>-17.341977309562399</v>
      </c>
      <c r="J1141" s="8">
        <f>SUM(Table2[[#This Row],[Total Yield in Wh]]-Table2[[#This Row],[Target Yield Wh]])</f>
        <v>-9095</v>
      </c>
      <c r="K1141" s="9">
        <f>Table2[[#This Row],[Total Yield in Wh]]*0.001*0.1</f>
        <v>4.335</v>
      </c>
      <c r="L1141" s="8"/>
      <c r="M1141" s="8"/>
    </row>
    <row r="1142" spans="1:13">
      <c r="A1142" s="8">
        <f t="shared" si="18"/>
        <v>2020</v>
      </c>
      <c r="B1142" s="8">
        <f>MONTH(Table2[[#This Row],[Date]])</f>
        <v>2</v>
      </c>
      <c r="C1142" s="10">
        <v>43876</v>
      </c>
      <c r="D1142" s="8">
        <v>15790</v>
      </c>
      <c r="E1142" s="8">
        <v>52445</v>
      </c>
      <c r="F1142" s="8">
        <v>0.45</v>
      </c>
      <c r="G1142" s="8">
        <v>0.52</v>
      </c>
      <c r="H1142" s="8">
        <v>1.72</v>
      </c>
      <c r="I1142" s="9">
        <f>(Table2[[#This Row],[Total Yield in Wh]]-Table2[[#This Row],[Target Yield Wh]])/Table2[[#This Row],[Target Yield Wh]] * 100</f>
        <v>-69.892268090380398</v>
      </c>
      <c r="J1142" s="8">
        <f>SUM(Table2[[#This Row],[Total Yield in Wh]]-Table2[[#This Row],[Target Yield Wh]])</f>
        <v>-36655</v>
      </c>
      <c r="K1142" s="9">
        <f>Table2[[#This Row],[Total Yield in Wh]]*0.001*0.1</f>
        <v>1.5790000000000002</v>
      </c>
      <c r="L1142" s="8"/>
      <c r="M1142" s="8"/>
    </row>
    <row r="1143" spans="1:13">
      <c r="A1143" s="8">
        <f t="shared" si="18"/>
        <v>2020</v>
      </c>
      <c r="B1143" s="8">
        <f>MONTH(Table2[[#This Row],[Date]])</f>
        <v>2</v>
      </c>
      <c r="C1143" s="10">
        <v>43875</v>
      </c>
      <c r="D1143" s="8">
        <v>17440</v>
      </c>
      <c r="E1143" s="8">
        <v>52445</v>
      </c>
      <c r="F1143" s="8">
        <v>0.5</v>
      </c>
      <c r="G1143" s="8">
        <v>0.56999999999999995</v>
      </c>
      <c r="H1143" s="8">
        <v>1.72</v>
      </c>
      <c r="I1143" s="9">
        <f>(Table2[[#This Row],[Total Yield in Wh]]-Table2[[#This Row],[Target Yield Wh]])/Table2[[#This Row],[Target Yield Wh]] * 100</f>
        <v>-66.746114977595568</v>
      </c>
      <c r="J1143" s="8">
        <f>SUM(Table2[[#This Row],[Total Yield in Wh]]-Table2[[#This Row],[Target Yield Wh]])</f>
        <v>-35005</v>
      </c>
      <c r="K1143" s="9">
        <f>Table2[[#This Row],[Total Yield in Wh]]*0.001*0.1</f>
        <v>1.7440000000000002</v>
      </c>
      <c r="L1143" s="8"/>
      <c r="M1143" s="8"/>
    </row>
    <row r="1144" spans="1:13">
      <c r="A1144" s="8">
        <f t="shared" si="18"/>
        <v>2020</v>
      </c>
      <c r="B1144" s="8">
        <f>MONTH(Table2[[#This Row],[Date]])</f>
        <v>2</v>
      </c>
      <c r="C1144" s="10">
        <v>43874</v>
      </c>
      <c r="D1144" s="8">
        <v>8720</v>
      </c>
      <c r="E1144" s="8">
        <v>52445</v>
      </c>
      <c r="F1144" s="8">
        <v>0.25</v>
      </c>
      <c r="G1144" s="8">
        <v>0.28999999999999998</v>
      </c>
      <c r="H1144" s="8">
        <v>1.72</v>
      </c>
      <c r="I1144" s="9">
        <f>(Table2[[#This Row],[Total Yield in Wh]]-Table2[[#This Row],[Target Yield Wh]])/Table2[[#This Row],[Target Yield Wh]] * 100</f>
        <v>-83.373057488797784</v>
      </c>
      <c r="J1144" s="8">
        <f>SUM(Table2[[#This Row],[Total Yield in Wh]]-Table2[[#This Row],[Target Yield Wh]])</f>
        <v>-43725</v>
      </c>
      <c r="K1144" s="9">
        <f>Table2[[#This Row],[Total Yield in Wh]]*0.001*0.1</f>
        <v>0.87200000000000011</v>
      </c>
      <c r="L1144" s="8"/>
      <c r="M1144" s="8"/>
    </row>
    <row r="1145" spans="1:13">
      <c r="A1145" s="8">
        <f t="shared" si="18"/>
        <v>2020</v>
      </c>
      <c r="B1145" s="8">
        <f>MONTH(Table2[[#This Row],[Date]])</f>
        <v>2</v>
      </c>
      <c r="C1145" s="10">
        <v>43873</v>
      </c>
      <c r="D1145" s="8">
        <v>13310</v>
      </c>
      <c r="E1145" s="8">
        <v>52445</v>
      </c>
      <c r="F1145" s="8">
        <v>0.38</v>
      </c>
      <c r="G1145" s="8">
        <v>0.44</v>
      </c>
      <c r="H1145" s="8">
        <v>1.72</v>
      </c>
      <c r="I1145" s="9">
        <f>(Table2[[#This Row],[Total Yield in Wh]]-Table2[[#This Row],[Target Yield Wh]])/Table2[[#This Row],[Target Yield Wh]] * 100</f>
        <v>-74.621031556869099</v>
      </c>
      <c r="J1145" s="8">
        <f>SUM(Table2[[#This Row],[Total Yield in Wh]]-Table2[[#This Row],[Target Yield Wh]])</f>
        <v>-39135</v>
      </c>
      <c r="K1145" s="9">
        <f>Table2[[#This Row],[Total Yield in Wh]]*0.001*0.1</f>
        <v>1.3310000000000002</v>
      </c>
      <c r="L1145" s="8"/>
      <c r="M1145" s="8"/>
    </row>
    <row r="1146" spans="1:13">
      <c r="A1146" s="8">
        <f t="shared" si="18"/>
        <v>2020</v>
      </c>
      <c r="B1146" s="8">
        <f>MONTH(Table2[[#This Row],[Date]])</f>
        <v>2</v>
      </c>
      <c r="C1146" s="10">
        <v>43872</v>
      </c>
      <c r="D1146" s="8">
        <v>4920</v>
      </c>
      <c r="E1146" s="8">
        <v>52445</v>
      </c>
      <c r="F1146" s="8">
        <v>0.14000000000000001</v>
      </c>
      <c r="G1146" s="8">
        <v>0.16</v>
      </c>
      <c r="H1146" s="8">
        <v>1.72</v>
      </c>
      <c r="I1146" s="9">
        <f>(Table2[[#This Row],[Total Yield in Wh]]-Table2[[#This Row],[Target Yield Wh]])/Table2[[#This Row],[Target Yield Wh]] * 100</f>
        <v>-90.618743445514355</v>
      </c>
      <c r="J1146" s="8">
        <f>SUM(Table2[[#This Row],[Total Yield in Wh]]-Table2[[#This Row],[Target Yield Wh]])</f>
        <v>-47525</v>
      </c>
      <c r="K1146" s="9">
        <f>Table2[[#This Row],[Total Yield in Wh]]*0.001*0.1</f>
        <v>0.49199999999999999</v>
      </c>
      <c r="L1146" s="8"/>
      <c r="M1146" s="8"/>
    </row>
    <row r="1147" spans="1:13">
      <c r="A1147" s="8">
        <f t="shared" si="18"/>
        <v>2020</v>
      </c>
      <c r="B1147" s="8">
        <f>MONTH(Table2[[#This Row],[Date]])</f>
        <v>2</v>
      </c>
      <c r="C1147" s="10">
        <v>43871</v>
      </c>
      <c r="D1147" s="8">
        <v>850</v>
      </c>
      <c r="E1147" s="8">
        <v>52445</v>
      </c>
      <c r="F1147" s="8">
        <v>0.02</v>
      </c>
      <c r="G1147" s="8">
        <v>0.03</v>
      </c>
      <c r="H1147" s="8">
        <v>1.72</v>
      </c>
      <c r="I1147" s="9">
        <f>(Table2[[#This Row],[Total Yield in Wh]]-Table2[[#This Row],[Target Yield Wh]])/Table2[[#This Row],[Target Yield Wh]] * 100</f>
        <v>-98.379254457050251</v>
      </c>
      <c r="J1147" s="8">
        <f>SUM(Table2[[#This Row],[Total Yield in Wh]]-Table2[[#This Row],[Target Yield Wh]])</f>
        <v>-51595</v>
      </c>
      <c r="K1147" s="9">
        <f>Table2[[#This Row],[Total Yield in Wh]]*0.001*0.1</f>
        <v>8.5000000000000006E-2</v>
      </c>
      <c r="L1147" s="8"/>
      <c r="M1147" s="8"/>
    </row>
    <row r="1148" spans="1:13">
      <c r="A1148" s="8">
        <f t="shared" si="18"/>
        <v>2020</v>
      </c>
      <c r="B1148" s="8">
        <f>MONTH(Table2[[#This Row],[Date]])</f>
        <v>2</v>
      </c>
      <c r="C1148" s="10">
        <v>43870</v>
      </c>
      <c r="D1148" s="8">
        <v>880</v>
      </c>
      <c r="E1148" s="8">
        <v>52445</v>
      </c>
      <c r="F1148" s="8">
        <v>0.03</v>
      </c>
      <c r="G1148" s="8">
        <v>0.03</v>
      </c>
      <c r="H1148" s="8">
        <v>1.72</v>
      </c>
      <c r="I1148" s="9">
        <f>(Table2[[#This Row],[Total Yield in Wh]]-Table2[[#This Row],[Target Yield Wh]])/Table2[[#This Row],[Target Yield Wh]] * 100</f>
        <v>-98.322051673181434</v>
      </c>
      <c r="J1148" s="8">
        <f>SUM(Table2[[#This Row],[Total Yield in Wh]]-Table2[[#This Row],[Target Yield Wh]])</f>
        <v>-51565</v>
      </c>
      <c r="K1148" s="9">
        <f>Table2[[#This Row],[Total Yield in Wh]]*0.001*0.1</f>
        <v>8.8000000000000009E-2</v>
      </c>
      <c r="L1148" s="8"/>
      <c r="M1148" s="8"/>
    </row>
    <row r="1149" spans="1:13">
      <c r="A1149" s="8">
        <f t="shared" si="18"/>
        <v>2020</v>
      </c>
      <c r="B1149" s="8">
        <f>MONTH(Table2[[#This Row],[Date]])</f>
        <v>2</v>
      </c>
      <c r="C1149" s="10">
        <v>43869</v>
      </c>
      <c r="D1149" s="8">
        <v>76320</v>
      </c>
      <c r="E1149" s="8">
        <v>52445</v>
      </c>
      <c r="F1149" s="8">
        <v>2.1800000000000002</v>
      </c>
      <c r="G1149" s="8">
        <v>2.5</v>
      </c>
      <c r="H1149" s="8">
        <v>1.72</v>
      </c>
      <c r="I1149" s="9">
        <f>(Table2[[#This Row],[Total Yield in Wh]]-Table2[[#This Row],[Target Yield Wh]])/Table2[[#This Row],[Target Yield Wh]] * 100</f>
        <v>45.523882162265231</v>
      </c>
      <c r="J1149" s="8">
        <f>SUM(Table2[[#This Row],[Total Yield in Wh]]-Table2[[#This Row],[Target Yield Wh]])</f>
        <v>23875</v>
      </c>
      <c r="K1149" s="9">
        <f>Table2[[#This Row],[Total Yield in Wh]]*0.001*0.1</f>
        <v>7.6320000000000014</v>
      </c>
      <c r="L1149" s="8"/>
      <c r="M1149" s="8"/>
    </row>
    <row r="1150" spans="1:13">
      <c r="A1150" s="8">
        <f t="shared" si="18"/>
        <v>2020</v>
      </c>
      <c r="B1150" s="8">
        <f>MONTH(Table2[[#This Row],[Date]])</f>
        <v>2</v>
      </c>
      <c r="C1150" s="10">
        <v>43868</v>
      </c>
      <c r="D1150" s="8">
        <v>105620</v>
      </c>
      <c r="E1150" s="8">
        <v>52445</v>
      </c>
      <c r="F1150" s="8">
        <v>3.02</v>
      </c>
      <c r="G1150" s="8">
        <v>3.46</v>
      </c>
      <c r="H1150" s="8">
        <v>1.72</v>
      </c>
      <c r="I1150" s="9">
        <f>(Table2[[#This Row],[Total Yield in Wh]]-Table2[[#This Row],[Target Yield Wh]])/Table2[[#This Row],[Target Yield Wh]] * 100</f>
        <v>101.39193440747449</v>
      </c>
      <c r="J1150" s="8">
        <f>SUM(Table2[[#This Row],[Total Yield in Wh]]-Table2[[#This Row],[Target Yield Wh]])</f>
        <v>53175</v>
      </c>
      <c r="K1150" s="9">
        <f>Table2[[#This Row],[Total Yield in Wh]]*0.001*0.1</f>
        <v>10.562000000000001</v>
      </c>
      <c r="L1150" s="8"/>
      <c r="M1150" s="8"/>
    </row>
    <row r="1151" spans="1:13">
      <c r="A1151" s="8">
        <f t="shared" si="18"/>
        <v>2020</v>
      </c>
      <c r="B1151" s="8">
        <f>MONTH(Table2[[#This Row],[Date]])</f>
        <v>2</v>
      </c>
      <c r="C1151" s="10">
        <v>43867</v>
      </c>
      <c r="D1151" s="8">
        <v>127790</v>
      </c>
      <c r="E1151" s="8">
        <v>52445</v>
      </c>
      <c r="F1151" s="8">
        <v>3.65</v>
      </c>
      <c r="G1151" s="8">
        <v>4.1900000000000004</v>
      </c>
      <c r="H1151" s="8">
        <v>1.72</v>
      </c>
      <c r="I1151" s="9">
        <f>(Table2[[#This Row],[Total Yield in Wh]]-Table2[[#This Row],[Target Yield Wh]])/Table2[[#This Row],[Target Yield Wh]] * 100</f>
        <v>143.66479168652876</v>
      </c>
      <c r="J1151" s="8">
        <f>SUM(Table2[[#This Row],[Total Yield in Wh]]-Table2[[#This Row],[Target Yield Wh]])</f>
        <v>75345</v>
      </c>
      <c r="K1151" s="9">
        <f>Table2[[#This Row],[Total Yield in Wh]]*0.001*0.1</f>
        <v>12.779000000000002</v>
      </c>
      <c r="L1151" s="8"/>
      <c r="M1151" s="8"/>
    </row>
    <row r="1152" spans="1:13">
      <c r="A1152" s="8">
        <f t="shared" si="18"/>
        <v>2020</v>
      </c>
      <c r="B1152" s="8">
        <f>MONTH(Table2[[#This Row],[Date]])</f>
        <v>2</v>
      </c>
      <c r="C1152" s="10">
        <v>43866</v>
      </c>
      <c r="D1152" s="8">
        <v>53880</v>
      </c>
      <c r="E1152" s="8">
        <v>52445</v>
      </c>
      <c r="F1152" s="8">
        <v>1.54</v>
      </c>
      <c r="G1152" s="8">
        <v>1.77</v>
      </c>
      <c r="H1152" s="8">
        <v>1.72</v>
      </c>
      <c r="I1152" s="9">
        <f>(Table2[[#This Row],[Total Yield in Wh]]-Table2[[#This Row],[Target Yield Wh]])/Table2[[#This Row],[Target Yield Wh]] * 100</f>
        <v>2.7361998283916482</v>
      </c>
      <c r="J1152" s="8">
        <f>SUM(Table2[[#This Row],[Total Yield in Wh]]-Table2[[#This Row],[Target Yield Wh]])</f>
        <v>1435</v>
      </c>
      <c r="K1152" s="9">
        <f>Table2[[#This Row],[Total Yield in Wh]]*0.001*0.1</f>
        <v>5.3880000000000008</v>
      </c>
      <c r="L1152" s="8"/>
      <c r="M1152" s="8"/>
    </row>
    <row r="1153" spans="1:13">
      <c r="A1153" s="8">
        <f t="shared" si="18"/>
        <v>2020</v>
      </c>
      <c r="B1153" s="8">
        <f>MONTH(Table2[[#This Row],[Date]])</f>
        <v>2</v>
      </c>
      <c r="C1153" s="10">
        <v>43865</v>
      </c>
      <c r="D1153" s="8">
        <v>81740</v>
      </c>
      <c r="E1153" s="8">
        <v>52445</v>
      </c>
      <c r="F1153" s="8">
        <v>2.34</v>
      </c>
      <c r="G1153" s="8">
        <v>2.68</v>
      </c>
      <c r="H1153" s="8">
        <v>1.72</v>
      </c>
      <c r="I1153" s="9">
        <f>(Table2[[#This Row],[Total Yield in Wh]]-Table2[[#This Row],[Target Yield Wh]])/Table2[[#This Row],[Target Yield Wh]] * 100</f>
        <v>55.858518447897801</v>
      </c>
      <c r="J1153" s="8">
        <f>SUM(Table2[[#This Row],[Total Yield in Wh]]-Table2[[#This Row],[Target Yield Wh]])</f>
        <v>29295</v>
      </c>
      <c r="K1153" s="9">
        <f>Table2[[#This Row],[Total Yield in Wh]]*0.001*0.1</f>
        <v>8.1739999999999995</v>
      </c>
      <c r="L1153" s="8"/>
      <c r="M1153" s="8"/>
    </row>
    <row r="1154" spans="1:13">
      <c r="A1154" s="8">
        <f t="shared" si="18"/>
        <v>2020</v>
      </c>
      <c r="B1154" s="8">
        <f>MONTH(Table2[[#This Row],[Date]])</f>
        <v>2</v>
      </c>
      <c r="C1154" s="10">
        <v>43864</v>
      </c>
      <c r="D1154" s="8">
        <v>99310</v>
      </c>
      <c r="E1154" s="8">
        <v>52445</v>
      </c>
      <c r="F1154" s="8">
        <v>2.84</v>
      </c>
      <c r="G1154" s="8">
        <v>3.26</v>
      </c>
      <c r="H1154" s="8">
        <v>1.72</v>
      </c>
      <c r="I1154" s="9">
        <f>(Table2[[#This Row],[Total Yield in Wh]]-Table2[[#This Row],[Target Yield Wh]])/Table2[[#This Row],[Target Yield Wh]] * 100</f>
        <v>89.36028220040042</v>
      </c>
      <c r="J1154" s="8">
        <f>SUM(Table2[[#This Row],[Total Yield in Wh]]-Table2[[#This Row],[Target Yield Wh]])</f>
        <v>46865</v>
      </c>
      <c r="K1154" s="9">
        <f>Table2[[#This Row],[Total Yield in Wh]]*0.001*0.1</f>
        <v>9.9310000000000009</v>
      </c>
      <c r="L1154" s="8"/>
      <c r="M1154" s="8"/>
    </row>
    <row r="1155" spans="1:13">
      <c r="A1155" s="8">
        <f t="shared" ref="A1155:A1218" si="19">YEAR(C1155)</f>
        <v>2020</v>
      </c>
      <c r="B1155" s="8">
        <f>MONTH(Table2[[#This Row],[Date]])</f>
        <v>2</v>
      </c>
      <c r="C1155" s="10">
        <v>43863</v>
      </c>
      <c r="D1155" s="8">
        <v>12120</v>
      </c>
      <c r="E1155" s="8">
        <v>52445</v>
      </c>
      <c r="F1155" s="8">
        <v>0.35</v>
      </c>
      <c r="G1155" s="8">
        <v>0.4</v>
      </c>
      <c r="H1155" s="8">
        <v>1.72</v>
      </c>
      <c r="I1155" s="9">
        <f>(Table2[[#This Row],[Total Yield in Wh]]-Table2[[#This Row],[Target Yield Wh]])/Table2[[#This Row],[Target Yield Wh]] * 100</f>
        <v>-76.890075316998761</v>
      </c>
      <c r="J1155" s="8">
        <f>SUM(Table2[[#This Row],[Total Yield in Wh]]-Table2[[#This Row],[Target Yield Wh]])</f>
        <v>-40325</v>
      </c>
      <c r="K1155" s="9">
        <f>Table2[[#This Row],[Total Yield in Wh]]*0.001*0.1</f>
        <v>1.2120000000000002</v>
      </c>
      <c r="L1155" s="8"/>
      <c r="M1155" s="8"/>
    </row>
    <row r="1156" spans="1:13">
      <c r="A1156" s="8">
        <f t="shared" si="19"/>
        <v>2020</v>
      </c>
      <c r="B1156" s="8">
        <f>MONTH(Table2[[#This Row],[Date]])</f>
        <v>2</v>
      </c>
      <c r="C1156" s="10">
        <v>43862</v>
      </c>
      <c r="D1156" s="8">
        <v>510</v>
      </c>
      <c r="E1156" s="8">
        <v>52445</v>
      </c>
      <c r="F1156" s="8">
        <v>0.01</v>
      </c>
      <c r="G1156" s="8">
        <v>0.02</v>
      </c>
      <c r="H1156" s="8">
        <v>1.72</v>
      </c>
      <c r="I1156" s="9">
        <f>(Table2[[#This Row],[Total Yield in Wh]]-Table2[[#This Row],[Target Yield Wh]])/Table2[[#This Row],[Target Yield Wh]] * 100</f>
        <v>-99.027552674230151</v>
      </c>
      <c r="J1156" s="8">
        <f>SUM(Table2[[#This Row],[Total Yield in Wh]]-Table2[[#This Row],[Target Yield Wh]])</f>
        <v>-51935</v>
      </c>
      <c r="K1156" s="9">
        <f>Table2[[#This Row],[Total Yield in Wh]]*0.001*0.1</f>
        <v>5.1000000000000004E-2</v>
      </c>
      <c r="L1156" s="8"/>
      <c r="M1156" s="8"/>
    </row>
    <row r="1157" spans="1:13">
      <c r="A1157" s="8">
        <f t="shared" si="19"/>
        <v>2020</v>
      </c>
      <c r="B1157" s="8">
        <f>MONTH(Table2[[#This Row],[Date]])</f>
        <v>1</v>
      </c>
      <c r="C1157" s="10">
        <v>43861</v>
      </c>
      <c r="D1157" s="8">
        <v>10</v>
      </c>
      <c r="E1157" s="8">
        <v>49062</v>
      </c>
      <c r="F1157" s="8">
        <v>0</v>
      </c>
      <c r="G1157" s="8">
        <v>0</v>
      </c>
      <c r="H1157" s="8">
        <v>1.61</v>
      </c>
      <c r="I1157" s="9">
        <f>(Table2[[#This Row],[Total Yield in Wh]]-Table2[[#This Row],[Target Yield Wh]])/Table2[[#This Row],[Target Yield Wh]] * 100</f>
        <v>-99.979617626676458</v>
      </c>
      <c r="J1157" s="8">
        <f>SUM(Table2[[#This Row],[Total Yield in Wh]]-Table2[[#This Row],[Target Yield Wh]])</f>
        <v>-49052</v>
      </c>
      <c r="K1157" s="9">
        <f>Table2[[#This Row],[Total Yield in Wh]]*0.001*0.1</f>
        <v>1E-3</v>
      </c>
      <c r="L1157" s="8"/>
      <c r="M1157" s="8"/>
    </row>
    <row r="1158" spans="1:13">
      <c r="A1158" s="8">
        <f t="shared" si="19"/>
        <v>2020</v>
      </c>
      <c r="B1158" s="8">
        <f>MONTH(Table2[[#This Row],[Date]])</f>
        <v>1</v>
      </c>
      <c r="C1158" s="10">
        <v>43860</v>
      </c>
      <c r="D1158" s="8">
        <v>90</v>
      </c>
      <c r="E1158" s="8">
        <v>49062</v>
      </c>
      <c r="F1158" s="8">
        <v>0</v>
      </c>
      <c r="G1158" s="8">
        <v>0</v>
      </c>
      <c r="H1158" s="8">
        <v>1.61</v>
      </c>
      <c r="I1158" s="9">
        <f>(Table2[[#This Row],[Total Yield in Wh]]-Table2[[#This Row],[Target Yield Wh]])/Table2[[#This Row],[Target Yield Wh]] * 100</f>
        <v>-99.816558640088047</v>
      </c>
      <c r="J1158" s="8">
        <f>SUM(Table2[[#This Row],[Total Yield in Wh]]-Table2[[#This Row],[Target Yield Wh]])</f>
        <v>-48972</v>
      </c>
      <c r="K1158" s="9">
        <f>Table2[[#This Row],[Total Yield in Wh]]*0.001*0.1</f>
        <v>8.9999999999999993E-3</v>
      </c>
      <c r="L1158" s="8"/>
      <c r="M1158" s="8"/>
    </row>
    <row r="1159" spans="1:13">
      <c r="A1159" s="8">
        <f t="shared" si="19"/>
        <v>2020</v>
      </c>
      <c r="B1159" s="8">
        <f>MONTH(Table2[[#This Row],[Date]])</f>
        <v>1</v>
      </c>
      <c r="C1159" s="10">
        <v>43859</v>
      </c>
      <c r="D1159" s="8">
        <v>0</v>
      </c>
      <c r="E1159" s="8">
        <v>49062</v>
      </c>
      <c r="F1159" s="8">
        <v>0</v>
      </c>
      <c r="G1159" s="8">
        <v>0</v>
      </c>
      <c r="H1159" s="8">
        <v>1.61</v>
      </c>
      <c r="I1159" s="9">
        <f>(Table2[[#This Row],[Total Yield in Wh]]-Table2[[#This Row],[Target Yield Wh]])/Table2[[#This Row],[Target Yield Wh]] * 100</f>
        <v>-100</v>
      </c>
      <c r="J1159" s="8">
        <f>SUM(Table2[[#This Row],[Total Yield in Wh]]-Table2[[#This Row],[Target Yield Wh]])</f>
        <v>-49062</v>
      </c>
      <c r="K1159" s="9">
        <f>Table2[[#This Row],[Total Yield in Wh]]*0.001*0.1</f>
        <v>0</v>
      </c>
      <c r="L1159" s="8"/>
      <c r="M1159" s="8"/>
    </row>
    <row r="1160" spans="1:13">
      <c r="A1160" s="8">
        <f t="shared" si="19"/>
        <v>2020</v>
      </c>
      <c r="B1160" s="8">
        <f>MONTH(Table2[[#This Row],[Date]])</f>
        <v>1</v>
      </c>
      <c r="C1160" s="10">
        <v>43858</v>
      </c>
      <c r="D1160" s="8">
        <v>0</v>
      </c>
      <c r="E1160" s="8">
        <v>49062</v>
      </c>
      <c r="F1160" s="8">
        <v>0</v>
      </c>
      <c r="G1160" s="8">
        <v>0</v>
      </c>
      <c r="H1160" s="8">
        <v>1.61</v>
      </c>
      <c r="I1160" s="9">
        <f>(Table2[[#This Row],[Total Yield in Wh]]-Table2[[#This Row],[Target Yield Wh]])/Table2[[#This Row],[Target Yield Wh]] * 100</f>
        <v>-100</v>
      </c>
      <c r="J1160" s="8">
        <f>SUM(Table2[[#This Row],[Total Yield in Wh]]-Table2[[#This Row],[Target Yield Wh]])</f>
        <v>-49062</v>
      </c>
      <c r="K1160" s="9">
        <f>Table2[[#This Row],[Total Yield in Wh]]*0.001*0.1</f>
        <v>0</v>
      </c>
      <c r="L1160" s="8"/>
      <c r="M1160" s="8"/>
    </row>
    <row r="1161" spans="1:13">
      <c r="A1161" s="8">
        <f t="shared" si="19"/>
        <v>2020</v>
      </c>
      <c r="B1161" s="8">
        <f>MONTH(Table2[[#This Row],[Date]])</f>
        <v>1</v>
      </c>
      <c r="C1161" s="10">
        <v>43857</v>
      </c>
      <c r="D1161" s="8">
        <v>30</v>
      </c>
      <c r="E1161" s="8">
        <v>49062</v>
      </c>
      <c r="F1161" s="8">
        <v>0</v>
      </c>
      <c r="G1161" s="8">
        <v>0</v>
      </c>
      <c r="H1161" s="8">
        <v>1.61</v>
      </c>
      <c r="I1161" s="9">
        <f>(Table2[[#This Row],[Total Yield in Wh]]-Table2[[#This Row],[Target Yield Wh]])/Table2[[#This Row],[Target Yield Wh]] * 100</f>
        <v>-99.938852880029344</v>
      </c>
      <c r="J1161" s="8">
        <f>SUM(Table2[[#This Row],[Total Yield in Wh]]-Table2[[#This Row],[Target Yield Wh]])</f>
        <v>-49032</v>
      </c>
      <c r="K1161" s="9">
        <f>Table2[[#This Row],[Total Yield in Wh]]*0.001*0.1</f>
        <v>3.0000000000000001E-3</v>
      </c>
      <c r="L1161" s="8"/>
      <c r="M1161" s="8"/>
    </row>
    <row r="1162" spans="1:13">
      <c r="A1162" s="8">
        <f t="shared" si="19"/>
        <v>2020</v>
      </c>
      <c r="B1162" s="8">
        <f>MONTH(Table2[[#This Row],[Date]])</f>
        <v>1</v>
      </c>
      <c r="C1162" s="10">
        <v>43856</v>
      </c>
      <c r="D1162" s="8">
        <v>0</v>
      </c>
      <c r="E1162" s="8">
        <v>49062</v>
      </c>
      <c r="F1162" s="8">
        <v>0</v>
      </c>
      <c r="G1162" s="8">
        <v>0</v>
      </c>
      <c r="H1162" s="8">
        <v>1.61</v>
      </c>
      <c r="I1162" s="9">
        <f>(Table2[[#This Row],[Total Yield in Wh]]-Table2[[#This Row],[Target Yield Wh]])/Table2[[#This Row],[Target Yield Wh]] * 100</f>
        <v>-100</v>
      </c>
      <c r="J1162" s="8">
        <f>SUM(Table2[[#This Row],[Total Yield in Wh]]-Table2[[#This Row],[Target Yield Wh]])</f>
        <v>-49062</v>
      </c>
      <c r="K1162" s="9">
        <f>Table2[[#This Row],[Total Yield in Wh]]*0.001*0.1</f>
        <v>0</v>
      </c>
      <c r="L1162" s="8"/>
      <c r="M1162" s="8"/>
    </row>
    <row r="1163" spans="1:13">
      <c r="A1163" s="8">
        <f t="shared" si="19"/>
        <v>2020</v>
      </c>
      <c r="B1163" s="8">
        <f>MONTH(Table2[[#This Row],[Date]])</f>
        <v>1</v>
      </c>
      <c r="C1163" s="10">
        <v>43855</v>
      </c>
      <c r="D1163" s="8">
        <v>0</v>
      </c>
      <c r="E1163" s="8">
        <v>49062</v>
      </c>
      <c r="F1163" s="8">
        <v>0</v>
      </c>
      <c r="G1163" s="8">
        <v>0</v>
      </c>
      <c r="H1163" s="8">
        <v>1.61</v>
      </c>
      <c r="I1163" s="9">
        <f>(Table2[[#This Row],[Total Yield in Wh]]-Table2[[#This Row],[Target Yield Wh]])/Table2[[#This Row],[Target Yield Wh]] * 100</f>
        <v>-100</v>
      </c>
      <c r="J1163" s="8">
        <f>SUM(Table2[[#This Row],[Total Yield in Wh]]-Table2[[#This Row],[Target Yield Wh]])</f>
        <v>-49062</v>
      </c>
      <c r="K1163" s="9">
        <f>Table2[[#This Row],[Total Yield in Wh]]*0.001*0.1</f>
        <v>0</v>
      </c>
      <c r="L1163" s="8"/>
      <c r="M1163" s="8"/>
    </row>
    <row r="1164" spans="1:13">
      <c r="A1164" s="8">
        <f t="shared" si="19"/>
        <v>2020</v>
      </c>
      <c r="B1164" s="8">
        <f>MONTH(Table2[[#This Row],[Date]])</f>
        <v>1</v>
      </c>
      <c r="C1164" s="10">
        <v>43854</v>
      </c>
      <c r="D1164" s="8">
        <v>0</v>
      </c>
      <c r="E1164" s="8">
        <v>49062</v>
      </c>
      <c r="F1164" s="8">
        <v>0</v>
      </c>
      <c r="G1164" s="8">
        <v>0</v>
      </c>
      <c r="H1164" s="8">
        <v>1.61</v>
      </c>
      <c r="I1164" s="9">
        <f>(Table2[[#This Row],[Total Yield in Wh]]-Table2[[#This Row],[Target Yield Wh]])/Table2[[#This Row],[Target Yield Wh]] * 100</f>
        <v>-100</v>
      </c>
      <c r="J1164" s="8">
        <f>SUM(Table2[[#This Row],[Total Yield in Wh]]-Table2[[#This Row],[Target Yield Wh]])</f>
        <v>-49062</v>
      </c>
      <c r="K1164" s="9">
        <f>Table2[[#This Row],[Total Yield in Wh]]*0.001*0.1</f>
        <v>0</v>
      </c>
      <c r="L1164" s="8"/>
      <c r="M1164" s="8"/>
    </row>
    <row r="1165" spans="1:13">
      <c r="A1165" s="8">
        <f t="shared" si="19"/>
        <v>2020</v>
      </c>
      <c r="B1165" s="8">
        <f>MONTH(Table2[[#This Row],[Date]])</f>
        <v>1</v>
      </c>
      <c r="C1165" s="10">
        <v>43853</v>
      </c>
      <c r="D1165" s="8">
        <v>0</v>
      </c>
      <c r="E1165" s="8">
        <v>49062</v>
      </c>
      <c r="F1165" s="8">
        <v>0</v>
      </c>
      <c r="G1165" s="8">
        <v>0</v>
      </c>
      <c r="H1165" s="8">
        <v>1.61</v>
      </c>
      <c r="I1165" s="9">
        <f>(Table2[[#This Row],[Total Yield in Wh]]-Table2[[#This Row],[Target Yield Wh]])/Table2[[#This Row],[Target Yield Wh]] * 100</f>
        <v>-100</v>
      </c>
      <c r="J1165" s="8">
        <f>SUM(Table2[[#This Row],[Total Yield in Wh]]-Table2[[#This Row],[Target Yield Wh]])</f>
        <v>-49062</v>
      </c>
      <c r="K1165" s="9">
        <f>Table2[[#This Row],[Total Yield in Wh]]*0.001*0.1</f>
        <v>0</v>
      </c>
      <c r="L1165" s="8"/>
      <c r="M1165" s="8"/>
    </row>
    <row r="1166" spans="1:13">
      <c r="A1166" s="8">
        <f t="shared" si="19"/>
        <v>2020</v>
      </c>
      <c r="B1166" s="8">
        <f>MONTH(Table2[[#This Row],[Date]])</f>
        <v>1</v>
      </c>
      <c r="C1166" s="10">
        <v>43852</v>
      </c>
      <c r="D1166" s="8">
        <v>100</v>
      </c>
      <c r="E1166" s="8">
        <v>49062</v>
      </c>
      <c r="F1166" s="8">
        <v>0</v>
      </c>
      <c r="G1166" s="8">
        <v>0</v>
      </c>
      <c r="H1166" s="8">
        <v>1.61</v>
      </c>
      <c r="I1166" s="9">
        <f>(Table2[[#This Row],[Total Yield in Wh]]-Table2[[#This Row],[Target Yield Wh]])/Table2[[#This Row],[Target Yield Wh]] * 100</f>
        <v>-99.796176266764505</v>
      </c>
      <c r="J1166" s="8">
        <f>SUM(Table2[[#This Row],[Total Yield in Wh]]-Table2[[#This Row],[Target Yield Wh]])</f>
        <v>-48962</v>
      </c>
      <c r="K1166" s="9">
        <f>Table2[[#This Row],[Total Yield in Wh]]*0.001*0.1</f>
        <v>1.0000000000000002E-2</v>
      </c>
      <c r="L1166" s="8"/>
      <c r="M1166" s="8"/>
    </row>
    <row r="1167" spans="1:13">
      <c r="A1167" s="8">
        <f t="shared" si="19"/>
        <v>2020</v>
      </c>
      <c r="B1167" s="8">
        <f>MONTH(Table2[[#This Row],[Date]])</f>
        <v>1</v>
      </c>
      <c r="C1167" s="10">
        <v>43851</v>
      </c>
      <c r="D1167" s="8">
        <v>450</v>
      </c>
      <c r="E1167" s="8">
        <v>49062</v>
      </c>
      <c r="F1167" s="8">
        <v>0.01</v>
      </c>
      <c r="G1167" s="8">
        <v>0.01</v>
      </c>
      <c r="H1167" s="8">
        <v>1.61</v>
      </c>
      <c r="I1167" s="9">
        <f>(Table2[[#This Row],[Total Yield in Wh]]-Table2[[#This Row],[Target Yield Wh]])/Table2[[#This Row],[Target Yield Wh]] * 100</f>
        <v>-99.08279320044025</v>
      </c>
      <c r="J1167" s="8">
        <f>SUM(Table2[[#This Row],[Total Yield in Wh]]-Table2[[#This Row],[Target Yield Wh]])</f>
        <v>-48612</v>
      </c>
      <c r="K1167" s="9">
        <f>Table2[[#This Row],[Total Yield in Wh]]*0.001*0.1</f>
        <v>4.5000000000000005E-2</v>
      </c>
      <c r="L1167" s="8"/>
      <c r="M1167" s="8"/>
    </row>
    <row r="1168" spans="1:13">
      <c r="A1168" s="8">
        <f t="shared" si="19"/>
        <v>2020</v>
      </c>
      <c r="B1168" s="8">
        <f>MONTH(Table2[[#This Row],[Date]])</f>
        <v>1</v>
      </c>
      <c r="C1168" s="10">
        <v>43850</v>
      </c>
      <c r="D1168" s="8">
        <v>250</v>
      </c>
      <c r="E1168" s="8">
        <v>49062</v>
      </c>
      <c r="F1168" s="8">
        <v>0.01</v>
      </c>
      <c r="G1168" s="8">
        <v>0.01</v>
      </c>
      <c r="H1168" s="8">
        <v>1.61</v>
      </c>
      <c r="I1168" s="9">
        <f>(Table2[[#This Row],[Total Yield in Wh]]-Table2[[#This Row],[Target Yield Wh]])/Table2[[#This Row],[Target Yield Wh]] * 100</f>
        <v>-99.490440666911255</v>
      </c>
      <c r="J1168" s="8">
        <f>SUM(Table2[[#This Row],[Total Yield in Wh]]-Table2[[#This Row],[Target Yield Wh]])</f>
        <v>-48812</v>
      </c>
      <c r="K1168" s="9">
        <f>Table2[[#This Row],[Total Yield in Wh]]*0.001*0.1</f>
        <v>2.5000000000000001E-2</v>
      </c>
      <c r="L1168" s="8"/>
      <c r="M1168" s="8"/>
    </row>
    <row r="1169" spans="1:13">
      <c r="A1169" s="8">
        <f t="shared" si="19"/>
        <v>2020</v>
      </c>
      <c r="B1169" s="8">
        <f>MONTH(Table2[[#This Row],[Date]])</f>
        <v>1</v>
      </c>
      <c r="C1169" s="10">
        <v>43849</v>
      </c>
      <c r="D1169" s="8">
        <v>290</v>
      </c>
      <c r="E1169" s="8">
        <v>49062</v>
      </c>
      <c r="F1169" s="8">
        <v>0.01</v>
      </c>
      <c r="G1169" s="8">
        <v>0.01</v>
      </c>
      <c r="H1169" s="8">
        <v>1.61</v>
      </c>
      <c r="I1169" s="9">
        <f>(Table2[[#This Row],[Total Yield in Wh]]-Table2[[#This Row],[Target Yield Wh]])/Table2[[#This Row],[Target Yield Wh]] * 100</f>
        <v>-99.408911173617057</v>
      </c>
      <c r="J1169" s="8">
        <f>SUM(Table2[[#This Row],[Total Yield in Wh]]-Table2[[#This Row],[Target Yield Wh]])</f>
        <v>-48772</v>
      </c>
      <c r="K1169" s="9">
        <f>Table2[[#This Row],[Total Yield in Wh]]*0.001*0.1</f>
        <v>2.8999999999999998E-2</v>
      </c>
      <c r="L1169" s="8"/>
      <c r="M1169" s="8"/>
    </row>
    <row r="1170" spans="1:13">
      <c r="A1170" s="8">
        <f t="shared" si="19"/>
        <v>2020</v>
      </c>
      <c r="B1170" s="8">
        <f>MONTH(Table2[[#This Row],[Date]])</f>
        <v>1</v>
      </c>
      <c r="C1170" s="10">
        <v>43848</v>
      </c>
      <c r="D1170" s="8">
        <v>0</v>
      </c>
      <c r="E1170" s="8">
        <v>49062</v>
      </c>
      <c r="F1170" s="8">
        <v>0</v>
      </c>
      <c r="G1170" s="8">
        <v>0</v>
      </c>
      <c r="H1170" s="8">
        <v>1.61</v>
      </c>
      <c r="I1170" s="9">
        <f>(Table2[[#This Row],[Total Yield in Wh]]-Table2[[#This Row],[Target Yield Wh]])/Table2[[#This Row],[Target Yield Wh]] * 100</f>
        <v>-100</v>
      </c>
      <c r="J1170" s="8">
        <f>SUM(Table2[[#This Row],[Total Yield in Wh]]-Table2[[#This Row],[Target Yield Wh]])</f>
        <v>-49062</v>
      </c>
      <c r="K1170" s="9">
        <f>Table2[[#This Row],[Total Yield in Wh]]*0.001*0.1</f>
        <v>0</v>
      </c>
      <c r="L1170" s="8"/>
      <c r="M1170" s="8"/>
    </row>
    <row r="1171" spans="1:13">
      <c r="A1171" s="8">
        <f t="shared" si="19"/>
        <v>2020</v>
      </c>
      <c r="B1171" s="8">
        <f>MONTH(Table2[[#This Row],[Date]])</f>
        <v>1</v>
      </c>
      <c r="C1171" s="10">
        <v>43847</v>
      </c>
      <c r="D1171" s="8">
        <v>820</v>
      </c>
      <c r="E1171" s="8">
        <v>49062</v>
      </c>
      <c r="F1171" s="8">
        <v>0.02</v>
      </c>
      <c r="G1171" s="8">
        <v>0.03</v>
      </c>
      <c r="H1171" s="8">
        <v>1.61</v>
      </c>
      <c r="I1171" s="9">
        <f>(Table2[[#This Row],[Total Yield in Wh]]-Table2[[#This Row],[Target Yield Wh]])/Table2[[#This Row],[Target Yield Wh]] * 100</f>
        <v>-98.32864538746891</v>
      </c>
      <c r="J1171" s="8">
        <f>SUM(Table2[[#This Row],[Total Yield in Wh]]-Table2[[#This Row],[Target Yield Wh]])</f>
        <v>-48242</v>
      </c>
      <c r="K1171" s="9">
        <f>Table2[[#This Row],[Total Yield in Wh]]*0.001*0.1</f>
        <v>8.2000000000000017E-2</v>
      </c>
      <c r="L1171" s="8"/>
      <c r="M1171" s="8"/>
    </row>
    <row r="1172" spans="1:13">
      <c r="A1172" s="8">
        <f t="shared" si="19"/>
        <v>2020</v>
      </c>
      <c r="B1172" s="8">
        <f>MONTH(Table2[[#This Row],[Date]])</f>
        <v>1</v>
      </c>
      <c r="C1172" s="10">
        <v>43846</v>
      </c>
      <c r="D1172" s="8">
        <v>4060</v>
      </c>
      <c r="E1172" s="8">
        <v>49062</v>
      </c>
      <c r="F1172" s="8">
        <v>0.12</v>
      </c>
      <c r="G1172" s="8">
        <v>0.13</v>
      </c>
      <c r="H1172" s="8">
        <v>1.61</v>
      </c>
      <c r="I1172" s="9">
        <f>(Table2[[#This Row],[Total Yield in Wh]]-Table2[[#This Row],[Target Yield Wh]])/Table2[[#This Row],[Target Yield Wh]] * 100</f>
        <v>-91.724756430638791</v>
      </c>
      <c r="J1172" s="8">
        <f>SUM(Table2[[#This Row],[Total Yield in Wh]]-Table2[[#This Row],[Target Yield Wh]])</f>
        <v>-45002</v>
      </c>
      <c r="K1172" s="9">
        <f>Table2[[#This Row],[Total Yield in Wh]]*0.001*0.1</f>
        <v>0.40600000000000008</v>
      </c>
      <c r="L1172" s="8"/>
      <c r="M1172" s="8"/>
    </row>
    <row r="1173" spans="1:13">
      <c r="A1173" s="8">
        <f t="shared" si="19"/>
        <v>2020</v>
      </c>
      <c r="B1173" s="8">
        <f>MONTH(Table2[[#This Row],[Date]])</f>
        <v>1</v>
      </c>
      <c r="C1173" s="10">
        <v>43845</v>
      </c>
      <c r="D1173" s="8">
        <v>340</v>
      </c>
      <c r="E1173" s="8">
        <v>49062</v>
      </c>
      <c r="F1173" s="8">
        <v>0.01</v>
      </c>
      <c r="G1173" s="8">
        <v>0.01</v>
      </c>
      <c r="H1173" s="8">
        <v>1.61</v>
      </c>
      <c r="I1173" s="9">
        <f>(Table2[[#This Row],[Total Yield in Wh]]-Table2[[#This Row],[Target Yield Wh]])/Table2[[#This Row],[Target Yield Wh]] * 100</f>
        <v>-99.306999306999316</v>
      </c>
      <c r="J1173" s="8">
        <f>SUM(Table2[[#This Row],[Total Yield in Wh]]-Table2[[#This Row],[Target Yield Wh]])</f>
        <v>-48722</v>
      </c>
      <c r="K1173" s="9">
        <f>Table2[[#This Row],[Total Yield in Wh]]*0.001*0.1</f>
        <v>3.4000000000000002E-2</v>
      </c>
      <c r="L1173" s="8"/>
      <c r="M1173" s="8"/>
    </row>
    <row r="1174" spans="1:13">
      <c r="A1174" s="8">
        <f t="shared" si="19"/>
        <v>2020</v>
      </c>
      <c r="B1174" s="8">
        <f>MONTH(Table2[[#This Row],[Date]])</f>
        <v>1</v>
      </c>
      <c r="C1174" s="10">
        <v>43844</v>
      </c>
      <c r="D1174" s="8">
        <v>270</v>
      </c>
      <c r="E1174" s="8">
        <v>49062</v>
      </c>
      <c r="F1174" s="8">
        <v>0.01</v>
      </c>
      <c r="G1174" s="8">
        <v>0.01</v>
      </c>
      <c r="H1174" s="8">
        <v>1.61</v>
      </c>
      <c r="I1174" s="9">
        <f>(Table2[[#This Row],[Total Yield in Wh]]-Table2[[#This Row],[Target Yield Wh]])/Table2[[#This Row],[Target Yield Wh]] * 100</f>
        <v>-99.449675920264156</v>
      </c>
      <c r="J1174" s="8">
        <f>SUM(Table2[[#This Row],[Total Yield in Wh]]-Table2[[#This Row],[Target Yield Wh]])</f>
        <v>-48792</v>
      </c>
      <c r="K1174" s="9">
        <f>Table2[[#This Row],[Total Yield in Wh]]*0.001*0.1</f>
        <v>2.7000000000000003E-2</v>
      </c>
      <c r="L1174" s="8"/>
      <c r="M1174" s="8"/>
    </row>
    <row r="1175" spans="1:13">
      <c r="A1175" s="8">
        <f t="shared" si="19"/>
        <v>2020</v>
      </c>
      <c r="B1175" s="8">
        <f>MONTH(Table2[[#This Row],[Date]])</f>
        <v>1</v>
      </c>
      <c r="C1175" s="10">
        <v>43843</v>
      </c>
      <c r="D1175" s="8">
        <v>30</v>
      </c>
      <c r="E1175" s="8">
        <v>49062</v>
      </c>
      <c r="F1175" s="8">
        <v>0</v>
      </c>
      <c r="G1175" s="8">
        <v>0</v>
      </c>
      <c r="H1175" s="8">
        <v>1.61</v>
      </c>
      <c r="I1175" s="9">
        <f>(Table2[[#This Row],[Total Yield in Wh]]-Table2[[#This Row],[Target Yield Wh]])/Table2[[#This Row],[Target Yield Wh]] * 100</f>
        <v>-99.938852880029344</v>
      </c>
      <c r="J1175" s="8">
        <f>SUM(Table2[[#This Row],[Total Yield in Wh]]-Table2[[#This Row],[Target Yield Wh]])</f>
        <v>-49032</v>
      </c>
      <c r="K1175" s="9">
        <f>Table2[[#This Row],[Total Yield in Wh]]*0.001*0.1</f>
        <v>3.0000000000000001E-3</v>
      </c>
      <c r="L1175" s="8"/>
      <c r="M1175" s="8"/>
    </row>
    <row r="1176" spans="1:13">
      <c r="A1176" s="8">
        <f t="shared" si="19"/>
        <v>2020</v>
      </c>
      <c r="B1176" s="8">
        <f>MONTH(Table2[[#This Row],[Date]])</f>
        <v>1</v>
      </c>
      <c r="C1176" s="10">
        <v>43842</v>
      </c>
      <c r="D1176" s="8">
        <v>1030</v>
      </c>
      <c r="E1176" s="8">
        <v>49062</v>
      </c>
      <c r="F1176" s="8">
        <v>0.03</v>
      </c>
      <c r="G1176" s="8">
        <v>0.03</v>
      </c>
      <c r="H1176" s="8">
        <v>1.61</v>
      </c>
      <c r="I1176" s="9">
        <f>(Table2[[#This Row],[Total Yield in Wh]]-Table2[[#This Row],[Target Yield Wh]])/Table2[[#This Row],[Target Yield Wh]] * 100</f>
        <v>-97.900615547674377</v>
      </c>
      <c r="J1176" s="8">
        <f>SUM(Table2[[#This Row],[Total Yield in Wh]]-Table2[[#This Row],[Target Yield Wh]])</f>
        <v>-48032</v>
      </c>
      <c r="K1176" s="9">
        <f>Table2[[#This Row],[Total Yield in Wh]]*0.001*0.1</f>
        <v>0.10300000000000001</v>
      </c>
      <c r="L1176" s="8"/>
      <c r="M1176" s="8"/>
    </row>
    <row r="1177" spans="1:13">
      <c r="A1177" s="8">
        <f t="shared" si="19"/>
        <v>2020</v>
      </c>
      <c r="B1177" s="8">
        <f>MONTH(Table2[[#This Row],[Date]])</f>
        <v>1</v>
      </c>
      <c r="C1177" s="10">
        <v>43841</v>
      </c>
      <c r="D1177" s="8">
        <v>470</v>
      </c>
      <c r="E1177" s="8">
        <v>49062</v>
      </c>
      <c r="F1177" s="8">
        <v>0.01</v>
      </c>
      <c r="G1177" s="8">
        <v>0.02</v>
      </c>
      <c r="H1177" s="8">
        <v>1.61</v>
      </c>
      <c r="I1177" s="9">
        <f>(Table2[[#This Row],[Total Yield in Wh]]-Table2[[#This Row],[Target Yield Wh]])/Table2[[#This Row],[Target Yield Wh]] * 100</f>
        <v>-99.042028453793165</v>
      </c>
      <c r="J1177" s="8">
        <f>SUM(Table2[[#This Row],[Total Yield in Wh]]-Table2[[#This Row],[Target Yield Wh]])</f>
        <v>-48592</v>
      </c>
      <c r="K1177" s="9">
        <f>Table2[[#This Row],[Total Yield in Wh]]*0.001*0.1</f>
        <v>4.7000000000000007E-2</v>
      </c>
      <c r="L1177" s="8"/>
      <c r="M1177" s="8"/>
    </row>
    <row r="1178" spans="1:13">
      <c r="A1178" s="8">
        <f t="shared" si="19"/>
        <v>2020</v>
      </c>
      <c r="B1178" s="8">
        <f>MONTH(Table2[[#This Row],[Date]])</f>
        <v>1</v>
      </c>
      <c r="C1178" s="10">
        <v>43840</v>
      </c>
      <c r="D1178" s="8">
        <v>49610</v>
      </c>
      <c r="E1178" s="8">
        <v>49062</v>
      </c>
      <c r="F1178" s="8">
        <v>1.42</v>
      </c>
      <c r="G1178" s="8">
        <v>1.63</v>
      </c>
      <c r="H1178" s="8">
        <v>1.61</v>
      </c>
      <c r="I1178" s="9">
        <f>(Table2[[#This Row],[Total Yield in Wh]]-Table2[[#This Row],[Target Yield Wh]])/Table2[[#This Row],[Target Yield Wh]] * 100</f>
        <v>1.1169540581305286</v>
      </c>
      <c r="J1178" s="8">
        <f>SUM(Table2[[#This Row],[Total Yield in Wh]]-Table2[[#This Row],[Target Yield Wh]])</f>
        <v>548</v>
      </c>
      <c r="K1178" s="9">
        <f>Table2[[#This Row],[Total Yield in Wh]]*0.001*0.1</f>
        <v>4.9610000000000003</v>
      </c>
      <c r="L1178" s="8"/>
      <c r="M1178" s="8"/>
    </row>
    <row r="1179" spans="1:13">
      <c r="A1179" s="8">
        <f t="shared" si="19"/>
        <v>2020</v>
      </c>
      <c r="B1179" s="8">
        <f>MONTH(Table2[[#This Row],[Date]])</f>
        <v>1</v>
      </c>
      <c r="C1179" s="10">
        <v>43839</v>
      </c>
      <c r="D1179" s="8">
        <v>24550</v>
      </c>
      <c r="E1179" s="8">
        <v>49062</v>
      </c>
      <c r="F1179" s="8">
        <v>0.7</v>
      </c>
      <c r="G1179" s="8">
        <v>0.81</v>
      </c>
      <c r="H1179" s="8">
        <v>1.61</v>
      </c>
      <c r="I1179" s="9">
        <f>(Table2[[#This Row],[Total Yield in Wh]]-Table2[[#This Row],[Target Yield Wh]])/Table2[[#This Row],[Target Yield Wh]] * 100</f>
        <v>-49.961273490685251</v>
      </c>
      <c r="J1179" s="8">
        <f>SUM(Table2[[#This Row],[Total Yield in Wh]]-Table2[[#This Row],[Target Yield Wh]])</f>
        <v>-24512</v>
      </c>
      <c r="K1179" s="9">
        <f>Table2[[#This Row],[Total Yield in Wh]]*0.001*0.1</f>
        <v>2.4550000000000001</v>
      </c>
      <c r="L1179" s="8"/>
      <c r="M1179" s="8"/>
    </row>
    <row r="1180" spans="1:13">
      <c r="A1180" s="8">
        <f t="shared" si="19"/>
        <v>2020</v>
      </c>
      <c r="B1180" s="8">
        <f>MONTH(Table2[[#This Row],[Date]])</f>
        <v>1</v>
      </c>
      <c r="C1180" s="10">
        <v>43838</v>
      </c>
      <c r="D1180" s="8">
        <v>86410</v>
      </c>
      <c r="E1180" s="8">
        <v>49062</v>
      </c>
      <c r="F1180" s="8">
        <v>2.4700000000000002</v>
      </c>
      <c r="G1180" s="8">
        <v>2.83</v>
      </c>
      <c r="H1180" s="8">
        <v>1.61</v>
      </c>
      <c r="I1180" s="9">
        <f>(Table2[[#This Row],[Total Yield in Wh]]-Table2[[#This Row],[Target Yield Wh]])/Table2[[#This Row],[Target Yield Wh]] * 100</f>
        <v>76.124087888793767</v>
      </c>
      <c r="J1180" s="8">
        <f>SUM(Table2[[#This Row],[Total Yield in Wh]]-Table2[[#This Row],[Target Yield Wh]])</f>
        <v>37348</v>
      </c>
      <c r="K1180" s="9">
        <f>Table2[[#This Row],[Total Yield in Wh]]*0.001*0.1</f>
        <v>8.641</v>
      </c>
      <c r="L1180" s="8"/>
      <c r="M1180" s="8"/>
    </row>
    <row r="1181" spans="1:13">
      <c r="A1181" s="8">
        <f t="shared" si="19"/>
        <v>2020</v>
      </c>
      <c r="B1181" s="8">
        <f>MONTH(Table2[[#This Row],[Date]])</f>
        <v>1</v>
      </c>
      <c r="C1181" s="10">
        <v>43837</v>
      </c>
      <c r="D1181" s="8">
        <v>63790</v>
      </c>
      <c r="E1181" s="8">
        <v>49062</v>
      </c>
      <c r="F1181" s="8">
        <v>1.82</v>
      </c>
      <c r="G1181" s="8">
        <v>2.09</v>
      </c>
      <c r="H1181" s="8">
        <v>1.61</v>
      </c>
      <c r="I1181" s="9">
        <f>(Table2[[#This Row],[Total Yield in Wh]]-Table2[[#This Row],[Target Yield Wh]])/Table2[[#This Row],[Target Yield Wh]] * 100</f>
        <v>30.019159430924137</v>
      </c>
      <c r="J1181" s="8">
        <f>SUM(Table2[[#This Row],[Total Yield in Wh]]-Table2[[#This Row],[Target Yield Wh]])</f>
        <v>14728</v>
      </c>
      <c r="K1181" s="9">
        <f>Table2[[#This Row],[Total Yield in Wh]]*0.001*0.1</f>
        <v>6.3790000000000004</v>
      </c>
      <c r="L1181" s="8"/>
      <c r="M1181" s="8"/>
    </row>
    <row r="1182" spans="1:13">
      <c r="A1182" s="8">
        <f t="shared" si="19"/>
        <v>2020</v>
      </c>
      <c r="B1182" s="8">
        <f>MONTH(Table2[[#This Row],[Date]])</f>
        <v>1</v>
      </c>
      <c r="C1182" s="10">
        <v>43836</v>
      </c>
      <c r="D1182" s="8">
        <v>87480</v>
      </c>
      <c r="E1182" s="8">
        <v>49062</v>
      </c>
      <c r="F1182" s="8">
        <v>2.5</v>
      </c>
      <c r="G1182" s="8">
        <v>2.87</v>
      </c>
      <c r="H1182" s="8">
        <v>1.61</v>
      </c>
      <c r="I1182" s="9">
        <f>(Table2[[#This Row],[Total Yield in Wh]]-Table2[[#This Row],[Target Yield Wh]])/Table2[[#This Row],[Target Yield Wh]] * 100</f>
        <v>78.305001834413602</v>
      </c>
      <c r="J1182" s="8">
        <f>SUM(Table2[[#This Row],[Total Yield in Wh]]-Table2[[#This Row],[Target Yield Wh]])</f>
        <v>38418</v>
      </c>
      <c r="K1182" s="9">
        <f>Table2[[#This Row],[Total Yield in Wh]]*0.001*0.1</f>
        <v>8.7480000000000011</v>
      </c>
      <c r="L1182" s="8"/>
      <c r="M1182" s="8"/>
    </row>
    <row r="1183" spans="1:13">
      <c r="A1183" s="8">
        <f t="shared" si="19"/>
        <v>2020</v>
      </c>
      <c r="B1183" s="8">
        <f>MONTH(Table2[[#This Row],[Date]])</f>
        <v>1</v>
      </c>
      <c r="C1183" s="10">
        <v>43835</v>
      </c>
      <c r="D1183" s="8">
        <v>30550</v>
      </c>
      <c r="E1183" s="8">
        <v>49062</v>
      </c>
      <c r="F1183" s="8">
        <v>0.87</v>
      </c>
      <c r="G1183" s="8">
        <v>1</v>
      </c>
      <c r="H1183" s="8">
        <v>1.61</v>
      </c>
      <c r="I1183" s="9">
        <f>(Table2[[#This Row],[Total Yield in Wh]]-Table2[[#This Row],[Target Yield Wh]])/Table2[[#This Row],[Target Yield Wh]] * 100</f>
        <v>-37.731849496555384</v>
      </c>
      <c r="J1183" s="8">
        <f>SUM(Table2[[#This Row],[Total Yield in Wh]]-Table2[[#This Row],[Target Yield Wh]])</f>
        <v>-18512</v>
      </c>
      <c r="K1183" s="9">
        <f>Table2[[#This Row],[Total Yield in Wh]]*0.001*0.1</f>
        <v>3.0550000000000002</v>
      </c>
      <c r="L1183" s="8"/>
      <c r="M1183" s="8"/>
    </row>
    <row r="1184" spans="1:13">
      <c r="A1184" s="8">
        <f t="shared" si="19"/>
        <v>2020</v>
      </c>
      <c r="B1184" s="8">
        <f>MONTH(Table2[[#This Row],[Date]])</f>
        <v>1</v>
      </c>
      <c r="C1184" s="10">
        <v>43834</v>
      </c>
      <c r="D1184" s="8">
        <v>43080</v>
      </c>
      <c r="E1184" s="8">
        <v>49062</v>
      </c>
      <c r="F1184" s="8">
        <v>1.23</v>
      </c>
      <c r="G1184" s="8">
        <v>1.41</v>
      </c>
      <c r="H1184" s="8">
        <v>1.61</v>
      </c>
      <c r="I1184" s="9">
        <f>(Table2[[#This Row],[Total Yield in Wh]]-Table2[[#This Row],[Target Yield Wh]])/Table2[[#This Row],[Target Yield Wh]] * 100</f>
        <v>-12.192735722147487</v>
      </c>
      <c r="J1184" s="8">
        <f>SUM(Table2[[#This Row],[Total Yield in Wh]]-Table2[[#This Row],[Target Yield Wh]])</f>
        <v>-5982</v>
      </c>
      <c r="K1184" s="9">
        <f>Table2[[#This Row],[Total Yield in Wh]]*0.001*0.1</f>
        <v>4.3079999999999998</v>
      </c>
      <c r="L1184" s="8"/>
      <c r="M1184" s="8"/>
    </row>
    <row r="1185" spans="1:13">
      <c r="A1185" s="8">
        <f t="shared" si="19"/>
        <v>2020</v>
      </c>
      <c r="B1185" s="8">
        <f>MONTH(Table2[[#This Row],[Date]])</f>
        <v>1</v>
      </c>
      <c r="C1185" s="10">
        <v>43833</v>
      </c>
      <c r="D1185" s="8">
        <v>15250</v>
      </c>
      <c r="E1185" s="8">
        <v>49062</v>
      </c>
      <c r="F1185" s="8">
        <v>0.44</v>
      </c>
      <c r="G1185" s="8">
        <v>0.5</v>
      </c>
      <c r="H1185" s="8">
        <v>1.61</v>
      </c>
      <c r="I1185" s="9">
        <f>(Table2[[#This Row],[Total Yield in Wh]]-Table2[[#This Row],[Target Yield Wh]])/Table2[[#This Row],[Target Yield Wh]] * 100</f>
        <v>-68.916880681586562</v>
      </c>
      <c r="J1185" s="8">
        <f>SUM(Table2[[#This Row],[Total Yield in Wh]]-Table2[[#This Row],[Target Yield Wh]])</f>
        <v>-33812</v>
      </c>
      <c r="K1185" s="9">
        <f>Table2[[#This Row],[Total Yield in Wh]]*0.001*0.1</f>
        <v>1.5250000000000001</v>
      </c>
      <c r="L1185" s="8"/>
      <c r="M1185" s="8"/>
    </row>
    <row r="1186" spans="1:13">
      <c r="A1186" s="8">
        <f t="shared" si="19"/>
        <v>2020</v>
      </c>
      <c r="B1186" s="8">
        <f>MONTH(Table2[[#This Row],[Date]])</f>
        <v>1</v>
      </c>
      <c r="C1186" s="10">
        <v>43832</v>
      </c>
      <c r="D1186" s="8">
        <v>76830</v>
      </c>
      <c r="E1186" s="8">
        <v>49062</v>
      </c>
      <c r="F1186" s="8">
        <v>2.2000000000000002</v>
      </c>
      <c r="G1186" s="8">
        <v>2.52</v>
      </c>
      <c r="H1186" s="8">
        <v>1.61</v>
      </c>
      <c r="I1186" s="9">
        <f>(Table2[[#This Row],[Total Yield in Wh]]-Table2[[#This Row],[Target Yield Wh]])/Table2[[#This Row],[Target Yield Wh]] * 100</f>
        <v>56.597774244833069</v>
      </c>
      <c r="J1186" s="8">
        <f>SUM(Table2[[#This Row],[Total Yield in Wh]]-Table2[[#This Row],[Target Yield Wh]])</f>
        <v>27768</v>
      </c>
      <c r="K1186" s="9">
        <f>Table2[[#This Row],[Total Yield in Wh]]*0.001*0.1</f>
        <v>7.6829999999999998</v>
      </c>
      <c r="L1186" s="8"/>
      <c r="M1186" s="8"/>
    </row>
    <row r="1187" spans="1:13">
      <c r="A1187" s="8">
        <f t="shared" si="19"/>
        <v>2020</v>
      </c>
      <c r="B1187" s="8">
        <f>MONTH(Table2[[#This Row],[Date]])</f>
        <v>1</v>
      </c>
      <c r="C1187" s="10">
        <v>43831</v>
      </c>
      <c r="D1187" s="8">
        <v>84180</v>
      </c>
      <c r="E1187" s="8">
        <v>49062</v>
      </c>
      <c r="F1187" s="8">
        <v>2.41</v>
      </c>
      <c r="G1187" s="8">
        <v>2.76</v>
      </c>
      <c r="H1187" s="8">
        <v>1.61</v>
      </c>
      <c r="I1187" s="9">
        <f>(Table2[[#This Row],[Total Yield in Wh]]-Table2[[#This Row],[Target Yield Wh]])/Table2[[#This Row],[Target Yield Wh]] * 100</f>
        <v>71.578818637642172</v>
      </c>
      <c r="J1187" s="8">
        <f>SUM(Table2[[#This Row],[Total Yield in Wh]]-Table2[[#This Row],[Target Yield Wh]])</f>
        <v>35118</v>
      </c>
      <c r="K1187" s="9">
        <f>Table2[[#This Row],[Total Yield in Wh]]*0.001*0.1</f>
        <v>8.418000000000001</v>
      </c>
      <c r="L1187" s="8"/>
      <c r="M1187" s="8"/>
    </row>
    <row r="1188" spans="1:13">
      <c r="A1188" s="8">
        <f t="shared" si="19"/>
        <v>2019</v>
      </c>
      <c r="B1188" s="8">
        <f>MONTH(Table2[[#This Row],[Date]])</f>
        <v>12</v>
      </c>
      <c r="C1188" s="10">
        <v>43830</v>
      </c>
      <c r="D1188" s="8">
        <v>28710</v>
      </c>
      <c r="E1188" s="8">
        <v>24531</v>
      </c>
      <c r="F1188" s="8">
        <v>0.82</v>
      </c>
      <c r="G1188" s="8">
        <v>0.94</v>
      </c>
      <c r="H1188" s="8">
        <v>0.8</v>
      </c>
      <c r="I1188" s="9">
        <f>(Table2[[#This Row],[Total Yield in Wh]]-Table2[[#This Row],[Target Yield Wh]])/Table2[[#This Row],[Target Yield Wh]] * 100</f>
        <v>17.035587623822916</v>
      </c>
      <c r="J1188" s="8">
        <f>SUM(Table2[[#This Row],[Total Yield in Wh]]-Table2[[#This Row],[Target Yield Wh]])</f>
        <v>4179</v>
      </c>
      <c r="K1188" s="9">
        <f>Table2[[#This Row],[Total Yield in Wh]]*0.001*0.1</f>
        <v>2.8710000000000004</v>
      </c>
      <c r="L1188" s="8"/>
      <c r="M1188" s="8"/>
    </row>
    <row r="1189" spans="1:13">
      <c r="A1189" s="8">
        <f t="shared" si="19"/>
        <v>2019</v>
      </c>
      <c r="B1189" s="8">
        <f>MONTH(Table2[[#This Row],[Date]])</f>
        <v>12</v>
      </c>
      <c r="C1189" s="10">
        <v>43829</v>
      </c>
      <c r="D1189" s="8">
        <v>16550</v>
      </c>
      <c r="E1189" s="8">
        <v>24531</v>
      </c>
      <c r="F1189" s="8">
        <v>0.47</v>
      </c>
      <c r="G1189" s="8">
        <v>0.54</v>
      </c>
      <c r="H1189" s="8">
        <v>0.8</v>
      </c>
      <c r="I1189" s="9">
        <f>(Table2[[#This Row],[Total Yield in Wh]]-Table2[[#This Row],[Target Yield Wh]])/Table2[[#This Row],[Target Yield Wh]] * 100</f>
        <v>-32.534344299050183</v>
      </c>
      <c r="J1189" s="8">
        <f>SUM(Table2[[#This Row],[Total Yield in Wh]]-Table2[[#This Row],[Target Yield Wh]])</f>
        <v>-7981</v>
      </c>
      <c r="K1189" s="9">
        <f>Table2[[#This Row],[Total Yield in Wh]]*0.001*0.1</f>
        <v>1.6550000000000002</v>
      </c>
      <c r="L1189" s="8"/>
      <c r="M1189" s="8"/>
    </row>
    <row r="1190" spans="1:13">
      <c r="A1190" s="8">
        <f t="shared" si="19"/>
        <v>2019</v>
      </c>
      <c r="B1190" s="8">
        <f>MONTH(Table2[[#This Row],[Date]])</f>
        <v>12</v>
      </c>
      <c r="C1190" s="10">
        <v>43828</v>
      </c>
      <c r="D1190" s="8">
        <v>28250</v>
      </c>
      <c r="E1190" s="8">
        <v>24531</v>
      </c>
      <c r="F1190" s="8">
        <v>0.81</v>
      </c>
      <c r="G1190" s="8">
        <v>0.93</v>
      </c>
      <c r="H1190" s="8">
        <v>0.8</v>
      </c>
      <c r="I1190" s="9">
        <f>(Table2[[#This Row],[Total Yield in Wh]]-Table2[[#This Row],[Target Yield Wh]])/Table2[[#This Row],[Target Yield Wh]] * 100</f>
        <v>15.160409278056337</v>
      </c>
      <c r="J1190" s="8">
        <f>SUM(Table2[[#This Row],[Total Yield in Wh]]-Table2[[#This Row],[Target Yield Wh]])</f>
        <v>3719</v>
      </c>
      <c r="K1190" s="9">
        <f>Table2[[#This Row],[Total Yield in Wh]]*0.001*0.1</f>
        <v>2.8250000000000002</v>
      </c>
      <c r="L1190" s="8"/>
      <c r="M1190" s="8"/>
    </row>
    <row r="1191" spans="1:13">
      <c r="A1191" s="8">
        <f t="shared" si="19"/>
        <v>2019</v>
      </c>
      <c r="B1191" s="8">
        <f>MONTH(Table2[[#This Row],[Date]])</f>
        <v>12</v>
      </c>
      <c r="C1191" s="10">
        <v>43827</v>
      </c>
      <c r="D1191" s="8">
        <v>10890</v>
      </c>
      <c r="E1191" s="8">
        <v>24531</v>
      </c>
      <c r="F1191" s="8">
        <v>0.31</v>
      </c>
      <c r="G1191" s="8">
        <v>0.36</v>
      </c>
      <c r="H1191" s="8">
        <v>0.8</v>
      </c>
      <c r="I1191" s="9">
        <f>(Table2[[#This Row],[Total Yield in Wh]]-Table2[[#This Row],[Target Yield Wh]])/Table2[[#This Row],[Target Yield Wh]] * 100</f>
        <v>-55.607190901308542</v>
      </c>
      <c r="J1191" s="8">
        <f>SUM(Table2[[#This Row],[Total Yield in Wh]]-Table2[[#This Row],[Target Yield Wh]])</f>
        <v>-13641</v>
      </c>
      <c r="K1191" s="9">
        <f>Table2[[#This Row],[Total Yield in Wh]]*0.001*0.1</f>
        <v>1.0890000000000002</v>
      </c>
      <c r="L1191" s="8"/>
      <c r="M1191" s="8"/>
    </row>
    <row r="1192" spans="1:13">
      <c r="A1192" s="8">
        <f t="shared" si="19"/>
        <v>2019</v>
      </c>
      <c r="B1192" s="8">
        <f>MONTH(Table2[[#This Row],[Date]])</f>
        <v>12</v>
      </c>
      <c r="C1192" s="10">
        <v>43826</v>
      </c>
      <c r="D1192" s="8">
        <v>65420</v>
      </c>
      <c r="E1192" s="8">
        <v>24531</v>
      </c>
      <c r="F1192" s="8">
        <v>1.87</v>
      </c>
      <c r="G1192" s="8">
        <v>2.15</v>
      </c>
      <c r="H1192" s="8">
        <v>0.8</v>
      </c>
      <c r="I1192" s="9">
        <f>(Table2[[#This Row],[Total Yield in Wh]]-Table2[[#This Row],[Target Yield Wh]])/Table2[[#This Row],[Target Yield Wh]] * 100</f>
        <v>166.68297256532551</v>
      </c>
      <c r="J1192" s="8">
        <f>SUM(Table2[[#This Row],[Total Yield in Wh]]-Table2[[#This Row],[Target Yield Wh]])</f>
        <v>40889</v>
      </c>
      <c r="K1192" s="9">
        <f>Table2[[#This Row],[Total Yield in Wh]]*0.001*0.1</f>
        <v>6.5420000000000007</v>
      </c>
      <c r="L1192" s="8"/>
      <c r="M1192" s="8"/>
    </row>
    <row r="1193" spans="1:13">
      <c r="A1193" s="8">
        <f t="shared" si="19"/>
        <v>2019</v>
      </c>
      <c r="B1193" s="8">
        <f>MONTH(Table2[[#This Row],[Date]])</f>
        <v>12</v>
      </c>
      <c r="C1193" s="10">
        <v>43825</v>
      </c>
      <c r="D1193" s="8">
        <v>46200</v>
      </c>
      <c r="E1193" s="8">
        <v>24531</v>
      </c>
      <c r="F1193" s="8">
        <v>1.32</v>
      </c>
      <c r="G1193" s="8">
        <v>1.52</v>
      </c>
      <c r="H1193" s="8">
        <v>0.8</v>
      </c>
      <c r="I1193" s="9">
        <f>(Table2[[#This Row],[Total Yield in Wh]]-Table2[[#This Row],[Target Yield Wh]])/Table2[[#This Row],[Target Yield Wh]] * 100</f>
        <v>88.333129509600099</v>
      </c>
      <c r="J1193" s="8">
        <f>SUM(Table2[[#This Row],[Total Yield in Wh]]-Table2[[#This Row],[Target Yield Wh]])</f>
        <v>21669</v>
      </c>
      <c r="K1193" s="9">
        <f>Table2[[#This Row],[Total Yield in Wh]]*0.001*0.1</f>
        <v>4.62</v>
      </c>
      <c r="L1193" s="8"/>
      <c r="M1193" s="8"/>
    </row>
    <row r="1194" spans="1:13">
      <c r="A1194" s="8">
        <f t="shared" si="19"/>
        <v>2019</v>
      </c>
      <c r="B1194" s="8">
        <f>MONTH(Table2[[#This Row],[Date]])</f>
        <v>12</v>
      </c>
      <c r="C1194" s="10">
        <v>43824</v>
      </c>
      <c r="D1194" s="8">
        <v>70390</v>
      </c>
      <c r="E1194" s="8">
        <v>24531</v>
      </c>
      <c r="F1194" s="8">
        <v>2.0099999999999998</v>
      </c>
      <c r="G1194" s="8">
        <v>2.31</v>
      </c>
      <c r="H1194" s="8">
        <v>0.8</v>
      </c>
      <c r="I1194" s="9">
        <f>(Table2[[#This Row],[Total Yield in Wh]]-Table2[[#This Row],[Target Yield Wh]])/Table2[[#This Row],[Target Yield Wh]] * 100</f>
        <v>186.94305164893402</v>
      </c>
      <c r="J1194" s="8">
        <f>SUM(Table2[[#This Row],[Total Yield in Wh]]-Table2[[#This Row],[Target Yield Wh]])</f>
        <v>45859</v>
      </c>
      <c r="K1194" s="9">
        <f>Table2[[#This Row],[Total Yield in Wh]]*0.001*0.1</f>
        <v>7.0390000000000006</v>
      </c>
      <c r="L1194" s="8"/>
      <c r="M1194" s="8"/>
    </row>
    <row r="1195" spans="1:13">
      <c r="A1195" s="8">
        <f t="shared" si="19"/>
        <v>2019</v>
      </c>
      <c r="B1195" s="8">
        <f>MONTH(Table2[[#This Row],[Date]])</f>
        <v>12</v>
      </c>
      <c r="C1195" s="10">
        <v>43823</v>
      </c>
      <c r="D1195" s="8">
        <v>51290</v>
      </c>
      <c r="E1195" s="8">
        <v>24531</v>
      </c>
      <c r="F1195" s="8">
        <v>1.47</v>
      </c>
      <c r="G1195" s="8">
        <v>1.68</v>
      </c>
      <c r="H1195" s="8">
        <v>0.8</v>
      </c>
      <c r="I1195" s="9">
        <f>(Table2[[#This Row],[Total Yield in Wh]]-Table2[[#This Row],[Target Yield Wh]])/Table2[[#This Row],[Target Yield Wh]] * 100</f>
        <v>109.08238555297378</v>
      </c>
      <c r="J1195" s="8">
        <f>SUM(Table2[[#This Row],[Total Yield in Wh]]-Table2[[#This Row],[Target Yield Wh]])</f>
        <v>26759</v>
      </c>
      <c r="K1195" s="9">
        <f>Table2[[#This Row],[Total Yield in Wh]]*0.001*0.1</f>
        <v>5.1290000000000004</v>
      </c>
      <c r="L1195" s="8"/>
      <c r="M1195" s="8"/>
    </row>
    <row r="1196" spans="1:13">
      <c r="A1196" s="8">
        <f t="shared" si="19"/>
        <v>2019</v>
      </c>
      <c r="B1196" s="8">
        <f>MONTH(Table2[[#This Row],[Date]])</f>
        <v>12</v>
      </c>
      <c r="C1196" s="10">
        <v>43822</v>
      </c>
      <c r="D1196" s="8">
        <v>63240</v>
      </c>
      <c r="E1196" s="8">
        <v>24531</v>
      </c>
      <c r="F1196" s="8">
        <v>1.81</v>
      </c>
      <c r="G1196" s="8">
        <v>2.0699999999999998</v>
      </c>
      <c r="H1196" s="8">
        <v>0.8</v>
      </c>
      <c r="I1196" s="9">
        <f>(Table2[[#This Row],[Total Yield in Wh]]-Table2[[#This Row],[Target Yield Wh]])/Table2[[#This Row],[Target Yield Wh]] * 100</f>
        <v>157.79625779625778</v>
      </c>
      <c r="J1196" s="8">
        <f>SUM(Table2[[#This Row],[Total Yield in Wh]]-Table2[[#This Row],[Target Yield Wh]])</f>
        <v>38709</v>
      </c>
      <c r="K1196" s="9">
        <f>Table2[[#This Row],[Total Yield in Wh]]*0.001*0.1</f>
        <v>6.3240000000000007</v>
      </c>
      <c r="L1196" s="8"/>
      <c r="M1196" s="8"/>
    </row>
    <row r="1197" spans="1:13">
      <c r="A1197" s="8">
        <f t="shared" si="19"/>
        <v>2019</v>
      </c>
      <c r="B1197" s="8">
        <f>MONTH(Table2[[#This Row],[Date]])</f>
        <v>12</v>
      </c>
      <c r="C1197" s="10">
        <v>43821</v>
      </c>
      <c r="D1197" s="8">
        <v>83060</v>
      </c>
      <c r="E1197" s="8">
        <v>24531</v>
      </c>
      <c r="F1197" s="8">
        <v>2.37</v>
      </c>
      <c r="G1197" s="8">
        <v>2.72</v>
      </c>
      <c r="H1197" s="8">
        <v>0.8</v>
      </c>
      <c r="I1197" s="9">
        <f>(Table2[[#This Row],[Total Yield in Wh]]-Table2[[#This Row],[Target Yield Wh]])/Table2[[#This Row],[Target Yield Wh]] * 100</f>
        <v>238.59198565080919</v>
      </c>
      <c r="J1197" s="8">
        <f>SUM(Table2[[#This Row],[Total Yield in Wh]]-Table2[[#This Row],[Target Yield Wh]])</f>
        <v>58529</v>
      </c>
      <c r="K1197" s="9">
        <f>Table2[[#This Row],[Total Yield in Wh]]*0.001*0.1</f>
        <v>8.3060000000000009</v>
      </c>
      <c r="L1197" s="8"/>
      <c r="M1197" s="8"/>
    </row>
    <row r="1198" spans="1:13">
      <c r="A1198" s="8">
        <f t="shared" si="19"/>
        <v>2019</v>
      </c>
      <c r="B1198" s="8">
        <f>MONTH(Table2[[#This Row],[Date]])</f>
        <v>12</v>
      </c>
      <c r="C1198" s="10">
        <v>43820</v>
      </c>
      <c r="D1198" s="8">
        <v>82620</v>
      </c>
      <c r="E1198" s="8">
        <v>24531</v>
      </c>
      <c r="F1198" s="8">
        <v>2.36</v>
      </c>
      <c r="G1198" s="8">
        <v>2.71</v>
      </c>
      <c r="H1198" s="8">
        <v>0.8</v>
      </c>
      <c r="I1198" s="9">
        <f>(Table2[[#This Row],[Total Yield in Wh]]-Table2[[#This Row],[Target Yield Wh]])/Table2[[#This Row],[Target Yield Wh]] * 100</f>
        <v>236.79833679833681</v>
      </c>
      <c r="J1198" s="8">
        <f>SUM(Table2[[#This Row],[Total Yield in Wh]]-Table2[[#This Row],[Target Yield Wh]])</f>
        <v>58089</v>
      </c>
      <c r="K1198" s="9">
        <f>Table2[[#This Row],[Total Yield in Wh]]*0.001*0.1</f>
        <v>8.2620000000000005</v>
      </c>
      <c r="L1198" s="8"/>
      <c r="M1198" s="8"/>
    </row>
    <row r="1199" spans="1:13">
      <c r="A1199" s="8">
        <f t="shared" si="19"/>
        <v>2019</v>
      </c>
      <c r="B1199" s="8">
        <f>MONTH(Table2[[#This Row],[Date]])</f>
        <v>12</v>
      </c>
      <c r="C1199" s="10">
        <v>43819</v>
      </c>
      <c r="D1199" s="8">
        <v>60390</v>
      </c>
      <c r="E1199" s="8">
        <v>24531</v>
      </c>
      <c r="F1199" s="8">
        <v>1.73</v>
      </c>
      <c r="G1199" s="8">
        <v>1.98</v>
      </c>
      <c r="H1199" s="8">
        <v>0.8</v>
      </c>
      <c r="I1199" s="9">
        <f>(Table2[[#This Row],[Total Yield in Wh]]-Table2[[#This Row],[Target Yield Wh]])/Table2[[#This Row],[Target Yield Wh]] * 100</f>
        <v>146.17830500183442</v>
      </c>
      <c r="J1199" s="8">
        <f>SUM(Table2[[#This Row],[Total Yield in Wh]]-Table2[[#This Row],[Target Yield Wh]])</f>
        <v>35859</v>
      </c>
      <c r="K1199" s="9">
        <f>Table2[[#This Row],[Total Yield in Wh]]*0.001*0.1</f>
        <v>6.0390000000000006</v>
      </c>
      <c r="L1199" s="8"/>
      <c r="M1199" s="8"/>
    </row>
    <row r="1200" spans="1:13">
      <c r="A1200" s="8">
        <f t="shared" si="19"/>
        <v>2019</v>
      </c>
      <c r="B1200" s="8">
        <f>MONTH(Table2[[#This Row],[Date]])</f>
        <v>12</v>
      </c>
      <c r="C1200" s="10">
        <v>43818</v>
      </c>
      <c r="D1200" s="8">
        <v>76550</v>
      </c>
      <c r="E1200" s="8">
        <v>24531</v>
      </c>
      <c r="F1200" s="8">
        <v>2.19</v>
      </c>
      <c r="G1200" s="8">
        <v>2.5099999999999998</v>
      </c>
      <c r="H1200" s="8">
        <v>0.8</v>
      </c>
      <c r="I1200" s="9">
        <f>(Table2[[#This Row],[Total Yield in Wh]]-Table2[[#This Row],[Target Yield Wh]])/Table2[[#This Row],[Target Yield Wh]] * 100</f>
        <v>212.05413558354732</v>
      </c>
      <c r="J1200" s="8">
        <f>SUM(Table2[[#This Row],[Total Yield in Wh]]-Table2[[#This Row],[Target Yield Wh]])</f>
        <v>52019</v>
      </c>
      <c r="K1200" s="9">
        <f>Table2[[#This Row],[Total Yield in Wh]]*0.001*0.1</f>
        <v>7.6550000000000002</v>
      </c>
      <c r="L1200" s="8"/>
      <c r="M1200" s="8"/>
    </row>
    <row r="1201" spans="1:13">
      <c r="A1201" s="8">
        <f t="shared" si="19"/>
        <v>2019</v>
      </c>
      <c r="B1201" s="8">
        <f>MONTH(Table2[[#This Row],[Date]])</f>
        <v>12</v>
      </c>
      <c r="C1201" s="10">
        <v>43817</v>
      </c>
      <c r="D1201" s="8">
        <v>72650</v>
      </c>
      <c r="E1201" s="8">
        <v>24531</v>
      </c>
      <c r="F1201" s="8">
        <v>2.08</v>
      </c>
      <c r="G1201" s="8">
        <v>2.38</v>
      </c>
      <c r="H1201" s="8">
        <v>0.8</v>
      </c>
      <c r="I1201" s="9">
        <f>(Table2[[#This Row],[Total Yield in Wh]]-Table2[[#This Row],[Target Yield Wh]])/Table2[[#This Row],[Target Yield Wh]] * 100</f>
        <v>196.15588439117852</v>
      </c>
      <c r="J1201" s="8">
        <f>SUM(Table2[[#This Row],[Total Yield in Wh]]-Table2[[#This Row],[Target Yield Wh]])</f>
        <v>48119</v>
      </c>
      <c r="K1201" s="9">
        <f>Table2[[#This Row],[Total Yield in Wh]]*0.001*0.1</f>
        <v>7.2650000000000006</v>
      </c>
      <c r="L1201" s="8"/>
      <c r="M1201" s="8"/>
    </row>
    <row r="1202" spans="1:13">
      <c r="A1202" s="8">
        <f t="shared" si="19"/>
        <v>2019</v>
      </c>
      <c r="B1202" s="8">
        <f>MONTH(Table2[[#This Row],[Date]])</f>
        <v>12</v>
      </c>
      <c r="C1202" s="10">
        <v>43816</v>
      </c>
      <c r="D1202" s="8">
        <v>36320</v>
      </c>
      <c r="E1202" s="8">
        <v>24531</v>
      </c>
      <c r="F1202" s="8">
        <v>1.04</v>
      </c>
      <c r="G1202" s="8">
        <v>1.19</v>
      </c>
      <c r="H1202" s="8">
        <v>0.8</v>
      </c>
      <c r="I1202" s="9">
        <f>(Table2[[#This Row],[Total Yield in Wh]]-Table2[[#This Row],[Target Yield Wh]])/Table2[[#This Row],[Target Yield Wh]] * 100</f>
        <v>48.057559822265702</v>
      </c>
      <c r="J1202" s="8">
        <f>SUM(Table2[[#This Row],[Total Yield in Wh]]-Table2[[#This Row],[Target Yield Wh]])</f>
        <v>11789</v>
      </c>
      <c r="K1202" s="9">
        <f>Table2[[#This Row],[Total Yield in Wh]]*0.001*0.1</f>
        <v>3.6320000000000001</v>
      </c>
      <c r="L1202" s="8"/>
      <c r="M1202" s="8"/>
    </row>
    <row r="1203" spans="1:13">
      <c r="A1203" s="8">
        <f t="shared" si="19"/>
        <v>2019</v>
      </c>
      <c r="B1203" s="8">
        <f>MONTH(Table2[[#This Row],[Date]])</f>
        <v>12</v>
      </c>
      <c r="C1203" s="10">
        <v>43815</v>
      </c>
      <c r="D1203" s="8">
        <v>36640</v>
      </c>
      <c r="E1203" s="8">
        <v>24531</v>
      </c>
      <c r="F1203" s="8">
        <v>1.05</v>
      </c>
      <c r="G1203" s="8">
        <v>1.2</v>
      </c>
      <c r="H1203" s="8">
        <v>0.8</v>
      </c>
      <c r="I1203" s="9">
        <f>(Table2[[#This Row],[Total Yield in Wh]]-Table2[[#This Row],[Target Yield Wh]])/Table2[[#This Row],[Target Yield Wh]] * 100</f>
        <v>49.362031714972893</v>
      </c>
      <c r="J1203" s="8">
        <f>SUM(Table2[[#This Row],[Total Yield in Wh]]-Table2[[#This Row],[Target Yield Wh]])</f>
        <v>12109</v>
      </c>
      <c r="K1203" s="9">
        <f>Table2[[#This Row],[Total Yield in Wh]]*0.001*0.1</f>
        <v>3.6640000000000001</v>
      </c>
      <c r="L1203" s="8"/>
      <c r="M1203" s="8"/>
    </row>
    <row r="1204" spans="1:13">
      <c r="A1204" s="8">
        <f t="shared" si="19"/>
        <v>2019</v>
      </c>
      <c r="B1204" s="8">
        <f>MONTH(Table2[[#This Row],[Date]])</f>
        <v>12</v>
      </c>
      <c r="C1204" s="10">
        <v>43814</v>
      </c>
      <c r="D1204" s="8">
        <v>80680</v>
      </c>
      <c r="E1204" s="8">
        <v>24531</v>
      </c>
      <c r="F1204" s="8">
        <v>2.31</v>
      </c>
      <c r="G1204" s="8">
        <v>2.65</v>
      </c>
      <c r="H1204" s="8">
        <v>0.8</v>
      </c>
      <c r="I1204" s="9">
        <f>(Table2[[#This Row],[Total Yield in Wh]]-Table2[[#This Row],[Target Yield Wh]])/Table2[[#This Row],[Target Yield Wh]] * 100</f>
        <v>228.8899759487995</v>
      </c>
      <c r="J1204" s="8">
        <f>SUM(Table2[[#This Row],[Total Yield in Wh]]-Table2[[#This Row],[Target Yield Wh]])</f>
        <v>56149</v>
      </c>
      <c r="K1204" s="9">
        <f>Table2[[#This Row],[Total Yield in Wh]]*0.001*0.1</f>
        <v>8.0680000000000014</v>
      </c>
      <c r="L1204" s="8"/>
      <c r="M1204" s="8"/>
    </row>
    <row r="1205" spans="1:13">
      <c r="A1205" s="8">
        <f t="shared" si="19"/>
        <v>2019</v>
      </c>
      <c r="B1205" s="8">
        <f>MONTH(Table2[[#This Row],[Date]])</f>
        <v>12</v>
      </c>
      <c r="C1205" s="10">
        <v>43813</v>
      </c>
      <c r="D1205" s="8">
        <v>16830</v>
      </c>
      <c r="E1205" s="8">
        <v>24531</v>
      </c>
      <c r="F1205" s="8">
        <v>0.48</v>
      </c>
      <c r="G1205" s="8">
        <v>0.55000000000000004</v>
      </c>
      <c r="H1205" s="8">
        <v>0.8</v>
      </c>
      <c r="I1205" s="9">
        <f>(Table2[[#This Row],[Total Yield in Wh]]-Table2[[#This Row],[Target Yield Wh]])/Table2[[#This Row],[Target Yield Wh]] * 100</f>
        <v>-31.392931392931395</v>
      </c>
      <c r="J1205" s="8">
        <f>SUM(Table2[[#This Row],[Total Yield in Wh]]-Table2[[#This Row],[Target Yield Wh]])</f>
        <v>-7701</v>
      </c>
      <c r="K1205" s="9">
        <f>Table2[[#This Row],[Total Yield in Wh]]*0.001*0.1</f>
        <v>1.6830000000000003</v>
      </c>
      <c r="L1205" s="8"/>
      <c r="M1205" s="8"/>
    </row>
    <row r="1206" spans="1:13">
      <c r="A1206" s="8">
        <f t="shared" si="19"/>
        <v>2019</v>
      </c>
      <c r="B1206" s="8">
        <f>MONTH(Table2[[#This Row],[Date]])</f>
        <v>12</v>
      </c>
      <c r="C1206" s="10">
        <v>43812</v>
      </c>
      <c r="D1206" s="8">
        <v>11170</v>
      </c>
      <c r="E1206" s="8">
        <v>24531</v>
      </c>
      <c r="F1206" s="8">
        <v>0.32</v>
      </c>
      <c r="G1206" s="8">
        <v>0.37</v>
      </c>
      <c r="H1206" s="8">
        <v>0.8</v>
      </c>
      <c r="I1206" s="9">
        <f>(Table2[[#This Row],[Total Yield in Wh]]-Table2[[#This Row],[Target Yield Wh]])/Table2[[#This Row],[Target Yield Wh]] * 100</f>
        <v>-54.465777995189754</v>
      </c>
      <c r="J1206" s="8">
        <f>SUM(Table2[[#This Row],[Total Yield in Wh]]-Table2[[#This Row],[Target Yield Wh]])</f>
        <v>-13361</v>
      </c>
      <c r="K1206" s="9">
        <f>Table2[[#This Row],[Total Yield in Wh]]*0.001*0.1</f>
        <v>1.117</v>
      </c>
      <c r="L1206" s="8"/>
      <c r="M1206" s="8"/>
    </row>
    <row r="1207" spans="1:13">
      <c r="A1207" s="8">
        <f t="shared" si="19"/>
        <v>2019</v>
      </c>
      <c r="B1207" s="8">
        <f>MONTH(Table2[[#This Row],[Date]])</f>
        <v>12</v>
      </c>
      <c r="C1207" s="10">
        <v>43811</v>
      </c>
      <c r="D1207" s="8">
        <v>10990</v>
      </c>
      <c r="E1207" s="8">
        <v>24531</v>
      </c>
      <c r="F1207" s="8">
        <v>0.31</v>
      </c>
      <c r="G1207" s="8">
        <v>0.36</v>
      </c>
      <c r="H1207" s="8">
        <v>0.8</v>
      </c>
      <c r="I1207" s="9">
        <f>(Table2[[#This Row],[Total Yield in Wh]]-Table2[[#This Row],[Target Yield Wh]])/Table2[[#This Row],[Target Yield Wh]] * 100</f>
        <v>-55.199543434837551</v>
      </c>
      <c r="J1207" s="8">
        <f>SUM(Table2[[#This Row],[Total Yield in Wh]]-Table2[[#This Row],[Target Yield Wh]])</f>
        <v>-13541</v>
      </c>
      <c r="K1207" s="9">
        <f>Table2[[#This Row],[Total Yield in Wh]]*0.001*0.1</f>
        <v>1.099</v>
      </c>
      <c r="L1207" s="8"/>
      <c r="M1207" s="8"/>
    </row>
    <row r="1208" spans="1:13">
      <c r="A1208" s="8">
        <f t="shared" si="19"/>
        <v>2019</v>
      </c>
      <c r="B1208" s="8">
        <f>MONTH(Table2[[#This Row],[Date]])</f>
        <v>12</v>
      </c>
      <c r="C1208" s="10">
        <v>43810</v>
      </c>
      <c r="D1208" s="8">
        <v>95340</v>
      </c>
      <c r="E1208" s="8">
        <v>24531</v>
      </c>
      <c r="F1208" s="8">
        <v>2.73</v>
      </c>
      <c r="G1208" s="8">
        <v>3.13</v>
      </c>
      <c r="H1208" s="8">
        <v>0.8</v>
      </c>
      <c r="I1208" s="9">
        <f>(Table2[[#This Row],[Total Yield in Wh]]-Table2[[#This Row],[Target Yield Wh]])/Table2[[#This Row],[Target Yield Wh]] * 100</f>
        <v>288.65109453344746</v>
      </c>
      <c r="J1208" s="8">
        <f>SUM(Table2[[#This Row],[Total Yield in Wh]]-Table2[[#This Row],[Target Yield Wh]])</f>
        <v>70809</v>
      </c>
      <c r="K1208" s="9">
        <f>Table2[[#This Row],[Total Yield in Wh]]*0.001*0.1</f>
        <v>9.5340000000000007</v>
      </c>
      <c r="L1208" s="8"/>
      <c r="M1208" s="8"/>
    </row>
    <row r="1209" spans="1:13">
      <c r="A1209" s="8">
        <f t="shared" si="19"/>
        <v>2019</v>
      </c>
      <c r="B1209" s="8">
        <f>MONTH(Table2[[#This Row],[Date]])</f>
        <v>12</v>
      </c>
      <c r="C1209" s="10">
        <v>43809</v>
      </c>
      <c r="D1209" s="8">
        <v>90680</v>
      </c>
      <c r="E1209" s="8">
        <v>24531</v>
      </c>
      <c r="F1209" s="8">
        <v>2.59</v>
      </c>
      <c r="G1209" s="8">
        <v>2.97</v>
      </c>
      <c r="H1209" s="8">
        <v>0.8</v>
      </c>
      <c r="I1209" s="9">
        <f>(Table2[[#This Row],[Total Yield in Wh]]-Table2[[#This Row],[Target Yield Wh]])/Table2[[#This Row],[Target Yield Wh]] * 100</f>
        <v>269.6547225958991</v>
      </c>
      <c r="J1209" s="8">
        <f>SUM(Table2[[#This Row],[Total Yield in Wh]]-Table2[[#This Row],[Target Yield Wh]])</f>
        <v>66149</v>
      </c>
      <c r="K1209" s="9">
        <f>Table2[[#This Row],[Total Yield in Wh]]*0.001*0.1</f>
        <v>9.0680000000000014</v>
      </c>
      <c r="L1209" s="8"/>
      <c r="M1209" s="8"/>
    </row>
    <row r="1210" spans="1:13">
      <c r="A1210" s="8">
        <f t="shared" si="19"/>
        <v>2019</v>
      </c>
      <c r="B1210" s="8">
        <f>MONTH(Table2[[#This Row],[Date]])</f>
        <v>12</v>
      </c>
      <c r="C1210" s="10">
        <v>43808</v>
      </c>
      <c r="D1210" s="8">
        <v>6450</v>
      </c>
      <c r="E1210" s="8">
        <v>24531</v>
      </c>
      <c r="F1210" s="8">
        <v>0.18</v>
      </c>
      <c r="G1210" s="8">
        <v>0.21</v>
      </c>
      <c r="H1210" s="8">
        <v>0.8</v>
      </c>
      <c r="I1210" s="9">
        <f>(Table2[[#This Row],[Total Yield in Wh]]-Table2[[#This Row],[Target Yield Wh]])/Table2[[#This Row],[Target Yield Wh]] * 100</f>
        <v>-73.706738412620766</v>
      </c>
      <c r="J1210" s="8">
        <f>SUM(Table2[[#This Row],[Total Yield in Wh]]-Table2[[#This Row],[Target Yield Wh]])</f>
        <v>-18081</v>
      </c>
      <c r="K1210" s="9">
        <f>Table2[[#This Row],[Total Yield in Wh]]*0.001*0.1</f>
        <v>0.64500000000000002</v>
      </c>
      <c r="L1210" s="8"/>
      <c r="M1210" s="8"/>
    </row>
    <row r="1211" spans="1:13">
      <c r="A1211" s="8">
        <f t="shared" si="19"/>
        <v>2019</v>
      </c>
      <c r="B1211" s="8">
        <f>MONTH(Table2[[#This Row],[Date]])</f>
        <v>12</v>
      </c>
      <c r="C1211" s="10">
        <v>43807</v>
      </c>
      <c r="D1211" s="8">
        <v>48020</v>
      </c>
      <c r="E1211" s="8">
        <v>24531</v>
      </c>
      <c r="F1211" s="8">
        <v>1.37</v>
      </c>
      <c r="G1211" s="8">
        <v>1.58</v>
      </c>
      <c r="H1211" s="8">
        <v>0.8</v>
      </c>
      <c r="I1211" s="9">
        <f>(Table2[[#This Row],[Total Yield in Wh]]-Table2[[#This Row],[Target Yield Wh]])/Table2[[#This Row],[Target Yield Wh]] * 100</f>
        <v>95.752313399372227</v>
      </c>
      <c r="J1211" s="8">
        <f>SUM(Table2[[#This Row],[Total Yield in Wh]]-Table2[[#This Row],[Target Yield Wh]])</f>
        <v>23489</v>
      </c>
      <c r="K1211" s="9">
        <f>Table2[[#This Row],[Total Yield in Wh]]*0.001*0.1</f>
        <v>4.8020000000000005</v>
      </c>
      <c r="L1211" s="8"/>
      <c r="M1211" s="8"/>
    </row>
    <row r="1212" spans="1:13">
      <c r="A1212" s="8">
        <f t="shared" si="19"/>
        <v>2019</v>
      </c>
      <c r="B1212" s="8">
        <f>MONTH(Table2[[#This Row],[Date]])</f>
        <v>12</v>
      </c>
      <c r="C1212" s="10">
        <v>43806</v>
      </c>
      <c r="D1212" s="8">
        <v>68960</v>
      </c>
      <c r="E1212" s="8">
        <v>24531</v>
      </c>
      <c r="F1212" s="8">
        <v>1.97</v>
      </c>
      <c r="G1212" s="8">
        <v>2.2599999999999998</v>
      </c>
      <c r="H1212" s="8">
        <v>0.8</v>
      </c>
      <c r="I1212" s="9">
        <f>(Table2[[#This Row],[Total Yield in Wh]]-Table2[[#This Row],[Target Yield Wh]])/Table2[[#This Row],[Target Yield Wh]] * 100</f>
        <v>181.11369287839875</v>
      </c>
      <c r="J1212" s="8">
        <f>SUM(Table2[[#This Row],[Total Yield in Wh]]-Table2[[#This Row],[Target Yield Wh]])</f>
        <v>44429</v>
      </c>
      <c r="K1212" s="9">
        <f>Table2[[#This Row],[Total Yield in Wh]]*0.001*0.1</f>
        <v>6.8960000000000008</v>
      </c>
      <c r="L1212" s="8"/>
      <c r="M1212" s="8"/>
    </row>
    <row r="1213" spans="1:13">
      <c r="A1213" s="8">
        <f t="shared" si="19"/>
        <v>2019</v>
      </c>
      <c r="B1213" s="8">
        <f>MONTH(Table2[[#This Row],[Date]])</f>
        <v>12</v>
      </c>
      <c r="C1213" s="10">
        <v>43805</v>
      </c>
      <c r="D1213" s="8">
        <v>90140</v>
      </c>
      <c r="E1213" s="8">
        <v>24531</v>
      </c>
      <c r="F1213" s="8">
        <v>2.58</v>
      </c>
      <c r="G1213" s="8">
        <v>2.96</v>
      </c>
      <c r="H1213" s="8">
        <v>0.8</v>
      </c>
      <c r="I1213" s="9">
        <f>(Table2[[#This Row],[Total Yield in Wh]]-Table2[[#This Row],[Target Yield Wh]])/Table2[[#This Row],[Target Yield Wh]] * 100</f>
        <v>267.45342627695567</v>
      </c>
      <c r="J1213" s="8">
        <f>SUM(Table2[[#This Row],[Total Yield in Wh]]-Table2[[#This Row],[Target Yield Wh]])</f>
        <v>65609</v>
      </c>
      <c r="K1213" s="9">
        <f>Table2[[#This Row],[Total Yield in Wh]]*0.001*0.1</f>
        <v>9.0140000000000011</v>
      </c>
      <c r="L1213" s="8"/>
      <c r="M1213" s="8"/>
    </row>
    <row r="1214" spans="1:13">
      <c r="A1214" s="8">
        <f t="shared" si="19"/>
        <v>2019</v>
      </c>
      <c r="B1214" s="8">
        <f>MONTH(Table2[[#This Row],[Date]])</f>
        <v>12</v>
      </c>
      <c r="C1214" s="10">
        <v>43804</v>
      </c>
      <c r="D1214" s="8">
        <v>55240</v>
      </c>
      <c r="E1214" s="8">
        <v>24531</v>
      </c>
      <c r="F1214" s="8">
        <v>1.58</v>
      </c>
      <c r="G1214" s="8">
        <v>1.81</v>
      </c>
      <c r="H1214" s="8">
        <v>0.8</v>
      </c>
      <c r="I1214" s="9">
        <f>(Table2[[#This Row],[Total Yield in Wh]]-Table2[[#This Row],[Target Yield Wh]])/Table2[[#This Row],[Target Yield Wh]] * 100</f>
        <v>125.18446047857812</v>
      </c>
      <c r="J1214" s="8">
        <f>SUM(Table2[[#This Row],[Total Yield in Wh]]-Table2[[#This Row],[Target Yield Wh]])</f>
        <v>30709</v>
      </c>
      <c r="K1214" s="9">
        <f>Table2[[#This Row],[Total Yield in Wh]]*0.001*0.1</f>
        <v>5.5240000000000009</v>
      </c>
      <c r="L1214" s="8"/>
      <c r="M1214" s="8"/>
    </row>
    <row r="1215" spans="1:13">
      <c r="A1215" s="8">
        <f t="shared" si="19"/>
        <v>2019</v>
      </c>
      <c r="B1215" s="8">
        <f>MONTH(Table2[[#This Row],[Date]])</f>
        <v>12</v>
      </c>
      <c r="C1215" s="10">
        <v>43803</v>
      </c>
      <c r="D1215" s="8">
        <v>93120</v>
      </c>
      <c r="E1215" s="8">
        <v>24531</v>
      </c>
      <c r="F1215" s="8">
        <v>2.66</v>
      </c>
      <c r="G1215" s="8">
        <v>3.05</v>
      </c>
      <c r="H1215" s="8">
        <v>0.8</v>
      </c>
      <c r="I1215" s="9">
        <f>(Table2[[#This Row],[Total Yield in Wh]]-Table2[[#This Row],[Target Yield Wh]])/Table2[[#This Row],[Target Yield Wh]] * 100</f>
        <v>279.60132077779139</v>
      </c>
      <c r="J1215" s="8">
        <f>SUM(Table2[[#This Row],[Total Yield in Wh]]-Table2[[#This Row],[Target Yield Wh]])</f>
        <v>68589</v>
      </c>
      <c r="K1215" s="9">
        <f>Table2[[#This Row],[Total Yield in Wh]]*0.001*0.1</f>
        <v>9.3120000000000012</v>
      </c>
      <c r="L1215" s="8"/>
      <c r="M1215" s="8"/>
    </row>
    <row r="1216" spans="1:13">
      <c r="A1216" s="8">
        <f t="shared" si="19"/>
        <v>2019</v>
      </c>
      <c r="B1216" s="8">
        <f>MONTH(Table2[[#This Row],[Date]])</f>
        <v>12</v>
      </c>
      <c r="C1216" s="10">
        <v>43802</v>
      </c>
      <c r="D1216" s="8">
        <v>82720</v>
      </c>
      <c r="E1216" s="8">
        <v>24531</v>
      </c>
      <c r="F1216" s="8">
        <v>2.36</v>
      </c>
      <c r="G1216" s="8">
        <v>2.71</v>
      </c>
      <c r="H1216" s="8">
        <v>0.8</v>
      </c>
      <c r="I1216" s="9">
        <f>(Table2[[#This Row],[Total Yield in Wh]]-Table2[[#This Row],[Target Yield Wh]])/Table2[[#This Row],[Target Yield Wh]] * 100</f>
        <v>237.20598426480782</v>
      </c>
      <c r="J1216" s="8">
        <f>SUM(Table2[[#This Row],[Total Yield in Wh]]-Table2[[#This Row],[Target Yield Wh]])</f>
        <v>58189</v>
      </c>
      <c r="K1216" s="9">
        <f>Table2[[#This Row],[Total Yield in Wh]]*0.001*0.1</f>
        <v>8.2720000000000002</v>
      </c>
      <c r="L1216" s="8"/>
      <c r="M1216" s="8"/>
    </row>
    <row r="1217" spans="1:13">
      <c r="A1217" s="8">
        <f t="shared" si="19"/>
        <v>2019</v>
      </c>
      <c r="B1217" s="8">
        <f>MONTH(Table2[[#This Row],[Date]])</f>
        <v>12</v>
      </c>
      <c r="C1217" s="10">
        <v>43801</v>
      </c>
      <c r="D1217" s="8">
        <v>96400</v>
      </c>
      <c r="E1217" s="8">
        <v>24531</v>
      </c>
      <c r="F1217" s="8">
        <v>2.76</v>
      </c>
      <c r="G1217" s="8">
        <v>3.16</v>
      </c>
      <c r="H1217" s="8">
        <v>0.8</v>
      </c>
      <c r="I1217" s="9">
        <f>(Table2[[#This Row],[Total Yield in Wh]]-Table2[[#This Row],[Target Yield Wh]])/Table2[[#This Row],[Target Yield Wh]] * 100</f>
        <v>292.97215767803999</v>
      </c>
      <c r="J1217" s="8">
        <f>SUM(Table2[[#This Row],[Total Yield in Wh]]-Table2[[#This Row],[Target Yield Wh]])</f>
        <v>71869</v>
      </c>
      <c r="K1217" s="9">
        <f>Table2[[#This Row],[Total Yield in Wh]]*0.001*0.1</f>
        <v>9.64</v>
      </c>
      <c r="L1217" s="8"/>
      <c r="M1217" s="8"/>
    </row>
    <row r="1218" spans="1:13">
      <c r="A1218" s="8">
        <f t="shared" si="19"/>
        <v>2019</v>
      </c>
      <c r="B1218" s="8">
        <f>MONTH(Table2[[#This Row],[Date]])</f>
        <v>12</v>
      </c>
      <c r="C1218" s="10">
        <v>43800</v>
      </c>
      <c r="D1218" s="8">
        <v>12450</v>
      </c>
      <c r="E1218" s="8">
        <v>24531</v>
      </c>
      <c r="F1218" s="8">
        <v>0.36</v>
      </c>
      <c r="G1218" s="8">
        <v>0.41</v>
      </c>
      <c r="H1218" s="8">
        <v>0.8</v>
      </c>
      <c r="I1218" s="9">
        <f>(Table2[[#This Row],[Total Yield in Wh]]-Table2[[#This Row],[Target Yield Wh]])/Table2[[#This Row],[Target Yield Wh]] * 100</f>
        <v>-49.24789042436101</v>
      </c>
      <c r="J1218" s="8">
        <f>SUM(Table2[[#This Row],[Total Yield in Wh]]-Table2[[#This Row],[Target Yield Wh]])</f>
        <v>-12081</v>
      </c>
      <c r="K1218" s="9">
        <f>Table2[[#This Row],[Total Yield in Wh]]*0.001*0.1</f>
        <v>1.2450000000000001</v>
      </c>
      <c r="L1218" s="8"/>
      <c r="M1218" s="8"/>
    </row>
    <row r="1219" spans="1:13">
      <c r="A1219" s="8">
        <f t="shared" ref="A1219:A1282" si="20">YEAR(C1219)</f>
        <v>2019</v>
      </c>
      <c r="B1219" s="8">
        <f>MONTH(Table2[[#This Row],[Date]])</f>
        <v>11</v>
      </c>
      <c r="C1219" s="10">
        <v>43799</v>
      </c>
      <c r="D1219" s="8">
        <v>6180</v>
      </c>
      <c r="E1219" s="8">
        <v>50697</v>
      </c>
      <c r="F1219" s="8">
        <v>0.18</v>
      </c>
      <c r="G1219" s="8">
        <v>0.2</v>
      </c>
      <c r="H1219" s="8">
        <v>1.66</v>
      </c>
      <c r="I1219" s="9">
        <f>(Table2[[#This Row],[Total Yield in Wh]]-Table2[[#This Row],[Target Yield Wh]])/Table2[[#This Row],[Target Yield Wh]] * 100</f>
        <v>-87.809929581632048</v>
      </c>
      <c r="J1219" s="8">
        <f>SUM(Table2[[#This Row],[Total Yield in Wh]]-Table2[[#This Row],[Target Yield Wh]])</f>
        <v>-44517</v>
      </c>
      <c r="K1219" s="9">
        <f>Table2[[#This Row],[Total Yield in Wh]]*0.001*0.1</f>
        <v>0.61799999999999999</v>
      </c>
      <c r="L1219" s="8"/>
      <c r="M1219" s="8"/>
    </row>
    <row r="1220" spans="1:13">
      <c r="A1220" s="8">
        <f t="shared" si="20"/>
        <v>2019</v>
      </c>
      <c r="B1220" s="8">
        <f>MONTH(Table2[[#This Row],[Date]])</f>
        <v>11</v>
      </c>
      <c r="C1220" s="10">
        <v>43798</v>
      </c>
      <c r="D1220" s="8">
        <v>15250</v>
      </c>
      <c r="E1220" s="8">
        <v>50697</v>
      </c>
      <c r="F1220" s="8">
        <v>0.44</v>
      </c>
      <c r="G1220" s="8">
        <v>0.5</v>
      </c>
      <c r="H1220" s="8">
        <v>1.66</v>
      </c>
      <c r="I1220" s="9">
        <f>(Table2[[#This Row],[Total Yield in Wh]]-Table2[[#This Row],[Target Yield Wh]])/Table2[[#This Row],[Target Yield Wh]] * 100</f>
        <v>-69.919324614868728</v>
      </c>
      <c r="J1220" s="8">
        <f>SUM(Table2[[#This Row],[Total Yield in Wh]]-Table2[[#This Row],[Target Yield Wh]])</f>
        <v>-35447</v>
      </c>
      <c r="K1220" s="9">
        <f>Table2[[#This Row],[Total Yield in Wh]]*0.001*0.1</f>
        <v>1.5250000000000001</v>
      </c>
      <c r="L1220" s="8"/>
      <c r="M1220" s="8"/>
    </row>
    <row r="1221" spans="1:13">
      <c r="A1221" s="8">
        <f t="shared" si="20"/>
        <v>2019</v>
      </c>
      <c r="B1221" s="8">
        <f>MONTH(Table2[[#This Row],[Date]])</f>
        <v>11</v>
      </c>
      <c r="C1221" s="10">
        <v>43797</v>
      </c>
      <c r="D1221" s="8">
        <v>15100</v>
      </c>
      <c r="E1221" s="8">
        <v>50697</v>
      </c>
      <c r="F1221" s="8">
        <v>0.43</v>
      </c>
      <c r="G1221" s="8">
        <v>0.5</v>
      </c>
      <c r="H1221" s="8">
        <v>1.66</v>
      </c>
      <c r="I1221" s="9">
        <f>(Table2[[#This Row],[Total Yield in Wh]]-Table2[[#This Row],[Target Yield Wh]])/Table2[[#This Row],[Target Yield Wh]] * 100</f>
        <v>-70.215200110460188</v>
      </c>
      <c r="J1221" s="8">
        <f>SUM(Table2[[#This Row],[Total Yield in Wh]]-Table2[[#This Row],[Target Yield Wh]])</f>
        <v>-35597</v>
      </c>
      <c r="K1221" s="9">
        <f>Table2[[#This Row],[Total Yield in Wh]]*0.001*0.1</f>
        <v>1.51</v>
      </c>
      <c r="L1221" s="8"/>
      <c r="M1221" s="8"/>
    </row>
    <row r="1222" spans="1:13">
      <c r="A1222" s="8">
        <f t="shared" si="20"/>
        <v>2019</v>
      </c>
      <c r="B1222" s="8">
        <f>MONTH(Table2[[#This Row],[Date]])</f>
        <v>11</v>
      </c>
      <c r="C1222" s="10">
        <v>43796</v>
      </c>
      <c r="D1222" s="8">
        <v>20930</v>
      </c>
      <c r="E1222" s="8">
        <v>50697</v>
      </c>
      <c r="F1222" s="8">
        <v>0.6</v>
      </c>
      <c r="G1222" s="8">
        <v>0.69</v>
      </c>
      <c r="H1222" s="8">
        <v>1.66</v>
      </c>
      <c r="I1222" s="9">
        <f>(Table2[[#This Row],[Total Yield in Wh]]-Table2[[#This Row],[Target Yield Wh]])/Table2[[#This Row],[Target Yield Wh]] * 100</f>
        <v>-58.71550584847229</v>
      </c>
      <c r="J1222" s="8">
        <f>SUM(Table2[[#This Row],[Total Yield in Wh]]-Table2[[#This Row],[Target Yield Wh]])</f>
        <v>-29767</v>
      </c>
      <c r="K1222" s="9">
        <f>Table2[[#This Row],[Total Yield in Wh]]*0.001*0.1</f>
        <v>2.093</v>
      </c>
      <c r="L1222" s="8"/>
      <c r="M1222" s="8"/>
    </row>
    <row r="1223" spans="1:13">
      <c r="A1223" s="8">
        <f t="shared" si="20"/>
        <v>2019</v>
      </c>
      <c r="B1223" s="8">
        <f>MONTH(Table2[[#This Row],[Date]])</f>
        <v>11</v>
      </c>
      <c r="C1223" s="10">
        <v>43795</v>
      </c>
      <c r="D1223" s="8">
        <v>58520</v>
      </c>
      <c r="E1223" s="8">
        <v>50697</v>
      </c>
      <c r="F1223" s="8">
        <v>1.67</v>
      </c>
      <c r="G1223" s="8">
        <v>1.92</v>
      </c>
      <c r="H1223" s="8">
        <v>1.66</v>
      </c>
      <c r="I1223" s="9">
        <f>(Table2[[#This Row],[Total Yield in Wh]]-Table2[[#This Row],[Target Yield Wh]])/Table2[[#This Row],[Target Yield Wh]] * 100</f>
        <v>15.430893346746355</v>
      </c>
      <c r="J1223" s="8">
        <f>SUM(Table2[[#This Row],[Total Yield in Wh]]-Table2[[#This Row],[Target Yield Wh]])</f>
        <v>7823</v>
      </c>
      <c r="K1223" s="9">
        <f>Table2[[#This Row],[Total Yield in Wh]]*0.001*0.1</f>
        <v>5.8520000000000003</v>
      </c>
      <c r="L1223" s="8"/>
      <c r="M1223" s="8"/>
    </row>
    <row r="1224" spans="1:13">
      <c r="A1224" s="8">
        <f t="shared" si="20"/>
        <v>2019</v>
      </c>
      <c r="B1224" s="8">
        <f>MONTH(Table2[[#This Row],[Date]])</f>
        <v>11</v>
      </c>
      <c r="C1224" s="10">
        <v>43794</v>
      </c>
      <c r="D1224" s="8">
        <v>31850</v>
      </c>
      <c r="E1224" s="8">
        <v>50697</v>
      </c>
      <c r="F1224" s="8">
        <v>0.91</v>
      </c>
      <c r="G1224" s="8">
        <v>1.04</v>
      </c>
      <c r="H1224" s="8">
        <v>1.66</v>
      </c>
      <c r="I1224" s="9">
        <f>(Table2[[#This Row],[Total Yield in Wh]]-Table2[[#This Row],[Target Yield Wh]])/Table2[[#This Row],[Target Yield Wh]] * 100</f>
        <v>-37.175769769414366</v>
      </c>
      <c r="J1224" s="8">
        <f>SUM(Table2[[#This Row],[Total Yield in Wh]]-Table2[[#This Row],[Target Yield Wh]])</f>
        <v>-18847</v>
      </c>
      <c r="K1224" s="9">
        <f>Table2[[#This Row],[Total Yield in Wh]]*0.001*0.1</f>
        <v>3.1850000000000005</v>
      </c>
      <c r="L1224" s="8"/>
      <c r="M1224" s="8"/>
    </row>
    <row r="1225" spans="1:13">
      <c r="A1225" s="8">
        <f t="shared" si="20"/>
        <v>2019</v>
      </c>
      <c r="B1225" s="8">
        <f>MONTH(Table2[[#This Row],[Date]])</f>
        <v>11</v>
      </c>
      <c r="C1225" s="10">
        <v>43793</v>
      </c>
      <c r="D1225" s="8">
        <v>48090</v>
      </c>
      <c r="E1225" s="8">
        <v>50697</v>
      </c>
      <c r="F1225" s="8">
        <v>1.37</v>
      </c>
      <c r="G1225" s="8">
        <v>1.58</v>
      </c>
      <c r="H1225" s="8">
        <v>1.66</v>
      </c>
      <c r="I1225" s="9">
        <f>(Table2[[#This Row],[Total Yield in Wh]]-Table2[[#This Row],[Target Yield Wh]])/Table2[[#This Row],[Target Yield Wh]] * 100</f>
        <v>-5.1423161133794899</v>
      </c>
      <c r="J1225" s="8">
        <f>SUM(Table2[[#This Row],[Total Yield in Wh]]-Table2[[#This Row],[Target Yield Wh]])</f>
        <v>-2607</v>
      </c>
      <c r="K1225" s="9">
        <f>Table2[[#This Row],[Total Yield in Wh]]*0.001*0.1</f>
        <v>4.8090000000000011</v>
      </c>
      <c r="L1225" s="8"/>
      <c r="M1225" s="8"/>
    </row>
    <row r="1226" spans="1:13">
      <c r="A1226" s="8">
        <f t="shared" si="20"/>
        <v>2019</v>
      </c>
      <c r="B1226" s="8">
        <f>MONTH(Table2[[#This Row],[Date]])</f>
        <v>11</v>
      </c>
      <c r="C1226" s="10">
        <v>43792</v>
      </c>
      <c r="D1226" s="8">
        <v>86300</v>
      </c>
      <c r="E1226" s="8">
        <v>50697</v>
      </c>
      <c r="F1226" s="8">
        <v>2.4700000000000002</v>
      </c>
      <c r="G1226" s="8">
        <v>2.83</v>
      </c>
      <c r="H1226" s="8">
        <v>1.66</v>
      </c>
      <c r="I1226" s="9">
        <f>(Table2[[#This Row],[Total Yield in Wh]]-Table2[[#This Row],[Target Yield Wh]])/Table2[[#This Row],[Target Yield Wh]] * 100</f>
        <v>70.227035130283838</v>
      </c>
      <c r="J1226" s="8">
        <f>SUM(Table2[[#This Row],[Total Yield in Wh]]-Table2[[#This Row],[Target Yield Wh]])</f>
        <v>35603</v>
      </c>
      <c r="K1226" s="9">
        <f>Table2[[#This Row],[Total Yield in Wh]]*0.001*0.1</f>
        <v>8.6300000000000008</v>
      </c>
      <c r="L1226" s="8"/>
      <c r="M1226" s="8"/>
    </row>
    <row r="1227" spans="1:13">
      <c r="A1227" s="8">
        <f t="shared" si="20"/>
        <v>2019</v>
      </c>
      <c r="B1227" s="8">
        <f>MONTH(Table2[[#This Row],[Date]])</f>
        <v>11</v>
      </c>
      <c r="C1227" s="10">
        <v>43791</v>
      </c>
      <c r="D1227" s="8">
        <v>98480</v>
      </c>
      <c r="E1227" s="8">
        <v>50697</v>
      </c>
      <c r="F1227" s="8">
        <v>2.82</v>
      </c>
      <c r="G1227" s="8">
        <v>3.23</v>
      </c>
      <c r="H1227" s="8">
        <v>1.66</v>
      </c>
      <c r="I1227" s="9">
        <f>(Table2[[#This Row],[Total Yield in Wh]]-Table2[[#This Row],[Target Yield Wh]])/Table2[[#This Row],[Target Yield Wh]] * 100</f>
        <v>94.252125372310005</v>
      </c>
      <c r="J1227" s="8">
        <f>SUM(Table2[[#This Row],[Total Yield in Wh]]-Table2[[#This Row],[Target Yield Wh]])</f>
        <v>47783</v>
      </c>
      <c r="K1227" s="9">
        <f>Table2[[#This Row],[Total Yield in Wh]]*0.001*0.1</f>
        <v>9.8480000000000008</v>
      </c>
      <c r="L1227" s="8"/>
      <c r="M1227" s="8"/>
    </row>
    <row r="1228" spans="1:13">
      <c r="A1228" s="8">
        <f t="shared" si="20"/>
        <v>2019</v>
      </c>
      <c r="B1228" s="8">
        <f>MONTH(Table2[[#This Row],[Date]])</f>
        <v>11</v>
      </c>
      <c r="C1228" s="10">
        <v>43790</v>
      </c>
      <c r="D1228" s="8">
        <v>6680</v>
      </c>
      <c r="E1228" s="8">
        <v>50697</v>
      </c>
      <c r="F1228" s="8">
        <v>0.19</v>
      </c>
      <c r="G1228" s="8">
        <v>0.22</v>
      </c>
      <c r="H1228" s="8">
        <v>1.66</v>
      </c>
      <c r="I1228" s="9">
        <f>(Table2[[#This Row],[Total Yield in Wh]]-Table2[[#This Row],[Target Yield Wh]])/Table2[[#This Row],[Target Yield Wh]] * 100</f>
        <v>-86.823677929660533</v>
      </c>
      <c r="J1228" s="8">
        <f>SUM(Table2[[#This Row],[Total Yield in Wh]]-Table2[[#This Row],[Target Yield Wh]])</f>
        <v>-44017</v>
      </c>
      <c r="K1228" s="9">
        <f>Table2[[#This Row],[Total Yield in Wh]]*0.001*0.1</f>
        <v>0.66800000000000004</v>
      </c>
      <c r="L1228" s="8"/>
      <c r="M1228" s="8"/>
    </row>
    <row r="1229" spans="1:13">
      <c r="A1229" s="8">
        <f t="shared" si="20"/>
        <v>2019</v>
      </c>
      <c r="B1229" s="8">
        <f>MONTH(Table2[[#This Row],[Date]])</f>
        <v>11</v>
      </c>
      <c r="C1229" s="10">
        <v>43789</v>
      </c>
      <c r="D1229" s="8">
        <v>24970</v>
      </c>
      <c r="E1229" s="8">
        <v>50697</v>
      </c>
      <c r="F1229" s="8">
        <v>0.71</v>
      </c>
      <c r="G1229" s="8">
        <v>0.82</v>
      </c>
      <c r="H1229" s="8">
        <v>1.66</v>
      </c>
      <c r="I1229" s="9">
        <f>(Table2[[#This Row],[Total Yield in Wh]]-Table2[[#This Row],[Target Yield Wh]])/Table2[[#This Row],[Target Yield Wh]] * 100</f>
        <v>-50.746592500542441</v>
      </c>
      <c r="J1229" s="8">
        <f>SUM(Table2[[#This Row],[Total Yield in Wh]]-Table2[[#This Row],[Target Yield Wh]])</f>
        <v>-25727</v>
      </c>
      <c r="K1229" s="9">
        <f>Table2[[#This Row],[Total Yield in Wh]]*0.001*0.1</f>
        <v>2.4969999999999999</v>
      </c>
      <c r="L1229" s="8"/>
      <c r="M1229" s="8"/>
    </row>
    <row r="1230" spans="1:13">
      <c r="A1230" s="8">
        <f t="shared" si="20"/>
        <v>2019</v>
      </c>
      <c r="B1230" s="8">
        <f>MONTH(Table2[[#This Row],[Date]])</f>
        <v>11</v>
      </c>
      <c r="C1230" s="10">
        <v>43788</v>
      </c>
      <c r="D1230" s="8">
        <v>16750</v>
      </c>
      <c r="E1230" s="8">
        <v>50697</v>
      </c>
      <c r="F1230" s="8">
        <v>0.48</v>
      </c>
      <c r="G1230" s="8">
        <v>0.55000000000000004</v>
      </c>
      <c r="H1230" s="8">
        <v>1.66</v>
      </c>
      <c r="I1230" s="9">
        <f>(Table2[[#This Row],[Total Yield in Wh]]-Table2[[#This Row],[Target Yield Wh]])/Table2[[#This Row],[Target Yield Wh]] * 100</f>
        <v>-66.960569658954185</v>
      </c>
      <c r="J1230" s="8">
        <f>SUM(Table2[[#This Row],[Total Yield in Wh]]-Table2[[#This Row],[Target Yield Wh]])</f>
        <v>-33947</v>
      </c>
      <c r="K1230" s="9">
        <f>Table2[[#This Row],[Total Yield in Wh]]*0.001*0.1</f>
        <v>1.675</v>
      </c>
      <c r="L1230" s="8"/>
      <c r="M1230" s="8"/>
    </row>
    <row r="1231" spans="1:13">
      <c r="A1231" s="8">
        <f t="shared" si="20"/>
        <v>2019</v>
      </c>
      <c r="B1231" s="8">
        <f>MONTH(Table2[[#This Row],[Date]])</f>
        <v>11</v>
      </c>
      <c r="C1231" s="10">
        <v>43787</v>
      </c>
      <c r="D1231" s="8">
        <v>11660</v>
      </c>
      <c r="E1231" s="8">
        <v>50697</v>
      </c>
      <c r="F1231" s="8">
        <v>0.33</v>
      </c>
      <c r="G1231" s="8">
        <v>0.38</v>
      </c>
      <c r="H1231" s="8">
        <v>1.66</v>
      </c>
      <c r="I1231" s="9">
        <f>(Table2[[#This Row],[Total Yield in Wh]]-Table2[[#This Row],[Target Yield Wh]])/Table2[[#This Row],[Target Yield Wh]] * 100</f>
        <v>-77.000611476024233</v>
      </c>
      <c r="J1231" s="8">
        <f>SUM(Table2[[#This Row],[Total Yield in Wh]]-Table2[[#This Row],[Target Yield Wh]])</f>
        <v>-39037</v>
      </c>
      <c r="K1231" s="9">
        <f>Table2[[#This Row],[Total Yield in Wh]]*0.001*0.1</f>
        <v>1.1660000000000001</v>
      </c>
      <c r="L1231" s="8"/>
      <c r="M1231" s="8"/>
    </row>
    <row r="1232" spans="1:13">
      <c r="A1232" s="8">
        <f t="shared" si="20"/>
        <v>2019</v>
      </c>
      <c r="B1232" s="8">
        <f>MONTH(Table2[[#This Row],[Date]])</f>
        <v>11</v>
      </c>
      <c r="C1232" s="10">
        <v>43786</v>
      </c>
      <c r="D1232" s="8">
        <v>19850</v>
      </c>
      <c r="E1232" s="8">
        <v>50697</v>
      </c>
      <c r="F1232" s="8">
        <v>0.56999999999999995</v>
      </c>
      <c r="G1232" s="8">
        <v>0.65</v>
      </c>
      <c r="H1232" s="8">
        <v>1.66</v>
      </c>
      <c r="I1232" s="9">
        <f>(Table2[[#This Row],[Total Yield in Wh]]-Table2[[#This Row],[Target Yield Wh]])/Table2[[#This Row],[Target Yield Wh]] * 100</f>
        <v>-60.845809416730781</v>
      </c>
      <c r="J1232" s="8">
        <f>SUM(Table2[[#This Row],[Total Yield in Wh]]-Table2[[#This Row],[Target Yield Wh]])</f>
        <v>-30847</v>
      </c>
      <c r="K1232" s="9">
        <f>Table2[[#This Row],[Total Yield in Wh]]*0.001*0.1</f>
        <v>1.9850000000000003</v>
      </c>
      <c r="L1232" s="8"/>
      <c r="M1232" s="8"/>
    </row>
    <row r="1233" spans="1:13">
      <c r="A1233" s="8">
        <f t="shared" si="20"/>
        <v>2019</v>
      </c>
      <c r="B1233" s="8">
        <f>MONTH(Table2[[#This Row],[Date]])</f>
        <v>11</v>
      </c>
      <c r="C1233" s="10">
        <v>43785</v>
      </c>
      <c r="D1233" s="8">
        <v>66090</v>
      </c>
      <c r="E1233" s="8">
        <v>50697</v>
      </c>
      <c r="F1233" s="8">
        <v>1.89</v>
      </c>
      <c r="G1233" s="8">
        <v>2.17</v>
      </c>
      <c r="H1233" s="8">
        <v>1.66</v>
      </c>
      <c r="I1233" s="9">
        <f>(Table2[[#This Row],[Total Yield in Wh]]-Table2[[#This Row],[Target Yield Wh]])/Table2[[#This Row],[Target Yield Wh]] * 100</f>
        <v>30.362743357595122</v>
      </c>
      <c r="J1233" s="8">
        <f>SUM(Table2[[#This Row],[Total Yield in Wh]]-Table2[[#This Row],[Target Yield Wh]])</f>
        <v>15393</v>
      </c>
      <c r="K1233" s="9">
        <f>Table2[[#This Row],[Total Yield in Wh]]*0.001*0.1</f>
        <v>6.6090000000000009</v>
      </c>
      <c r="L1233" s="8"/>
      <c r="M1233" s="8"/>
    </row>
    <row r="1234" spans="1:13">
      <c r="A1234" s="8">
        <f t="shared" si="20"/>
        <v>2019</v>
      </c>
      <c r="B1234" s="8">
        <f>MONTH(Table2[[#This Row],[Date]])</f>
        <v>11</v>
      </c>
      <c r="C1234" s="10">
        <v>43784</v>
      </c>
      <c r="D1234" s="8">
        <v>91010</v>
      </c>
      <c r="E1234" s="8">
        <v>50697</v>
      </c>
      <c r="F1234" s="8">
        <v>2.6</v>
      </c>
      <c r="G1234" s="8">
        <v>2.99</v>
      </c>
      <c r="H1234" s="8">
        <v>1.66</v>
      </c>
      <c r="I1234" s="9">
        <f>(Table2[[#This Row],[Total Yield in Wh]]-Table2[[#This Row],[Target Yield Wh]])/Table2[[#This Row],[Target Yield Wh]] * 100</f>
        <v>79.517525691855525</v>
      </c>
      <c r="J1234" s="8">
        <f>SUM(Table2[[#This Row],[Total Yield in Wh]]-Table2[[#This Row],[Target Yield Wh]])</f>
        <v>40313</v>
      </c>
      <c r="K1234" s="9">
        <f>Table2[[#This Row],[Total Yield in Wh]]*0.001*0.1</f>
        <v>9.1010000000000009</v>
      </c>
      <c r="L1234" s="8"/>
      <c r="M1234" s="8"/>
    </row>
    <row r="1235" spans="1:13">
      <c r="A1235" s="8">
        <f t="shared" si="20"/>
        <v>2019</v>
      </c>
      <c r="B1235" s="8">
        <f>MONTH(Table2[[#This Row],[Date]])</f>
        <v>11</v>
      </c>
      <c r="C1235" s="10">
        <v>43783</v>
      </c>
      <c r="D1235" s="8">
        <v>17150</v>
      </c>
      <c r="E1235" s="8">
        <v>50697</v>
      </c>
      <c r="F1235" s="8">
        <v>0.49</v>
      </c>
      <c r="G1235" s="8">
        <v>0.56000000000000005</v>
      </c>
      <c r="H1235" s="8">
        <v>1.66</v>
      </c>
      <c r="I1235" s="9">
        <f>(Table2[[#This Row],[Total Yield in Wh]]-Table2[[#This Row],[Target Yield Wh]])/Table2[[#This Row],[Target Yield Wh]] * 100</f>
        <v>-66.171568337376968</v>
      </c>
      <c r="J1235" s="8">
        <f>SUM(Table2[[#This Row],[Total Yield in Wh]]-Table2[[#This Row],[Target Yield Wh]])</f>
        <v>-33547</v>
      </c>
      <c r="K1235" s="9">
        <f>Table2[[#This Row],[Total Yield in Wh]]*0.001*0.1</f>
        <v>1.7150000000000003</v>
      </c>
      <c r="L1235" s="8"/>
      <c r="M1235" s="8"/>
    </row>
    <row r="1236" spans="1:13">
      <c r="A1236" s="8">
        <f t="shared" si="20"/>
        <v>2019</v>
      </c>
      <c r="B1236" s="8">
        <f>MONTH(Table2[[#This Row],[Date]])</f>
        <v>11</v>
      </c>
      <c r="C1236" s="10">
        <v>43782</v>
      </c>
      <c r="D1236" s="8">
        <v>23000</v>
      </c>
      <c r="E1236" s="8">
        <v>50697</v>
      </c>
      <c r="F1236" s="8">
        <v>0.66</v>
      </c>
      <c r="G1236" s="8">
        <v>0.75</v>
      </c>
      <c r="H1236" s="8">
        <v>1.66</v>
      </c>
      <c r="I1236" s="9">
        <f>(Table2[[#This Row],[Total Yield in Wh]]-Table2[[#This Row],[Target Yield Wh]])/Table2[[#This Row],[Target Yield Wh]] * 100</f>
        <v>-54.63242400931022</v>
      </c>
      <c r="J1236" s="8">
        <f>SUM(Table2[[#This Row],[Total Yield in Wh]]-Table2[[#This Row],[Target Yield Wh]])</f>
        <v>-27697</v>
      </c>
      <c r="K1236" s="9">
        <f>Table2[[#This Row],[Total Yield in Wh]]*0.001*0.1</f>
        <v>2.3000000000000003</v>
      </c>
      <c r="L1236" s="8"/>
      <c r="M1236" s="8"/>
    </row>
    <row r="1237" spans="1:13">
      <c r="A1237" s="8">
        <f t="shared" si="20"/>
        <v>2019</v>
      </c>
      <c r="B1237" s="8">
        <f>MONTH(Table2[[#This Row],[Date]])</f>
        <v>11</v>
      </c>
      <c r="C1237" s="10">
        <v>43781</v>
      </c>
      <c r="D1237" s="8">
        <v>103860</v>
      </c>
      <c r="E1237" s="8">
        <v>50697</v>
      </c>
      <c r="F1237" s="8">
        <v>2.97</v>
      </c>
      <c r="G1237" s="8">
        <v>3.41</v>
      </c>
      <c r="H1237" s="8">
        <v>1.66</v>
      </c>
      <c r="I1237" s="9">
        <f>(Table2[[#This Row],[Total Yield in Wh]]-Table2[[#This Row],[Target Yield Wh]])/Table2[[#This Row],[Target Yield Wh]] * 100</f>
        <v>104.86419314752354</v>
      </c>
      <c r="J1237" s="8">
        <f>SUM(Table2[[#This Row],[Total Yield in Wh]]-Table2[[#This Row],[Target Yield Wh]])</f>
        <v>53163</v>
      </c>
      <c r="K1237" s="9">
        <f>Table2[[#This Row],[Total Yield in Wh]]*0.001*0.1</f>
        <v>10.386000000000001</v>
      </c>
      <c r="L1237" s="8"/>
      <c r="M1237" s="8"/>
    </row>
    <row r="1238" spans="1:13">
      <c r="A1238" s="8">
        <f t="shared" si="20"/>
        <v>2019</v>
      </c>
      <c r="B1238" s="8">
        <f>MONTH(Table2[[#This Row],[Date]])</f>
        <v>11</v>
      </c>
      <c r="C1238" s="10">
        <v>43780</v>
      </c>
      <c r="D1238" s="8">
        <v>12550</v>
      </c>
      <c r="E1238" s="8">
        <v>50697</v>
      </c>
      <c r="F1238" s="8">
        <v>0.36</v>
      </c>
      <c r="G1238" s="8">
        <v>0.41</v>
      </c>
      <c r="H1238" s="8">
        <v>1.66</v>
      </c>
      <c r="I1238" s="9">
        <f>(Table2[[#This Row],[Total Yield in Wh]]-Table2[[#This Row],[Target Yield Wh]])/Table2[[#This Row],[Target Yield Wh]] * 100</f>
        <v>-75.245083535514922</v>
      </c>
      <c r="J1238" s="8">
        <f>SUM(Table2[[#This Row],[Total Yield in Wh]]-Table2[[#This Row],[Target Yield Wh]])</f>
        <v>-38147</v>
      </c>
      <c r="K1238" s="9">
        <f>Table2[[#This Row],[Total Yield in Wh]]*0.001*0.1</f>
        <v>1.2550000000000001</v>
      </c>
      <c r="L1238" s="8"/>
      <c r="M1238" s="8"/>
    </row>
    <row r="1239" spans="1:13">
      <c r="A1239" s="8">
        <f t="shared" si="20"/>
        <v>2019</v>
      </c>
      <c r="B1239" s="8">
        <f>MONTH(Table2[[#This Row],[Date]])</f>
        <v>11</v>
      </c>
      <c r="C1239" s="10">
        <v>43779</v>
      </c>
      <c r="D1239" s="8">
        <v>21710</v>
      </c>
      <c r="E1239" s="8">
        <v>50697</v>
      </c>
      <c r="F1239" s="8">
        <v>0.62</v>
      </c>
      <c r="G1239" s="8">
        <v>0.71</v>
      </c>
      <c r="H1239" s="8">
        <v>1.66</v>
      </c>
      <c r="I1239" s="9">
        <f>(Table2[[#This Row],[Total Yield in Wh]]-Table2[[#This Row],[Target Yield Wh]])/Table2[[#This Row],[Target Yield Wh]] * 100</f>
        <v>-57.176953271396727</v>
      </c>
      <c r="J1239" s="8">
        <f>SUM(Table2[[#This Row],[Total Yield in Wh]]-Table2[[#This Row],[Target Yield Wh]])</f>
        <v>-28987</v>
      </c>
      <c r="K1239" s="9">
        <f>Table2[[#This Row],[Total Yield in Wh]]*0.001*0.1</f>
        <v>2.1710000000000003</v>
      </c>
      <c r="L1239" s="8"/>
      <c r="M1239" s="8"/>
    </row>
    <row r="1240" spans="1:13">
      <c r="A1240" s="8">
        <f t="shared" si="20"/>
        <v>2019</v>
      </c>
      <c r="B1240" s="8">
        <f>MONTH(Table2[[#This Row],[Date]])</f>
        <v>11</v>
      </c>
      <c r="C1240" s="10">
        <v>43778</v>
      </c>
      <c r="D1240" s="8">
        <v>41700</v>
      </c>
      <c r="E1240" s="8">
        <v>50697</v>
      </c>
      <c r="F1240" s="8">
        <v>1.19</v>
      </c>
      <c r="G1240" s="8">
        <v>1.37</v>
      </c>
      <c r="H1240" s="8">
        <v>1.66</v>
      </c>
      <c r="I1240" s="9">
        <f>(Table2[[#This Row],[Total Yield in Wh]]-Table2[[#This Row],[Target Yield Wh]])/Table2[[#This Row],[Target Yield Wh]] * 100</f>
        <v>-17.746612225575479</v>
      </c>
      <c r="J1240" s="8">
        <f>SUM(Table2[[#This Row],[Total Yield in Wh]]-Table2[[#This Row],[Target Yield Wh]])</f>
        <v>-8997</v>
      </c>
      <c r="K1240" s="9">
        <f>Table2[[#This Row],[Total Yield in Wh]]*0.001*0.1</f>
        <v>4.1700000000000008</v>
      </c>
      <c r="L1240" s="8"/>
      <c r="M1240" s="8"/>
    </row>
    <row r="1241" spans="1:13">
      <c r="A1241" s="8">
        <f t="shared" si="20"/>
        <v>2019</v>
      </c>
      <c r="B1241" s="8">
        <f>MONTH(Table2[[#This Row],[Date]])</f>
        <v>11</v>
      </c>
      <c r="C1241" s="10">
        <v>43777</v>
      </c>
      <c r="D1241" s="8">
        <v>3030</v>
      </c>
      <c r="E1241" s="8">
        <v>50697</v>
      </c>
      <c r="F1241" s="8">
        <v>0.09</v>
      </c>
      <c r="G1241" s="8">
        <v>0.1</v>
      </c>
      <c r="H1241" s="8">
        <v>1.66</v>
      </c>
      <c r="I1241" s="9">
        <f>(Table2[[#This Row],[Total Yield in Wh]]-Table2[[#This Row],[Target Yield Wh]])/Table2[[#This Row],[Target Yield Wh]] * 100</f>
        <v>-94.023314989052608</v>
      </c>
      <c r="J1241" s="8">
        <f>SUM(Table2[[#This Row],[Total Yield in Wh]]-Table2[[#This Row],[Target Yield Wh]])</f>
        <v>-47667</v>
      </c>
      <c r="K1241" s="9">
        <f>Table2[[#This Row],[Total Yield in Wh]]*0.001*0.1</f>
        <v>0.30300000000000005</v>
      </c>
      <c r="L1241" s="8"/>
      <c r="M1241" s="8"/>
    </row>
    <row r="1242" spans="1:13">
      <c r="A1242" s="8">
        <f t="shared" si="20"/>
        <v>2019</v>
      </c>
      <c r="B1242" s="8">
        <f>MONTH(Table2[[#This Row],[Date]])</f>
        <v>11</v>
      </c>
      <c r="C1242" s="10">
        <v>43776</v>
      </c>
      <c r="D1242" s="8">
        <v>2920</v>
      </c>
      <c r="E1242" s="8">
        <v>50697</v>
      </c>
      <c r="F1242" s="8">
        <v>0.08</v>
      </c>
      <c r="G1242" s="8">
        <v>0.1</v>
      </c>
      <c r="H1242" s="8">
        <v>1.66</v>
      </c>
      <c r="I1242" s="9">
        <f>(Table2[[#This Row],[Total Yield in Wh]]-Table2[[#This Row],[Target Yield Wh]])/Table2[[#This Row],[Target Yield Wh]] * 100</f>
        <v>-94.24029035248634</v>
      </c>
      <c r="J1242" s="8">
        <f>SUM(Table2[[#This Row],[Total Yield in Wh]]-Table2[[#This Row],[Target Yield Wh]])</f>
        <v>-47777</v>
      </c>
      <c r="K1242" s="9">
        <f>Table2[[#This Row],[Total Yield in Wh]]*0.001*0.1</f>
        <v>0.29199999999999998</v>
      </c>
      <c r="L1242" s="8"/>
      <c r="M1242" s="8"/>
    </row>
    <row r="1243" spans="1:13">
      <c r="A1243" s="8">
        <f t="shared" si="20"/>
        <v>2019</v>
      </c>
      <c r="B1243" s="8">
        <f>MONTH(Table2[[#This Row],[Date]])</f>
        <v>11</v>
      </c>
      <c r="C1243" s="10">
        <v>43775</v>
      </c>
      <c r="D1243" s="8">
        <v>0</v>
      </c>
      <c r="E1243" s="8">
        <v>50697</v>
      </c>
      <c r="F1243" s="8">
        <v>0</v>
      </c>
      <c r="G1243" s="8">
        <v>0</v>
      </c>
      <c r="H1243" s="8">
        <v>1.66</v>
      </c>
      <c r="I1243" s="9">
        <f>(Table2[[#This Row],[Total Yield in Wh]]-Table2[[#This Row],[Target Yield Wh]])/Table2[[#This Row],[Target Yield Wh]] * 100</f>
        <v>-100</v>
      </c>
      <c r="J1243" s="8">
        <f>SUM(Table2[[#This Row],[Total Yield in Wh]]-Table2[[#This Row],[Target Yield Wh]])</f>
        <v>-50697</v>
      </c>
      <c r="K1243" s="9">
        <f>Table2[[#This Row],[Total Yield in Wh]]*0.001*0.1</f>
        <v>0</v>
      </c>
      <c r="L1243" s="8"/>
      <c r="M1243" s="8"/>
    </row>
    <row r="1244" spans="1:13">
      <c r="A1244" s="8">
        <f t="shared" si="20"/>
        <v>2019</v>
      </c>
      <c r="B1244" s="8">
        <f>MONTH(Table2[[#This Row],[Date]])</f>
        <v>11</v>
      </c>
      <c r="C1244" s="38">
        <v>43774</v>
      </c>
      <c r="D1244" s="41">
        <v>109320</v>
      </c>
      <c r="E1244" s="41">
        <v>50697</v>
      </c>
      <c r="F1244" s="41">
        <v>3.13</v>
      </c>
      <c r="G1244" s="41">
        <v>3.59</v>
      </c>
      <c r="H1244" s="41">
        <v>1.66</v>
      </c>
      <c r="I1244" s="42">
        <f>(Table2[[#This Row],[Total Yield in Wh]]-Table2[[#This Row],[Target Yield Wh]])/Table2[[#This Row],[Target Yield Wh]] * 100</f>
        <v>115.63406118705248</v>
      </c>
      <c r="J1244" s="8">
        <f>SUM(Table2[[#This Row],[Total Yield in Wh]]-Table2[[#This Row],[Target Yield Wh]])</f>
        <v>58623</v>
      </c>
      <c r="K1244" s="9">
        <f>Table2[[#This Row],[Total Yield in Wh]]*0.001*0.1</f>
        <v>10.932000000000002</v>
      </c>
      <c r="L1244" s="8"/>
      <c r="M1244" s="8"/>
    </row>
    <row r="1245" spans="1:13">
      <c r="A1245" s="8">
        <f t="shared" si="20"/>
        <v>2019</v>
      </c>
      <c r="B1245" s="8">
        <f>MONTH(Table2[[#This Row],[Date]])</f>
        <v>11</v>
      </c>
      <c r="C1245" s="38">
        <v>43773</v>
      </c>
      <c r="D1245" s="41">
        <v>52120</v>
      </c>
      <c r="E1245" s="41">
        <v>50697</v>
      </c>
      <c r="F1245" s="41">
        <v>1.49</v>
      </c>
      <c r="G1245" s="41">
        <v>1.71</v>
      </c>
      <c r="H1245" s="41">
        <v>1.66</v>
      </c>
      <c r="I1245" s="42">
        <f>(Table2[[#This Row],[Total Yield in Wh]]-Table2[[#This Row],[Target Yield Wh]])/Table2[[#This Row],[Target Yield Wh]] * 100</f>
        <v>2.8068722015109375</v>
      </c>
      <c r="J1245" s="8">
        <f>SUM(Table2[[#This Row],[Total Yield in Wh]]-Table2[[#This Row],[Target Yield Wh]])</f>
        <v>1423</v>
      </c>
      <c r="K1245" s="9">
        <f>Table2[[#This Row],[Total Yield in Wh]]*0.001*0.1</f>
        <v>5.2120000000000006</v>
      </c>
      <c r="L1245" s="8"/>
      <c r="M1245" s="8"/>
    </row>
    <row r="1246" spans="1:13">
      <c r="A1246" s="8">
        <f t="shared" si="20"/>
        <v>2019</v>
      </c>
      <c r="B1246" s="8">
        <f>MONTH(Table2[[#This Row],[Date]])</f>
        <v>11</v>
      </c>
      <c r="C1246" s="38">
        <v>43772</v>
      </c>
      <c r="D1246" s="41">
        <v>60790</v>
      </c>
      <c r="E1246" s="41">
        <v>50697</v>
      </c>
      <c r="F1246" s="41">
        <v>1.74</v>
      </c>
      <c r="G1246" s="41">
        <v>1.99</v>
      </c>
      <c r="H1246" s="41">
        <v>1.66</v>
      </c>
      <c r="I1246" s="42">
        <f>(Table2[[#This Row],[Total Yield in Wh]]-Table2[[#This Row],[Target Yield Wh]])/Table2[[#This Row],[Target Yield Wh]] * 100</f>
        <v>19.908475846697044</v>
      </c>
      <c r="J1246" s="8">
        <f>SUM(Table2[[#This Row],[Total Yield in Wh]]-Table2[[#This Row],[Target Yield Wh]])</f>
        <v>10093</v>
      </c>
      <c r="K1246" s="9">
        <f>Table2[[#This Row],[Total Yield in Wh]]*0.001*0.1</f>
        <v>6.0790000000000006</v>
      </c>
      <c r="L1246" s="8"/>
      <c r="M1246" s="8"/>
    </row>
    <row r="1247" spans="1:13">
      <c r="A1247" s="8">
        <f t="shared" si="20"/>
        <v>2019</v>
      </c>
      <c r="B1247" s="8">
        <f>MONTH(Table2[[#This Row],[Date]])</f>
        <v>11</v>
      </c>
      <c r="C1247" s="38">
        <v>43771</v>
      </c>
      <c r="D1247" s="41">
        <v>32190</v>
      </c>
      <c r="E1247" s="41">
        <v>50697</v>
      </c>
      <c r="F1247" s="41">
        <v>0.92</v>
      </c>
      <c r="G1247" s="41">
        <v>1.06</v>
      </c>
      <c r="H1247" s="41">
        <v>1.66</v>
      </c>
      <c r="I1247" s="42">
        <f>(Table2[[#This Row],[Total Yield in Wh]]-Table2[[#This Row],[Target Yield Wh]])/Table2[[#This Row],[Target Yield Wh]] * 100</f>
        <v>-36.505118646073733</v>
      </c>
      <c r="J1247" s="8">
        <f>SUM(Table2[[#This Row],[Total Yield in Wh]]-Table2[[#This Row],[Target Yield Wh]])</f>
        <v>-18507</v>
      </c>
      <c r="K1247" s="9">
        <f>Table2[[#This Row],[Total Yield in Wh]]*0.001*0.1</f>
        <v>3.2189999999999999</v>
      </c>
      <c r="L1247" s="8"/>
      <c r="M1247" s="8"/>
    </row>
    <row r="1248" spans="1:13">
      <c r="A1248" s="8">
        <f t="shared" si="20"/>
        <v>2019</v>
      </c>
      <c r="B1248" s="8">
        <f>MONTH(Table2[[#This Row],[Date]])</f>
        <v>11</v>
      </c>
      <c r="C1248" s="38">
        <v>43770</v>
      </c>
      <c r="D1248" s="41">
        <v>8490</v>
      </c>
      <c r="E1248" s="41">
        <v>50697</v>
      </c>
      <c r="F1248" s="41">
        <v>0.24</v>
      </c>
      <c r="G1248" s="41">
        <v>0.28000000000000003</v>
      </c>
      <c r="H1248" s="41">
        <v>1.66</v>
      </c>
      <c r="I1248" s="42">
        <f>(Table2[[#This Row],[Total Yield in Wh]]-Table2[[#This Row],[Target Yield Wh]])/Table2[[#This Row],[Target Yield Wh]] * 100</f>
        <v>-83.253446949523635</v>
      </c>
      <c r="J1248" s="8">
        <f>SUM(Table2[[#This Row],[Total Yield in Wh]]-Table2[[#This Row],[Target Yield Wh]])</f>
        <v>-42207</v>
      </c>
      <c r="K1248" s="9">
        <f>Table2[[#This Row],[Total Yield in Wh]]*0.001*0.1</f>
        <v>0.84900000000000009</v>
      </c>
      <c r="L1248" s="8"/>
      <c r="M1248" s="8"/>
    </row>
    <row r="1249" spans="1:13">
      <c r="A1249" s="8">
        <f t="shared" si="20"/>
        <v>2019</v>
      </c>
      <c r="B1249" s="8">
        <f>MONTH(Table2[[#This Row],[Date]])</f>
        <v>10</v>
      </c>
      <c r="C1249" s="38">
        <v>43769</v>
      </c>
      <c r="D1249" s="41">
        <v>220</v>
      </c>
      <c r="E1249" s="41">
        <v>73593</v>
      </c>
      <c r="F1249" s="41">
        <v>0.01</v>
      </c>
      <c r="G1249" s="41">
        <v>0.01</v>
      </c>
      <c r="H1249" s="41">
        <v>2.41</v>
      </c>
      <c r="I1249" s="42">
        <f>(Table2[[#This Row],[Total Yield in Wh]]-Table2[[#This Row],[Target Yield Wh]])/Table2[[#This Row],[Target Yield Wh]] * 100</f>
        <v>-99.701058524587935</v>
      </c>
      <c r="J1249" s="8">
        <f>SUM(Table2[[#This Row],[Total Yield in Wh]]-Table2[[#This Row],[Target Yield Wh]])</f>
        <v>-73373</v>
      </c>
      <c r="K1249" s="9">
        <f>Table2[[#This Row],[Total Yield in Wh]]*0.001*0.1</f>
        <v>2.2000000000000002E-2</v>
      </c>
      <c r="L1249" s="8"/>
      <c r="M1249" s="8"/>
    </row>
    <row r="1250" spans="1:13">
      <c r="A1250" s="8">
        <f t="shared" si="20"/>
        <v>2019</v>
      </c>
      <c r="B1250" s="8">
        <f>MONTH(Table2[[#This Row],[Date]])</f>
        <v>10</v>
      </c>
      <c r="C1250" s="38">
        <v>43768</v>
      </c>
      <c r="D1250" s="41">
        <v>31930</v>
      </c>
      <c r="E1250" s="41">
        <v>73593</v>
      </c>
      <c r="F1250" s="41">
        <v>0.91</v>
      </c>
      <c r="G1250" s="41">
        <v>1.05</v>
      </c>
      <c r="H1250" s="41">
        <v>2.41</v>
      </c>
      <c r="I1250" s="42">
        <f>(Table2[[#This Row],[Total Yield in Wh]]-Table2[[#This Row],[Target Yield Wh]])/Table2[[#This Row],[Target Yield Wh]] * 100</f>
        <v>-56.612721318603676</v>
      </c>
      <c r="J1250" s="8">
        <f>SUM(Table2[[#This Row],[Total Yield in Wh]]-Table2[[#This Row],[Target Yield Wh]])</f>
        <v>-41663</v>
      </c>
      <c r="K1250" s="9">
        <f>Table2[[#This Row],[Total Yield in Wh]]*0.001*0.1</f>
        <v>3.1930000000000001</v>
      </c>
      <c r="L1250" s="8"/>
      <c r="M1250" s="8"/>
    </row>
    <row r="1251" spans="1:13">
      <c r="A1251" s="8">
        <f t="shared" si="20"/>
        <v>2019</v>
      </c>
      <c r="B1251" s="8">
        <f>MONTH(Table2[[#This Row],[Date]])</f>
        <v>10</v>
      </c>
      <c r="C1251" s="38">
        <v>43767</v>
      </c>
      <c r="D1251" s="41">
        <v>30710</v>
      </c>
      <c r="E1251" s="41">
        <v>73593</v>
      </c>
      <c r="F1251" s="41">
        <v>0.88</v>
      </c>
      <c r="G1251" s="41">
        <v>1.01</v>
      </c>
      <c r="H1251" s="41">
        <v>2.41</v>
      </c>
      <c r="I1251" s="42">
        <f>(Table2[[#This Row],[Total Yield in Wh]]-Table2[[#This Row],[Target Yield Wh]])/Table2[[#This Row],[Target Yield Wh]] * 100</f>
        <v>-58.270487682252394</v>
      </c>
      <c r="J1251" s="8">
        <f>SUM(Table2[[#This Row],[Total Yield in Wh]]-Table2[[#This Row],[Target Yield Wh]])</f>
        <v>-42883</v>
      </c>
      <c r="K1251" s="9">
        <f>Table2[[#This Row],[Total Yield in Wh]]*0.001*0.1</f>
        <v>3.0710000000000002</v>
      </c>
      <c r="L1251" s="8"/>
      <c r="M1251" s="8"/>
    </row>
    <row r="1252" spans="1:13">
      <c r="A1252" s="8">
        <f t="shared" si="20"/>
        <v>2019</v>
      </c>
      <c r="B1252" s="8">
        <f>MONTH(Table2[[#This Row],[Date]])</f>
        <v>10</v>
      </c>
      <c r="C1252" s="38">
        <v>43766</v>
      </c>
      <c r="D1252" s="41">
        <v>24880</v>
      </c>
      <c r="E1252" s="41">
        <v>73593</v>
      </c>
      <c r="F1252" s="41">
        <v>0.71</v>
      </c>
      <c r="G1252" s="41">
        <v>0.82</v>
      </c>
      <c r="H1252" s="41">
        <v>2.41</v>
      </c>
      <c r="I1252" s="42">
        <f>(Table2[[#This Row],[Total Yield in Wh]]-Table2[[#This Row],[Target Yield Wh]])/Table2[[#This Row],[Target Yield Wh]] * 100</f>
        <v>-66.192436780672068</v>
      </c>
      <c r="J1252" s="8">
        <f>SUM(Table2[[#This Row],[Total Yield in Wh]]-Table2[[#This Row],[Target Yield Wh]])</f>
        <v>-48713</v>
      </c>
      <c r="K1252" s="9">
        <f>Table2[[#This Row],[Total Yield in Wh]]*0.001*0.1</f>
        <v>2.488</v>
      </c>
      <c r="L1252" s="8"/>
      <c r="M1252" s="8"/>
    </row>
    <row r="1253" spans="1:13">
      <c r="A1253" s="8">
        <f t="shared" si="20"/>
        <v>2019</v>
      </c>
      <c r="B1253" s="8">
        <f>MONTH(Table2[[#This Row],[Date]])</f>
        <v>10</v>
      </c>
      <c r="C1253" s="38">
        <v>43765</v>
      </c>
      <c r="D1253" s="41">
        <v>134210</v>
      </c>
      <c r="E1253" s="41">
        <v>73593</v>
      </c>
      <c r="F1253" s="41">
        <v>3.84</v>
      </c>
      <c r="G1253" s="41">
        <v>4.4000000000000004</v>
      </c>
      <c r="H1253" s="41">
        <v>2.41</v>
      </c>
      <c r="I1253" s="42">
        <f>(Table2[[#This Row],[Total Yield in Wh]]-Table2[[#This Row],[Target Yield Wh]])/Table2[[#This Row],[Target Yield Wh]] * 100</f>
        <v>82.367888250241194</v>
      </c>
      <c r="J1253" s="8">
        <f>SUM(Table2[[#This Row],[Total Yield in Wh]]-Table2[[#This Row],[Target Yield Wh]])</f>
        <v>60617</v>
      </c>
      <c r="K1253" s="9">
        <f>Table2[[#This Row],[Total Yield in Wh]]*0.001*0.1</f>
        <v>13.421000000000001</v>
      </c>
      <c r="L1253" s="8"/>
      <c r="M1253" s="8"/>
    </row>
    <row r="1254" spans="1:13">
      <c r="A1254" s="8">
        <f t="shared" si="20"/>
        <v>2019</v>
      </c>
      <c r="B1254" s="8">
        <f>MONTH(Table2[[#This Row],[Date]])</f>
        <v>10</v>
      </c>
      <c r="C1254" s="38">
        <v>43764</v>
      </c>
      <c r="D1254" s="41">
        <v>53480</v>
      </c>
      <c r="E1254" s="41">
        <v>73593</v>
      </c>
      <c r="F1254" s="41">
        <v>1.53</v>
      </c>
      <c r="G1254" s="41">
        <v>1.75</v>
      </c>
      <c r="H1254" s="41">
        <v>2.41</v>
      </c>
      <c r="I1254" s="42">
        <f>(Table2[[#This Row],[Total Yield in Wh]]-Table2[[#This Row],[Target Yield Wh]])/Table2[[#This Row],[Target Yield Wh]] * 100</f>
        <v>-27.3300449771038</v>
      </c>
      <c r="J1254" s="8">
        <f>SUM(Table2[[#This Row],[Total Yield in Wh]]-Table2[[#This Row],[Target Yield Wh]])</f>
        <v>-20113</v>
      </c>
      <c r="K1254" s="9">
        <f>Table2[[#This Row],[Total Yield in Wh]]*0.001*0.1</f>
        <v>5.3480000000000008</v>
      </c>
      <c r="L1254" s="8"/>
      <c r="M1254" s="8"/>
    </row>
    <row r="1255" spans="1:13">
      <c r="A1255" s="8">
        <f t="shared" si="20"/>
        <v>2019</v>
      </c>
      <c r="B1255" s="8">
        <f>MONTH(Table2[[#This Row],[Date]])</f>
        <v>10</v>
      </c>
      <c r="C1255" s="38">
        <v>43763</v>
      </c>
      <c r="D1255" s="41">
        <v>140300</v>
      </c>
      <c r="E1255" s="41">
        <v>73593</v>
      </c>
      <c r="F1255" s="41">
        <v>4.01</v>
      </c>
      <c r="G1255" s="41">
        <v>4.5999999999999996</v>
      </c>
      <c r="H1255" s="41">
        <v>2.41</v>
      </c>
      <c r="I1255" s="42">
        <f>(Table2[[#This Row],[Total Yield in Wh]]-Table2[[#This Row],[Target Yield Wh]])/Table2[[#This Row],[Target Yield Wh]] * 100</f>
        <v>90.643131819602402</v>
      </c>
      <c r="J1255" s="8">
        <f>SUM(Table2[[#This Row],[Total Yield in Wh]]-Table2[[#This Row],[Target Yield Wh]])</f>
        <v>66707</v>
      </c>
      <c r="K1255" s="9">
        <f>Table2[[#This Row],[Total Yield in Wh]]*0.001*0.1</f>
        <v>14.030000000000001</v>
      </c>
      <c r="L1255" s="8"/>
      <c r="M1255" s="8"/>
    </row>
    <row r="1256" spans="1:13">
      <c r="A1256" s="8">
        <f t="shared" si="20"/>
        <v>2019</v>
      </c>
      <c r="B1256" s="8">
        <f>MONTH(Table2[[#This Row],[Date]])</f>
        <v>10</v>
      </c>
      <c r="C1256" s="38">
        <v>43762</v>
      </c>
      <c r="D1256" s="41">
        <v>83440</v>
      </c>
      <c r="E1256" s="41">
        <v>73593</v>
      </c>
      <c r="F1256" s="41">
        <v>2.39</v>
      </c>
      <c r="G1256" s="41">
        <v>2.74</v>
      </c>
      <c r="H1256" s="41">
        <v>2.41</v>
      </c>
      <c r="I1256" s="42">
        <f>(Table2[[#This Row],[Total Yield in Wh]]-Table2[[#This Row],[Target Yield Wh]])/Table2[[#This Row],[Target Yield Wh]] * 100</f>
        <v>13.380348674466322</v>
      </c>
      <c r="J1256" s="8">
        <f>SUM(Table2[[#This Row],[Total Yield in Wh]]-Table2[[#This Row],[Target Yield Wh]])</f>
        <v>9847</v>
      </c>
      <c r="K1256" s="9">
        <f>Table2[[#This Row],[Total Yield in Wh]]*0.001*0.1</f>
        <v>8.3439999999999994</v>
      </c>
      <c r="L1256" s="8"/>
      <c r="M1256" s="8"/>
    </row>
    <row r="1257" spans="1:13">
      <c r="A1257" s="8">
        <f t="shared" si="20"/>
        <v>2019</v>
      </c>
      <c r="B1257" s="8">
        <f>MONTH(Table2[[#This Row],[Date]])</f>
        <v>10</v>
      </c>
      <c r="C1257" s="38">
        <v>43761</v>
      </c>
      <c r="D1257" s="41">
        <v>122100</v>
      </c>
      <c r="E1257" s="41">
        <v>73593</v>
      </c>
      <c r="F1257" s="41">
        <v>3.49</v>
      </c>
      <c r="G1257" s="41">
        <v>4</v>
      </c>
      <c r="H1257" s="41">
        <v>2.41</v>
      </c>
      <c r="I1257" s="42">
        <f>(Table2[[#This Row],[Total Yield in Wh]]-Table2[[#This Row],[Target Yield Wh]])/Table2[[#This Row],[Target Yield Wh]] * 100</f>
        <v>65.912518853695317</v>
      </c>
      <c r="J1257" s="8">
        <f>SUM(Table2[[#This Row],[Total Yield in Wh]]-Table2[[#This Row],[Target Yield Wh]])</f>
        <v>48507</v>
      </c>
      <c r="K1257" s="9">
        <f>Table2[[#This Row],[Total Yield in Wh]]*0.001*0.1</f>
        <v>12.21</v>
      </c>
      <c r="L1257" s="8"/>
      <c r="M1257" s="8"/>
    </row>
    <row r="1258" spans="1:13">
      <c r="A1258" s="8">
        <f t="shared" si="20"/>
        <v>2019</v>
      </c>
      <c r="B1258" s="8">
        <f>MONTH(Table2[[#This Row],[Date]])</f>
        <v>10</v>
      </c>
      <c r="C1258" s="38">
        <v>43760</v>
      </c>
      <c r="D1258" s="41">
        <v>25180</v>
      </c>
      <c r="E1258" s="41">
        <v>73593</v>
      </c>
      <c r="F1258" s="41">
        <v>0.72</v>
      </c>
      <c r="G1258" s="41">
        <v>0.83</v>
      </c>
      <c r="H1258" s="41">
        <v>2.41</v>
      </c>
      <c r="I1258" s="42">
        <f>(Table2[[#This Row],[Total Yield in Wh]]-Table2[[#This Row],[Target Yield Wh]])/Table2[[#This Row],[Target Yield Wh]] * 100</f>
        <v>-65.784789314201078</v>
      </c>
      <c r="J1258" s="8">
        <f>SUM(Table2[[#This Row],[Total Yield in Wh]]-Table2[[#This Row],[Target Yield Wh]])</f>
        <v>-48413</v>
      </c>
      <c r="K1258" s="9">
        <f>Table2[[#This Row],[Total Yield in Wh]]*0.001*0.1</f>
        <v>2.5180000000000002</v>
      </c>
      <c r="L1258" s="8"/>
      <c r="M1258" s="8"/>
    </row>
    <row r="1259" spans="1:13">
      <c r="A1259" s="8">
        <f t="shared" si="20"/>
        <v>2019</v>
      </c>
      <c r="B1259" s="8">
        <f>MONTH(Table2[[#This Row],[Date]])</f>
        <v>10</v>
      </c>
      <c r="C1259" s="38">
        <v>43759</v>
      </c>
      <c r="D1259" s="41">
        <v>55640</v>
      </c>
      <c r="E1259" s="41">
        <v>73593</v>
      </c>
      <c r="F1259" s="41">
        <v>1.59</v>
      </c>
      <c r="G1259" s="41">
        <v>1.82</v>
      </c>
      <c r="H1259" s="41">
        <v>2.41</v>
      </c>
      <c r="I1259" s="42">
        <f>(Table2[[#This Row],[Total Yield in Wh]]-Table2[[#This Row],[Target Yield Wh]])/Table2[[#This Row],[Target Yield Wh]] * 100</f>
        <v>-24.394983218512632</v>
      </c>
      <c r="J1259" s="8">
        <f>SUM(Table2[[#This Row],[Total Yield in Wh]]-Table2[[#This Row],[Target Yield Wh]])</f>
        <v>-17953</v>
      </c>
      <c r="K1259" s="9">
        <f>Table2[[#This Row],[Total Yield in Wh]]*0.001*0.1</f>
        <v>5.5640000000000001</v>
      </c>
      <c r="L1259" s="8"/>
      <c r="M1259" s="8"/>
    </row>
    <row r="1260" spans="1:13">
      <c r="A1260" s="8">
        <f t="shared" si="20"/>
        <v>2019</v>
      </c>
      <c r="B1260" s="8">
        <f>MONTH(Table2[[#This Row],[Date]])</f>
        <v>10</v>
      </c>
      <c r="C1260" s="38">
        <v>43758</v>
      </c>
      <c r="D1260" s="41">
        <v>110080</v>
      </c>
      <c r="E1260" s="41">
        <v>73593</v>
      </c>
      <c r="F1260" s="41">
        <v>3.15</v>
      </c>
      <c r="G1260" s="41">
        <v>3.61</v>
      </c>
      <c r="H1260" s="41">
        <v>2.41</v>
      </c>
      <c r="I1260" s="42">
        <f>(Table2[[#This Row],[Total Yield in Wh]]-Table2[[#This Row],[Target Yield Wh]])/Table2[[#This Row],[Target Yield Wh]] * 100</f>
        <v>49.57944369709076</v>
      </c>
      <c r="J1260" s="8">
        <f>SUM(Table2[[#This Row],[Total Yield in Wh]]-Table2[[#This Row],[Target Yield Wh]])</f>
        <v>36487</v>
      </c>
      <c r="K1260" s="9">
        <f>Table2[[#This Row],[Total Yield in Wh]]*0.001*0.1</f>
        <v>11.008000000000001</v>
      </c>
      <c r="L1260" s="8"/>
      <c r="M1260" s="8"/>
    </row>
    <row r="1261" spans="1:13">
      <c r="A1261" s="8">
        <f t="shared" si="20"/>
        <v>2019</v>
      </c>
      <c r="B1261" s="8">
        <f>MONTH(Table2[[#This Row],[Date]])</f>
        <v>10</v>
      </c>
      <c r="C1261" s="38">
        <v>43757</v>
      </c>
      <c r="D1261" s="41">
        <v>85250</v>
      </c>
      <c r="E1261" s="41">
        <v>73593</v>
      </c>
      <c r="F1261" s="41">
        <v>2.44</v>
      </c>
      <c r="G1261" s="41">
        <v>2.8</v>
      </c>
      <c r="H1261" s="41">
        <v>2.41</v>
      </c>
      <c r="I1261" s="42">
        <f>(Table2[[#This Row],[Total Yield in Wh]]-Table2[[#This Row],[Target Yield Wh]])/Table2[[#This Row],[Target Yield Wh]] * 100</f>
        <v>15.839821722174662</v>
      </c>
      <c r="J1261" s="8">
        <f>SUM(Table2[[#This Row],[Total Yield in Wh]]-Table2[[#This Row],[Target Yield Wh]])</f>
        <v>11657</v>
      </c>
      <c r="K1261" s="9">
        <f>Table2[[#This Row],[Total Yield in Wh]]*0.001*0.1</f>
        <v>8.5250000000000004</v>
      </c>
      <c r="L1261" s="8"/>
      <c r="M1261" s="8"/>
    </row>
    <row r="1262" spans="1:13">
      <c r="A1262" s="8">
        <f t="shared" si="20"/>
        <v>2019</v>
      </c>
      <c r="B1262" s="8">
        <f>MONTH(Table2[[#This Row],[Date]])</f>
        <v>10</v>
      </c>
      <c r="C1262" s="38">
        <v>43756</v>
      </c>
      <c r="D1262" s="41">
        <v>140860</v>
      </c>
      <c r="E1262" s="41">
        <v>73593</v>
      </c>
      <c r="F1262" s="41">
        <v>4.03</v>
      </c>
      <c r="G1262" s="41">
        <v>4.62</v>
      </c>
      <c r="H1262" s="41">
        <v>2.41</v>
      </c>
      <c r="I1262" s="42">
        <f>(Table2[[#This Row],[Total Yield in Wh]]-Table2[[#This Row],[Target Yield Wh]])/Table2[[#This Row],[Target Yield Wh]] * 100</f>
        <v>91.404073757014942</v>
      </c>
      <c r="J1262" s="8">
        <f>SUM(Table2[[#This Row],[Total Yield in Wh]]-Table2[[#This Row],[Target Yield Wh]])</f>
        <v>67267</v>
      </c>
      <c r="K1262" s="9">
        <f>Table2[[#This Row],[Total Yield in Wh]]*0.001*0.1</f>
        <v>14.086000000000002</v>
      </c>
      <c r="L1262" s="8"/>
      <c r="M1262" s="8"/>
    </row>
    <row r="1263" spans="1:13">
      <c r="A1263" s="8">
        <f t="shared" si="20"/>
        <v>2019</v>
      </c>
      <c r="B1263" s="8">
        <f>MONTH(Table2[[#This Row],[Date]])</f>
        <v>10</v>
      </c>
      <c r="C1263" s="38">
        <v>43755</v>
      </c>
      <c r="D1263" s="41">
        <v>67460</v>
      </c>
      <c r="E1263" s="41">
        <v>73593</v>
      </c>
      <c r="F1263" s="41">
        <v>1.93</v>
      </c>
      <c r="G1263" s="41">
        <v>2.21</v>
      </c>
      <c r="H1263" s="41">
        <v>2.41</v>
      </c>
      <c r="I1263" s="42">
        <f>(Table2[[#This Row],[Total Yield in Wh]]-Table2[[#This Row],[Target Yield Wh]])/Table2[[#This Row],[Target Yield Wh]] * 100</f>
        <v>-8.3336730395553928</v>
      </c>
      <c r="J1263" s="8">
        <f>SUM(Table2[[#This Row],[Total Yield in Wh]]-Table2[[#This Row],[Target Yield Wh]])</f>
        <v>-6133</v>
      </c>
      <c r="K1263" s="9">
        <f>Table2[[#This Row],[Total Yield in Wh]]*0.001*0.1</f>
        <v>6.7460000000000013</v>
      </c>
      <c r="L1263" s="8"/>
      <c r="M1263" s="8"/>
    </row>
    <row r="1264" spans="1:13">
      <c r="A1264" s="8">
        <f t="shared" si="20"/>
        <v>2019</v>
      </c>
      <c r="B1264" s="8">
        <f>MONTH(Table2[[#This Row],[Date]])</f>
        <v>10</v>
      </c>
      <c r="C1264" s="38">
        <v>43754</v>
      </c>
      <c r="D1264" s="41">
        <v>101090</v>
      </c>
      <c r="E1264" s="41">
        <v>73593</v>
      </c>
      <c r="F1264" s="41">
        <v>2.89</v>
      </c>
      <c r="G1264" s="41">
        <v>3.32</v>
      </c>
      <c r="H1264" s="41">
        <v>2.41</v>
      </c>
      <c r="I1264" s="42">
        <f>(Table2[[#This Row],[Total Yield in Wh]]-Table2[[#This Row],[Target Yield Wh]])/Table2[[#This Row],[Target Yield Wh]] * 100</f>
        <v>37.36360795184325</v>
      </c>
      <c r="J1264" s="8">
        <f>SUM(Table2[[#This Row],[Total Yield in Wh]]-Table2[[#This Row],[Target Yield Wh]])</f>
        <v>27497</v>
      </c>
      <c r="K1264" s="9">
        <f>Table2[[#This Row],[Total Yield in Wh]]*0.001*0.1</f>
        <v>10.109000000000002</v>
      </c>
      <c r="L1264" s="8"/>
      <c r="M1264" s="8"/>
    </row>
    <row r="1265" spans="1:13">
      <c r="A1265" s="8">
        <f t="shared" si="20"/>
        <v>2019</v>
      </c>
      <c r="B1265" s="8">
        <f>MONTH(Table2[[#This Row],[Date]])</f>
        <v>10</v>
      </c>
      <c r="C1265" s="38">
        <v>43753</v>
      </c>
      <c r="D1265" s="41">
        <v>55860</v>
      </c>
      <c r="E1265" s="41">
        <v>73593</v>
      </c>
      <c r="F1265" s="41">
        <v>1.6</v>
      </c>
      <c r="G1265" s="41">
        <v>1.83</v>
      </c>
      <c r="H1265" s="41">
        <v>2.41</v>
      </c>
      <c r="I1265" s="42">
        <f>(Table2[[#This Row],[Total Yield in Wh]]-Table2[[#This Row],[Target Yield Wh]])/Table2[[#This Row],[Target Yield Wh]] * 100</f>
        <v>-24.096041743100567</v>
      </c>
      <c r="J1265" s="8">
        <f>SUM(Table2[[#This Row],[Total Yield in Wh]]-Table2[[#This Row],[Target Yield Wh]])</f>
        <v>-17733</v>
      </c>
      <c r="K1265" s="9">
        <f>Table2[[#This Row],[Total Yield in Wh]]*0.001*0.1</f>
        <v>5.5860000000000003</v>
      </c>
      <c r="L1265" s="8"/>
      <c r="M1265" s="8"/>
    </row>
    <row r="1266" spans="1:13">
      <c r="A1266" s="8">
        <f t="shared" si="20"/>
        <v>2019</v>
      </c>
      <c r="B1266" s="8">
        <f>MONTH(Table2[[#This Row],[Date]])</f>
        <v>10</v>
      </c>
      <c r="C1266" s="38">
        <v>43752</v>
      </c>
      <c r="D1266" s="41">
        <v>157540</v>
      </c>
      <c r="E1266" s="41">
        <v>73593</v>
      </c>
      <c r="F1266" s="41">
        <v>4.5</v>
      </c>
      <c r="G1266" s="41">
        <v>5.17</v>
      </c>
      <c r="H1266" s="41">
        <v>2.41</v>
      </c>
      <c r="I1266" s="42">
        <f>(Table2[[#This Row],[Total Yield in Wh]]-Table2[[#This Row],[Target Yield Wh]])/Table2[[#This Row],[Target Yield Wh]] * 100</f>
        <v>114.0692728928023</v>
      </c>
      <c r="J1266" s="8">
        <f>SUM(Table2[[#This Row],[Total Yield in Wh]]-Table2[[#This Row],[Target Yield Wh]])</f>
        <v>83947</v>
      </c>
      <c r="K1266" s="9">
        <f>Table2[[#This Row],[Total Yield in Wh]]*0.001*0.1</f>
        <v>15.754</v>
      </c>
      <c r="L1266" s="8"/>
      <c r="M1266" s="8"/>
    </row>
    <row r="1267" spans="1:13">
      <c r="A1267" s="8">
        <f t="shared" si="20"/>
        <v>2019</v>
      </c>
      <c r="B1267" s="8">
        <f>MONTH(Table2[[#This Row],[Date]])</f>
        <v>10</v>
      </c>
      <c r="C1267" s="38">
        <v>43751</v>
      </c>
      <c r="D1267" s="41">
        <v>29720</v>
      </c>
      <c r="E1267" s="41">
        <v>73593</v>
      </c>
      <c r="F1267" s="41">
        <v>0.85</v>
      </c>
      <c r="G1267" s="41">
        <v>0.97</v>
      </c>
      <c r="H1267" s="41">
        <v>2.41</v>
      </c>
      <c r="I1267" s="42">
        <f>(Table2[[#This Row],[Total Yield in Wh]]-Table2[[#This Row],[Target Yield Wh]])/Table2[[#This Row],[Target Yield Wh]] * 100</f>
        <v>-59.615724321606677</v>
      </c>
      <c r="J1267" s="8">
        <f>SUM(Table2[[#This Row],[Total Yield in Wh]]-Table2[[#This Row],[Target Yield Wh]])</f>
        <v>-43873</v>
      </c>
      <c r="K1267" s="9">
        <f>Table2[[#This Row],[Total Yield in Wh]]*0.001*0.1</f>
        <v>2.972</v>
      </c>
      <c r="L1267" s="8"/>
      <c r="M1267" s="8"/>
    </row>
    <row r="1268" spans="1:13">
      <c r="A1268" s="8">
        <f t="shared" si="20"/>
        <v>2019</v>
      </c>
      <c r="B1268" s="8">
        <f>MONTH(Table2[[#This Row],[Date]])</f>
        <v>10</v>
      </c>
      <c r="C1268" s="38">
        <v>43750</v>
      </c>
      <c r="D1268" s="41">
        <v>113880</v>
      </c>
      <c r="E1268" s="41">
        <v>73593</v>
      </c>
      <c r="F1268" s="41">
        <v>3.26</v>
      </c>
      <c r="G1268" s="41">
        <v>3.74</v>
      </c>
      <c r="H1268" s="41">
        <v>2.41</v>
      </c>
      <c r="I1268" s="42">
        <f>(Table2[[#This Row],[Total Yield in Wh]]-Table2[[#This Row],[Target Yield Wh]])/Table2[[#This Row],[Target Yield Wh]] * 100</f>
        <v>54.74297827239004</v>
      </c>
      <c r="J1268" s="8">
        <f>SUM(Table2[[#This Row],[Total Yield in Wh]]-Table2[[#This Row],[Target Yield Wh]])</f>
        <v>40287</v>
      </c>
      <c r="K1268" s="9">
        <f>Table2[[#This Row],[Total Yield in Wh]]*0.001*0.1</f>
        <v>11.388</v>
      </c>
      <c r="L1268" s="8"/>
      <c r="M1268" s="8"/>
    </row>
    <row r="1269" spans="1:13">
      <c r="A1269" s="8">
        <f t="shared" si="20"/>
        <v>2019</v>
      </c>
      <c r="B1269" s="8">
        <f>MONTH(Table2[[#This Row],[Date]])</f>
        <v>10</v>
      </c>
      <c r="C1269" s="38">
        <v>43749</v>
      </c>
      <c r="D1269" s="41">
        <v>28110</v>
      </c>
      <c r="E1269" s="41">
        <v>73593</v>
      </c>
      <c r="F1269" s="41">
        <v>0.8</v>
      </c>
      <c r="G1269" s="41">
        <v>0.92</v>
      </c>
      <c r="H1269" s="41">
        <v>2.41</v>
      </c>
      <c r="I1269" s="42">
        <f>(Table2[[#This Row],[Total Yield in Wh]]-Table2[[#This Row],[Target Yield Wh]])/Table2[[#This Row],[Target Yield Wh]] * 100</f>
        <v>-61.803432391667691</v>
      </c>
      <c r="J1269" s="8">
        <f>SUM(Table2[[#This Row],[Total Yield in Wh]]-Table2[[#This Row],[Target Yield Wh]])</f>
        <v>-45483</v>
      </c>
      <c r="K1269" s="9">
        <f>Table2[[#This Row],[Total Yield in Wh]]*0.001*0.1</f>
        <v>2.8109999999999999</v>
      </c>
      <c r="L1269" s="8"/>
      <c r="M1269" s="8"/>
    </row>
    <row r="1270" spans="1:13">
      <c r="A1270" s="8">
        <f t="shared" si="20"/>
        <v>2019</v>
      </c>
      <c r="B1270" s="8">
        <f>MONTH(Table2[[#This Row],[Date]])</f>
        <v>10</v>
      </c>
      <c r="C1270" s="38">
        <v>43748</v>
      </c>
      <c r="D1270" s="41">
        <v>59460</v>
      </c>
      <c r="E1270" s="41">
        <v>73593</v>
      </c>
      <c r="F1270" s="41">
        <v>1.7</v>
      </c>
      <c r="G1270" s="41">
        <v>1.95</v>
      </c>
      <c r="H1270" s="41">
        <v>2.41</v>
      </c>
      <c r="I1270" s="42">
        <f>(Table2[[#This Row],[Total Yield in Wh]]-Table2[[#This Row],[Target Yield Wh]])/Table2[[#This Row],[Target Yield Wh]] * 100</f>
        <v>-19.204272145448616</v>
      </c>
      <c r="J1270" s="8">
        <f>SUM(Table2[[#This Row],[Total Yield in Wh]]-Table2[[#This Row],[Target Yield Wh]])</f>
        <v>-14133</v>
      </c>
      <c r="K1270" s="9">
        <f>Table2[[#This Row],[Total Yield in Wh]]*0.001*0.1</f>
        <v>5.9460000000000006</v>
      </c>
      <c r="L1270" s="8"/>
      <c r="M1270" s="8"/>
    </row>
    <row r="1271" spans="1:13">
      <c r="A1271" s="8">
        <f t="shared" si="20"/>
        <v>2019</v>
      </c>
      <c r="B1271" s="8">
        <f>MONTH(Table2[[#This Row],[Date]])</f>
        <v>10</v>
      </c>
      <c r="C1271" s="38">
        <v>43747</v>
      </c>
      <c r="D1271" s="41">
        <v>146480</v>
      </c>
      <c r="E1271" s="41">
        <v>73593</v>
      </c>
      <c r="F1271" s="41">
        <v>4.1900000000000004</v>
      </c>
      <c r="G1271" s="41">
        <v>4.8</v>
      </c>
      <c r="H1271" s="41">
        <v>2.41</v>
      </c>
      <c r="I1271" s="42">
        <f>(Table2[[#This Row],[Total Yield in Wh]]-Table2[[#This Row],[Target Yield Wh]])/Table2[[#This Row],[Target Yield Wh]] * 100</f>
        <v>99.040669628904922</v>
      </c>
      <c r="J1271" s="8">
        <f>SUM(Table2[[#This Row],[Total Yield in Wh]]-Table2[[#This Row],[Target Yield Wh]])</f>
        <v>72887</v>
      </c>
      <c r="K1271" s="9">
        <f>Table2[[#This Row],[Total Yield in Wh]]*0.001*0.1</f>
        <v>14.648</v>
      </c>
      <c r="L1271" s="8"/>
      <c r="M1271" s="8"/>
    </row>
    <row r="1272" spans="1:13">
      <c r="A1272" s="8">
        <f t="shared" si="20"/>
        <v>2019</v>
      </c>
      <c r="B1272" s="8">
        <f>MONTH(Table2[[#This Row],[Date]])</f>
        <v>10</v>
      </c>
      <c r="C1272" s="38">
        <v>43746</v>
      </c>
      <c r="D1272" s="41">
        <v>161810</v>
      </c>
      <c r="E1272" s="41">
        <v>73593</v>
      </c>
      <c r="F1272" s="41">
        <v>4.63</v>
      </c>
      <c r="G1272" s="41">
        <v>5.31</v>
      </c>
      <c r="H1272" s="41">
        <v>2.41</v>
      </c>
      <c r="I1272" s="42">
        <f>(Table2[[#This Row],[Total Yield in Wh]]-Table2[[#This Row],[Target Yield Wh]])/Table2[[#This Row],[Target Yield Wh]] * 100</f>
        <v>119.8714551655728</v>
      </c>
      <c r="J1272" s="8">
        <f>SUM(Table2[[#This Row],[Total Yield in Wh]]-Table2[[#This Row],[Target Yield Wh]])</f>
        <v>88217</v>
      </c>
      <c r="K1272" s="9">
        <f>Table2[[#This Row],[Total Yield in Wh]]*0.001*0.1</f>
        <v>16.181000000000001</v>
      </c>
      <c r="L1272" s="5"/>
      <c r="M1272" s="5"/>
    </row>
    <row r="1273" spans="1:13">
      <c r="A1273" s="8">
        <f t="shared" si="20"/>
        <v>2019</v>
      </c>
      <c r="B1273" s="8">
        <f>MONTH(Table2[[#This Row],[Date]])</f>
        <v>10</v>
      </c>
      <c r="C1273" s="38">
        <v>43745</v>
      </c>
      <c r="D1273" s="41">
        <v>164230</v>
      </c>
      <c r="E1273" s="41">
        <v>73593</v>
      </c>
      <c r="F1273" s="41">
        <v>4.6900000000000004</v>
      </c>
      <c r="G1273" s="41">
        <v>5.39</v>
      </c>
      <c r="H1273" s="41">
        <v>2.41</v>
      </c>
      <c r="I1273" s="42">
        <f>(Table2[[#This Row],[Total Yield in Wh]]-Table2[[#This Row],[Target Yield Wh]])/Table2[[#This Row],[Target Yield Wh]] * 100</f>
        <v>123.15981139510552</v>
      </c>
      <c r="J1273" s="8">
        <f>SUM(Table2[[#This Row],[Total Yield in Wh]]-Table2[[#This Row],[Target Yield Wh]])</f>
        <v>90637</v>
      </c>
      <c r="K1273" s="9">
        <f>Table2[[#This Row],[Total Yield in Wh]]*0.001*0.1</f>
        <v>16.422999999999998</v>
      </c>
    </row>
    <row r="1274" spans="1:13">
      <c r="A1274" s="8">
        <f t="shared" si="20"/>
        <v>2019</v>
      </c>
      <c r="B1274" s="8">
        <f>MONTH(Table2[[#This Row],[Date]])</f>
        <v>10</v>
      </c>
      <c r="C1274" s="10">
        <v>43744</v>
      </c>
      <c r="D1274" s="8">
        <v>113090</v>
      </c>
      <c r="E1274" s="8">
        <v>73593</v>
      </c>
      <c r="F1274" s="8">
        <v>3.23</v>
      </c>
      <c r="G1274" s="8">
        <v>3.71</v>
      </c>
      <c r="H1274" s="8">
        <v>2.41</v>
      </c>
      <c r="I1274" s="9">
        <f>(Table2[[#This Row],[Total Yield in Wh]]-Table2[[#This Row],[Target Yield Wh]])/Table2[[#This Row],[Target Yield Wh]] * 100</f>
        <v>53.669506610683079</v>
      </c>
      <c r="J1274" s="8">
        <f>SUM(Table2[[#This Row],[Total Yield in Wh]]-Table2[[#This Row],[Target Yield Wh]])</f>
        <v>39497</v>
      </c>
      <c r="K1274" s="9">
        <f>Table2[[#This Row],[Total Yield in Wh]]*0.001*0.1</f>
        <v>11.309000000000001</v>
      </c>
    </row>
    <row r="1275" spans="1:13">
      <c r="A1275" s="8">
        <f t="shared" si="20"/>
        <v>2019</v>
      </c>
      <c r="B1275" s="8">
        <f>MONTH(Table2[[#This Row],[Date]])</f>
        <v>10</v>
      </c>
      <c r="C1275" s="10">
        <v>43743</v>
      </c>
      <c r="D1275" s="8">
        <v>22000</v>
      </c>
      <c r="E1275" s="8">
        <v>73593</v>
      </c>
      <c r="F1275" s="8">
        <v>0.63</v>
      </c>
      <c r="G1275" s="8">
        <v>0.72</v>
      </c>
      <c r="H1275" s="8">
        <v>2.41</v>
      </c>
      <c r="I1275" s="9">
        <f>(Table2[[#This Row],[Total Yield in Wh]]-Table2[[#This Row],[Target Yield Wh]])/Table2[[#This Row],[Target Yield Wh]] * 100</f>
        <v>-70.105852458793635</v>
      </c>
      <c r="J1275" s="8">
        <f>SUM(Table2[[#This Row],[Total Yield in Wh]]-Table2[[#This Row],[Target Yield Wh]])</f>
        <v>-51593</v>
      </c>
      <c r="K1275" s="9">
        <f>Table2[[#This Row],[Total Yield in Wh]]*0.001*0.1</f>
        <v>2.2000000000000002</v>
      </c>
    </row>
    <row r="1276" spans="1:13">
      <c r="A1276" s="8">
        <f t="shared" si="20"/>
        <v>2019</v>
      </c>
      <c r="B1276" s="8">
        <f>MONTH(Table2[[#This Row],[Date]])</f>
        <v>10</v>
      </c>
      <c r="C1276" s="10">
        <v>43742</v>
      </c>
      <c r="D1276" s="8">
        <v>61110</v>
      </c>
      <c r="E1276" s="8">
        <v>73593</v>
      </c>
      <c r="F1276" s="8">
        <v>1.75</v>
      </c>
      <c r="G1276" s="8">
        <v>2</v>
      </c>
      <c r="H1276" s="8">
        <v>2.41</v>
      </c>
      <c r="I1276" s="9">
        <f>(Table2[[#This Row],[Total Yield in Wh]]-Table2[[#This Row],[Target Yield Wh]])/Table2[[#This Row],[Target Yield Wh]] * 100</f>
        <v>-16.96221107985814</v>
      </c>
      <c r="J1276" s="8">
        <f>SUM(Table2[[#This Row],[Total Yield in Wh]]-Table2[[#This Row],[Target Yield Wh]])</f>
        <v>-12483</v>
      </c>
      <c r="K1276" s="9">
        <f>Table2[[#This Row],[Total Yield in Wh]]*0.001*0.1</f>
        <v>6.1110000000000007</v>
      </c>
    </row>
    <row r="1277" spans="1:13">
      <c r="A1277" s="8">
        <f t="shared" si="20"/>
        <v>2019</v>
      </c>
      <c r="B1277" s="8">
        <f>MONTH(Table2[[#This Row],[Date]])</f>
        <v>10</v>
      </c>
      <c r="C1277" s="10">
        <v>43741</v>
      </c>
      <c r="D1277" s="8">
        <v>86120</v>
      </c>
      <c r="E1277" s="8">
        <v>73593</v>
      </c>
      <c r="F1277" s="8">
        <v>2.46</v>
      </c>
      <c r="G1277" s="8">
        <v>2.82</v>
      </c>
      <c r="H1277" s="8">
        <v>2.41</v>
      </c>
      <c r="I1277" s="9">
        <f>(Table2[[#This Row],[Total Yield in Wh]]-Table2[[#This Row],[Target Yield Wh]])/Table2[[#This Row],[Target Yield Wh]] * 100</f>
        <v>17.021999374940552</v>
      </c>
      <c r="J1277" s="8">
        <f>SUM(Table2[[#This Row],[Total Yield in Wh]]-Table2[[#This Row],[Target Yield Wh]])</f>
        <v>12527</v>
      </c>
      <c r="K1277" s="9">
        <f>Table2[[#This Row],[Total Yield in Wh]]*0.001*0.1</f>
        <v>8.6120000000000001</v>
      </c>
    </row>
    <row r="1278" spans="1:13">
      <c r="A1278" s="8">
        <f t="shared" si="20"/>
        <v>2019</v>
      </c>
      <c r="B1278" s="8">
        <f>MONTH(Table2[[#This Row],[Date]])</f>
        <v>10</v>
      </c>
      <c r="C1278" s="10">
        <v>43740</v>
      </c>
      <c r="D1278" s="8">
        <v>22380</v>
      </c>
      <c r="E1278" s="8">
        <v>73593</v>
      </c>
      <c r="F1278" s="8">
        <v>0.64</v>
      </c>
      <c r="G1278" s="8">
        <v>0.73</v>
      </c>
      <c r="H1278" s="8">
        <v>2.41</v>
      </c>
      <c r="I1278" s="9">
        <f>(Table2[[#This Row],[Total Yield in Wh]]-Table2[[#This Row],[Target Yield Wh]])/Table2[[#This Row],[Target Yield Wh]] * 100</f>
        <v>-69.589499001263704</v>
      </c>
      <c r="J1278" s="8">
        <f>SUM(Table2[[#This Row],[Total Yield in Wh]]-Table2[[#This Row],[Target Yield Wh]])</f>
        <v>-51213</v>
      </c>
      <c r="K1278" s="9">
        <f>Table2[[#This Row],[Total Yield in Wh]]*0.001*0.1</f>
        <v>2.238</v>
      </c>
    </row>
    <row r="1279" spans="1:13">
      <c r="A1279" s="8">
        <f t="shared" si="20"/>
        <v>2019</v>
      </c>
      <c r="B1279" s="8">
        <f>MONTH(Table2[[#This Row],[Date]])</f>
        <v>10</v>
      </c>
      <c r="C1279" s="10">
        <v>43739</v>
      </c>
      <c r="D1279" s="8">
        <v>17190</v>
      </c>
      <c r="E1279" s="8">
        <v>73593</v>
      </c>
      <c r="F1279" s="8">
        <v>0.49</v>
      </c>
      <c r="G1279" s="8">
        <v>0.56000000000000005</v>
      </c>
      <c r="H1279" s="8">
        <v>2.41</v>
      </c>
      <c r="I1279" s="9">
        <f>(Table2[[#This Row],[Total Yield in Wh]]-Table2[[#This Row],[Target Yield Wh]])/Table2[[#This Row],[Target Yield Wh]] * 100</f>
        <v>-76.641800171211941</v>
      </c>
      <c r="J1279" s="8">
        <f>SUM(Table2[[#This Row],[Total Yield in Wh]]-Table2[[#This Row],[Target Yield Wh]])</f>
        <v>-56403</v>
      </c>
      <c r="K1279" s="9">
        <f>Table2[[#This Row],[Total Yield in Wh]]*0.001*0.1</f>
        <v>1.7190000000000003</v>
      </c>
    </row>
    <row r="1280" spans="1:13">
      <c r="A1280" s="8">
        <f t="shared" si="20"/>
        <v>2019</v>
      </c>
      <c r="B1280" s="8">
        <f>MONTH(Table2[[#This Row],[Date]])</f>
        <v>9</v>
      </c>
      <c r="C1280" s="10">
        <v>43738</v>
      </c>
      <c r="D1280" s="8">
        <v>141670</v>
      </c>
      <c r="E1280" s="8">
        <v>101395</v>
      </c>
      <c r="F1280" s="8">
        <v>4.05</v>
      </c>
      <c r="G1280" s="8">
        <v>4.6500000000000004</v>
      </c>
      <c r="H1280" s="8">
        <v>3.33</v>
      </c>
      <c r="I1280" s="9">
        <f>(Table2[[#This Row],[Total Yield in Wh]]-Table2[[#This Row],[Target Yield Wh]])/Table2[[#This Row],[Target Yield Wh]] * 100</f>
        <v>39.720893535184182</v>
      </c>
      <c r="J1280" s="8">
        <f>SUM(Table2[[#This Row],[Total Yield in Wh]]-Table2[[#This Row],[Target Yield Wh]])</f>
        <v>40275</v>
      </c>
      <c r="K1280" s="9">
        <f>Table2[[#This Row],[Total Yield in Wh]]*0.001*0.1</f>
        <v>14.167000000000002</v>
      </c>
    </row>
    <row r="1281" spans="1:11">
      <c r="A1281" s="8">
        <f t="shared" si="20"/>
        <v>2019</v>
      </c>
      <c r="B1281" s="8">
        <f>MONTH(Table2[[#This Row],[Date]])</f>
        <v>9</v>
      </c>
      <c r="C1281" s="10">
        <v>43737</v>
      </c>
      <c r="D1281" s="8">
        <v>20190</v>
      </c>
      <c r="E1281" s="8">
        <v>101395</v>
      </c>
      <c r="F1281" s="8">
        <v>0.57999999999999996</v>
      </c>
      <c r="G1281" s="8">
        <v>0.66</v>
      </c>
      <c r="H1281" s="8">
        <v>3.33</v>
      </c>
      <c r="I1281" s="9">
        <f>(Table2[[#This Row],[Total Yield in Wh]]-Table2[[#This Row],[Target Yield Wh]])/Table2[[#This Row],[Target Yield Wh]] * 100</f>
        <v>-80.08777553133784</v>
      </c>
      <c r="J1281" s="8">
        <f>SUM(Table2[[#This Row],[Total Yield in Wh]]-Table2[[#This Row],[Target Yield Wh]])</f>
        <v>-81205</v>
      </c>
      <c r="K1281" s="9">
        <f>Table2[[#This Row],[Total Yield in Wh]]*0.001*0.1</f>
        <v>2.0190000000000001</v>
      </c>
    </row>
    <row r="1282" spans="1:11">
      <c r="A1282" s="8">
        <f t="shared" si="20"/>
        <v>2019</v>
      </c>
      <c r="B1282" s="8">
        <f>MONTH(Table2[[#This Row],[Date]])</f>
        <v>9</v>
      </c>
      <c r="C1282" s="10">
        <v>43736</v>
      </c>
      <c r="D1282" s="8">
        <v>88820</v>
      </c>
      <c r="E1282" s="8">
        <v>101395</v>
      </c>
      <c r="F1282" s="8">
        <v>2.54</v>
      </c>
      <c r="G1282" s="8">
        <v>2.91</v>
      </c>
      <c r="H1282" s="8">
        <v>3.33</v>
      </c>
      <c r="I1282" s="9">
        <f>(Table2[[#This Row],[Total Yield in Wh]]-Table2[[#This Row],[Target Yield Wh]])/Table2[[#This Row],[Target Yield Wh]] * 100</f>
        <v>-12.401992208688792</v>
      </c>
      <c r="J1282" s="8">
        <f>SUM(Table2[[#This Row],[Total Yield in Wh]]-Table2[[#This Row],[Target Yield Wh]])</f>
        <v>-12575</v>
      </c>
      <c r="K1282" s="9">
        <f>Table2[[#This Row],[Total Yield in Wh]]*0.001*0.1</f>
        <v>8.8820000000000014</v>
      </c>
    </row>
    <row r="1283" spans="1:11">
      <c r="A1283" s="8">
        <f t="shared" ref="A1283:A1346" si="21">YEAR(C1283)</f>
        <v>2019</v>
      </c>
      <c r="B1283" s="8">
        <f>MONTH(Table2[[#This Row],[Date]])</f>
        <v>9</v>
      </c>
      <c r="C1283" s="10">
        <v>43735</v>
      </c>
      <c r="D1283" s="8">
        <v>29130</v>
      </c>
      <c r="E1283" s="8">
        <v>101395</v>
      </c>
      <c r="F1283" s="8">
        <v>0.83</v>
      </c>
      <c r="G1283" s="8">
        <v>0.96</v>
      </c>
      <c r="H1283" s="8">
        <v>3.33</v>
      </c>
      <c r="I1283" s="9">
        <f>(Table2[[#This Row],[Total Yield in Wh]]-Table2[[#This Row],[Target Yield Wh]])/Table2[[#This Row],[Target Yield Wh]] * 100</f>
        <v>-71.270772720548351</v>
      </c>
      <c r="J1283" s="8">
        <f>SUM(Table2[[#This Row],[Total Yield in Wh]]-Table2[[#This Row],[Target Yield Wh]])</f>
        <v>-72265</v>
      </c>
      <c r="K1283" s="9">
        <f>Table2[[#This Row],[Total Yield in Wh]]*0.001*0.1</f>
        <v>2.9130000000000003</v>
      </c>
    </row>
    <row r="1284" spans="1:11">
      <c r="A1284" s="8">
        <f t="shared" si="21"/>
        <v>2019</v>
      </c>
      <c r="B1284" s="8">
        <f>MONTH(Table2[[#This Row],[Date]])</f>
        <v>9</v>
      </c>
      <c r="C1284" s="10">
        <v>43734</v>
      </c>
      <c r="D1284" s="8">
        <v>178610</v>
      </c>
      <c r="E1284" s="8">
        <v>101395</v>
      </c>
      <c r="F1284" s="8">
        <v>5.1100000000000003</v>
      </c>
      <c r="G1284" s="8">
        <v>5.86</v>
      </c>
      <c r="H1284" s="8">
        <v>3.33</v>
      </c>
      <c r="I1284" s="9">
        <f>(Table2[[#This Row],[Total Yield in Wh]]-Table2[[#This Row],[Target Yield Wh]])/Table2[[#This Row],[Target Yield Wh]] * 100</f>
        <v>76.152670250012335</v>
      </c>
      <c r="J1284" s="8">
        <f>SUM(Table2[[#This Row],[Total Yield in Wh]]-Table2[[#This Row],[Target Yield Wh]])</f>
        <v>77215</v>
      </c>
      <c r="K1284" s="9">
        <f>Table2[[#This Row],[Total Yield in Wh]]*0.001*0.1</f>
        <v>17.861000000000001</v>
      </c>
    </row>
    <row r="1285" spans="1:11">
      <c r="A1285" s="8">
        <f t="shared" si="21"/>
        <v>2019</v>
      </c>
      <c r="B1285" s="8">
        <f>MONTH(Table2[[#This Row],[Date]])</f>
        <v>9</v>
      </c>
      <c r="C1285" s="10">
        <v>43733</v>
      </c>
      <c r="D1285" s="8">
        <v>132040</v>
      </c>
      <c r="E1285" s="8">
        <v>101395</v>
      </c>
      <c r="F1285" s="8">
        <v>3.77</v>
      </c>
      <c r="G1285" s="8">
        <v>4.33</v>
      </c>
      <c r="H1285" s="8">
        <v>3.33</v>
      </c>
      <c r="I1285" s="9">
        <f>(Table2[[#This Row],[Total Yield in Wh]]-Table2[[#This Row],[Target Yield Wh]])/Table2[[#This Row],[Target Yield Wh]] * 100</f>
        <v>30.223383796045173</v>
      </c>
      <c r="J1285" s="8">
        <f>SUM(Table2[[#This Row],[Total Yield in Wh]]-Table2[[#This Row],[Target Yield Wh]])</f>
        <v>30645</v>
      </c>
      <c r="K1285" s="9">
        <f>Table2[[#This Row],[Total Yield in Wh]]*0.001*0.1</f>
        <v>13.204000000000001</v>
      </c>
    </row>
    <row r="1286" spans="1:11">
      <c r="A1286" s="8">
        <f t="shared" si="21"/>
        <v>2019</v>
      </c>
      <c r="B1286" s="8">
        <f>MONTH(Table2[[#This Row],[Date]])</f>
        <v>9</v>
      </c>
      <c r="C1286" s="10">
        <v>43732</v>
      </c>
      <c r="D1286" s="8">
        <v>167410</v>
      </c>
      <c r="E1286" s="8">
        <v>101395</v>
      </c>
      <c r="F1286" s="8">
        <v>4.79</v>
      </c>
      <c r="G1286" s="8">
        <v>5.49</v>
      </c>
      <c r="H1286" s="8">
        <v>3.33</v>
      </c>
      <c r="I1286" s="9">
        <f>(Table2[[#This Row],[Total Yield in Wh]]-Table2[[#This Row],[Target Yield Wh]])/Table2[[#This Row],[Target Yield Wh]] * 100</f>
        <v>65.106760688396861</v>
      </c>
      <c r="J1286" s="8">
        <f>SUM(Table2[[#This Row],[Total Yield in Wh]]-Table2[[#This Row],[Target Yield Wh]])</f>
        <v>66015</v>
      </c>
      <c r="K1286" s="9">
        <f>Table2[[#This Row],[Total Yield in Wh]]*0.001*0.1</f>
        <v>16.741</v>
      </c>
    </row>
    <row r="1287" spans="1:11">
      <c r="A1287" s="8">
        <f t="shared" si="21"/>
        <v>2019</v>
      </c>
      <c r="B1287" s="8">
        <f>MONTH(Table2[[#This Row],[Date]])</f>
        <v>9</v>
      </c>
      <c r="C1287" s="10">
        <v>43731</v>
      </c>
      <c r="D1287" s="8">
        <v>177000</v>
      </c>
      <c r="E1287" s="8">
        <v>101395</v>
      </c>
      <c r="F1287" s="8">
        <v>5.0599999999999996</v>
      </c>
      <c r="G1287" s="8">
        <v>5.81</v>
      </c>
      <c r="H1287" s="8">
        <v>3.33</v>
      </c>
      <c r="I1287" s="9">
        <f>(Table2[[#This Row],[Total Yield in Wh]]-Table2[[#This Row],[Target Yield Wh]])/Table2[[#This Row],[Target Yield Wh]] * 100</f>
        <v>74.564820750530103</v>
      </c>
      <c r="J1287" s="8">
        <f>SUM(Table2[[#This Row],[Total Yield in Wh]]-Table2[[#This Row],[Target Yield Wh]])</f>
        <v>75605</v>
      </c>
      <c r="K1287" s="9">
        <f>Table2[[#This Row],[Total Yield in Wh]]*0.001*0.1</f>
        <v>17.7</v>
      </c>
    </row>
    <row r="1288" spans="1:11">
      <c r="A1288" s="8">
        <f t="shared" si="21"/>
        <v>2019</v>
      </c>
      <c r="B1288" s="8">
        <f>MONTH(Table2[[#This Row],[Date]])</f>
        <v>9</v>
      </c>
      <c r="C1288" s="10">
        <v>43730</v>
      </c>
      <c r="D1288" s="8">
        <v>36300</v>
      </c>
      <c r="E1288" s="8">
        <v>101395</v>
      </c>
      <c r="F1288" s="8">
        <v>1.04</v>
      </c>
      <c r="G1288" s="8">
        <v>1.19</v>
      </c>
      <c r="H1288" s="8">
        <v>3.33</v>
      </c>
      <c r="I1288" s="9">
        <f>(Table2[[#This Row],[Total Yield in Wh]]-Table2[[#This Row],[Target Yield Wh]])/Table2[[#This Row],[Target Yield Wh]] * 100</f>
        <v>-64.199418117264159</v>
      </c>
      <c r="J1288" s="8">
        <f>SUM(Table2[[#This Row],[Total Yield in Wh]]-Table2[[#This Row],[Target Yield Wh]])</f>
        <v>-65095</v>
      </c>
      <c r="K1288" s="9">
        <f>Table2[[#This Row],[Total Yield in Wh]]*0.001*0.1</f>
        <v>3.6300000000000008</v>
      </c>
    </row>
    <row r="1289" spans="1:11">
      <c r="A1289" s="8">
        <f t="shared" si="21"/>
        <v>2019</v>
      </c>
      <c r="B1289" s="8">
        <f>MONTH(Table2[[#This Row],[Date]])</f>
        <v>9</v>
      </c>
      <c r="C1289" s="10">
        <v>43729</v>
      </c>
      <c r="D1289" s="8">
        <v>22840</v>
      </c>
      <c r="E1289" s="8">
        <v>101395</v>
      </c>
      <c r="F1289" s="8">
        <v>0.65</v>
      </c>
      <c r="G1289" s="8">
        <v>0.75</v>
      </c>
      <c r="H1289" s="8">
        <v>3.33</v>
      </c>
      <c r="I1289" s="9">
        <f>(Table2[[#This Row],[Total Yield in Wh]]-Table2[[#This Row],[Target Yield Wh]])/Table2[[#This Row],[Target Yield Wh]] * 100</f>
        <v>-77.474234429705604</v>
      </c>
      <c r="J1289" s="8">
        <f>SUM(Table2[[#This Row],[Total Yield in Wh]]-Table2[[#This Row],[Target Yield Wh]])</f>
        <v>-78555</v>
      </c>
      <c r="K1289" s="9">
        <f>Table2[[#This Row],[Total Yield in Wh]]*0.001*0.1</f>
        <v>2.2840000000000003</v>
      </c>
    </row>
    <row r="1290" spans="1:11">
      <c r="A1290" s="8">
        <f t="shared" si="21"/>
        <v>2019</v>
      </c>
      <c r="B1290" s="8">
        <f>MONTH(Table2[[#This Row],[Date]])</f>
        <v>9</v>
      </c>
      <c r="C1290" s="10">
        <v>43728</v>
      </c>
      <c r="D1290" s="8">
        <v>120510</v>
      </c>
      <c r="E1290" s="8">
        <v>101395</v>
      </c>
      <c r="F1290" s="8">
        <v>3.45</v>
      </c>
      <c r="G1290" s="8">
        <v>3.95</v>
      </c>
      <c r="H1290" s="8">
        <v>3.33</v>
      </c>
      <c r="I1290" s="9">
        <f>(Table2[[#This Row],[Total Yield in Wh]]-Table2[[#This Row],[Target Yield Wh]])/Table2[[#This Row],[Target Yield Wh]] * 100</f>
        <v>18.852014399132109</v>
      </c>
      <c r="J1290" s="8">
        <f>SUM(Table2[[#This Row],[Total Yield in Wh]]-Table2[[#This Row],[Target Yield Wh]])</f>
        <v>19115</v>
      </c>
      <c r="K1290" s="9">
        <f>Table2[[#This Row],[Total Yield in Wh]]*0.001*0.1</f>
        <v>12.051000000000002</v>
      </c>
    </row>
    <row r="1291" spans="1:11">
      <c r="A1291" s="8">
        <f t="shared" si="21"/>
        <v>2019</v>
      </c>
      <c r="B1291" s="8">
        <f>MONTH(Table2[[#This Row],[Date]])</f>
        <v>9</v>
      </c>
      <c r="C1291" s="10">
        <v>43727</v>
      </c>
      <c r="D1291" s="8">
        <v>55860</v>
      </c>
      <c r="E1291" s="8">
        <v>101395</v>
      </c>
      <c r="F1291" s="8">
        <v>1.6</v>
      </c>
      <c r="G1291" s="8">
        <v>1.83</v>
      </c>
      <c r="H1291" s="8">
        <v>3.33</v>
      </c>
      <c r="I1291" s="9">
        <f>(Table2[[#This Row],[Total Yield in Wh]]-Table2[[#This Row],[Target Yield Wh]])/Table2[[#This Row],[Target Yield Wh]] * 100</f>
        <v>-44.908526061442871</v>
      </c>
      <c r="J1291" s="8">
        <f>SUM(Table2[[#This Row],[Total Yield in Wh]]-Table2[[#This Row],[Target Yield Wh]])</f>
        <v>-45535</v>
      </c>
      <c r="K1291" s="9">
        <f>Table2[[#This Row],[Total Yield in Wh]]*0.001*0.1</f>
        <v>5.5860000000000003</v>
      </c>
    </row>
    <row r="1292" spans="1:11">
      <c r="A1292" s="8">
        <f t="shared" si="21"/>
        <v>2019</v>
      </c>
      <c r="B1292" s="8">
        <f>MONTH(Table2[[#This Row],[Date]])</f>
        <v>9</v>
      </c>
      <c r="C1292" s="10">
        <v>43726</v>
      </c>
      <c r="D1292" s="8">
        <v>160190</v>
      </c>
      <c r="E1292" s="8">
        <v>101395</v>
      </c>
      <c r="F1292" s="8">
        <v>4.58</v>
      </c>
      <c r="G1292" s="8">
        <v>5.25</v>
      </c>
      <c r="H1292" s="8">
        <v>3.33</v>
      </c>
      <c r="I1292" s="9">
        <f>(Table2[[#This Row],[Total Yield in Wh]]-Table2[[#This Row],[Target Yield Wh]])/Table2[[#This Row],[Target Yield Wh]] * 100</f>
        <v>57.986093988855473</v>
      </c>
      <c r="J1292" s="8">
        <f>SUM(Table2[[#This Row],[Total Yield in Wh]]-Table2[[#This Row],[Target Yield Wh]])</f>
        <v>58795</v>
      </c>
      <c r="K1292" s="9">
        <f>Table2[[#This Row],[Total Yield in Wh]]*0.001*0.1</f>
        <v>16.019000000000002</v>
      </c>
    </row>
    <row r="1293" spans="1:11">
      <c r="A1293" s="8">
        <f t="shared" si="21"/>
        <v>2019</v>
      </c>
      <c r="B1293" s="8">
        <f>MONTH(Table2[[#This Row],[Date]])</f>
        <v>9</v>
      </c>
      <c r="C1293" s="10">
        <v>43725</v>
      </c>
      <c r="D1293" s="8">
        <v>151500</v>
      </c>
      <c r="E1293" s="8">
        <v>101395</v>
      </c>
      <c r="F1293" s="8">
        <v>4.33</v>
      </c>
      <c r="G1293" s="8">
        <v>4.97</v>
      </c>
      <c r="H1293" s="8">
        <v>3.33</v>
      </c>
      <c r="I1293" s="9">
        <f>(Table2[[#This Row],[Total Yield in Wh]]-Table2[[#This Row],[Target Yield Wh]])/Table2[[#This Row],[Target Yield Wh]] * 100</f>
        <v>49.415651659352037</v>
      </c>
      <c r="J1293" s="8">
        <f>SUM(Table2[[#This Row],[Total Yield in Wh]]-Table2[[#This Row],[Target Yield Wh]])</f>
        <v>50105</v>
      </c>
      <c r="K1293" s="9">
        <f>Table2[[#This Row],[Total Yield in Wh]]*0.001*0.1</f>
        <v>15.15</v>
      </c>
    </row>
    <row r="1294" spans="1:11">
      <c r="A1294" s="8">
        <f t="shared" si="21"/>
        <v>2019</v>
      </c>
      <c r="B1294" s="8">
        <f>MONTH(Table2[[#This Row],[Date]])</f>
        <v>9</v>
      </c>
      <c r="C1294" s="10">
        <v>43724</v>
      </c>
      <c r="D1294" s="8">
        <v>158530</v>
      </c>
      <c r="E1294" s="8">
        <v>101395</v>
      </c>
      <c r="F1294" s="8">
        <v>4.53</v>
      </c>
      <c r="G1294" s="8">
        <v>5.2</v>
      </c>
      <c r="H1294" s="8">
        <v>3.33</v>
      </c>
      <c r="I1294" s="9">
        <f>(Table2[[#This Row],[Total Yield in Wh]]-Table2[[#This Row],[Target Yield Wh]])/Table2[[#This Row],[Target Yield Wh]] * 100</f>
        <v>56.348932393116037</v>
      </c>
      <c r="J1294" s="8">
        <f>SUM(Table2[[#This Row],[Total Yield in Wh]]-Table2[[#This Row],[Target Yield Wh]])</f>
        <v>57135</v>
      </c>
      <c r="K1294" s="9">
        <f>Table2[[#This Row],[Total Yield in Wh]]*0.001*0.1</f>
        <v>15.853000000000002</v>
      </c>
    </row>
    <row r="1295" spans="1:11">
      <c r="A1295" s="8">
        <f t="shared" si="21"/>
        <v>2019</v>
      </c>
      <c r="B1295" s="8">
        <f>MONTH(Table2[[#This Row],[Date]])</f>
        <v>9</v>
      </c>
      <c r="C1295" s="10">
        <v>43723</v>
      </c>
      <c r="D1295" s="8">
        <v>52430</v>
      </c>
      <c r="E1295" s="8">
        <v>101395</v>
      </c>
      <c r="F1295" s="8">
        <v>1.5</v>
      </c>
      <c r="G1295" s="8">
        <v>1.72</v>
      </c>
      <c r="H1295" s="8">
        <v>3.33</v>
      </c>
      <c r="I1295" s="9">
        <f>(Table2[[#This Row],[Total Yield in Wh]]-Table2[[#This Row],[Target Yield Wh]])/Table2[[#This Row],[Target Yield Wh]] * 100</f>
        <v>-48.291335864687603</v>
      </c>
      <c r="J1295" s="8">
        <f>SUM(Table2[[#This Row],[Total Yield in Wh]]-Table2[[#This Row],[Target Yield Wh]])</f>
        <v>-48965</v>
      </c>
      <c r="K1295" s="9">
        <f>Table2[[#This Row],[Total Yield in Wh]]*0.001*0.1</f>
        <v>5.2430000000000003</v>
      </c>
    </row>
    <row r="1296" spans="1:11">
      <c r="A1296" s="8">
        <f t="shared" si="21"/>
        <v>2019</v>
      </c>
      <c r="B1296" s="8">
        <f>MONTH(Table2[[#This Row],[Date]])</f>
        <v>9</v>
      </c>
      <c r="C1296" s="10">
        <v>43722</v>
      </c>
      <c r="D1296" s="8">
        <v>156290</v>
      </c>
      <c r="E1296" s="8">
        <v>101395</v>
      </c>
      <c r="F1296" s="8">
        <v>4.47</v>
      </c>
      <c r="G1296" s="8">
        <v>5.13</v>
      </c>
      <c r="H1296" s="8">
        <v>3.33</v>
      </c>
      <c r="I1296" s="9">
        <f>(Table2[[#This Row],[Total Yield in Wh]]-Table2[[#This Row],[Target Yield Wh]])/Table2[[#This Row],[Target Yield Wh]] * 100</f>
        <v>54.139750480792934</v>
      </c>
      <c r="J1296" s="8">
        <f>SUM(Table2[[#This Row],[Total Yield in Wh]]-Table2[[#This Row],[Target Yield Wh]])</f>
        <v>54895</v>
      </c>
      <c r="K1296" s="9">
        <f>Table2[[#This Row],[Total Yield in Wh]]*0.001*0.1</f>
        <v>15.629</v>
      </c>
    </row>
    <row r="1297" spans="1:11">
      <c r="A1297" s="8">
        <f t="shared" si="21"/>
        <v>2019</v>
      </c>
      <c r="B1297" s="8">
        <f>MONTH(Table2[[#This Row],[Date]])</f>
        <v>9</v>
      </c>
      <c r="C1297" s="10">
        <v>43721</v>
      </c>
      <c r="D1297" s="8">
        <v>117610</v>
      </c>
      <c r="E1297" s="8">
        <v>101395</v>
      </c>
      <c r="F1297" s="8">
        <v>3.36</v>
      </c>
      <c r="G1297" s="8">
        <v>3.86</v>
      </c>
      <c r="H1297" s="8">
        <v>3.33</v>
      </c>
      <c r="I1297" s="9">
        <f>(Table2[[#This Row],[Total Yield in Wh]]-Table2[[#This Row],[Target Yield Wh]])/Table2[[#This Row],[Target Yield Wh]] * 100</f>
        <v>15.991912816213819</v>
      </c>
      <c r="J1297" s="8">
        <f>SUM(Table2[[#This Row],[Total Yield in Wh]]-Table2[[#This Row],[Target Yield Wh]])</f>
        <v>16215</v>
      </c>
      <c r="K1297" s="9">
        <f>Table2[[#This Row],[Total Yield in Wh]]*0.001*0.1</f>
        <v>11.761000000000001</v>
      </c>
    </row>
    <row r="1298" spans="1:11">
      <c r="A1298" s="8">
        <f t="shared" si="21"/>
        <v>2019</v>
      </c>
      <c r="B1298" s="8">
        <f>MONTH(Table2[[#This Row],[Date]])</f>
        <v>9</v>
      </c>
      <c r="C1298" s="10">
        <v>43720</v>
      </c>
      <c r="D1298" s="8">
        <v>36490</v>
      </c>
      <c r="E1298" s="8">
        <v>101395</v>
      </c>
      <c r="F1298" s="8">
        <v>1.04</v>
      </c>
      <c r="G1298" s="8">
        <v>1.2</v>
      </c>
      <c r="H1298" s="8">
        <v>3.33</v>
      </c>
      <c r="I1298" s="9">
        <f>(Table2[[#This Row],[Total Yield in Wh]]-Table2[[#This Row],[Target Yield Wh]])/Table2[[#This Row],[Target Yield Wh]] * 100</f>
        <v>-64.012032151486764</v>
      </c>
      <c r="J1298" s="8">
        <f>SUM(Table2[[#This Row],[Total Yield in Wh]]-Table2[[#This Row],[Target Yield Wh]])</f>
        <v>-64905</v>
      </c>
      <c r="K1298" s="9">
        <f>Table2[[#This Row],[Total Yield in Wh]]*0.001*0.1</f>
        <v>3.6490000000000005</v>
      </c>
    </row>
    <row r="1299" spans="1:11">
      <c r="A1299" s="8">
        <f t="shared" si="21"/>
        <v>2019</v>
      </c>
      <c r="B1299" s="8">
        <f>MONTH(Table2[[#This Row],[Date]])</f>
        <v>9</v>
      </c>
      <c r="C1299" s="10">
        <v>43719</v>
      </c>
      <c r="D1299" s="8">
        <v>112770</v>
      </c>
      <c r="E1299" s="8">
        <v>101395</v>
      </c>
      <c r="F1299" s="8">
        <v>3.22</v>
      </c>
      <c r="G1299" s="8">
        <v>3.7</v>
      </c>
      <c r="H1299" s="8">
        <v>3.33</v>
      </c>
      <c r="I1299" s="9">
        <f>(Table2[[#This Row],[Total Yield in Wh]]-Table2[[#This Row],[Target Yield Wh]])/Table2[[#This Row],[Target Yield Wh]] * 100</f>
        <v>11.218501898515706</v>
      </c>
      <c r="J1299" s="8">
        <f>SUM(Table2[[#This Row],[Total Yield in Wh]]-Table2[[#This Row],[Target Yield Wh]])</f>
        <v>11375</v>
      </c>
      <c r="K1299" s="9">
        <f>Table2[[#This Row],[Total Yield in Wh]]*0.001*0.1</f>
        <v>11.277000000000001</v>
      </c>
    </row>
    <row r="1300" spans="1:11">
      <c r="A1300" s="8">
        <f t="shared" si="21"/>
        <v>2019</v>
      </c>
      <c r="B1300" s="8">
        <f>MONTH(Table2[[#This Row],[Date]])</f>
        <v>9</v>
      </c>
      <c r="C1300" s="10">
        <v>43718</v>
      </c>
      <c r="D1300" s="8">
        <v>111520</v>
      </c>
      <c r="E1300" s="8">
        <v>101395</v>
      </c>
      <c r="F1300" s="8">
        <v>3.19</v>
      </c>
      <c r="G1300" s="8">
        <v>3.66</v>
      </c>
      <c r="H1300" s="8">
        <v>3.33</v>
      </c>
      <c r="I1300" s="9">
        <f>(Table2[[#This Row],[Total Yield in Wh]]-Table2[[#This Row],[Target Yield Wh]])/Table2[[#This Row],[Target Yield Wh]] * 100</f>
        <v>9.9856994920854092</v>
      </c>
      <c r="J1300" s="8">
        <f>SUM(Table2[[#This Row],[Total Yield in Wh]]-Table2[[#This Row],[Target Yield Wh]])</f>
        <v>10125</v>
      </c>
      <c r="K1300" s="9">
        <f>Table2[[#This Row],[Total Yield in Wh]]*0.001*0.1</f>
        <v>11.152000000000001</v>
      </c>
    </row>
    <row r="1301" spans="1:11">
      <c r="A1301" s="8">
        <f t="shared" si="21"/>
        <v>2019</v>
      </c>
      <c r="B1301" s="8">
        <f>MONTH(Table2[[#This Row],[Date]])</f>
        <v>9</v>
      </c>
      <c r="C1301" s="10">
        <v>43717</v>
      </c>
      <c r="D1301" s="8">
        <v>45830</v>
      </c>
      <c r="E1301" s="8">
        <v>101395</v>
      </c>
      <c r="F1301" s="8">
        <v>1.31</v>
      </c>
      <c r="G1301" s="8">
        <v>1.5</v>
      </c>
      <c r="H1301" s="8">
        <v>3.33</v>
      </c>
      <c r="I1301" s="9">
        <f>(Table2[[#This Row],[Total Yield in Wh]]-Table2[[#This Row],[Target Yield Wh]])/Table2[[#This Row],[Target Yield Wh]] * 100</f>
        <v>-54.800532570639582</v>
      </c>
      <c r="J1301" s="8">
        <f>SUM(Table2[[#This Row],[Total Yield in Wh]]-Table2[[#This Row],[Target Yield Wh]])</f>
        <v>-55565</v>
      </c>
      <c r="K1301" s="9">
        <f>Table2[[#This Row],[Total Yield in Wh]]*0.001*0.1</f>
        <v>4.5830000000000002</v>
      </c>
    </row>
    <row r="1302" spans="1:11">
      <c r="A1302" s="8">
        <f t="shared" si="21"/>
        <v>2019</v>
      </c>
      <c r="B1302" s="8">
        <f>MONTH(Table2[[#This Row],[Date]])</f>
        <v>9</v>
      </c>
      <c r="C1302" s="10">
        <v>43716</v>
      </c>
      <c r="D1302" s="8">
        <v>37320</v>
      </c>
      <c r="E1302" s="8">
        <v>101395</v>
      </c>
      <c r="F1302" s="8">
        <v>1.07</v>
      </c>
      <c r="G1302" s="8">
        <v>1.22</v>
      </c>
      <c r="H1302" s="8">
        <v>3.33</v>
      </c>
      <c r="I1302" s="9">
        <f>(Table2[[#This Row],[Total Yield in Wh]]-Table2[[#This Row],[Target Yield Wh]])/Table2[[#This Row],[Target Yield Wh]] * 100</f>
        <v>-63.19345135361705</v>
      </c>
      <c r="J1302" s="8">
        <f>SUM(Table2[[#This Row],[Total Yield in Wh]]-Table2[[#This Row],[Target Yield Wh]])</f>
        <v>-64075</v>
      </c>
      <c r="K1302" s="9">
        <f>Table2[[#This Row],[Total Yield in Wh]]*0.001*0.1</f>
        <v>3.7320000000000002</v>
      </c>
    </row>
    <row r="1303" spans="1:11">
      <c r="A1303" s="8">
        <f t="shared" si="21"/>
        <v>2019</v>
      </c>
      <c r="B1303" s="8">
        <f>MONTH(Table2[[#This Row],[Date]])</f>
        <v>9</v>
      </c>
      <c r="C1303" s="10">
        <v>43715</v>
      </c>
      <c r="D1303" s="8">
        <v>140960</v>
      </c>
      <c r="E1303" s="8">
        <v>101395</v>
      </c>
      <c r="F1303" s="8">
        <v>4.03</v>
      </c>
      <c r="G1303" s="8">
        <v>4.62</v>
      </c>
      <c r="H1303" s="8">
        <v>3.33</v>
      </c>
      <c r="I1303" s="9">
        <f>(Table2[[#This Row],[Total Yield in Wh]]-Table2[[#This Row],[Target Yield Wh]])/Table2[[#This Row],[Target Yield Wh]] * 100</f>
        <v>39.02066176833177</v>
      </c>
      <c r="J1303" s="8">
        <f>SUM(Table2[[#This Row],[Total Yield in Wh]]-Table2[[#This Row],[Target Yield Wh]])</f>
        <v>39565</v>
      </c>
      <c r="K1303" s="9">
        <f>Table2[[#This Row],[Total Yield in Wh]]*0.001*0.1</f>
        <v>14.096000000000002</v>
      </c>
    </row>
    <row r="1304" spans="1:11">
      <c r="A1304" s="8">
        <f t="shared" si="21"/>
        <v>2019</v>
      </c>
      <c r="B1304" s="8">
        <f>MONTH(Table2[[#This Row],[Date]])</f>
        <v>9</v>
      </c>
      <c r="C1304" s="10">
        <v>43714</v>
      </c>
      <c r="D1304" s="8">
        <v>88360</v>
      </c>
      <c r="E1304" s="8">
        <v>101395</v>
      </c>
      <c r="F1304" s="8">
        <v>2.5299999999999998</v>
      </c>
      <c r="G1304" s="8">
        <v>2.9</v>
      </c>
      <c r="H1304" s="8">
        <v>3.33</v>
      </c>
      <c r="I1304" s="9">
        <f>(Table2[[#This Row],[Total Yield in Wh]]-Table2[[#This Row],[Target Yield Wh]])/Table2[[#This Row],[Target Yield Wh]] * 100</f>
        <v>-12.85566349425514</v>
      </c>
      <c r="J1304" s="8">
        <f>SUM(Table2[[#This Row],[Total Yield in Wh]]-Table2[[#This Row],[Target Yield Wh]])</f>
        <v>-13035</v>
      </c>
      <c r="K1304" s="9">
        <f>Table2[[#This Row],[Total Yield in Wh]]*0.001*0.1</f>
        <v>8.8360000000000003</v>
      </c>
    </row>
    <row r="1305" spans="1:11">
      <c r="A1305" s="8">
        <f t="shared" si="21"/>
        <v>2019</v>
      </c>
      <c r="B1305" s="8">
        <f>MONTH(Table2[[#This Row],[Date]])</f>
        <v>9</v>
      </c>
      <c r="C1305" s="10">
        <v>43713</v>
      </c>
      <c r="D1305" s="8">
        <v>186840</v>
      </c>
      <c r="E1305" s="8">
        <v>101395</v>
      </c>
      <c r="F1305" s="8">
        <v>5.34</v>
      </c>
      <c r="G1305" s="8">
        <v>6.13</v>
      </c>
      <c r="H1305" s="8">
        <v>3.33</v>
      </c>
      <c r="I1305" s="9">
        <f>(Table2[[#This Row],[Total Yield in Wh]]-Table2[[#This Row],[Target Yield Wh]])/Table2[[#This Row],[Target Yield Wh]] * 100</f>
        <v>84.269441293949413</v>
      </c>
      <c r="J1305" s="8">
        <f>SUM(Table2[[#This Row],[Total Yield in Wh]]-Table2[[#This Row],[Target Yield Wh]])</f>
        <v>85445</v>
      </c>
      <c r="K1305" s="9">
        <f>Table2[[#This Row],[Total Yield in Wh]]*0.001*0.1</f>
        <v>18.684000000000001</v>
      </c>
    </row>
    <row r="1306" spans="1:11">
      <c r="A1306" s="8">
        <f t="shared" si="21"/>
        <v>2019</v>
      </c>
      <c r="B1306" s="8">
        <f>MONTH(Table2[[#This Row],[Date]])</f>
        <v>9</v>
      </c>
      <c r="C1306" s="10">
        <v>43712</v>
      </c>
      <c r="D1306" s="8">
        <v>104640</v>
      </c>
      <c r="E1306" s="8">
        <v>101395</v>
      </c>
      <c r="F1306" s="8">
        <v>2.99</v>
      </c>
      <c r="G1306" s="8">
        <v>3.43</v>
      </c>
      <c r="H1306" s="8">
        <v>3.33</v>
      </c>
      <c r="I1306" s="9">
        <f>(Table2[[#This Row],[Total Yield in Wh]]-Table2[[#This Row],[Target Yield Wh]])/Table2[[#This Row],[Target Yield Wh]] * 100</f>
        <v>3.2003550470930522</v>
      </c>
      <c r="J1306" s="8">
        <f>SUM(Table2[[#This Row],[Total Yield in Wh]]-Table2[[#This Row],[Target Yield Wh]])</f>
        <v>3245</v>
      </c>
      <c r="K1306" s="9">
        <f>Table2[[#This Row],[Total Yield in Wh]]*0.001*0.1</f>
        <v>10.464</v>
      </c>
    </row>
    <row r="1307" spans="1:11">
      <c r="A1307" s="8">
        <f t="shared" si="21"/>
        <v>2019</v>
      </c>
      <c r="B1307" s="8">
        <f>MONTH(Table2[[#This Row],[Date]])</f>
        <v>9</v>
      </c>
      <c r="C1307" s="10">
        <v>43711</v>
      </c>
      <c r="D1307" s="8">
        <v>86960</v>
      </c>
      <c r="E1307" s="8">
        <v>101395</v>
      </c>
      <c r="F1307" s="8">
        <v>2.4900000000000002</v>
      </c>
      <c r="G1307" s="8">
        <v>2.85</v>
      </c>
      <c r="H1307" s="8">
        <v>3.33</v>
      </c>
      <c r="I1307" s="9">
        <f>(Table2[[#This Row],[Total Yield in Wh]]-Table2[[#This Row],[Target Yield Wh]])/Table2[[#This Row],[Target Yield Wh]] * 100</f>
        <v>-14.236402189457072</v>
      </c>
      <c r="J1307" s="8">
        <f>SUM(Table2[[#This Row],[Total Yield in Wh]]-Table2[[#This Row],[Target Yield Wh]])</f>
        <v>-14435</v>
      </c>
      <c r="K1307" s="9">
        <f>Table2[[#This Row],[Total Yield in Wh]]*0.001*0.1</f>
        <v>8.6960000000000015</v>
      </c>
    </row>
    <row r="1308" spans="1:11">
      <c r="A1308" s="8">
        <f t="shared" si="21"/>
        <v>2019</v>
      </c>
      <c r="B1308" s="8">
        <f>MONTH(Table2[[#This Row],[Date]])</f>
        <v>9</v>
      </c>
      <c r="C1308" s="10">
        <v>43710</v>
      </c>
      <c r="D1308" s="8">
        <v>125480</v>
      </c>
      <c r="E1308" s="8">
        <v>101395</v>
      </c>
      <c r="F1308" s="8">
        <v>3.59</v>
      </c>
      <c r="G1308" s="8">
        <v>4.12</v>
      </c>
      <c r="H1308" s="8">
        <v>3.33</v>
      </c>
      <c r="I1308" s="9">
        <f>(Table2[[#This Row],[Total Yield in Wh]]-Table2[[#This Row],[Target Yield Wh]])/Table2[[#This Row],[Target Yield Wh]] * 100</f>
        <v>23.753636767098971</v>
      </c>
      <c r="J1308" s="8">
        <f>SUM(Table2[[#This Row],[Total Yield in Wh]]-Table2[[#This Row],[Target Yield Wh]])</f>
        <v>24085</v>
      </c>
      <c r="K1308" s="9">
        <f>Table2[[#This Row],[Total Yield in Wh]]*0.001*0.1</f>
        <v>12.548000000000002</v>
      </c>
    </row>
    <row r="1309" spans="1:11">
      <c r="A1309" s="8">
        <f t="shared" si="21"/>
        <v>2019</v>
      </c>
      <c r="B1309" s="8">
        <f>MONTH(Table2[[#This Row],[Date]])</f>
        <v>9</v>
      </c>
      <c r="C1309" s="10">
        <v>43709</v>
      </c>
      <c r="D1309" s="8">
        <v>183860</v>
      </c>
      <c r="E1309" s="8">
        <v>101395</v>
      </c>
      <c r="F1309" s="8">
        <v>5.26</v>
      </c>
      <c r="G1309" s="8">
        <v>6.03</v>
      </c>
      <c r="H1309" s="8">
        <v>3.33</v>
      </c>
      <c r="I1309" s="9">
        <f>(Table2[[#This Row],[Total Yield in Wh]]-Table2[[#This Row],[Target Yield Wh]])/Table2[[#This Row],[Target Yield Wh]] * 100</f>
        <v>81.330440357019569</v>
      </c>
      <c r="J1309" s="8">
        <f>SUM(Table2[[#This Row],[Total Yield in Wh]]-Table2[[#This Row],[Target Yield Wh]])</f>
        <v>82465</v>
      </c>
      <c r="K1309" s="9">
        <f>Table2[[#This Row],[Total Yield in Wh]]*0.001*0.1</f>
        <v>18.386000000000003</v>
      </c>
    </row>
    <row r="1310" spans="1:11">
      <c r="A1310" s="8">
        <f t="shared" si="21"/>
        <v>2019</v>
      </c>
      <c r="B1310" s="8">
        <f>MONTH(Table2[[#This Row],[Date]])</f>
        <v>8</v>
      </c>
      <c r="C1310" s="10">
        <v>43708</v>
      </c>
      <c r="D1310" s="8">
        <v>98460</v>
      </c>
      <c r="E1310" s="8">
        <v>134921</v>
      </c>
      <c r="F1310" s="8">
        <v>2.81</v>
      </c>
      <c r="G1310" s="8">
        <v>3.23</v>
      </c>
      <c r="H1310" s="8">
        <v>4.43</v>
      </c>
      <c r="I1310" s="9">
        <f>(Table2[[#This Row],[Total Yield in Wh]]-Table2[[#This Row],[Target Yield Wh]])/Table2[[#This Row],[Target Yield Wh]] * 100</f>
        <v>-27.023962170455302</v>
      </c>
      <c r="J1310" s="8">
        <f>SUM(Table2[[#This Row],[Total Yield in Wh]]-Table2[[#This Row],[Target Yield Wh]])</f>
        <v>-36461</v>
      </c>
      <c r="K1310" s="9">
        <f>Table2[[#This Row],[Total Yield in Wh]]*0.001*0.1</f>
        <v>9.8460000000000019</v>
      </c>
    </row>
    <row r="1311" spans="1:11">
      <c r="A1311" s="8">
        <f t="shared" si="21"/>
        <v>2019</v>
      </c>
      <c r="B1311" s="8">
        <f>MONTH(Table2[[#This Row],[Date]])</f>
        <v>8</v>
      </c>
      <c r="C1311" s="10">
        <v>43707</v>
      </c>
      <c r="D1311" s="8">
        <v>189170</v>
      </c>
      <c r="E1311" s="8">
        <v>134921</v>
      </c>
      <c r="F1311" s="8">
        <v>5.41</v>
      </c>
      <c r="G1311" s="8">
        <v>6.2</v>
      </c>
      <c r="H1311" s="8">
        <v>4.43</v>
      </c>
      <c r="I1311" s="9">
        <f>(Table2[[#This Row],[Total Yield in Wh]]-Table2[[#This Row],[Target Yield Wh]])/Table2[[#This Row],[Target Yield Wh]] * 100</f>
        <v>40.207973554895091</v>
      </c>
      <c r="J1311" s="8">
        <f>SUM(Table2[[#This Row],[Total Yield in Wh]]-Table2[[#This Row],[Target Yield Wh]])</f>
        <v>54249</v>
      </c>
      <c r="K1311" s="9">
        <f>Table2[[#This Row],[Total Yield in Wh]]*0.001*0.1</f>
        <v>18.917000000000002</v>
      </c>
    </row>
    <row r="1312" spans="1:11">
      <c r="A1312" s="8">
        <f t="shared" si="21"/>
        <v>2019</v>
      </c>
      <c r="B1312" s="8">
        <f>MONTH(Table2[[#This Row],[Date]])</f>
        <v>8</v>
      </c>
      <c r="C1312" s="10">
        <v>43706</v>
      </c>
      <c r="D1312" s="8">
        <v>184670</v>
      </c>
      <c r="E1312" s="8">
        <v>134921</v>
      </c>
      <c r="F1312" s="8">
        <v>5.28</v>
      </c>
      <c r="G1312" s="8">
        <v>6.06</v>
      </c>
      <c r="H1312" s="8">
        <v>4.43</v>
      </c>
      <c r="I1312" s="9">
        <f>(Table2[[#This Row],[Total Yield in Wh]]-Table2[[#This Row],[Target Yield Wh]])/Table2[[#This Row],[Target Yield Wh]] * 100</f>
        <v>36.872688462137106</v>
      </c>
      <c r="J1312" s="8">
        <f>SUM(Table2[[#This Row],[Total Yield in Wh]]-Table2[[#This Row],[Target Yield Wh]])</f>
        <v>49749</v>
      </c>
      <c r="K1312" s="9">
        <f>Table2[[#This Row],[Total Yield in Wh]]*0.001*0.1</f>
        <v>18.467000000000002</v>
      </c>
    </row>
    <row r="1313" spans="1:11">
      <c r="A1313" s="8">
        <f t="shared" si="21"/>
        <v>2019</v>
      </c>
      <c r="B1313" s="8">
        <f>MONTH(Table2[[#This Row],[Date]])</f>
        <v>8</v>
      </c>
      <c r="C1313" s="10">
        <v>43705</v>
      </c>
      <c r="D1313" s="8">
        <v>208110</v>
      </c>
      <c r="E1313" s="8">
        <v>134921</v>
      </c>
      <c r="F1313" s="8">
        <v>5.95</v>
      </c>
      <c r="G1313" s="8">
        <v>6.83</v>
      </c>
      <c r="H1313" s="8">
        <v>4.43</v>
      </c>
      <c r="I1313" s="9">
        <f>(Table2[[#This Row],[Total Yield in Wh]]-Table2[[#This Row],[Target Yield Wh]])/Table2[[#This Row],[Target Yield Wh]] * 100</f>
        <v>54.245817923080921</v>
      </c>
      <c r="J1313" s="8">
        <f>SUM(Table2[[#This Row],[Total Yield in Wh]]-Table2[[#This Row],[Target Yield Wh]])</f>
        <v>73189</v>
      </c>
      <c r="K1313" s="9">
        <f>Table2[[#This Row],[Total Yield in Wh]]*0.001*0.1</f>
        <v>20.811000000000003</v>
      </c>
    </row>
    <row r="1314" spans="1:11">
      <c r="A1314" s="8">
        <f t="shared" si="21"/>
        <v>2019</v>
      </c>
      <c r="B1314" s="8">
        <f>MONTH(Table2[[#This Row],[Date]])</f>
        <v>8</v>
      </c>
      <c r="C1314" s="10">
        <v>43704</v>
      </c>
      <c r="D1314" s="8">
        <v>200560</v>
      </c>
      <c r="E1314" s="8">
        <v>134921</v>
      </c>
      <c r="F1314" s="8">
        <v>5.73</v>
      </c>
      <c r="G1314" s="8">
        <v>6.58</v>
      </c>
      <c r="H1314" s="8">
        <v>4.43</v>
      </c>
      <c r="I1314" s="9">
        <f>(Table2[[#This Row],[Total Yield in Wh]]-Table2[[#This Row],[Target Yield Wh]])/Table2[[#This Row],[Target Yield Wh]] * 100</f>
        <v>48.649950711898072</v>
      </c>
      <c r="J1314" s="8">
        <f>SUM(Table2[[#This Row],[Total Yield in Wh]]-Table2[[#This Row],[Target Yield Wh]])</f>
        <v>65639</v>
      </c>
      <c r="K1314" s="9">
        <f>Table2[[#This Row],[Total Yield in Wh]]*0.001*0.1</f>
        <v>20.056000000000001</v>
      </c>
    </row>
    <row r="1315" spans="1:11">
      <c r="A1315" s="8">
        <f t="shared" si="21"/>
        <v>2019</v>
      </c>
      <c r="B1315" s="8">
        <f>MONTH(Table2[[#This Row],[Date]])</f>
        <v>8</v>
      </c>
      <c r="C1315" s="10">
        <v>43703</v>
      </c>
      <c r="D1315" s="8">
        <v>25050</v>
      </c>
      <c r="E1315" s="8">
        <v>134921</v>
      </c>
      <c r="F1315" s="8">
        <v>0.72</v>
      </c>
      <c r="G1315" s="8">
        <v>0.82</v>
      </c>
      <c r="H1315" s="8">
        <v>4.43</v>
      </c>
      <c r="I1315" s="9">
        <f>(Table2[[#This Row],[Total Yield in Wh]]-Table2[[#This Row],[Target Yield Wh]])/Table2[[#This Row],[Target Yield Wh]] * 100</f>
        <v>-81.433579650313888</v>
      </c>
      <c r="J1315" s="8">
        <f>SUM(Table2[[#This Row],[Total Yield in Wh]]-Table2[[#This Row],[Target Yield Wh]])</f>
        <v>-109871</v>
      </c>
      <c r="K1315" s="9">
        <f>Table2[[#This Row],[Total Yield in Wh]]*0.001*0.1</f>
        <v>2.5050000000000003</v>
      </c>
    </row>
    <row r="1316" spans="1:11">
      <c r="A1316" s="8">
        <f t="shared" si="21"/>
        <v>2019</v>
      </c>
      <c r="B1316" s="8">
        <f>MONTH(Table2[[#This Row],[Date]])</f>
        <v>8</v>
      </c>
      <c r="C1316" s="10">
        <v>43702</v>
      </c>
      <c r="D1316" s="8">
        <v>137900</v>
      </c>
      <c r="E1316" s="8">
        <v>134921</v>
      </c>
      <c r="F1316" s="8">
        <v>3.94</v>
      </c>
      <c r="G1316" s="8">
        <v>4.5199999999999996</v>
      </c>
      <c r="H1316" s="8">
        <v>4.43</v>
      </c>
      <c r="I1316" s="9">
        <f>(Table2[[#This Row],[Total Yield in Wh]]-Table2[[#This Row],[Target Yield Wh]])/Table2[[#This Row],[Target Yield Wh]] * 100</f>
        <v>2.2079587314057858</v>
      </c>
      <c r="J1316" s="8">
        <f>SUM(Table2[[#This Row],[Total Yield in Wh]]-Table2[[#This Row],[Target Yield Wh]])</f>
        <v>2979</v>
      </c>
      <c r="K1316" s="9">
        <f>Table2[[#This Row],[Total Yield in Wh]]*0.001*0.1</f>
        <v>13.790000000000001</v>
      </c>
    </row>
    <row r="1317" spans="1:11">
      <c r="A1317" s="8">
        <f t="shared" si="21"/>
        <v>2019</v>
      </c>
      <c r="B1317" s="8">
        <f>MONTH(Table2[[#This Row],[Date]])</f>
        <v>8</v>
      </c>
      <c r="C1317" s="10">
        <v>43701</v>
      </c>
      <c r="D1317" s="8">
        <v>188530</v>
      </c>
      <c r="E1317" s="8">
        <v>134921</v>
      </c>
      <c r="F1317" s="8">
        <v>5.39</v>
      </c>
      <c r="G1317" s="8">
        <v>6.18</v>
      </c>
      <c r="H1317" s="8">
        <v>4.43</v>
      </c>
      <c r="I1317" s="9">
        <f>(Table2[[#This Row],[Total Yield in Wh]]-Table2[[#This Row],[Target Yield Wh]])/Table2[[#This Row],[Target Yield Wh]] * 100</f>
        <v>39.733621897258395</v>
      </c>
      <c r="J1317" s="8">
        <f>SUM(Table2[[#This Row],[Total Yield in Wh]]-Table2[[#This Row],[Target Yield Wh]])</f>
        <v>53609</v>
      </c>
      <c r="K1317" s="9">
        <f>Table2[[#This Row],[Total Yield in Wh]]*0.001*0.1</f>
        <v>18.853000000000002</v>
      </c>
    </row>
    <row r="1318" spans="1:11">
      <c r="A1318" s="8">
        <f t="shared" si="21"/>
        <v>2019</v>
      </c>
      <c r="B1318" s="8">
        <f>MONTH(Table2[[#This Row],[Date]])</f>
        <v>8</v>
      </c>
      <c r="C1318" s="10">
        <v>43700</v>
      </c>
      <c r="D1318" s="8">
        <v>169090</v>
      </c>
      <c r="E1318" s="8">
        <v>134921</v>
      </c>
      <c r="F1318" s="8">
        <v>4.83</v>
      </c>
      <c r="G1318" s="8">
        <v>5.55</v>
      </c>
      <c r="H1318" s="8">
        <v>4.43</v>
      </c>
      <c r="I1318" s="9">
        <f>(Table2[[#This Row],[Total Yield in Wh]]-Table2[[#This Row],[Target Yield Wh]])/Table2[[#This Row],[Target Yield Wh]] * 100</f>
        <v>25.325190296543905</v>
      </c>
      <c r="J1318" s="8">
        <f>SUM(Table2[[#This Row],[Total Yield in Wh]]-Table2[[#This Row],[Target Yield Wh]])</f>
        <v>34169</v>
      </c>
      <c r="K1318" s="9">
        <f>Table2[[#This Row],[Total Yield in Wh]]*0.001*0.1</f>
        <v>16.909000000000002</v>
      </c>
    </row>
    <row r="1319" spans="1:11">
      <c r="A1319" s="8">
        <f t="shared" si="21"/>
        <v>2019</v>
      </c>
      <c r="B1319" s="8">
        <f>MONTH(Table2[[#This Row],[Date]])</f>
        <v>8</v>
      </c>
      <c r="C1319" s="10">
        <v>43699</v>
      </c>
      <c r="D1319" s="8">
        <v>206810</v>
      </c>
      <c r="E1319" s="8">
        <v>134921</v>
      </c>
      <c r="F1319" s="8">
        <v>5.91</v>
      </c>
      <c r="G1319" s="8">
        <v>6.78</v>
      </c>
      <c r="H1319" s="8">
        <v>4.43</v>
      </c>
      <c r="I1319" s="9">
        <f>(Table2[[#This Row],[Total Yield in Wh]]-Table2[[#This Row],[Target Yield Wh]])/Table2[[#This Row],[Target Yield Wh]] * 100</f>
        <v>53.282291118506386</v>
      </c>
      <c r="J1319" s="8">
        <f>SUM(Table2[[#This Row],[Total Yield in Wh]]-Table2[[#This Row],[Target Yield Wh]])</f>
        <v>71889</v>
      </c>
      <c r="K1319" s="9">
        <f>Table2[[#This Row],[Total Yield in Wh]]*0.001*0.1</f>
        <v>20.681000000000001</v>
      </c>
    </row>
    <row r="1320" spans="1:11">
      <c r="A1320" s="8">
        <f t="shared" si="21"/>
        <v>2019</v>
      </c>
      <c r="B1320" s="8">
        <f>MONTH(Table2[[#This Row],[Date]])</f>
        <v>8</v>
      </c>
      <c r="C1320" s="10">
        <v>43698</v>
      </c>
      <c r="D1320" s="8">
        <v>149830</v>
      </c>
      <c r="E1320" s="8">
        <v>134921</v>
      </c>
      <c r="F1320" s="8">
        <v>4.28</v>
      </c>
      <c r="G1320" s="8">
        <v>4.91</v>
      </c>
      <c r="H1320" s="8">
        <v>4.43</v>
      </c>
      <c r="I1320" s="9">
        <f>(Table2[[#This Row],[Total Yield in Wh]]-Table2[[#This Row],[Target Yield Wh]])/Table2[[#This Row],[Target Yield Wh]] * 100</f>
        <v>11.050170099539731</v>
      </c>
      <c r="J1320" s="8">
        <f>SUM(Table2[[#This Row],[Total Yield in Wh]]-Table2[[#This Row],[Target Yield Wh]])</f>
        <v>14909</v>
      </c>
      <c r="K1320" s="9">
        <f>Table2[[#This Row],[Total Yield in Wh]]*0.001*0.1</f>
        <v>14.983000000000002</v>
      </c>
    </row>
    <row r="1321" spans="1:11">
      <c r="A1321" s="8">
        <f t="shared" si="21"/>
        <v>2019</v>
      </c>
      <c r="B1321" s="8">
        <f>MONTH(Table2[[#This Row],[Date]])</f>
        <v>8</v>
      </c>
      <c r="C1321" s="10">
        <v>43697</v>
      </c>
      <c r="D1321" s="8">
        <v>125150</v>
      </c>
      <c r="E1321" s="8">
        <v>134921</v>
      </c>
      <c r="F1321" s="8">
        <v>3.58</v>
      </c>
      <c r="G1321" s="8">
        <v>4.0999999999999996</v>
      </c>
      <c r="H1321" s="8">
        <v>4.43</v>
      </c>
      <c r="I1321" s="9">
        <f>(Table2[[#This Row],[Total Yield in Wh]]-Table2[[#This Row],[Target Yield Wh]])/Table2[[#This Row],[Target Yield Wh]] * 100</f>
        <v>-7.2420156980751704</v>
      </c>
      <c r="J1321" s="8">
        <f>SUM(Table2[[#This Row],[Total Yield in Wh]]-Table2[[#This Row],[Target Yield Wh]])</f>
        <v>-9771</v>
      </c>
      <c r="K1321" s="9">
        <f>Table2[[#This Row],[Total Yield in Wh]]*0.001*0.1</f>
        <v>12.515000000000001</v>
      </c>
    </row>
    <row r="1322" spans="1:11">
      <c r="A1322" s="8">
        <f t="shared" si="21"/>
        <v>2019</v>
      </c>
      <c r="B1322" s="8">
        <f>MONTH(Table2[[#This Row],[Date]])</f>
        <v>8</v>
      </c>
      <c r="C1322" s="10">
        <v>43696</v>
      </c>
      <c r="D1322" s="8">
        <v>214140</v>
      </c>
      <c r="E1322" s="8">
        <v>134921</v>
      </c>
      <c r="F1322" s="8">
        <v>6.12</v>
      </c>
      <c r="G1322" s="8">
        <v>7.02</v>
      </c>
      <c r="H1322" s="8">
        <v>4.43</v>
      </c>
      <c r="I1322" s="9">
        <f>(Table2[[#This Row],[Total Yield in Wh]]-Table2[[#This Row],[Target Yield Wh]])/Table2[[#This Row],[Target Yield Wh]] * 100</f>
        <v>58.715099947376615</v>
      </c>
      <c r="J1322" s="8">
        <f>SUM(Table2[[#This Row],[Total Yield in Wh]]-Table2[[#This Row],[Target Yield Wh]])</f>
        <v>79219</v>
      </c>
      <c r="K1322" s="9">
        <f>Table2[[#This Row],[Total Yield in Wh]]*0.001*0.1</f>
        <v>21.414000000000001</v>
      </c>
    </row>
    <row r="1323" spans="1:11">
      <c r="A1323" s="8">
        <f t="shared" si="21"/>
        <v>2019</v>
      </c>
      <c r="B1323" s="8">
        <f>MONTH(Table2[[#This Row],[Date]])</f>
        <v>8</v>
      </c>
      <c r="C1323" s="10">
        <v>43695</v>
      </c>
      <c r="D1323" s="8">
        <v>142840</v>
      </c>
      <c r="E1323" s="8">
        <v>134921</v>
      </c>
      <c r="F1323" s="8">
        <v>4.08</v>
      </c>
      <c r="G1323" s="8">
        <v>4.6900000000000004</v>
      </c>
      <c r="H1323" s="8">
        <v>4.43</v>
      </c>
      <c r="I1323" s="9">
        <f>(Table2[[#This Row],[Total Yield in Wh]]-Table2[[#This Row],[Target Yield Wh]])/Table2[[#This Row],[Target Yield Wh]] * 100</f>
        <v>5.8693605887889948</v>
      </c>
      <c r="J1323" s="8">
        <f>SUM(Table2[[#This Row],[Total Yield in Wh]]-Table2[[#This Row],[Target Yield Wh]])</f>
        <v>7919</v>
      </c>
      <c r="K1323" s="9">
        <f>Table2[[#This Row],[Total Yield in Wh]]*0.001*0.1</f>
        <v>14.284000000000001</v>
      </c>
    </row>
    <row r="1324" spans="1:11">
      <c r="A1324" s="8">
        <f t="shared" si="21"/>
        <v>2019</v>
      </c>
      <c r="B1324" s="8">
        <f>MONTH(Table2[[#This Row],[Date]])</f>
        <v>8</v>
      </c>
      <c r="C1324" s="10">
        <v>43694</v>
      </c>
      <c r="D1324" s="8">
        <v>179650</v>
      </c>
      <c r="E1324" s="8">
        <v>134921</v>
      </c>
      <c r="F1324" s="8">
        <v>5.14</v>
      </c>
      <c r="G1324" s="8">
        <v>5.89</v>
      </c>
      <c r="H1324" s="8">
        <v>4.43</v>
      </c>
      <c r="I1324" s="9">
        <f>(Table2[[#This Row],[Total Yield in Wh]]-Table2[[#This Row],[Target Yield Wh]])/Table2[[#This Row],[Target Yield Wh]] * 100</f>
        <v>33.151992647549307</v>
      </c>
      <c r="J1324" s="8">
        <f>SUM(Table2[[#This Row],[Total Yield in Wh]]-Table2[[#This Row],[Target Yield Wh]])</f>
        <v>44729</v>
      </c>
      <c r="K1324" s="9">
        <f>Table2[[#This Row],[Total Yield in Wh]]*0.001*0.1</f>
        <v>17.965</v>
      </c>
    </row>
    <row r="1325" spans="1:11">
      <c r="A1325" s="8">
        <f t="shared" si="21"/>
        <v>2019</v>
      </c>
      <c r="B1325" s="8">
        <f>MONTH(Table2[[#This Row],[Date]])</f>
        <v>8</v>
      </c>
      <c r="C1325" s="10">
        <v>43693</v>
      </c>
      <c r="D1325" s="8">
        <v>168930</v>
      </c>
      <c r="E1325" s="8">
        <v>134921</v>
      </c>
      <c r="F1325" s="8">
        <v>4.83</v>
      </c>
      <c r="G1325" s="8">
        <v>5.54</v>
      </c>
      <c r="H1325" s="8">
        <v>4.43</v>
      </c>
      <c r="I1325" s="9">
        <f>(Table2[[#This Row],[Total Yield in Wh]]-Table2[[#This Row],[Target Yield Wh]])/Table2[[#This Row],[Target Yield Wh]] * 100</f>
        <v>25.206602382134729</v>
      </c>
      <c r="J1325" s="8">
        <f>SUM(Table2[[#This Row],[Total Yield in Wh]]-Table2[[#This Row],[Target Yield Wh]])</f>
        <v>34009</v>
      </c>
      <c r="K1325" s="9">
        <f>Table2[[#This Row],[Total Yield in Wh]]*0.001*0.1</f>
        <v>16.893000000000001</v>
      </c>
    </row>
    <row r="1326" spans="1:11">
      <c r="A1326" s="8">
        <f t="shared" si="21"/>
        <v>2019</v>
      </c>
      <c r="B1326" s="8">
        <f>MONTH(Table2[[#This Row],[Date]])</f>
        <v>8</v>
      </c>
      <c r="C1326" s="10">
        <v>43692</v>
      </c>
      <c r="D1326" s="8">
        <v>212600</v>
      </c>
      <c r="E1326" s="8">
        <v>134921</v>
      </c>
      <c r="F1326" s="8">
        <v>6.08</v>
      </c>
      <c r="G1326" s="8">
        <v>6.97</v>
      </c>
      <c r="H1326" s="8">
        <v>4.43</v>
      </c>
      <c r="I1326" s="9">
        <f>(Table2[[#This Row],[Total Yield in Wh]]-Table2[[#This Row],[Target Yield Wh]])/Table2[[#This Row],[Target Yield Wh]] * 100</f>
        <v>57.573691271188324</v>
      </c>
      <c r="J1326" s="8">
        <f>SUM(Table2[[#This Row],[Total Yield in Wh]]-Table2[[#This Row],[Target Yield Wh]])</f>
        <v>77679</v>
      </c>
      <c r="K1326" s="9">
        <f>Table2[[#This Row],[Total Yield in Wh]]*0.001*0.1</f>
        <v>21.26</v>
      </c>
    </row>
    <row r="1327" spans="1:11">
      <c r="A1327" s="8">
        <f t="shared" si="21"/>
        <v>2019</v>
      </c>
      <c r="B1327" s="8">
        <f>MONTH(Table2[[#This Row],[Date]])</f>
        <v>8</v>
      </c>
      <c r="C1327" s="10">
        <v>43691</v>
      </c>
      <c r="D1327" s="8">
        <v>73520</v>
      </c>
      <c r="E1327" s="8">
        <v>134921</v>
      </c>
      <c r="F1327" s="8">
        <v>2.1</v>
      </c>
      <c r="G1327" s="8">
        <v>2.41</v>
      </c>
      <c r="H1327" s="8">
        <v>4.43</v>
      </c>
      <c r="I1327" s="9">
        <f>(Table2[[#This Row],[Total Yield in Wh]]-Table2[[#This Row],[Target Yield Wh]])/Table2[[#This Row],[Target Yield Wh]] * 100</f>
        <v>-45.508853328985111</v>
      </c>
      <c r="J1327" s="8">
        <f>SUM(Table2[[#This Row],[Total Yield in Wh]]-Table2[[#This Row],[Target Yield Wh]])</f>
        <v>-61401</v>
      </c>
      <c r="K1327" s="9">
        <f>Table2[[#This Row],[Total Yield in Wh]]*0.001*0.1</f>
        <v>7.3520000000000003</v>
      </c>
    </row>
    <row r="1328" spans="1:11">
      <c r="A1328" s="8">
        <f t="shared" si="21"/>
        <v>2019</v>
      </c>
      <c r="B1328" s="8">
        <f>MONTH(Table2[[#This Row],[Date]])</f>
        <v>8</v>
      </c>
      <c r="C1328" s="10">
        <v>43690</v>
      </c>
      <c r="D1328" s="8">
        <v>153860</v>
      </c>
      <c r="E1328" s="8">
        <v>134921</v>
      </c>
      <c r="F1328" s="8">
        <v>4.4000000000000004</v>
      </c>
      <c r="G1328" s="8">
        <v>5.05</v>
      </c>
      <c r="H1328" s="8">
        <v>4.43</v>
      </c>
      <c r="I1328" s="9">
        <f>(Table2[[#This Row],[Total Yield in Wh]]-Table2[[#This Row],[Target Yield Wh]])/Table2[[#This Row],[Target Yield Wh]] * 100</f>
        <v>14.037103193720771</v>
      </c>
      <c r="J1328" s="8">
        <f>SUM(Table2[[#This Row],[Total Yield in Wh]]-Table2[[#This Row],[Target Yield Wh]])</f>
        <v>18939</v>
      </c>
      <c r="K1328" s="9">
        <f>Table2[[#This Row],[Total Yield in Wh]]*0.001*0.1</f>
        <v>15.386000000000003</v>
      </c>
    </row>
    <row r="1329" spans="1:11">
      <c r="A1329" s="8">
        <f t="shared" si="21"/>
        <v>2019</v>
      </c>
      <c r="B1329" s="8">
        <f>MONTH(Table2[[#This Row],[Date]])</f>
        <v>8</v>
      </c>
      <c r="C1329" s="10">
        <v>43689</v>
      </c>
      <c r="D1329" s="8">
        <v>79350</v>
      </c>
      <c r="E1329" s="8">
        <v>134921</v>
      </c>
      <c r="F1329" s="8">
        <v>2.27</v>
      </c>
      <c r="G1329" s="8">
        <v>2.6</v>
      </c>
      <c r="H1329" s="8">
        <v>4.43</v>
      </c>
      <c r="I1329" s="9">
        <f>(Table2[[#This Row],[Total Yield in Wh]]-Table2[[#This Row],[Target Yield Wh]])/Table2[[#This Row],[Target Yield Wh]] * 100</f>
        <v>-41.18780619770088</v>
      </c>
      <c r="J1329" s="8">
        <f>SUM(Table2[[#This Row],[Total Yield in Wh]]-Table2[[#This Row],[Target Yield Wh]])</f>
        <v>-55571</v>
      </c>
      <c r="K1329" s="9">
        <f>Table2[[#This Row],[Total Yield in Wh]]*0.001*0.1</f>
        <v>7.9350000000000014</v>
      </c>
    </row>
    <row r="1330" spans="1:11">
      <c r="A1330" s="8">
        <f t="shared" si="21"/>
        <v>2019</v>
      </c>
      <c r="B1330" s="8">
        <f>MONTH(Table2[[#This Row],[Date]])</f>
        <v>8</v>
      </c>
      <c r="C1330" s="10">
        <v>43688</v>
      </c>
      <c r="D1330" s="8">
        <v>57290</v>
      </c>
      <c r="E1330" s="8">
        <v>134921</v>
      </c>
      <c r="F1330" s="8">
        <v>1.64</v>
      </c>
      <c r="G1330" s="8">
        <v>1.88</v>
      </c>
      <c r="H1330" s="8">
        <v>4.43</v>
      </c>
      <c r="I1330" s="9">
        <f>(Table2[[#This Row],[Total Yield in Wh]]-Table2[[#This Row],[Target Yield Wh]])/Table2[[#This Row],[Target Yield Wh]] * 100</f>
        <v>-57.538114896865579</v>
      </c>
      <c r="J1330" s="8">
        <f>SUM(Table2[[#This Row],[Total Yield in Wh]]-Table2[[#This Row],[Target Yield Wh]])</f>
        <v>-77631</v>
      </c>
      <c r="K1330" s="9">
        <f>Table2[[#This Row],[Total Yield in Wh]]*0.001*0.1</f>
        <v>5.7290000000000001</v>
      </c>
    </row>
    <row r="1331" spans="1:11">
      <c r="A1331" s="8">
        <f t="shared" si="21"/>
        <v>2019</v>
      </c>
      <c r="B1331" s="8">
        <f>MONTH(Table2[[#This Row],[Date]])</f>
        <v>8</v>
      </c>
      <c r="C1331" s="10">
        <v>43687</v>
      </c>
      <c r="D1331" s="8">
        <v>149440</v>
      </c>
      <c r="E1331" s="8">
        <v>134921</v>
      </c>
      <c r="F1331" s="8">
        <v>4.2699999999999996</v>
      </c>
      <c r="G1331" s="8">
        <v>4.9000000000000004</v>
      </c>
      <c r="H1331" s="8">
        <v>4.43</v>
      </c>
      <c r="I1331" s="9">
        <f>(Table2[[#This Row],[Total Yield in Wh]]-Table2[[#This Row],[Target Yield Wh]])/Table2[[#This Row],[Target Yield Wh]] * 100</f>
        <v>10.761112058167372</v>
      </c>
      <c r="J1331" s="8">
        <f>SUM(Table2[[#This Row],[Total Yield in Wh]]-Table2[[#This Row],[Target Yield Wh]])</f>
        <v>14519</v>
      </c>
      <c r="K1331" s="9">
        <f>Table2[[#This Row],[Total Yield in Wh]]*0.001*0.1</f>
        <v>14.944000000000001</v>
      </c>
    </row>
    <row r="1332" spans="1:11">
      <c r="A1332" s="8">
        <f t="shared" si="21"/>
        <v>2019</v>
      </c>
      <c r="B1332" s="8">
        <f>MONTH(Table2[[#This Row],[Date]])</f>
        <v>8</v>
      </c>
      <c r="C1332" s="10">
        <v>43686</v>
      </c>
      <c r="D1332" s="8">
        <v>226930</v>
      </c>
      <c r="E1332" s="8">
        <v>134921</v>
      </c>
      <c r="F1332" s="8">
        <v>6.49</v>
      </c>
      <c r="G1332" s="8">
        <v>7.44</v>
      </c>
      <c r="H1332" s="8">
        <v>4.43</v>
      </c>
      <c r="I1332" s="9">
        <f>(Table2[[#This Row],[Total Yield in Wh]]-Table2[[#This Row],[Target Yield Wh]])/Table2[[#This Row],[Target Yield Wh]] * 100</f>
        <v>68.194721355459862</v>
      </c>
      <c r="J1332" s="8">
        <f>SUM(Table2[[#This Row],[Total Yield in Wh]]-Table2[[#This Row],[Target Yield Wh]])</f>
        <v>92009</v>
      </c>
      <c r="K1332" s="9">
        <f>Table2[[#This Row],[Total Yield in Wh]]*0.001*0.1</f>
        <v>22.693000000000001</v>
      </c>
    </row>
    <row r="1333" spans="1:11">
      <c r="A1333" s="8">
        <f t="shared" si="21"/>
        <v>2019</v>
      </c>
      <c r="B1333" s="8">
        <f>MONTH(Table2[[#This Row],[Date]])</f>
        <v>8</v>
      </c>
      <c r="C1333" s="10">
        <v>43685</v>
      </c>
      <c r="D1333" s="8">
        <v>229920</v>
      </c>
      <c r="E1333" s="8">
        <v>134921</v>
      </c>
      <c r="F1333" s="8">
        <v>6.57</v>
      </c>
      <c r="G1333" s="8">
        <v>7.54</v>
      </c>
      <c r="H1333" s="8">
        <v>4.43</v>
      </c>
      <c r="I1333" s="9">
        <f>(Table2[[#This Row],[Total Yield in Wh]]-Table2[[#This Row],[Target Yield Wh]])/Table2[[#This Row],[Target Yield Wh]] * 100</f>
        <v>70.410833005981274</v>
      </c>
      <c r="J1333" s="8">
        <f>SUM(Table2[[#This Row],[Total Yield in Wh]]-Table2[[#This Row],[Target Yield Wh]])</f>
        <v>94999</v>
      </c>
      <c r="K1333" s="9">
        <f>Table2[[#This Row],[Total Yield in Wh]]*0.001*0.1</f>
        <v>22.992000000000004</v>
      </c>
    </row>
    <row r="1334" spans="1:11">
      <c r="A1334" s="8">
        <f t="shared" si="21"/>
        <v>2019</v>
      </c>
      <c r="B1334" s="8">
        <f>MONTH(Table2[[#This Row],[Date]])</f>
        <v>8</v>
      </c>
      <c r="C1334" s="10">
        <v>43684</v>
      </c>
      <c r="D1334" s="8">
        <v>211670</v>
      </c>
      <c r="E1334" s="8">
        <v>134921</v>
      </c>
      <c r="F1334" s="8">
        <v>6.05</v>
      </c>
      <c r="G1334" s="8">
        <v>6.94</v>
      </c>
      <c r="H1334" s="8">
        <v>4.43</v>
      </c>
      <c r="I1334" s="9">
        <f>(Table2[[#This Row],[Total Yield in Wh]]-Table2[[#This Row],[Target Yield Wh]])/Table2[[#This Row],[Target Yield Wh]] * 100</f>
        <v>56.884399018685002</v>
      </c>
      <c r="J1334" s="8">
        <f>SUM(Table2[[#This Row],[Total Yield in Wh]]-Table2[[#This Row],[Target Yield Wh]])</f>
        <v>76749</v>
      </c>
      <c r="K1334" s="9">
        <f>Table2[[#This Row],[Total Yield in Wh]]*0.001*0.1</f>
        <v>21.167000000000002</v>
      </c>
    </row>
    <row r="1335" spans="1:11">
      <c r="A1335" s="8">
        <f t="shared" si="21"/>
        <v>2019</v>
      </c>
      <c r="B1335" s="8">
        <f>MONTH(Table2[[#This Row],[Date]])</f>
        <v>8</v>
      </c>
      <c r="C1335" s="10">
        <v>43683</v>
      </c>
      <c r="D1335" s="8">
        <v>204220</v>
      </c>
      <c r="E1335" s="8">
        <v>134921</v>
      </c>
      <c r="F1335" s="8">
        <v>5.84</v>
      </c>
      <c r="G1335" s="8">
        <v>6.7</v>
      </c>
      <c r="H1335" s="8">
        <v>4.43</v>
      </c>
      <c r="I1335" s="9">
        <f>(Table2[[#This Row],[Total Yield in Wh]]-Table2[[#This Row],[Target Yield Wh]])/Table2[[#This Row],[Target Yield Wh]] * 100</f>
        <v>51.362649254007898</v>
      </c>
      <c r="J1335" s="8">
        <f>SUM(Table2[[#This Row],[Total Yield in Wh]]-Table2[[#This Row],[Target Yield Wh]])</f>
        <v>69299</v>
      </c>
      <c r="K1335" s="9">
        <f>Table2[[#This Row],[Total Yield in Wh]]*0.001*0.1</f>
        <v>20.422000000000001</v>
      </c>
    </row>
    <row r="1336" spans="1:11">
      <c r="A1336" s="8">
        <f t="shared" si="21"/>
        <v>2019</v>
      </c>
      <c r="B1336" s="8">
        <f>MONTH(Table2[[#This Row],[Date]])</f>
        <v>8</v>
      </c>
      <c r="C1336" s="10">
        <v>43682</v>
      </c>
      <c r="D1336" s="8">
        <v>188240</v>
      </c>
      <c r="E1336" s="8">
        <v>134921</v>
      </c>
      <c r="F1336" s="8">
        <v>5.38</v>
      </c>
      <c r="G1336" s="8">
        <v>6.17</v>
      </c>
      <c r="H1336" s="8">
        <v>4.43</v>
      </c>
      <c r="I1336" s="9">
        <f>(Table2[[#This Row],[Total Yield in Wh]]-Table2[[#This Row],[Target Yield Wh]])/Table2[[#This Row],[Target Yield Wh]] * 100</f>
        <v>39.518681302391769</v>
      </c>
      <c r="J1336" s="8">
        <f>SUM(Table2[[#This Row],[Total Yield in Wh]]-Table2[[#This Row],[Target Yield Wh]])</f>
        <v>53319</v>
      </c>
      <c r="K1336" s="9">
        <f>Table2[[#This Row],[Total Yield in Wh]]*0.001*0.1</f>
        <v>18.824000000000002</v>
      </c>
    </row>
    <row r="1337" spans="1:11">
      <c r="A1337" s="8">
        <f t="shared" si="21"/>
        <v>2019</v>
      </c>
      <c r="B1337" s="8">
        <f>MONTH(Table2[[#This Row],[Date]])</f>
        <v>8</v>
      </c>
      <c r="C1337" s="10">
        <v>43681</v>
      </c>
      <c r="D1337" s="8">
        <v>189810</v>
      </c>
      <c r="E1337" s="8">
        <v>134921</v>
      </c>
      <c r="F1337" s="8">
        <v>5.43</v>
      </c>
      <c r="G1337" s="8">
        <v>6.23</v>
      </c>
      <c r="H1337" s="8">
        <v>4.43</v>
      </c>
      <c r="I1337" s="9">
        <f>(Table2[[#This Row],[Total Yield in Wh]]-Table2[[#This Row],[Target Yield Wh]])/Table2[[#This Row],[Target Yield Wh]] * 100</f>
        <v>40.682325212531779</v>
      </c>
      <c r="J1337" s="8">
        <f>SUM(Table2[[#This Row],[Total Yield in Wh]]-Table2[[#This Row],[Target Yield Wh]])</f>
        <v>54889</v>
      </c>
      <c r="K1337" s="9">
        <f>Table2[[#This Row],[Total Yield in Wh]]*0.001*0.1</f>
        <v>18.981000000000002</v>
      </c>
    </row>
    <row r="1338" spans="1:11">
      <c r="A1338" s="8">
        <f t="shared" si="21"/>
        <v>2019</v>
      </c>
      <c r="B1338" s="8">
        <f>MONTH(Table2[[#This Row],[Date]])</f>
        <v>8</v>
      </c>
      <c r="C1338" s="10">
        <v>43680</v>
      </c>
      <c r="D1338" s="8">
        <v>172400</v>
      </c>
      <c r="E1338" s="8">
        <v>134921</v>
      </c>
      <c r="F1338" s="8">
        <v>4.93</v>
      </c>
      <c r="G1338" s="8">
        <v>5.65</v>
      </c>
      <c r="H1338" s="8">
        <v>4.43</v>
      </c>
      <c r="I1338" s="9">
        <f>(Table2[[#This Row],[Total Yield in Wh]]-Table2[[#This Row],[Target Yield Wh]])/Table2[[#This Row],[Target Yield Wh]] * 100</f>
        <v>27.778477775883665</v>
      </c>
      <c r="J1338" s="8">
        <f>SUM(Table2[[#This Row],[Total Yield in Wh]]-Table2[[#This Row],[Target Yield Wh]])</f>
        <v>37479</v>
      </c>
      <c r="K1338" s="9">
        <f>Table2[[#This Row],[Total Yield in Wh]]*0.001*0.1</f>
        <v>17.240000000000002</v>
      </c>
    </row>
    <row r="1339" spans="1:11">
      <c r="A1339" s="8">
        <f t="shared" si="21"/>
        <v>2019</v>
      </c>
      <c r="B1339" s="8">
        <f>MONTH(Table2[[#This Row],[Date]])</f>
        <v>8</v>
      </c>
      <c r="C1339" s="10">
        <v>43679</v>
      </c>
      <c r="D1339" s="8">
        <v>219430</v>
      </c>
      <c r="E1339" s="8">
        <v>134921</v>
      </c>
      <c r="F1339" s="8">
        <v>6.27</v>
      </c>
      <c r="G1339" s="8">
        <v>7.2</v>
      </c>
      <c r="H1339" s="8">
        <v>4.43</v>
      </c>
      <c r="I1339" s="9">
        <f>(Table2[[#This Row],[Total Yield in Wh]]-Table2[[#This Row],[Target Yield Wh]])/Table2[[#This Row],[Target Yield Wh]] * 100</f>
        <v>62.635912867529889</v>
      </c>
      <c r="J1339" s="8">
        <f>SUM(Table2[[#This Row],[Total Yield in Wh]]-Table2[[#This Row],[Target Yield Wh]])</f>
        <v>84509</v>
      </c>
      <c r="K1339" s="9">
        <f>Table2[[#This Row],[Total Yield in Wh]]*0.001*0.1</f>
        <v>21.943000000000001</v>
      </c>
    </row>
    <row r="1340" spans="1:11">
      <c r="A1340" s="8">
        <f t="shared" si="21"/>
        <v>2019</v>
      </c>
      <c r="B1340" s="8">
        <f>MONTH(Table2[[#This Row],[Date]])</f>
        <v>8</v>
      </c>
      <c r="C1340" s="10">
        <v>43678</v>
      </c>
      <c r="D1340" s="8">
        <v>230360</v>
      </c>
      <c r="E1340" s="8">
        <v>134921</v>
      </c>
      <c r="F1340" s="8">
        <v>6.59</v>
      </c>
      <c r="G1340" s="8">
        <v>7.56</v>
      </c>
      <c r="H1340" s="8">
        <v>4.43</v>
      </c>
      <c r="I1340" s="9">
        <f>(Table2[[#This Row],[Total Yield in Wh]]-Table2[[#This Row],[Target Yield Wh]])/Table2[[#This Row],[Target Yield Wh]] * 100</f>
        <v>70.7369497706065</v>
      </c>
      <c r="J1340" s="8">
        <f>SUM(Table2[[#This Row],[Total Yield in Wh]]-Table2[[#This Row],[Target Yield Wh]])</f>
        <v>95439</v>
      </c>
      <c r="K1340" s="9">
        <f>Table2[[#This Row],[Total Yield in Wh]]*0.001*0.1</f>
        <v>23.036000000000001</v>
      </c>
    </row>
    <row r="1341" spans="1:11">
      <c r="A1341" s="8">
        <f t="shared" si="21"/>
        <v>2019</v>
      </c>
      <c r="B1341" s="8">
        <f>MONTH(Table2[[#This Row],[Date]])</f>
        <v>7</v>
      </c>
      <c r="C1341" s="10">
        <v>43677</v>
      </c>
      <c r="D1341" s="8">
        <v>225510</v>
      </c>
      <c r="E1341" s="8">
        <v>171717</v>
      </c>
      <c r="F1341" s="8">
        <v>6.45</v>
      </c>
      <c r="G1341" s="8">
        <v>7.4</v>
      </c>
      <c r="H1341" s="8">
        <v>5.63</v>
      </c>
      <c r="I1341" s="9">
        <f>(Table2[[#This Row],[Total Yield in Wh]]-Table2[[#This Row],[Target Yield Wh]])/Table2[[#This Row],[Target Yield Wh]] * 100</f>
        <v>31.326543091248976</v>
      </c>
      <c r="J1341" s="8">
        <f>SUM(Table2[[#This Row],[Total Yield in Wh]]-Table2[[#This Row],[Target Yield Wh]])</f>
        <v>53793</v>
      </c>
      <c r="K1341" s="9">
        <f>Table2[[#This Row],[Total Yield in Wh]]*0.001*0.1</f>
        <v>22.551000000000002</v>
      </c>
    </row>
    <row r="1342" spans="1:11">
      <c r="A1342" s="8">
        <f t="shared" si="21"/>
        <v>2019</v>
      </c>
      <c r="B1342" s="8">
        <f>MONTH(Table2[[#This Row],[Date]])</f>
        <v>7</v>
      </c>
      <c r="C1342" s="10">
        <v>43676</v>
      </c>
      <c r="D1342" s="8">
        <v>231370</v>
      </c>
      <c r="E1342" s="8">
        <v>171717</v>
      </c>
      <c r="F1342" s="8">
        <v>6.61</v>
      </c>
      <c r="G1342" s="8">
        <v>7.59</v>
      </c>
      <c r="H1342" s="8">
        <v>5.63</v>
      </c>
      <c r="I1342" s="9">
        <f>(Table2[[#This Row],[Total Yield in Wh]]-Table2[[#This Row],[Target Yield Wh]])/Table2[[#This Row],[Target Yield Wh]] * 100</f>
        <v>34.739134739134741</v>
      </c>
      <c r="J1342" s="8">
        <f>SUM(Table2[[#This Row],[Total Yield in Wh]]-Table2[[#This Row],[Target Yield Wh]])</f>
        <v>59653</v>
      </c>
      <c r="K1342" s="9">
        <f>Table2[[#This Row],[Total Yield in Wh]]*0.001*0.1</f>
        <v>23.137</v>
      </c>
    </row>
    <row r="1343" spans="1:11">
      <c r="A1343" s="8">
        <f t="shared" si="21"/>
        <v>2019</v>
      </c>
      <c r="B1343" s="8">
        <f>MONTH(Table2[[#This Row],[Date]])</f>
        <v>7</v>
      </c>
      <c r="C1343" s="10">
        <v>43675</v>
      </c>
      <c r="D1343" s="8">
        <v>191560</v>
      </c>
      <c r="E1343" s="8">
        <v>171717</v>
      </c>
      <c r="F1343" s="8">
        <v>5.48</v>
      </c>
      <c r="G1343" s="8">
        <v>6.28</v>
      </c>
      <c r="H1343" s="8">
        <v>5.63</v>
      </c>
      <c r="I1343" s="9">
        <f>(Table2[[#This Row],[Total Yield in Wh]]-Table2[[#This Row],[Target Yield Wh]])/Table2[[#This Row],[Target Yield Wh]] * 100</f>
        <v>11.555640967405674</v>
      </c>
      <c r="J1343" s="8">
        <f>SUM(Table2[[#This Row],[Total Yield in Wh]]-Table2[[#This Row],[Target Yield Wh]])</f>
        <v>19843</v>
      </c>
      <c r="K1343" s="9">
        <f>Table2[[#This Row],[Total Yield in Wh]]*0.001*0.1</f>
        <v>19.156000000000002</v>
      </c>
    </row>
    <row r="1344" spans="1:11">
      <c r="A1344" s="8">
        <f t="shared" si="21"/>
        <v>2019</v>
      </c>
      <c r="B1344" s="8">
        <f>MONTH(Table2[[#This Row],[Date]])</f>
        <v>7</v>
      </c>
      <c r="C1344" s="10">
        <v>43674</v>
      </c>
      <c r="D1344" s="8">
        <v>177580</v>
      </c>
      <c r="E1344" s="8">
        <v>171717</v>
      </c>
      <c r="F1344" s="8">
        <v>5.08</v>
      </c>
      <c r="G1344" s="8">
        <v>5.82</v>
      </c>
      <c r="H1344" s="8">
        <v>5.63</v>
      </c>
      <c r="I1344" s="9">
        <f>(Table2[[#This Row],[Total Yield in Wh]]-Table2[[#This Row],[Target Yield Wh]])/Table2[[#This Row],[Target Yield Wh]] * 100</f>
        <v>3.4143387084563557</v>
      </c>
      <c r="J1344" s="8">
        <f>SUM(Table2[[#This Row],[Total Yield in Wh]]-Table2[[#This Row],[Target Yield Wh]])</f>
        <v>5863</v>
      </c>
      <c r="K1344" s="9">
        <f>Table2[[#This Row],[Total Yield in Wh]]*0.001*0.1</f>
        <v>17.758000000000003</v>
      </c>
    </row>
    <row r="1345" spans="1:11">
      <c r="A1345" s="8">
        <f t="shared" si="21"/>
        <v>2019</v>
      </c>
      <c r="B1345" s="8">
        <f>MONTH(Table2[[#This Row],[Date]])</f>
        <v>7</v>
      </c>
      <c r="C1345" s="10">
        <v>43673</v>
      </c>
      <c r="D1345" s="8">
        <v>175290</v>
      </c>
      <c r="E1345" s="8">
        <v>171717</v>
      </c>
      <c r="F1345" s="8">
        <v>5.01</v>
      </c>
      <c r="G1345" s="8">
        <v>5.75</v>
      </c>
      <c r="H1345" s="8">
        <v>5.63</v>
      </c>
      <c r="I1345" s="9">
        <f>(Table2[[#This Row],[Total Yield in Wh]]-Table2[[#This Row],[Target Yield Wh]])/Table2[[#This Row],[Target Yield Wh]] * 100</f>
        <v>2.0807491395726689</v>
      </c>
      <c r="J1345" s="8">
        <f>SUM(Table2[[#This Row],[Total Yield in Wh]]-Table2[[#This Row],[Target Yield Wh]])</f>
        <v>3573</v>
      </c>
      <c r="K1345" s="9">
        <f>Table2[[#This Row],[Total Yield in Wh]]*0.001*0.1</f>
        <v>17.529</v>
      </c>
    </row>
    <row r="1346" spans="1:11">
      <c r="A1346" s="8">
        <f t="shared" si="21"/>
        <v>2019</v>
      </c>
      <c r="B1346" s="8">
        <f>MONTH(Table2[[#This Row],[Date]])</f>
        <v>7</v>
      </c>
      <c r="C1346" s="10">
        <v>43672</v>
      </c>
      <c r="D1346" s="8">
        <v>125750</v>
      </c>
      <c r="E1346" s="8">
        <v>171717</v>
      </c>
      <c r="F1346" s="8">
        <v>3.59</v>
      </c>
      <c r="G1346" s="8">
        <v>4.12</v>
      </c>
      <c r="H1346" s="8">
        <v>5.63</v>
      </c>
      <c r="I1346" s="9">
        <f>(Table2[[#This Row],[Total Yield in Wh]]-Table2[[#This Row],[Target Yield Wh]])/Table2[[#This Row],[Target Yield Wh]] * 100</f>
        <v>-26.769044416103238</v>
      </c>
      <c r="J1346" s="8">
        <f>SUM(Table2[[#This Row],[Total Yield in Wh]]-Table2[[#This Row],[Target Yield Wh]])</f>
        <v>-45967</v>
      </c>
      <c r="K1346" s="9">
        <f>Table2[[#This Row],[Total Yield in Wh]]*0.001*0.1</f>
        <v>12.575000000000001</v>
      </c>
    </row>
    <row r="1347" spans="1:11">
      <c r="A1347" s="8">
        <f t="shared" ref="A1347:A1410" si="22">YEAR(C1347)</f>
        <v>2019</v>
      </c>
      <c r="B1347" s="8">
        <f>MONTH(Table2[[#This Row],[Date]])</f>
        <v>7</v>
      </c>
      <c r="C1347" s="10">
        <v>43671</v>
      </c>
      <c r="D1347" s="8">
        <v>201040</v>
      </c>
      <c r="E1347" s="8">
        <v>171717</v>
      </c>
      <c r="F1347" s="8">
        <v>5.75</v>
      </c>
      <c r="G1347" s="8">
        <v>6.59</v>
      </c>
      <c r="H1347" s="8">
        <v>5.63</v>
      </c>
      <c r="I1347" s="9">
        <f>(Table2[[#This Row],[Total Yield in Wh]]-Table2[[#This Row],[Target Yield Wh]])/Table2[[#This Row],[Target Yield Wh]] * 100</f>
        <v>17.076352370470019</v>
      </c>
      <c r="J1347" s="8">
        <f>SUM(Table2[[#This Row],[Total Yield in Wh]]-Table2[[#This Row],[Target Yield Wh]])</f>
        <v>29323</v>
      </c>
      <c r="K1347" s="9">
        <f>Table2[[#This Row],[Total Yield in Wh]]*0.001*0.1</f>
        <v>20.103999999999999</v>
      </c>
    </row>
    <row r="1348" spans="1:11">
      <c r="A1348" s="8">
        <f t="shared" si="22"/>
        <v>2019</v>
      </c>
      <c r="B1348" s="8">
        <f>MONTH(Table2[[#This Row],[Date]])</f>
        <v>7</v>
      </c>
      <c r="C1348" s="10">
        <v>43670</v>
      </c>
      <c r="D1348" s="8">
        <v>197240</v>
      </c>
      <c r="E1348" s="8">
        <v>171717</v>
      </c>
      <c r="F1348" s="8">
        <v>5.64</v>
      </c>
      <c r="G1348" s="8">
        <v>6.47</v>
      </c>
      <c r="H1348" s="8">
        <v>5.63</v>
      </c>
      <c r="I1348" s="9">
        <f>(Table2[[#This Row],[Total Yield in Wh]]-Table2[[#This Row],[Target Yield Wh]])/Table2[[#This Row],[Target Yield Wh]] * 100</f>
        <v>14.86340898105604</v>
      </c>
      <c r="J1348" s="8">
        <f>SUM(Table2[[#This Row],[Total Yield in Wh]]-Table2[[#This Row],[Target Yield Wh]])</f>
        <v>25523</v>
      </c>
      <c r="K1348" s="9">
        <f>Table2[[#This Row],[Total Yield in Wh]]*0.001*0.1</f>
        <v>19.724000000000004</v>
      </c>
    </row>
    <row r="1349" spans="1:11">
      <c r="A1349" s="8">
        <f t="shared" si="22"/>
        <v>2019</v>
      </c>
      <c r="B1349" s="8">
        <f>MONTH(Table2[[#This Row],[Date]])</f>
        <v>7</v>
      </c>
      <c r="C1349" s="10">
        <v>43669</v>
      </c>
      <c r="D1349" s="8">
        <v>217900</v>
      </c>
      <c r="E1349" s="8">
        <v>171717</v>
      </c>
      <c r="F1349" s="8">
        <v>6.23</v>
      </c>
      <c r="G1349" s="8">
        <v>7.15</v>
      </c>
      <c r="H1349" s="8">
        <v>5.63</v>
      </c>
      <c r="I1349" s="9">
        <f>(Table2[[#This Row],[Total Yield in Wh]]-Table2[[#This Row],[Target Yield Wh]])/Table2[[#This Row],[Target Yield Wh]] * 100</f>
        <v>26.894832777185719</v>
      </c>
      <c r="J1349" s="8">
        <f>SUM(Table2[[#This Row],[Total Yield in Wh]]-Table2[[#This Row],[Target Yield Wh]])</f>
        <v>46183</v>
      </c>
      <c r="K1349" s="9">
        <f>Table2[[#This Row],[Total Yield in Wh]]*0.001*0.1</f>
        <v>21.790000000000003</v>
      </c>
    </row>
    <row r="1350" spans="1:11">
      <c r="A1350" s="8">
        <f t="shared" si="22"/>
        <v>2019</v>
      </c>
      <c r="B1350" s="8">
        <f>MONTH(Table2[[#This Row],[Date]])</f>
        <v>7</v>
      </c>
      <c r="C1350" s="10">
        <v>43668</v>
      </c>
      <c r="D1350" s="8">
        <v>224960</v>
      </c>
      <c r="E1350" s="8">
        <v>171717</v>
      </c>
      <c r="F1350" s="8">
        <v>6.43</v>
      </c>
      <c r="G1350" s="8">
        <v>7.38</v>
      </c>
      <c r="H1350" s="8">
        <v>5.63</v>
      </c>
      <c r="I1350" s="9">
        <f>(Table2[[#This Row],[Total Yield in Wh]]-Table2[[#This Row],[Target Yield Wh]])/Table2[[#This Row],[Target Yield Wh]] * 100</f>
        <v>31.006248653307477</v>
      </c>
      <c r="J1350" s="8">
        <f>SUM(Table2[[#This Row],[Total Yield in Wh]]-Table2[[#This Row],[Target Yield Wh]])</f>
        <v>53243</v>
      </c>
      <c r="K1350" s="9">
        <f>Table2[[#This Row],[Total Yield in Wh]]*0.001*0.1</f>
        <v>22.496000000000002</v>
      </c>
    </row>
    <row r="1351" spans="1:11">
      <c r="A1351" s="8">
        <f t="shared" si="22"/>
        <v>2019</v>
      </c>
      <c r="B1351" s="8">
        <f>MONTH(Table2[[#This Row],[Date]])</f>
        <v>7</v>
      </c>
      <c r="C1351" s="10">
        <v>43667</v>
      </c>
      <c r="D1351" s="8">
        <v>193900</v>
      </c>
      <c r="E1351" s="8">
        <v>171717</v>
      </c>
      <c r="F1351" s="8">
        <v>5.54</v>
      </c>
      <c r="G1351" s="8">
        <v>6.36</v>
      </c>
      <c r="H1351" s="8">
        <v>5.63</v>
      </c>
      <c r="I1351" s="9">
        <f>(Table2[[#This Row],[Total Yield in Wh]]-Table2[[#This Row],[Target Yield Wh]])/Table2[[#This Row],[Target Yield Wh]] * 100</f>
        <v>12.91834821246586</v>
      </c>
      <c r="J1351" s="8">
        <f>SUM(Table2[[#This Row],[Total Yield in Wh]]-Table2[[#This Row],[Target Yield Wh]])</f>
        <v>22183</v>
      </c>
      <c r="K1351" s="9">
        <f>Table2[[#This Row],[Total Yield in Wh]]*0.001*0.1</f>
        <v>19.39</v>
      </c>
    </row>
    <row r="1352" spans="1:11">
      <c r="A1352" s="8">
        <f t="shared" si="22"/>
        <v>2019</v>
      </c>
      <c r="B1352" s="8">
        <f>MONTH(Table2[[#This Row],[Date]])</f>
        <v>7</v>
      </c>
      <c r="C1352" s="10">
        <v>43666</v>
      </c>
      <c r="D1352" s="8">
        <v>106510</v>
      </c>
      <c r="E1352" s="8">
        <v>171717</v>
      </c>
      <c r="F1352" s="8">
        <v>3.04</v>
      </c>
      <c r="G1352" s="8">
        <v>3.49</v>
      </c>
      <c r="H1352" s="8">
        <v>5.63</v>
      </c>
      <c r="I1352" s="9">
        <f>(Table2[[#This Row],[Total Yield in Wh]]-Table2[[#This Row],[Target Yield Wh]])/Table2[[#This Row],[Target Yield Wh]] * 100</f>
        <v>-37.973526208820324</v>
      </c>
      <c r="J1352" s="8">
        <f>SUM(Table2[[#This Row],[Total Yield in Wh]]-Table2[[#This Row],[Target Yield Wh]])</f>
        <v>-65207</v>
      </c>
      <c r="K1352" s="9">
        <f>Table2[[#This Row],[Total Yield in Wh]]*0.001*0.1</f>
        <v>10.651000000000002</v>
      </c>
    </row>
    <row r="1353" spans="1:11">
      <c r="A1353" s="8">
        <f t="shared" si="22"/>
        <v>2019</v>
      </c>
      <c r="B1353" s="8">
        <f>MONTH(Table2[[#This Row],[Date]])</f>
        <v>7</v>
      </c>
      <c r="C1353" s="10">
        <v>43665</v>
      </c>
      <c r="D1353" s="8">
        <v>176000</v>
      </c>
      <c r="E1353" s="8">
        <v>171717</v>
      </c>
      <c r="F1353" s="8">
        <v>5.03</v>
      </c>
      <c r="G1353" s="8">
        <v>5.77</v>
      </c>
      <c r="H1353" s="8">
        <v>5.63</v>
      </c>
      <c r="I1353" s="9">
        <f>(Table2[[#This Row],[Total Yield in Wh]]-Table2[[#This Row],[Target Yield Wh]])/Table2[[#This Row],[Target Yield Wh]] * 100</f>
        <v>2.4942201412789649</v>
      </c>
      <c r="J1353" s="8">
        <f>SUM(Table2[[#This Row],[Total Yield in Wh]]-Table2[[#This Row],[Target Yield Wh]])</f>
        <v>4283</v>
      </c>
      <c r="K1353" s="9">
        <f>Table2[[#This Row],[Total Yield in Wh]]*0.001*0.1</f>
        <v>17.600000000000001</v>
      </c>
    </row>
    <row r="1354" spans="1:11">
      <c r="A1354" s="8">
        <f t="shared" si="22"/>
        <v>2019</v>
      </c>
      <c r="B1354" s="8">
        <f>MONTH(Table2[[#This Row],[Date]])</f>
        <v>7</v>
      </c>
      <c r="C1354" s="10">
        <v>43664</v>
      </c>
      <c r="D1354" s="8">
        <v>139250</v>
      </c>
      <c r="E1354" s="8">
        <v>171717</v>
      </c>
      <c r="F1354" s="8">
        <v>3.98</v>
      </c>
      <c r="G1354" s="8">
        <v>4.57</v>
      </c>
      <c r="H1354" s="8">
        <v>5.63</v>
      </c>
      <c r="I1354" s="9">
        <f>(Table2[[#This Row],[Total Yield in Wh]]-Table2[[#This Row],[Target Yield Wh]])/Table2[[#This Row],[Target Yield Wh]] * 100</f>
        <v>-18.907271848448318</v>
      </c>
      <c r="J1354" s="8">
        <f>SUM(Table2[[#This Row],[Total Yield in Wh]]-Table2[[#This Row],[Target Yield Wh]])</f>
        <v>-32467</v>
      </c>
      <c r="K1354" s="9">
        <f>Table2[[#This Row],[Total Yield in Wh]]*0.001*0.1</f>
        <v>13.925000000000001</v>
      </c>
    </row>
    <row r="1355" spans="1:11">
      <c r="A1355" s="8">
        <f t="shared" si="22"/>
        <v>2019</v>
      </c>
      <c r="B1355" s="8">
        <f>MONTH(Table2[[#This Row],[Date]])</f>
        <v>7</v>
      </c>
      <c r="C1355" s="10">
        <v>43663</v>
      </c>
      <c r="D1355" s="8">
        <v>172740</v>
      </c>
      <c r="E1355" s="8">
        <v>171717</v>
      </c>
      <c r="F1355" s="8">
        <v>4.9400000000000004</v>
      </c>
      <c r="G1355" s="8">
        <v>5.67</v>
      </c>
      <c r="H1355" s="8">
        <v>5.63</v>
      </c>
      <c r="I1355" s="9">
        <f>(Table2[[#This Row],[Total Yield in Wh]]-Table2[[#This Row],[Target Yield Wh]])/Table2[[#This Row],[Target Yield Wh]] * 100</f>
        <v>0.59574765457118395</v>
      </c>
      <c r="J1355" s="8">
        <f>SUM(Table2[[#This Row],[Total Yield in Wh]]-Table2[[#This Row],[Target Yield Wh]])</f>
        <v>1023</v>
      </c>
      <c r="K1355" s="9">
        <f>Table2[[#This Row],[Total Yield in Wh]]*0.001*0.1</f>
        <v>17.274000000000001</v>
      </c>
    </row>
    <row r="1356" spans="1:11">
      <c r="A1356" s="8">
        <f t="shared" si="22"/>
        <v>2019</v>
      </c>
      <c r="B1356" s="8">
        <f>MONTH(Table2[[#This Row],[Date]])</f>
        <v>7</v>
      </c>
      <c r="C1356" s="10">
        <v>43662</v>
      </c>
      <c r="D1356" s="8">
        <v>177540</v>
      </c>
      <c r="E1356" s="8">
        <v>171717</v>
      </c>
      <c r="F1356" s="8">
        <v>5.08</v>
      </c>
      <c r="G1356" s="8">
        <v>5.82</v>
      </c>
      <c r="H1356" s="8">
        <v>5.63</v>
      </c>
      <c r="I1356" s="9">
        <f>(Table2[[#This Row],[Total Yield in Wh]]-Table2[[#This Row],[Target Yield Wh]])/Table2[[#This Row],[Target Yield Wh]] * 100</f>
        <v>3.3910445675151557</v>
      </c>
      <c r="J1356" s="8">
        <f>SUM(Table2[[#This Row],[Total Yield in Wh]]-Table2[[#This Row],[Target Yield Wh]])</f>
        <v>5823</v>
      </c>
      <c r="K1356" s="9">
        <f>Table2[[#This Row],[Total Yield in Wh]]*0.001*0.1</f>
        <v>17.754000000000001</v>
      </c>
    </row>
    <row r="1357" spans="1:11">
      <c r="A1357" s="8">
        <f t="shared" si="22"/>
        <v>2019</v>
      </c>
      <c r="B1357" s="8">
        <f>MONTH(Table2[[#This Row],[Date]])</f>
        <v>7</v>
      </c>
      <c r="C1357" s="10">
        <v>43661</v>
      </c>
      <c r="D1357" s="8">
        <v>196070</v>
      </c>
      <c r="E1357" s="8">
        <v>171717</v>
      </c>
      <c r="F1357" s="8">
        <v>5.61</v>
      </c>
      <c r="G1357" s="8">
        <v>6.43</v>
      </c>
      <c r="H1357" s="8">
        <v>5.63</v>
      </c>
      <c r="I1357" s="9">
        <f>(Table2[[#This Row],[Total Yield in Wh]]-Table2[[#This Row],[Target Yield Wh]])/Table2[[#This Row],[Target Yield Wh]] * 100</f>
        <v>14.182055358525947</v>
      </c>
      <c r="J1357" s="8">
        <f>SUM(Table2[[#This Row],[Total Yield in Wh]]-Table2[[#This Row],[Target Yield Wh]])</f>
        <v>24353</v>
      </c>
      <c r="K1357" s="9">
        <f>Table2[[#This Row],[Total Yield in Wh]]*0.001*0.1</f>
        <v>19.606999999999999</v>
      </c>
    </row>
    <row r="1358" spans="1:11">
      <c r="A1358" s="8">
        <f t="shared" si="22"/>
        <v>2019</v>
      </c>
      <c r="B1358" s="8">
        <f>MONTH(Table2[[#This Row],[Date]])</f>
        <v>7</v>
      </c>
      <c r="C1358" s="10">
        <v>43660</v>
      </c>
      <c r="D1358" s="8">
        <v>227220</v>
      </c>
      <c r="E1358" s="8">
        <v>171717</v>
      </c>
      <c r="F1358" s="8">
        <v>6.5</v>
      </c>
      <c r="G1358" s="8">
        <v>7.45</v>
      </c>
      <c r="H1358" s="8">
        <v>5.63</v>
      </c>
      <c r="I1358" s="9">
        <f>(Table2[[#This Row],[Total Yield in Wh]]-Table2[[#This Row],[Target Yield Wh]])/Table2[[#This Row],[Target Yield Wh]] * 100</f>
        <v>32.322367616485266</v>
      </c>
      <c r="J1358" s="8">
        <f>SUM(Table2[[#This Row],[Total Yield in Wh]]-Table2[[#This Row],[Target Yield Wh]])</f>
        <v>55503</v>
      </c>
      <c r="K1358" s="9">
        <f>Table2[[#This Row],[Total Yield in Wh]]*0.001*0.1</f>
        <v>22.722000000000001</v>
      </c>
    </row>
    <row r="1359" spans="1:11">
      <c r="A1359" s="8">
        <f t="shared" si="22"/>
        <v>2019</v>
      </c>
      <c r="B1359" s="8">
        <f>MONTH(Table2[[#This Row],[Date]])</f>
        <v>7</v>
      </c>
      <c r="C1359" s="10">
        <v>43659</v>
      </c>
      <c r="D1359" s="8">
        <v>214710</v>
      </c>
      <c r="E1359" s="8">
        <v>171717</v>
      </c>
      <c r="F1359" s="8">
        <v>6.14</v>
      </c>
      <c r="G1359" s="8">
        <v>7.04</v>
      </c>
      <c r="H1359" s="8">
        <v>5.63</v>
      </c>
      <c r="I1359" s="9">
        <f>(Table2[[#This Row],[Total Yield in Wh]]-Table2[[#This Row],[Target Yield Wh]])/Table2[[#This Row],[Target Yield Wh]] * 100</f>
        <v>25.037125037125037</v>
      </c>
      <c r="J1359" s="8">
        <f>SUM(Table2[[#This Row],[Total Yield in Wh]]-Table2[[#This Row],[Target Yield Wh]])</f>
        <v>42993</v>
      </c>
      <c r="K1359" s="9">
        <f>Table2[[#This Row],[Total Yield in Wh]]*0.001*0.1</f>
        <v>21.471000000000004</v>
      </c>
    </row>
    <row r="1360" spans="1:11">
      <c r="A1360" s="8">
        <f t="shared" si="22"/>
        <v>2019</v>
      </c>
      <c r="B1360" s="8">
        <f>MONTH(Table2[[#This Row],[Date]])</f>
        <v>7</v>
      </c>
      <c r="C1360" s="10">
        <v>43658</v>
      </c>
      <c r="D1360" s="8">
        <v>235560</v>
      </c>
      <c r="E1360" s="8">
        <v>171717</v>
      </c>
      <c r="F1360" s="8">
        <v>6.73</v>
      </c>
      <c r="G1360" s="8">
        <v>7.73</v>
      </c>
      <c r="H1360" s="8">
        <v>5.63</v>
      </c>
      <c r="I1360" s="9">
        <f>(Table2[[#This Row],[Total Yield in Wh]]-Table2[[#This Row],[Target Yield Wh]])/Table2[[#This Row],[Target Yield Wh]] * 100</f>
        <v>37.179196002725412</v>
      </c>
      <c r="J1360" s="8">
        <f>SUM(Table2[[#This Row],[Total Yield in Wh]]-Table2[[#This Row],[Target Yield Wh]])</f>
        <v>63843</v>
      </c>
      <c r="K1360" s="9">
        <f>Table2[[#This Row],[Total Yield in Wh]]*0.001*0.1</f>
        <v>23.556000000000001</v>
      </c>
    </row>
    <row r="1361" spans="1:11">
      <c r="A1361" s="8">
        <f t="shared" si="22"/>
        <v>2019</v>
      </c>
      <c r="B1361" s="8">
        <f>MONTH(Table2[[#This Row],[Date]])</f>
        <v>7</v>
      </c>
      <c r="C1361" s="10">
        <v>43657</v>
      </c>
      <c r="D1361" s="8">
        <v>240300</v>
      </c>
      <c r="E1361" s="8">
        <v>171717</v>
      </c>
      <c r="F1361" s="8">
        <v>6.87</v>
      </c>
      <c r="G1361" s="8">
        <v>7.88</v>
      </c>
      <c r="H1361" s="8">
        <v>5.63</v>
      </c>
      <c r="I1361" s="9">
        <f>(Table2[[#This Row],[Total Yield in Wh]]-Table2[[#This Row],[Target Yield Wh]])/Table2[[#This Row],[Target Yield Wh]] * 100</f>
        <v>39.939551704257589</v>
      </c>
      <c r="J1361" s="8">
        <f>SUM(Table2[[#This Row],[Total Yield in Wh]]-Table2[[#This Row],[Target Yield Wh]])</f>
        <v>68583</v>
      </c>
      <c r="K1361" s="9">
        <f>Table2[[#This Row],[Total Yield in Wh]]*0.001*0.1</f>
        <v>24.03</v>
      </c>
    </row>
    <row r="1362" spans="1:11">
      <c r="A1362" s="8">
        <f t="shared" si="22"/>
        <v>2019</v>
      </c>
      <c r="B1362" s="8">
        <f>MONTH(Table2[[#This Row],[Date]])</f>
        <v>7</v>
      </c>
      <c r="C1362" s="10">
        <v>43656</v>
      </c>
      <c r="D1362" s="8">
        <v>237780</v>
      </c>
      <c r="E1362" s="8">
        <v>171717</v>
      </c>
      <c r="F1362" s="8">
        <v>6.8</v>
      </c>
      <c r="G1362" s="8">
        <v>7.8</v>
      </c>
      <c r="H1362" s="8">
        <v>5.63</v>
      </c>
      <c r="I1362" s="9">
        <f>(Table2[[#This Row],[Total Yield in Wh]]-Table2[[#This Row],[Target Yield Wh]])/Table2[[#This Row],[Target Yield Wh]] * 100</f>
        <v>38.472020824962001</v>
      </c>
      <c r="J1362" s="8">
        <f>SUM(Table2[[#This Row],[Total Yield in Wh]]-Table2[[#This Row],[Target Yield Wh]])</f>
        <v>66063</v>
      </c>
      <c r="K1362" s="9">
        <f>Table2[[#This Row],[Total Yield in Wh]]*0.001*0.1</f>
        <v>23.778000000000002</v>
      </c>
    </row>
    <row r="1363" spans="1:11">
      <c r="A1363" s="8">
        <f t="shared" si="22"/>
        <v>2019</v>
      </c>
      <c r="B1363" s="8">
        <f>MONTH(Table2[[#This Row],[Date]])</f>
        <v>7</v>
      </c>
      <c r="C1363" s="10">
        <v>43655</v>
      </c>
      <c r="D1363" s="8">
        <v>190090</v>
      </c>
      <c r="E1363" s="8">
        <v>171717</v>
      </c>
      <c r="F1363" s="8">
        <v>5.43</v>
      </c>
      <c r="G1363" s="8">
        <v>6.23</v>
      </c>
      <c r="H1363" s="8">
        <v>5.63</v>
      </c>
      <c r="I1363" s="9">
        <f>(Table2[[#This Row],[Total Yield in Wh]]-Table2[[#This Row],[Target Yield Wh]])/Table2[[#This Row],[Target Yield Wh]] * 100</f>
        <v>10.699581287816581</v>
      </c>
      <c r="J1363" s="8">
        <f>SUM(Table2[[#This Row],[Total Yield in Wh]]-Table2[[#This Row],[Target Yield Wh]])</f>
        <v>18373</v>
      </c>
      <c r="K1363" s="9">
        <f>Table2[[#This Row],[Total Yield in Wh]]*0.001*0.1</f>
        <v>19.009</v>
      </c>
    </row>
    <row r="1364" spans="1:11">
      <c r="A1364" s="8">
        <f t="shared" si="22"/>
        <v>2019</v>
      </c>
      <c r="B1364" s="8">
        <f>MONTH(Table2[[#This Row],[Date]])</f>
        <v>7</v>
      </c>
      <c r="C1364" s="10">
        <v>43654</v>
      </c>
      <c r="D1364" s="8">
        <v>228440</v>
      </c>
      <c r="E1364" s="8">
        <v>171717</v>
      </c>
      <c r="F1364" s="8">
        <v>6.53</v>
      </c>
      <c r="G1364" s="8">
        <v>7.49</v>
      </c>
      <c r="H1364" s="8">
        <v>5.63</v>
      </c>
      <c r="I1364" s="9">
        <f>(Table2[[#This Row],[Total Yield in Wh]]-Table2[[#This Row],[Target Yield Wh]])/Table2[[#This Row],[Target Yield Wh]] * 100</f>
        <v>33.03283891519186</v>
      </c>
      <c r="J1364" s="8">
        <f>SUM(Table2[[#This Row],[Total Yield in Wh]]-Table2[[#This Row],[Target Yield Wh]])</f>
        <v>56723</v>
      </c>
      <c r="K1364" s="9">
        <f>Table2[[#This Row],[Total Yield in Wh]]*0.001*0.1</f>
        <v>22.844000000000001</v>
      </c>
    </row>
    <row r="1365" spans="1:11">
      <c r="A1365" s="8">
        <f t="shared" si="22"/>
        <v>2019</v>
      </c>
      <c r="B1365" s="8">
        <f>MONTH(Table2[[#This Row],[Date]])</f>
        <v>7</v>
      </c>
      <c r="C1365" s="10">
        <v>43653</v>
      </c>
      <c r="D1365" s="8">
        <v>237670</v>
      </c>
      <c r="E1365" s="8">
        <v>171717</v>
      </c>
      <c r="F1365" s="8">
        <v>6.79</v>
      </c>
      <c r="G1365" s="8">
        <v>7.8</v>
      </c>
      <c r="H1365" s="8">
        <v>5.63</v>
      </c>
      <c r="I1365" s="9">
        <f>(Table2[[#This Row],[Total Yield in Wh]]-Table2[[#This Row],[Target Yield Wh]])/Table2[[#This Row],[Target Yield Wh]] * 100</f>
        <v>38.407961937373699</v>
      </c>
      <c r="J1365" s="8">
        <f>SUM(Table2[[#This Row],[Total Yield in Wh]]-Table2[[#This Row],[Target Yield Wh]])</f>
        <v>65953</v>
      </c>
      <c r="K1365" s="9">
        <f>Table2[[#This Row],[Total Yield in Wh]]*0.001*0.1</f>
        <v>23.767000000000003</v>
      </c>
    </row>
    <row r="1366" spans="1:11">
      <c r="A1366" s="8">
        <f t="shared" si="22"/>
        <v>2019</v>
      </c>
      <c r="B1366" s="8">
        <f>MONTH(Table2[[#This Row],[Date]])</f>
        <v>7</v>
      </c>
      <c r="C1366" s="10">
        <v>43652</v>
      </c>
      <c r="D1366" s="8">
        <v>102560</v>
      </c>
      <c r="E1366" s="8">
        <v>171717</v>
      </c>
      <c r="F1366" s="8">
        <v>2.93</v>
      </c>
      <c r="G1366" s="8">
        <v>3.36</v>
      </c>
      <c r="H1366" s="8">
        <v>5.63</v>
      </c>
      <c r="I1366" s="9">
        <f>(Table2[[#This Row],[Total Yield in Wh]]-Table2[[#This Row],[Target Yield Wh]])/Table2[[#This Row],[Target Yield Wh]] * 100</f>
        <v>-40.273822626763803</v>
      </c>
      <c r="J1366" s="8">
        <f>SUM(Table2[[#This Row],[Total Yield in Wh]]-Table2[[#This Row],[Target Yield Wh]])</f>
        <v>-69157</v>
      </c>
      <c r="K1366" s="9">
        <f>Table2[[#This Row],[Total Yield in Wh]]*0.001*0.1</f>
        <v>10.256</v>
      </c>
    </row>
    <row r="1367" spans="1:11">
      <c r="A1367" s="8">
        <f t="shared" si="22"/>
        <v>2019</v>
      </c>
      <c r="B1367" s="8">
        <f>MONTH(Table2[[#This Row],[Date]])</f>
        <v>7</v>
      </c>
      <c r="C1367" s="10">
        <v>43651</v>
      </c>
      <c r="D1367" s="8">
        <v>214360</v>
      </c>
      <c r="E1367" s="8">
        <v>171717</v>
      </c>
      <c r="F1367" s="8">
        <v>6.13</v>
      </c>
      <c r="G1367" s="8">
        <v>7.03</v>
      </c>
      <c r="H1367" s="8">
        <v>5.63</v>
      </c>
      <c r="I1367" s="9">
        <f>(Table2[[#This Row],[Total Yield in Wh]]-Table2[[#This Row],[Target Yield Wh]])/Table2[[#This Row],[Target Yield Wh]] * 100</f>
        <v>24.833301303889538</v>
      </c>
      <c r="J1367" s="8">
        <f>SUM(Table2[[#This Row],[Total Yield in Wh]]-Table2[[#This Row],[Target Yield Wh]])</f>
        <v>42643</v>
      </c>
      <c r="K1367" s="9">
        <f>Table2[[#This Row],[Total Yield in Wh]]*0.001*0.1</f>
        <v>21.436000000000003</v>
      </c>
    </row>
    <row r="1368" spans="1:11">
      <c r="A1368" s="8">
        <f t="shared" si="22"/>
        <v>2019</v>
      </c>
      <c r="B1368" s="8">
        <f>MONTH(Table2[[#This Row],[Date]])</f>
        <v>7</v>
      </c>
      <c r="C1368" s="10">
        <v>43650</v>
      </c>
      <c r="D1368" s="8">
        <v>183180</v>
      </c>
      <c r="E1368" s="8">
        <v>171717</v>
      </c>
      <c r="F1368" s="8">
        <v>5.24</v>
      </c>
      <c r="G1368" s="8">
        <v>6.01</v>
      </c>
      <c r="H1368" s="8">
        <v>5.63</v>
      </c>
      <c r="I1368" s="9">
        <f>(Table2[[#This Row],[Total Yield in Wh]]-Table2[[#This Row],[Target Yield Wh]])/Table2[[#This Row],[Target Yield Wh]] * 100</f>
        <v>6.6755184402243222</v>
      </c>
      <c r="J1368" s="8">
        <f>SUM(Table2[[#This Row],[Total Yield in Wh]]-Table2[[#This Row],[Target Yield Wh]])</f>
        <v>11463</v>
      </c>
      <c r="K1368" s="9">
        <f>Table2[[#This Row],[Total Yield in Wh]]*0.001*0.1</f>
        <v>18.318000000000001</v>
      </c>
    </row>
    <row r="1369" spans="1:11">
      <c r="A1369" s="8">
        <f t="shared" si="22"/>
        <v>2019</v>
      </c>
      <c r="B1369" s="8">
        <f>MONTH(Table2[[#This Row],[Date]])</f>
        <v>7</v>
      </c>
      <c r="C1369" s="10">
        <v>43649</v>
      </c>
      <c r="D1369" s="8">
        <v>157000</v>
      </c>
      <c r="E1369" s="8">
        <v>171717</v>
      </c>
      <c r="F1369" s="8">
        <v>4.49</v>
      </c>
      <c r="G1369" s="8">
        <v>5.15</v>
      </c>
      <c r="H1369" s="8">
        <v>5.63</v>
      </c>
      <c r="I1369" s="9">
        <f>(Table2[[#This Row],[Total Yield in Wh]]-Table2[[#This Row],[Target Yield Wh]])/Table2[[#This Row],[Target Yield Wh]] * 100</f>
        <v>-8.5704968057909241</v>
      </c>
      <c r="J1369" s="8">
        <f>SUM(Table2[[#This Row],[Total Yield in Wh]]-Table2[[#This Row],[Target Yield Wh]])</f>
        <v>-14717</v>
      </c>
      <c r="K1369" s="9">
        <f>Table2[[#This Row],[Total Yield in Wh]]*0.001*0.1</f>
        <v>15.700000000000001</v>
      </c>
    </row>
    <row r="1370" spans="1:11">
      <c r="A1370" s="8">
        <f t="shared" si="22"/>
        <v>2019</v>
      </c>
      <c r="B1370" s="8">
        <f>MONTH(Table2[[#This Row],[Date]])</f>
        <v>7</v>
      </c>
      <c r="C1370" s="10">
        <v>43648</v>
      </c>
      <c r="D1370" s="8">
        <v>201150</v>
      </c>
      <c r="E1370" s="8">
        <v>171717</v>
      </c>
      <c r="F1370" s="8">
        <v>5.75</v>
      </c>
      <c r="G1370" s="8">
        <v>6.6</v>
      </c>
      <c r="H1370" s="8">
        <v>5.63</v>
      </c>
      <c r="I1370" s="9">
        <f>(Table2[[#This Row],[Total Yield in Wh]]-Table2[[#This Row],[Target Yield Wh]])/Table2[[#This Row],[Target Yield Wh]] * 100</f>
        <v>17.140411258058315</v>
      </c>
      <c r="J1370" s="8">
        <f>SUM(Table2[[#This Row],[Total Yield in Wh]]-Table2[[#This Row],[Target Yield Wh]])</f>
        <v>29433</v>
      </c>
      <c r="K1370" s="9">
        <f>Table2[[#This Row],[Total Yield in Wh]]*0.001*0.1</f>
        <v>20.115000000000002</v>
      </c>
    </row>
    <row r="1371" spans="1:11">
      <c r="A1371" s="8">
        <f t="shared" si="22"/>
        <v>2019</v>
      </c>
      <c r="B1371" s="8">
        <f>MONTH(Table2[[#This Row],[Date]])</f>
        <v>7</v>
      </c>
      <c r="C1371" s="10">
        <v>43647</v>
      </c>
      <c r="D1371" s="8">
        <v>180450</v>
      </c>
      <c r="E1371" s="8">
        <v>171717</v>
      </c>
      <c r="F1371" s="8">
        <v>5.16</v>
      </c>
      <c r="G1371" s="8">
        <v>5.92</v>
      </c>
      <c r="H1371" s="8">
        <v>5.63</v>
      </c>
      <c r="I1371" s="9">
        <f>(Table2[[#This Row],[Total Yield in Wh]]-Table2[[#This Row],[Target Yield Wh]])/Table2[[#This Row],[Target Yield Wh]] * 100</f>
        <v>5.0856933209874384</v>
      </c>
      <c r="J1371" s="8">
        <f>SUM(Table2[[#This Row],[Total Yield in Wh]]-Table2[[#This Row],[Target Yield Wh]])</f>
        <v>8733</v>
      </c>
      <c r="K1371" s="9">
        <f>Table2[[#This Row],[Total Yield in Wh]]*0.001*0.1</f>
        <v>18.045000000000002</v>
      </c>
    </row>
    <row r="1372" spans="1:11">
      <c r="A1372" s="8">
        <f t="shared" si="22"/>
        <v>2019</v>
      </c>
      <c r="B1372" s="8">
        <f>MONTH(Table2[[#This Row],[Date]])</f>
        <v>6</v>
      </c>
      <c r="C1372" s="10">
        <v>43646</v>
      </c>
      <c r="D1372" s="8">
        <v>86480</v>
      </c>
      <c r="E1372" s="8">
        <v>190116</v>
      </c>
      <c r="F1372" s="8">
        <v>2.4700000000000002</v>
      </c>
      <c r="G1372" s="8">
        <v>2.84</v>
      </c>
      <c r="H1372" s="8">
        <v>6.24</v>
      </c>
      <c r="I1372" s="9">
        <f>(Table2[[#This Row],[Total Yield in Wh]]-Table2[[#This Row],[Target Yield Wh]])/Table2[[#This Row],[Target Yield Wh]] * 100</f>
        <v>-54.511982158261276</v>
      </c>
      <c r="J1372" s="8">
        <f>SUM(Table2[[#This Row],[Total Yield in Wh]]-Table2[[#This Row],[Target Yield Wh]])</f>
        <v>-103636</v>
      </c>
      <c r="K1372" s="9">
        <f>Table2[[#This Row],[Total Yield in Wh]]*0.001*0.1</f>
        <v>8.6480000000000015</v>
      </c>
    </row>
    <row r="1373" spans="1:11">
      <c r="A1373" s="8">
        <f t="shared" si="22"/>
        <v>2019</v>
      </c>
      <c r="B1373" s="8">
        <f>MONTH(Table2[[#This Row],[Date]])</f>
        <v>6</v>
      </c>
      <c r="C1373" s="10">
        <v>43645</v>
      </c>
      <c r="D1373" s="8">
        <v>221030</v>
      </c>
      <c r="E1373" s="8">
        <v>190116</v>
      </c>
      <c r="F1373" s="8">
        <v>6.32</v>
      </c>
      <c r="G1373" s="8">
        <v>7.25</v>
      </c>
      <c r="H1373" s="8">
        <v>6.24</v>
      </c>
      <c r="I1373" s="9">
        <f>(Table2[[#This Row],[Total Yield in Wh]]-Table2[[#This Row],[Target Yield Wh]])/Table2[[#This Row],[Target Yield Wh]] * 100</f>
        <v>16.260598792316269</v>
      </c>
      <c r="J1373" s="8">
        <f>SUM(Table2[[#This Row],[Total Yield in Wh]]-Table2[[#This Row],[Target Yield Wh]])</f>
        <v>30914</v>
      </c>
      <c r="K1373" s="9">
        <f>Table2[[#This Row],[Total Yield in Wh]]*0.001*0.1</f>
        <v>22.103000000000002</v>
      </c>
    </row>
    <row r="1374" spans="1:11">
      <c r="A1374" s="8">
        <f t="shared" si="22"/>
        <v>2019</v>
      </c>
      <c r="B1374" s="8">
        <f>MONTH(Table2[[#This Row],[Date]])</f>
        <v>6</v>
      </c>
      <c r="C1374" s="10">
        <v>43644</v>
      </c>
      <c r="D1374" s="8">
        <v>148460</v>
      </c>
      <c r="E1374" s="8">
        <v>190116</v>
      </c>
      <c r="F1374" s="8">
        <v>4.24</v>
      </c>
      <c r="G1374" s="8">
        <v>4.87</v>
      </c>
      <c r="H1374" s="8">
        <v>6.24</v>
      </c>
      <c r="I1374" s="9">
        <f>(Table2[[#This Row],[Total Yield in Wh]]-Table2[[#This Row],[Target Yield Wh]])/Table2[[#This Row],[Target Yield Wh]] * 100</f>
        <v>-21.910833385932797</v>
      </c>
      <c r="J1374" s="8">
        <f>SUM(Table2[[#This Row],[Total Yield in Wh]]-Table2[[#This Row],[Target Yield Wh]])</f>
        <v>-41656</v>
      </c>
      <c r="K1374" s="9">
        <f>Table2[[#This Row],[Total Yield in Wh]]*0.001*0.1</f>
        <v>14.846000000000002</v>
      </c>
    </row>
    <row r="1375" spans="1:11">
      <c r="A1375" s="8">
        <f t="shared" si="22"/>
        <v>2019</v>
      </c>
      <c r="B1375" s="8">
        <f>MONTH(Table2[[#This Row],[Date]])</f>
        <v>6</v>
      </c>
      <c r="C1375" s="10">
        <v>43643</v>
      </c>
      <c r="D1375" s="8">
        <v>165080</v>
      </c>
      <c r="E1375" s="8">
        <v>190116</v>
      </c>
      <c r="F1375" s="8">
        <v>4.72</v>
      </c>
      <c r="G1375" s="8">
        <v>5.41</v>
      </c>
      <c r="H1375" s="8">
        <v>6.24</v>
      </c>
      <c r="I1375" s="9">
        <f>(Table2[[#This Row],[Total Yield in Wh]]-Table2[[#This Row],[Target Yield Wh]])/Table2[[#This Row],[Target Yield Wh]] * 100</f>
        <v>-13.168802204969598</v>
      </c>
      <c r="J1375" s="8">
        <f>SUM(Table2[[#This Row],[Total Yield in Wh]]-Table2[[#This Row],[Target Yield Wh]])</f>
        <v>-25036</v>
      </c>
      <c r="K1375" s="9">
        <f>Table2[[#This Row],[Total Yield in Wh]]*0.001*0.1</f>
        <v>16.508000000000003</v>
      </c>
    </row>
    <row r="1376" spans="1:11">
      <c r="A1376" s="8">
        <f t="shared" si="22"/>
        <v>2019</v>
      </c>
      <c r="B1376" s="8">
        <f>MONTH(Table2[[#This Row],[Date]])</f>
        <v>6</v>
      </c>
      <c r="C1376" s="10">
        <v>43642</v>
      </c>
      <c r="D1376" s="8">
        <v>204910</v>
      </c>
      <c r="E1376" s="8">
        <v>190116</v>
      </c>
      <c r="F1376" s="8">
        <v>5.86</v>
      </c>
      <c r="G1376" s="8">
        <v>6.72</v>
      </c>
      <c r="H1376" s="8">
        <v>6.24</v>
      </c>
      <c r="I1376" s="9">
        <f>(Table2[[#This Row],[Total Yield in Wh]]-Table2[[#This Row],[Target Yield Wh]])/Table2[[#This Row],[Target Yield Wh]] * 100</f>
        <v>7.7815649393002175</v>
      </c>
      <c r="J1376" s="8">
        <f>SUM(Table2[[#This Row],[Total Yield in Wh]]-Table2[[#This Row],[Target Yield Wh]])</f>
        <v>14794</v>
      </c>
      <c r="K1376" s="9">
        <f>Table2[[#This Row],[Total Yield in Wh]]*0.001*0.1</f>
        <v>20.491</v>
      </c>
    </row>
    <row r="1377" spans="1:11">
      <c r="A1377" s="8">
        <f t="shared" si="22"/>
        <v>2019</v>
      </c>
      <c r="B1377" s="8">
        <f>MONTH(Table2[[#This Row],[Date]])</f>
        <v>6</v>
      </c>
      <c r="C1377" s="10">
        <v>43641</v>
      </c>
      <c r="D1377" s="8">
        <v>178300</v>
      </c>
      <c r="E1377" s="8">
        <v>190116</v>
      </c>
      <c r="F1377" s="8">
        <v>5.0999999999999996</v>
      </c>
      <c r="G1377" s="8">
        <v>5.85</v>
      </c>
      <c r="H1377" s="8">
        <v>6.24</v>
      </c>
      <c r="I1377" s="9">
        <f>(Table2[[#This Row],[Total Yield in Wh]]-Table2[[#This Row],[Target Yield Wh]])/Table2[[#This Row],[Target Yield Wh]] * 100</f>
        <v>-6.2151528540470027</v>
      </c>
      <c r="J1377" s="8">
        <f>SUM(Table2[[#This Row],[Total Yield in Wh]]-Table2[[#This Row],[Target Yield Wh]])</f>
        <v>-11816</v>
      </c>
      <c r="K1377" s="9">
        <f>Table2[[#This Row],[Total Yield in Wh]]*0.001*0.1</f>
        <v>17.830000000000002</v>
      </c>
    </row>
    <row r="1378" spans="1:11">
      <c r="A1378" s="8">
        <f t="shared" si="22"/>
        <v>2019</v>
      </c>
      <c r="B1378" s="8">
        <f>MONTH(Table2[[#This Row],[Date]])</f>
        <v>6</v>
      </c>
      <c r="C1378" s="10">
        <v>43640</v>
      </c>
      <c r="D1378" s="8">
        <v>75310</v>
      </c>
      <c r="E1378" s="8">
        <v>190116</v>
      </c>
      <c r="F1378" s="8">
        <v>2.15</v>
      </c>
      <c r="G1378" s="8">
        <v>2.4700000000000002</v>
      </c>
      <c r="H1378" s="8">
        <v>6.24</v>
      </c>
      <c r="I1378" s="9">
        <f>(Table2[[#This Row],[Total Yield in Wh]]-Table2[[#This Row],[Target Yield Wh]])/Table2[[#This Row],[Target Yield Wh]] * 100</f>
        <v>-60.387342464600557</v>
      </c>
      <c r="J1378" s="8">
        <f>SUM(Table2[[#This Row],[Total Yield in Wh]]-Table2[[#This Row],[Target Yield Wh]])</f>
        <v>-114806</v>
      </c>
      <c r="K1378" s="9">
        <f>Table2[[#This Row],[Total Yield in Wh]]*0.001*0.1</f>
        <v>7.5310000000000006</v>
      </c>
    </row>
    <row r="1379" spans="1:11">
      <c r="A1379" s="8">
        <f t="shared" si="22"/>
        <v>2019</v>
      </c>
      <c r="B1379" s="8">
        <f>MONTH(Table2[[#This Row],[Date]])</f>
        <v>6</v>
      </c>
      <c r="C1379" s="10">
        <v>43639</v>
      </c>
      <c r="D1379" s="8">
        <v>92910</v>
      </c>
      <c r="E1379" s="8">
        <v>190116</v>
      </c>
      <c r="F1379" s="8">
        <v>2.66</v>
      </c>
      <c r="G1379" s="8">
        <v>3.05</v>
      </c>
      <c r="H1379" s="8">
        <v>6.24</v>
      </c>
      <c r="I1379" s="9">
        <f>(Table2[[#This Row],[Total Yield in Wh]]-Table2[[#This Row],[Target Yield Wh]])/Table2[[#This Row],[Target Yield Wh]] * 100</f>
        <v>-51.129836520860948</v>
      </c>
      <c r="J1379" s="8">
        <f>SUM(Table2[[#This Row],[Total Yield in Wh]]-Table2[[#This Row],[Target Yield Wh]])</f>
        <v>-97206</v>
      </c>
      <c r="K1379" s="9">
        <f>Table2[[#This Row],[Total Yield in Wh]]*0.001*0.1</f>
        <v>9.2910000000000004</v>
      </c>
    </row>
    <row r="1380" spans="1:11">
      <c r="A1380" s="8">
        <f t="shared" si="22"/>
        <v>2019</v>
      </c>
      <c r="B1380" s="8">
        <f>MONTH(Table2[[#This Row],[Date]])</f>
        <v>6</v>
      </c>
      <c r="C1380" s="10">
        <v>43638</v>
      </c>
      <c r="D1380" s="8">
        <v>191480</v>
      </c>
      <c r="E1380" s="8">
        <v>190116</v>
      </c>
      <c r="F1380" s="8">
        <v>5.47</v>
      </c>
      <c r="G1380" s="8">
        <v>6.28</v>
      </c>
      <c r="H1380" s="8">
        <v>6.24</v>
      </c>
      <c r="I1380" s="9">
        <f>(Table2[[#This Row],[Total Yield in Wh]]-Table2[[#This Row],[Target Yield Wh]])/Table2[[#This Row],[Target Yield Wh]] * 100</f>
        <v>0.71745671063981986</v>
      </c>
      <c r="J1380" s="8">
        <f>SUM(Table2[[#This Row],[Total Yield in Wh]]-Table2[[#This Row],[Target Yield Wh]])</f>
        <v>1364</v>
      </c>
      <c r="K1380" s="9">
        <f>Table2[[#This Row],[Total Yield in Wh]]*0.001*0.1</f>
        <v>19.148000000000003</v>
      </c>
    </row>
    <row r="1381" spans="1:11">
      <c r="A1381" s="8">
        <f t="shared" si="22"/>
        <v>2019</v>
      </c>
      <c r="B1381" s="8">
        <f>MONTH(Table2[[#This Row],[Date]])</f>
        <v>6</v>
      </c>
      <c r="C1381" s="10">
        <v>43637</v>
      </c>
      <c r="D1381" s="8">
        <v>159020</v>
      </c>
      <c r="E1381" s="8">
        <v>190116</v>
      </c>
      <c r="F1381" s="8">
        <v>4.55</v>
      </c>
      <c r="G1381" s="8">
        <v>5.22</v>
      </c>
      <c r="H1381" s="8">
        <v>6.24</v>
      </c>
      <c r="I1381" s="9">
        <f>(Table2[[#This Row],[Total Yield in Wh]]-Table2[[#This Row],[Target Yield Wh]])/Table2[[#This Row],[Target Yield Wh]] * 100</f>
        <v>-16.356329819689034</v>
      </c>
      <c r="J1381" s="8">
        <f>SUM(Table2[[#This Row],[Total Yield in Wh]]-Table2[[#This Row],[Target Yield Wh]])</f>
        <v>-31096</v>
      </c>
      <c r="K1381" s="9">
        <f>Table2[[#This Row],[Total Yield in Wh]]*0.001*0.1</f>
        <v>15.902000000000001</v>
      </c>
    </row>
    <row r="1382" spans="1:11">
      <c r="A1382" s="8">
        <f t="shared" si="22"/>
        <v>2019</v>
      </c>
      <c r="B1382" s="8">
        <f>MONTH(Table2[[#This Row],[Date]])</f>
        <v>6</v>
      </c>
      <c r="C1382" s="10">
        <v>43636</v>
      </c>
      <c r="D1382" s="8">
        <v>198320</v>
      </c>
      <c r="E1382" s="8">
        <v>190116</v>
      </c>
      <c r="F1382" s="8">
        <v>5.67</v>
      </c>
      <c r="G1382" s="8">
        <v>6.5</v>
      </c>
      <c r="H1382" s="8">
        <v>6.24</v>
      </c>
      <c r="I1382" s="9">
        <f>(Table2[[#This Row],[Total Yield in Wh]]-Table2[[#This Row],[Target Yield Wh]])/Table2[[#This Row],[Target Yield Wh]] * 100</f>
        <v>4.3152601569568052</v>
      </c>
      <c r="J1382" s="8">
        <f>SUM(Table2[[#This Row],[Total Yield in Wh]]-Table2[[#This Row],[Target Yield Wh]])</f>
        <v>8204</v>
      </c>
      <c r="K1382" s="9">
        <f>Table2[[#This Row],[Total Yield in Wh]]*0.001*0.1</f>
        <v>19.832000000000001</v>
      </c>
    </row>
    <row r="1383" spans="1:11">
      <c r="A1383" s="8">
        <f t="shared" si="22"/>
        <v>2019</v>
      </c>
      <c r="B1383" s="8">
        <f>MONTH(Table2[[#This Row],[Date]])</f>
        <v>6</v>
      </c>
      <c r="C1383" s="10">
        <v>43635</v>
      </c>
      <c r="D1383" s="8">
        <v>62300</v>
      </c>
      <c r="E1383" s="8">
        <v>190116</v>
      </c>
      <c r="F1383" s="8">
        <v>1.78</v>
      </c>
      <c r="G1383" s="8">
        <v>2.04</v>
      </c>
      <c r="H1383" s="8">
        <v>6.24</v>
      </c>
      <c r="I1383" s="9">
        <f>(Table2[[#This Row],[Total Yield in Wh]]-Table2[[#This Row],[Target Yield Wh]])/Table2[[#This Row],[Target Yield Wh]] * 100</f>
        <v>-67.230532937785341</v>
      </c>
      <c r="J1383" s="8">
        <f>SUM(Table2[[#This Row],[Total Yield in Wh]]-Table2[[#This Row],[Target Yield Wh]])</f>
        <v>-127816</v>
      </c>
      <c r="K1383" s="9">
        <f>Table2[[#This Row],[Total Yield in Wh]]*0.001*0.1</f>
        <v>6.23</v>
      </c>
    </row>
    <row r="1384" spans="1:11">
      <c r="A1384" s="8">
        <f t="shared" si="22"/>
        <v>2019</v>
      </c>
      <c r="B1384" s="8">
        <f>MONTH(Table2[[#This Row],[Date]])</f>
        <v>6</v>
      </c>
      <c r="C1384" s="10">
        <v>43634</v>
      </c>
      <c r="D1384" s="8">
        <v>159930</v>
      </c>
      <c r="E1384" s="8">
        <v>190116</v>
      </c>
      <c r="F1384" s="8">
        <v>4.57</v>
      </c>
      <c r="G1384" s="8">
        <v>5.25</v>
      </c>
      <c r="H1384" s="8">
        <v>6.24</v>
      </c>
      <c r="I1384" s="9">
        <f>(Table2[[#This Row],[Total Yield in Wh]]-Table2[[#This Row],[Target Yield Wh]])/Table2[[#This Row],[Target Yield Wh]] * 100</f>
        <v>-15.877674682825221</v>
      </c>
      <c r="J1384" s="8">
        <f>SUM(Table2[[#This Row],[Total Yield in Wh]]-Table2[[#This Row],[Target Yield Wh]])</f>
        <v>-30186</v>
      </c>
      <c r="K1384" s="9">
        <f>Table2[[#This Row],[Total Yield in Wh]]*0.001*0.1</f>
        <v>15.993000000000002</v>
      </c>
    </row>
    <row r="1385" spans="1:11">
      <c r="A1385" s="8">
        <f t="shared" si="22"/>
        <v>2019</v>
      </c>
      <c r="B1385" s="8">
        <f>MONTH(Table2[[#This Row],[Date]])</f>
        <v>6</v>
      </c>
      <c r="C1385" s="10">
        <v>43633</v>
      </c>
      <c r="D1385" s="8">
        <v>210800</v>
      </c>
      <c r="E1385" s="8">
        <v>190116</v>
      </c>
      <c r="F1385" s="8">
        <v>6.03</v>
      </c>
      <c r="G1385" s="8">
        <v>6.91</v>
      </c>
      <c r="H1385" s="8">
        <v>6.24</v>
      </c>
      <c r="I1385" s="9">
        <f>(Table2[[#This Row],[Total Yield in Wh]]-Table2[[#This Row],[Target Yield Wh]])/Table2[[#This Row],[Target Yield Wh]] * 100</f>
        <v>10.879673462517621</v>
      </c>
      <c r="J1385" s="8">
        <f>SUM(Table2[[#This Row],[Total Yield in Wh]]-Table2[[#This Row],[Target Yield Wh]])</f>
        <v>20684</v>
      </c>
      <c r="K1385" s="9">
        <f>Table2[[#This Row],[Total Yield in Wh]]*0.001*0.1</f>
        <v>21.080000000000002</v>
      </c>
    </row>
    <row r="1386" spans="1:11">
      <c r="A1386" s="8">
        <f t="shared" si="22"/>
        <v>2019</v>
      </c>
      <c r="B1386" s="8">
        <f>MONTH(Table2[[#This Row],[Date]])</f>
        <v>6</v>
      </c>
      <c r="C1386" s="10">
        <v>43632</v>
      </c>
      <c r="D1386" s="8">
        <v>63220</v>
      </c>
      <c r="E1386" s="8">
        <v>190116</v>
      </c>
      <c r="F1386" s="8">
        <v>1.81</v>
      </c>
      <c r="G1386" s="8">
        <v>2.0699999999999998</v>
      </c>
      <c r="H1386" s="8">
        <v>6.24</v>
      </c>
      <c r="I1386" s="9">
        <f>(Table2[[#This Row],[Total Yield in Wh]]-Table2[[#This Row],[Target Yield Wh]])/Table2[[#This Row],[Target Yield Wh]] * 100</f>
        <v>-66.746617854362597</v>
      </c>
      <c r="J1386" s="8">
        <f>SUM(Table2[[#This Row],[Total Yield in Wh]]-Table2[[#This Row],[Target Yield Wh]])</f>
        <v>-126896</v>
      </c>
      <c r="K1386" s="9">
        <f>Table2[[#This Row],[Total Yield in Wh]]*0.001*0.1</f>
        <v>6.3220000000000001</v>
      </c>
    </row>
    <row r="1387" spans="1:11">
      <c r="A1387" s="8">
        <f t="shared" si="22"/>
        <v>2019</v>
      </c>
      <c r="B1387" s="8">
        <f>MONTH(Table2[[#This Row],[Date]])</f>
        <v>6</v>
      </c>
      <c r="C1387" s="10">
        <v>43631</v>
      </c>
      <c r="D1387" s="8">
        <v>157560</v>
      </c>
      <c r="E1387" s="8">
        <v>190116</v>
      </c>
      <c r="F1387" s="8">
        <v>4.5</v>
      </c>
      <c r="G1387" s="8">
        <v>5.17</v>
      </c>
      <c r="H1387" s="8">
        <v>6.24</v>
      </c>
      <c r="I1387" s="9">
        <f>(Table2[[#This Row],[Total Yield in Wh]]-Table2[[#This Row],[Target Yield Wh]])/Table2[[#This Row],[Target Yield Wh]] * 100</f>
        <v>-17.124282017294703</v>
      </c>
      <c r="J1387" s="8">
        <f>SUM(Table2[[#This Row],[Total Yield in Wh]]-Table2[[#This Row],[Target Yield Wh]])</f>
        <v>-32556</v>
      </c>
      <c r="K1387" s="9">
        <f>Table2[[#This Row],[Total Yield in Wh]]*0.001*0.1</f>
        <v>15.756</v>
      </c>
    </row>
    <row r="1388" spans="1:11">
      <c r="A1388" s="8">
        <f t="shared" si="22"/>
        <v>2019</v>
      </c>
      <c r="B1388" s="8">
        <f>MONTH(Table2[[#This Row],[Date]])</f>
        <v>6</v>
      </c>
      <c r="C1388" s="10">
        <v>43630</v>
      </c>
      <c r="D1388" s="8">
        <v>178710</v>
      </c>
      <c r="E1388" s="8">
        <v>190116</v>
      </c>
      <c r="F1388" s="8">
        <v>5.1100000000000003</v>
      </c>
      <c r="G1388" s="8">
        <v>5.86</v>
      </c>
      <c r="H1388" s="8">
        <v>6.24</v>
      </c>
      <c r="I1388" s="9">
        <f>(Table2[[#This Row],[Total Yield in Wh]]-Table2[[#This Row],[Target Yield Wh]])/Table2[[#This Row],[Target Yield Wh]] * 100</f>
        <v>-5.9994950451303417</v>
      </c>
      <c r="J1388" s="8">
        <f>SUM(Table2[[#This Row],[Total Yield in Wh]]-Table2[[#This Row],[Target Yield Wh]])</f>
        <v>-11406</v>
      </c>
      <c r="K1388" s="9">
        <f>Table2[[#This Row],[Total Yield in Wh]]*0.001*0.1</f>
        <v>17.871000000000002</v>
      </c>
    </row>
    <row r="1389" spans="1:11">
      <c r="A1389" s="8">
        <f t="shared" si="22"/>
        <v>2019</v>
      </c>
      <c r="B1389" s="8">
        <f>MONTH(Table2[[#This Row],[Date]])</f>
        <v>6</v>
      </c>
      <c r="C1389" s="10">
        <v>43629</v>
      </c>
      <c r="D1389" s="8">
        <v>258240</v>
      </c>
      <c r="E1389" s="8">
        <v>190116</v>
      </c>
      <c r="F1389" s="8">
        <v>7.38</v>
      </c>
      <c r="G1389" s="8">
        <v>8.4700000000000006</v>
      </c>
      <c r="H1389" s="8">
        <v>6.24</v>
      </c>
      <c r="I1389" s="9">
        <f>(Table2[[#This Row],[Total Yield in Wh]]-Table2[[#This Row],[Target Yield Wh]])/Table2[[#This Row],[Target Yield Wh]] * 100</f>
        <v>35.832859938143031</v>
      </c>
      <c r="J1389" s="8">
        <f>SUM(Table2[[#This Row],[Total Yield in Wh]]-Table2[[#This Row],[Target Yield Wh]])</f>
        <v>68124</v>
      </c>
      <c r="K1389" s="9">
        <f>Table2[[#This Row],[Total Yield in Wh]]*0.001*0.1</f>
        <v>25.824000000000002</v>
      </c>
    </row>
    <row r="1390" spans="1:11">
      <c r="A1390" s="8">
        <f t="shared" si="22"/>
        <v>2019</v>
      </c>
      <c r="B1390" s="8">
        <f>MONTH(Table2[[#This Row],[Date]])</f>
        <v>6</v>
      </c>
      <c r="C1390" s="10">
        <v>43628</v>
      </c>
      <c r="D1390" s="8">
        <v>35680</v>
      </c>
      <c r="E1390" s="8">
        <v>190116</v>
      </c>
      <c r="F1390" s="8">
        <v>1.02</v>
      </c>
      <c r="G1390" s="8">
        <v>1.17</v>
      </c>
      <c r="H1390" s="8">
        <v>6.24</v>
      </c>
      <c r="I1390" s="9">
        <f>(Table2[[#This Row],[Total Yield in Wh]]-Table2[[#This Row],[Target Yield Wh]])/Table2[[#This Row],[Target Yield Wh]] * 100</f>
        <v>-81.232510677691522</v>
      </c>
      <c r="J1390" s="8">
        <f>SUM(Table2[[#This Row],[Total Yield in Wh]]-Table2[[#This Row],[Target Yield Wh]])</f>
        <v>-154436</v>
      </c>
      <c r="K1390" s="9">
        <f>Table2[[#This Row],[Total Yield in Wh]]*0.001*0.1</f>
        <v>3.5680000000000001</v>
      </c>
    </row>
    <row r="1391" spans="1:11">
      <c r="A1391" s="8">
        <f t="shared" si="22"/>
        <v>2019</v>
      </c>
      <c r="B1391" s="8">
        <f>MONTH(Table2[[#This Row],[Date]])</f>
        <v>6</v>
      </c>
      <c r="C1391" s="10">
        <v>43627</v>
      </c>
      <c r="D1391" s="8">
        <v>153370</v>
      </c>
      <c r="E1391" s="8">
        <v>190116</v>
      </c>
      <c r="F1391" s="8">
        <v>4.38</v>
      </c>
      <c r="G1391" s="8">
        <v>5.03</v>
      </c>
      <c r="H1391" s="8">
        <v>6.24</v>
      </c>
      <c r="I1391" s="9">
        <f>(Table2[[#This Row],[Total Yield in Wh]]-Table2[[#This Row],[Target Yield Wh]])/Table2[[#This Row],[Target Yield Wh]] * 100</f>
        <v>-19.328199625491806</v>
      </c>
      <c r="J1391" s="8">
        <f>SUM(Table2[[#This Row],[Total Yield in Wh]]-Table2[[#This Row],[Target Yield Wh]])</f>
        <v>-36746</v>
      </c>
      <c r="K1391" s="9">
        <f>Table2[[#This Row],[Total Yield in Wh]]*0.001*0.1</f>
        <v>15.337000000000002</v>
      </c>
    </row>
    <row r="1392" spans="1:11">
      <c r="A1392" s="8">
        <f t="shared" si="22"/>
        <v>2019</v>
      </c>
      <c r="B1392" s="8">
        <f>MONTH(Table2[[#This Row],[Date]])</f>
        <v>6</v>
      </c>
      <c r="C1392" s="10">
        <v>43626</v>
      </c>
      <c r="D1392" s="8">
        <v>253730</v>
      </c>
      <c r="E1392" s="8">
        <v>190116</v>
      </c>
      <c r="F1392" s="8">
        <v>7.25</v>
      </c>
      <c r="G1392" s="8">
        <v>8.32</v>
      </c>
      <c r="H1392" s="8">
        <v>6.24</v>
      </c>
      <c r="I1392" s="9">
        <f>(Table2[[#This Row],[Total Yield in Wh]]-Table2[[#This Row],[Target Yield Wh]])/Table2[[#This Row],[Target Yield Wh]] * 100</f>
        <v>33.460624040059756</v>
      </c>
      <c r="J1392" s="8">
        <f>SUM(Table2[[#This Row],[Total Yield in Wh]]-Table2[[#This Row],[Target Yield Wh]])</f>
        <v>63614</v>
      </c>
      <c r="K1392" s="9">
        <f>Table2[[#This Row],[Total Yield in Wh]]*0.001*0.1</f>
        <v>25.373000000000005</v>
      </c>
    </row>
    <row r="1393" spans="1:11">
      <c r="A1393" s="8">
        <f t="shared" si="22"/>
        <v>2019</v>
      </c>
      <c r="B1393" s="8">
        <f>MONTH(Table2[[#This Row],[Date]])</f>
        <v>6</v>
      </c>
      <c r="C1393" s="10">
        <v>43625</v>
      </c>
      <c r="D1393" s="8">
        <v>133010</v>
      </c>
      <c r="E1393" s="8">
        <v>190116</v>
      </c>
      <c r="F1393" s="8">
        <v>3.8</v>
      </c>
      <c r="G1393" s="8">
        <v>4.3600000000000003</v>
      </c>
      <c r="H1393" s="8">
        <v>6.24</v>
      </c>
      <c r="I1393" s="9">
        <f>(Table2[[#This Row],[Total Yield in Wh]]-Table2[[#This Row],[Target Yield Wh]])/Table2[[#This Row],[Target Yield Wh]] * 100</f>
        <v>-30.037450819499671</v>
      </c>
      <c r="J1393" s="8">
        <f>SUM(Table2[[#This Row],[Total Yield in Wh]]-Table2[[#This Row],[Target Yield Wh]])</f>
        <v>-57106</v>
      </c>
      <c r="K1393" s="9">
        <f>Table2[[#This Row],[Total Yield in Wh]]*0.001*0.1</f>
        <v>13.301</v>
      </c>
    </row>
    <row r="1394" spans="1:11">
      <c r="A1394" s="8">
        <f t="shared" si="22"/>
        <v>2019</v>
      </c>
      <c r="B1394" s="8">
        <f>MONTH(Table2[[#This Row],[Date]])</f>
        <v>6</v>
      </c>
      <c r="C1394" s="10">
        <v>43624</v>
      </c>
      <c r="D1394" s="8">
        <v>238260</v>
      </c>
      <c r="E1394" s="8">
        <v>190116</v>
      </c>
      <c r="F1394" s="8">
        <v>6.81</v>
      </c>
      <c r="G1394" s="8">
        <v>7.81</v>
      </c>
      <c r="H1394" s="8">
        <v>6.24</v>
      </c>
      <c r="I1394" s="9">
        <f>(Table2[[#This Row],[Total Yield in Wh]]-Table2[[#This Row],[Target Yield Wh]])/Table2[[#This Row],[Target Yield Wh]] * 100</f>
        <v>25.323486713374994</v>
      </c>
      <c r="J1394" s="8">
        <f>SUM(Table2[[#This Row],[Total Yield in Wh]]-Table2[[#This Row],[Target Yield Wh]])</f>
        <v>48144</v>
      </c>
      <c r="K1394" s="9">
        <f>Table2[[#This Row],[Total Yield in Wh]]*0.001*0.1</f>
        <v>23.826000000000001</v>
      </c>
    </row>
    <row r="1395" spans="1:11">
      <c r="A1395" s="8">
        <f t="shared" si="22"/>
        <v>2019</v>
      </c>
      <c r="B1395" s="8">
        <f>MONTH(Table2[[#This Row],[Date]])</f>
        <v>6</v>
      </c>
      <c r="C1395" s="10">
        <v>43623</v>
      </c>
      <c r="D1395" s="8">
        <v>244970</v>
      </c>
      <c r="E1395" s="8">
        <v>190116</v>
      </c>
      <c r="F1395" s="8">
        <v>7</v>
      </c>
      <c r="G1395" s="8">
        <v>8.0399999999999991</v>
      </c>
      <c r="H1395" s="8">
        <v>6.24</v>
      </c>
      <c r="I1395" s="9">
        <f>(Table2[[#This Row],[Total Yield in Wh]]-Table2[[#This Row],[Target Yield Wh]])/Table2[[#This Row],[Target Yield Wh]] * 100</f>
        <v>28.852910854425716</v>
      </c>
      <c r="J1395" s="8">
        <f>SUM(Table2[[#This Row],[Total Yield in Wh]]-Table2[[#This Row],[Target Yield Wh]])</f>
        <v>54854</v>
      </c>
      <c r="K1395" s="9">
        <f>Table2[[#This Row],[Total Yield in Wh]]*0.001*0.1</f>
        <v>24.497</v>
      </c>
    </row>
    <row r="1396" spans="1:11">
      <c r="A1396" s="8">
        <f t="shared" si="22"/>
        <v>2019</v>
      </c>
      <c r="B1396" s="8">
        <f>MONTH(Table2[[#This Row],[Date]])</f>
        <v>6</v>
      </c>
      <c r="C1396" s="10">
        <v>43622</v>
      </c>
      <c r="D1396" s="8">
        <v>227830</v>
      </c>
      <c r="E1396" s="8">
        <v>190116</v>
      </c>
      <c r="F1396" s="8">
        <v>6.51</v>
      </c>
      <c r="G1396" s="8">
        <v>7.47</v>
      </c>
      <c r="H1396" s="8">
        <v>6.24</v>
      </c>
      <c r="I1396" s="9">
        <f>(Table2[[#This Row],[Total Yield in Wh]]-Table2[[#This Row],[Target Yield Wh]])/Table2[[#This Row],[Target Yield Wh]] * 100</f>
        <v>19.837362452397482</v>
      </c>
      <c r="J1396" s="8">
        <f>SUM(Table2[[#This Row],[Total Yield in Wh]]-Table2[[#This Row],[Target Yield Wh]])</f>
        <v>37714</v>
      </c>
      <c r="K1396" s="9">
        <f>Table2[[#This Row],[Total Yield in Wh]]*0.001*0.1</f>
        <v>22.783000000000001</v>
      </c>
    </row>
    <row r="1397" spans="1:11">
      <c r="A1397" s="8">
        <f t="shared" si="22"/>
        <v>2019</v>
      </c>
      <c r="B1397" s="8">
        <f>MONTH(Table2[[#This Row],[Date]])</f>
        <v>6</v>
      </c>
      <c r="C1397" s="10">
        <v>43621</v>
      </c>
      <c r="D1397" s="8">
        <v>230900</v>
      </c>
      <c r="E1397" s="8">
        <v>190116</v>
      </c>
      <c r="F1397" s="8">
        <v>6.6</v>
      </c>
      <c r="G1397" s="8">
        <v>7.57</v>
      </c>
      <c r="H1397" s="8">
        <v>6.24</v>
      </c>
      <c r="I1397" s="9">
        <f>(Table2[[#This Row],[Total Yield in Wh]]-Table2[[#This Row],[Target Yield Wh]])/Table2[[#This Row],[Target Yield Wh]] * 100</f>
        <v>21.452166045992975</v>
      </c>
      <c r="J1397" s="8">
        <f>SUM(Table2[[#This Row],[Total Yield in Wh]]-Table2[[#This Row],[Target Yield Wh]])</f>
        <v>40784</v>
      </c>
      <c r="K1397" s="9">
        <f>Table2[[#This Row],[Total Yield in Wh]]*0.001*0.1</f>
        <v>23.090000000000003</v>
      </c>
    </row>
    <row r="1398" spans="1:11">
      <c r="A1398" s="8">
        <f t="shared" si="22"/>
        <v>2019</v>
      </c>
      <c r="B1398" s="8">
        <f>MONTH(Table2[[#This Row],[Date]])</f>
        <v>6</v>
      </c>
      <c r="C1398" s="10">
        <v>43620</v>
      </c>
      <c r="D1398" s="8">
        <v>132550</v>
      </c>
      <c r="E1398" s="8">
        <v>190116</v>
      </c>
      <c r="F1398" s="8">
        <v>3.79</v>
      </c>
      <c r="G1398" s="8">
        <v>4.3499999999999996</v>
      </c>
      <c r="H1398" s="8">
        <v>6.24</v>
      </c>
      <c r="I1398" s="9">
        <f>(Table2[[#This Row],[Total Yield in Wh]]-Table2[[#This Row],[Target Yield Wh]])/Table2[[#This Row],[Target Yield Wh]] * 100</f>
        <v>-30.279408361211051</v>
      </c>
      <c r="J1398" s="8">
        <f>SUM(Table2[[#This Row],[Total Yield in Wh]]-Table2[[#This Row],[Target Yield Wh]])</f>
        <v>-57566</v>
      </c>
      <c r="K1398" s="9">
        <f>Table2[[#This Row],[Total Yield in Wh]]*0.001*0.1</f>
        <v>13.255000000000003</v>
      </c>
    </row>
    <row r="1399" spans="1:11">
      <c r="A1399" s="8">
        <f t="shared" si="22"/>
        <v>2019</v>
      </c>
      <c r="B1399" s="8">
        <f>MONTH(Table2[[#This Row],[Date]])</f>
        <v>6</v>
      </c>
      <c r="C1399" s="10">
        <v>43619</v>
      </c>
      <c r="D1399" s="8">
        <v>186870</v>
      </c>
      <c r="E1399" s="8">
        <v>190116</v>
      </c>
      <c r="F1399" s="8">
        <v>5.34</v>
      </c>
      <c r="G1399" s="8">
        <v>6.13</v>
      </c>
      <c r="H1399" s="8">
        <v>6.24</v>
      </c>
      <c r="I1399" s="9">
        <f>(Table2[[#This Row],[Total Yield in Wh]]-Table2[[#This Row],[Target Yield Wh]])/Table2[[#This Row],[Target Yield Wh]] * 100</f>
        <v>-1.7073786530328852</v>
      </c>
      <c r="J1399" s="8">
        <f>SUM(Table2[[#This Row],[Total Yield in Wh]]-Table2[[#This Row],[Target Yield Wh]])</f>
        <v>-3246</v>
      </c>
      <c r="K1399" s="9">
        <f>Table2[[#This Row],[Total Yield in Wh]]*0.001*0.1</f>
        <v>18.687000000000001</v>
      </c>
    </row>
    <row r="1400" spans="1:11">
      <c r="A1400" s="8">
        <f t="shared" si="22"/>
        <v>2019</v>
      </c>
      <c r="B1400" s="8">
        <f>MONTH(Table2[[#This Row],[Date]])</f>
        <v>6</v>
      </c>
      <c r="C1400" s="10">
        <v>43618</v>
      </c>
      <c r="D1400" s="8">
        <v>235580</v>
      </c>
      <c r="E1400" s="8">
        <v>190116</v>
      </c>
      <c r="F1400" s="8">
        <v>6.73</v>
      </c>
      <c r="G1400" s="8">
        <v>7.73</v>
      </c>
      <c r="H1400" s="8">
        <v>6.24</v>
      </c>
      <c r="I1400" s="9">
        <f>(Table2[[#This Row],[Total Yield in Wh]]-Table2[[#This Row],[Target Yield Wh]])/Table2[[#This Row],[Target Yield Wh]] * 100</f>
        <v>23.913821035578277</v>
      </c>
      <c r="J1400" s="8">
        <f>SUM(Table2[[#This Row],[Total Yield in Wh]]-Table2[[#This Row],[Target Yield Wh]])</f>
        <v>45464</v>
      </c>
      <c r="K1400" s="9">
        <f>Table2[[#This Row],[Total Yield in Wh]]*0.001*0.1</f>
        <v>23.558000000000003</v>
      </c>
    </row>
    <row r="1401" spans="1:11">
      <c r="A1401" s="8">
        <f t="shared" si="22"/>
        <v>2019</v>
      </c>
      <c r="B1401" s="8">
        <f>MONTH(Table2[[#This Row],[Date]])</f>
        <v>6</v>
      </c>
      <c r="C1401" s="10">
        <v>43617</v>
      </c>
      <c r="D1401" s="8">
        <v>106420</v>
      </c>
      <c r="E1401" s="8">
        <v>190116</v>
      </c>
      <c r="F1401" s="8">
        <v>3.04</v>
      </c>
      <c r="G1401" s="8">
        <v>3.49</v>
      </c>
      <c r="H1401" s="8">
        <v>6.24</v>
      </c>
      <c r="I1401" s="9">
        <f>(Table2[[#This Row],[Total Yield in Wh]]-Table2[[#This Row],[Target Yield Wh]])/Table2[[#This Row],[Target Yield Wh]] * 100</f>
        <v>-44.02364871972901</v>
      </c>
      <c r="J1401" s="8">
        <f>SUM(Table2[[#This Row],[Total Yield in Wh]]-Table2[[#This Row],[Target Yield Wh]])</f>
        <v>-83696</v>
      </c>
      <c r="K1401" s="9">
        <f>Table2[[#This Row],[Total Yield in Wh]]*0.001*0.1</f>
        <v>10.642000000000001</v>
      </c>
    </row>
    <row r="1402" spans="1:11">
      <c r="A1402" s="8">
        <f t="shared" si="22"/>
        <v>2019</v>
      </c>
      <c r="B1402" s="8">
        <f>MONTH(Table2[[#This Row],[Date]])</f>
        <v>5</v>
      </c>
      <c r="C1402" s="10">
        <v>43616</v>
      </c>
      <c r="D1402" s="8">
        <v>214660</v>
      </c>
      <c r="E1402" s="8">
        <v>171717</v>
      </c>
      <c r="F1402" s="8">
        <v>6.14</v>
      </c>
      <c r="G1402" s="8">
        <v>7.04</v>
      </c>
      <c r="H1402" s="8">
        <v>5.63</v>
      </c>
      <c r="I1402" s="9">
        <f>(Table2[[#This Row],[Total Yield in Wh]]-Table2[[#This Row],[Target Yield Wh]])/Table2[[#This Row],[Target Yield Wh]] * 100</f>
        <v>25.008007360948536</v>
      </c>
      <c r="J1402" s="8">
        <f>SUM(Table2[[#This Row],[Total Yield in Wh]]-Table2[[#This Row],[Target Yield Wh]])</f>
        <v>42943</v>
      </c>
      <c r="K1402" s="9">
        <f>Table2[[#This Row],[Total Yield in Wh]]*0.001*0.1</f>
        <v>21.466000000000001</v>
      </c>
    </row>
    <row r="1403" spans="1:11">
      <c r="A1403" s="8">
        <f t="shared" si="22"/>
        <v>2019</v>
      </c>
      <c r="B1403" s="8">
        <f>MONTH(Table2[[#This Row],[Date]])</f>
        <v>5</v>
      </c>
      <c r="C1403" s="10">
        <v>43615</v>
      </c>
      <c r="D1403" s="8">
        <v>159800</v>
      </c>
      <c r="E1403" s="8">
        <v>171717</v>
      </c>
      <c r="F1403" s="8">
        <v>4.57</v>
      </c>
      <c r="G1403" s="8">
        <v>5.24</v>
      </c>
      <c r="H1403" s="8">
        <v>5.63</v>
      </c>
      <c r="I1403" s="9">
        <f>(Table2[[#This Row],[Total Yield in Wh]]-Table2[[#This Row],[Target Yield Wh]])/Table2[[#This Row],[Target Yield Wh]] * 100</f>
        <v>-6.9399069399069395</v>
      </c>
      <c r="J1403" s="8">
        <f>SUM(Table2[[#This Row],[Total Yield in Wh]]-Table2[[#This Row],[Target Yield Wh]])</f>
        <v>-11917</v>
      </c>
      <c r="K1403" s="9">
        <f>Table2[[#This Row],[Total Yield in Wh]]*0.001*0.1</f>
        <v>15.980000000000002</v>
      </c>
    </row>
    <row r="1404" spans="1:11">
      <c r="A1404" s="8">
        <f t="shared" si="22"/>
        <v>2019</v>
      </c>
      <c r="B1404" s="8">
        <f>MONTH(Table2[[#This Row],[Date]])</f>
        <v>5</v>
      </c>
      <c r="C1404" s="10">
        <v>43614</v>
      </c>
      <c r="D1404" s="8">
        <v>146790</v>
      </c>
      <c r="E1404" s="8">
        <v>171717</v>
      </c>
      <c r="F1404" s="8">
        <v>4.2</v>
      </c>
      <c r="G1404" s="8">
        <v>4.8099999999999996</v>
      </c>
      <c r="H1404" s="8">
        <v>5.63</v>
      </c>
      <c r="I1404" s="9">
        <f>(Table2[[#This Row],[Total Yield in Wh]]-Table2[[#This Row],[Target Yield Wh]])/Table2[[#This Row],[Target Yield Wh]] * 100</f>
        <v>-14.516326281032162</v>
      </c>
      <c r="J1404" s="8">
        <f>SUM(Table2[[#This Row],[Total Yield in Wh]]-Table2[[#This Row],[Target Yield Wh]])</f>
        <v>-24927</v>
      </c>
      <c r="K1404" s="9">
        <f>Table2[[#This Row],[Total Yield in Wh]]*0.001*0.1</f>
        <v>14.679</v>
      </c>
    </row>
    <row r="1405" spans="1:11">
      <c r="A1405" s="8">
        <f t="shared" si="22"/>
        <v>2019</v>
      </c>
      <c r="B1405" s="8">
        <f>MONTH(Table2[[#This Row],[Date]])</f>
        <v>5</v>
      </c>
      <c r="C1405" s="10">
        <v>43613</v>
      </c>
      <c r="D1405" s="8">
        <v>72420</v>
      </c>
      <c r="E1405" s="8">
        <v>171717</v>
      </c>
      <c r="F1405" s="8">
        <v>2.0699999999999998</v>
      </c>
      <c r="G1405" s="8">
        <v>2.38</v>
      </c>
      <c r="H1405" s="8">
        <v>5.63</v>
      </c>
      <c r="I1405" s="9">
        <f>(Table2[[#This Row],[Total Yield in Wh]]-Table2[[#This Row],[Target Yield Wh]])/Table2[[#This Row],[Target Yield Wh]] * 100</f>
        <v>-57.825957825957829</v>
      </c>
      <c r="J1405" s="8">
        <f>SUM(Table2[[#This Row],[Total Yield in Wh]]-Table2[[#This Row],[Target Yield Wh]])</f>
        <v>-99297</v>
      </c>
      <c r="K1405" s="9">
        <f>Table2[[#This Row],[Total Yield in Wh]]*0.001*0.1</f>
        <v>7.2420000000000009</v>
      </c>
    </row>
    <row r="1406" spans="1:11">
      <c r="A1406" s="8">
        <f t="shared" si="22"/>
        <v>2019</v>
      </c>
      <c r="B1406" s="8">
        <f>MONTH(Table2[[#This Row],[Date]])</f>
        <v>5</v>
      </c>
      <c r="C1406" s="10">
        <v>43612</v>
      </c>
      <c r="D1406" s="8">
        <v>71430</v>
      </c>
      <c r="E1406" s="8">
        <v>171717</v>
      </c>
      <c r="F1406" s="8">
        <v>2.04</v>
      </c>
      <c r="G1406" s="8">
        <v>2.34</v>
      </c>
      <c r="H1406" s="8">
        <v>5.63</v>
      </c>
      <c r="I1406" s="9">
        <f>(Table2[[#This Row],[Total Yield in Wh]]-Table2[[#This Row],[Target Yield Wh]])/Table2[[#This Row],[Target Yield Wh]] * 100</f>
        <v>-58.402487814252524</v>
      </c>
      <c r="J1406" s="8">
        <f>SUM(Table2[[#This Row],[Total Yield in Wh]]-Table2[[#This Row],[Target Yield Wh]])</f>
        <v>-100287</v>
      </c>
      <c r="K1406" s="9">
        <f>Table2[[#This Row],[Total Yield in Wh]]*0.001*0.1</f>
        <v>7.1430000000000007</v>
      </c>
    </row>
    <row r="1407" spans="1:11">
      <c r="A1407" s="8">
        <f t="shared" si="22"/>
        <v>2019</v>
      </c>
      <c r="B1407" s="8">
        <f>MONTH(Table2[[#This Row],[Date]])</f>
        <v>5</v>
      </c>
      <c r="C1407" s="10">
        <v>43611</v>
      </c>
      <c r="D1407" s="8">
        <v>221550</v>
      </c>
      <c r="E1407" s="8">
        <v>171717</v>
      </c>
      <c r="F1407" s="8">
        <v>6.33</v>
      </c>
      <c r="G1407" s="8">
        <v>7.27</v>
      </c>
      <c r="H1407" s="8">
        <v>5.63</v>
      </c>
      <c r="I1407" s="9">
        <f>(Table2[[#This Row],[Total Yield in Wh]]-Table2[[#This Row],[Target Yield Wh]])/Table2[[#This Row],[Target Yield Wh]] * 100</f>
        <v>29.020423138070196</v>
      </c>
      <c r="J1407" s="8">
        <f>SUM(Table2[[#This Row],[Total Yield in Wh]]-Table2[[#This Row],[Target Yield Wh]])</f>
        <v>49833</v>
      </c>
      <c r="K1407" s="9">
        <f>Table2[[#This Row],[Total Yield in Wh]]*0.001*0.1</f>
        <v>22.155000000000001</v>
      </c>
    </row>
    <row r="1408" spans="1:11">
      <c r="A1408" s="8">
        <f t="shared" si="22"/>
        <v>2019</v>
      </c>
      <c r="B1408" s="8">
        <f>MONTH(Table2[[#This Row],[Date]])</f>
        <v>5</v>
      </c>
      <c r="C1408" s="10">
        <v>43610</v>
      </c>
      <c r="D1408" s="8">
        <v>205510</v>
      </c>
      <c r="E1408" s="8">
        <v>171717</v>
      </c>
      <c r="F1408" s="8">
        <v>5.88</v>
      </c>
      <c r="G1408" s="8">
        <v>6.74</v>
      </c>
      <c r="H1408" s="8">
        <v>5.63</v>
      </c>
      <c r="I1408" s="9">
        <f>(Table2[[#This Row],[Total Yield in Wh]]-Table2[[#This Row],[Target Yield Wh]])/Table2[[#This Row],[Target Yield Wh]] * 100</f>
        <v>19.67947262064909</v>
      </c>
      <c r="J1408" s="8">
        <f>SUM(Table2[[#This Row],[Total Yield in Wh]]-Table2[[#This Row],[Target Yield Wh]])</f>
        <v>33793</v>
      </c>
      <c r="K1408" s="9">
        <f>Table2[[#This Row],[Total Yield in Wh]]*0.001*0.1</f>
        <v>20.551000000000002</v>
      </c>
    </row>
    <row r="1409" spans="1:11">
      <c r="A1409" s="8">
        <f t="shared" si="22"/>
        <v>2019</v>
      </c>
      <c r="B1409" s="8">
        <f>MONTH(Table2[[#This Row],[Date]])</f>
        <v>5</v>
      </c>
      <c r="C1409" s="10">
        <v>43609</v>
      </c>
      <c r="D1409" s="8">
        <v>109190</v>
      </c>
      <c r="E1409" s="8">
        <v>171717</v>
      </c>
      <c r="F1409" s="8">
        <v>3.12</v>
      </c>
      <c r="G1409" s="8">
        <v>3.58</v>
      </c>
      <c r="H1409" s="8">
        <v>5.63</v>
      </c>
      <c r="I1409" s="9">
        <f>(Table2[[#This Row],[Total Yield in Wh]]-Table2[[#This Row],[Target Yield Wh]])/Table2[[#This Row],[Target Yield Wh]] * 100</f>
        <v>-36.412818765759944</v>
      </c>
      <c r="J1409" s="8">
        <f>SUM(Table2[[#This Row],[Total Yield in Wh]]-Table2[[#This Row],[Target Yield Wh]])</f>
        <v>-62527</v>
      </c>
      <c r="K1409" s="9">
        <f>Table2[[#This Row],[Total Yield in Wh]]*0.001*0.1</f>
        <v>10.919</v>
      </c>
    </row>
    <row r="1410" spans="1:11">
      <c r="A1410" s="8">
        <f t="shared" si="22"/>
        <v>2019</v>
      </c>
      <c r="B1410" s="8">
        <f>MONTH(Table2[[#This Row],[Date]])</f>
        <v>5</v>
      </c>
      <c r="C1410" s="10">
        <v>43608</v>
      </c>
      <c r="D1410" s="8">
        <v>253300</v>
      </c>
      <c r="E1410" s="8">
        <v>171717</v>
      </c>
      <c r="F1410" s="8">
        <v>7.24</v>
      </c>
      <c r="G1410" s="8">
        <v>8.31</v>
      </c>
      <c r="H1410" s="8">
        <v>5.63</v>
      </c>
      <c r="I1410" s="9">
        <f>(Table2[[#This Row],[Total Yield in Wh]]-Table2[[#This Row],[Target Yield Wh]])/Table2[[#This Row],[Target Yield Wh]] * 100</f>
        <v>47.510147510147512</v>
      </c>
      <c r="J1410" s="8">
        <f>SUM(Table2[[#This Row],[Total Yield in Wh]]-Table2[[#This Row],[Target Yield Wh]])</f>
        <v>81583</v>
      </c>
      <c r="K1410" s="9">
        <f>Table2[[#This Row],[Total Yield in Wh]]*0.001*0.1</f>
        <v>25.330000000000002</v>
      </c>
    </row>
    <row r="1411" spans="1:11">
      <c r="A1411" s="8">
        <f t="shared" ref="A1411:A1474" si="23">YEAR(C1411)</f>
        <v>2019</v>
      </c>
      <c r="B1411" s="8">
        <f>MONTH(Table2[[#This Row],[Date]])</f>
        <v>5</v>
      </c>
      <c r="C1411" s="10">
        <v>43607</v>
      </c>
      <c r="D1411" s="8">
        <v>175620</v>
      </c>
      <c r="E1411" s="8">
        <v>171717</v>
      </c>
      <c r="F1411" s="8">
        <v>5.0199999999999996</v>
      </c>
      <c r="G1411" s="8">
        <v>5.76</v>
      </c>
      <c r="H1411" s="8">
        <v>5.63</v>
      </c>
      <c r="I1411" s="9">
        <f>(Table2[[#This Row],[Total Yield in Wh]]-Table2[[#This Row],[Target Yield Wh]])/Table2[[#This Row],[Target Yield Wh]] * 100</f>
        <v>2.2729258023375674</v>
      </c>
      <c r="J1411" s="8">
        <f>SUM(Table2[[#This Row],[Total Yield in Wh]]-Table2[[#This Row],[Target Yield Wh]])</f>
        <v>3903</v>
      </c>
      <c r="K1411" s="9">
        <f>Table2[[#This Row],[Total Yield in Wh]]*0.001*0.1</f>
        <v>17.562000000000001</v>
      </c>
    </row>
    <row r="1412" spans="1:11">
      <c r="A1412" s="8">
        <f t="shared" si="23"/>
        <v>2019</v>
      </c>
      <c r="B1412" s="8">
        <f>MONTH(Table2[[#This Row],[Date]])</f>
        <v>5</v>
      </c>
      <c r="C1412" s="10">
        <v>43606</v>
      </c>
      <c r="D1412" s="8">
        <v>73930</v>
      </c>
      <c r="E1412" s="8">
        <v>171717</v>
      </c>
      <c r="F1412" s="8">
        <v>2.11</v>
      </c>
      <c r="G1412" s="8">
        <v>2.42</v>
      </c>
      <c r="H1412" s="8">
        <v>5.63</v>
      </c>
      <c r="I1412" s="9">
        <f>(Table2[[#This Row],[Total Yield in Wh]]-Table2[[#This Row],[Target Yield Wh]])/Table2[[#This Row],[Target Yield Wh]] * 100</f>
        <v>-56.946604005427538</v>
      </c>
      <c r="J1412" s="8">
        <f>SUM(Table2[[#This Row],[Total Yield in Wh]]-Table2[[#This Row],[Target Yield Wh]])</f>
        <v>-97787</v>
      </c>
      <c r="K1412" s="9">
        <f>Table2[[#This Row],[Total Yield in Wh]]*0.001*0.1</f>
        <v>7.3930000000000007</v>
      </c>
    </row>
    <row r="1413" spans="1:11">
      <c r="A1413" s="8">
        <f t="shared" si="23"/>
        <v>2019</v>
      </c>
      <c r="B1413" s="8">
        <f>MONTH(Table2[[#This Row],[Date]])</f>
        <v>5</v>
      </c>
      <c r="C1413" s="10">
        <v>43605</v>
      </c>
      <c r="D1413" s="8">
        <v>141060</v>
      </c>
      <c r="E1413" s="8">
        <v>171717</v>
      </c>
      <c r="F1413" s="8">
        <v>4.03</v>
      </c>
      <c r="G1413" s="8">
        <v>4.63</v>
      </c>
      <c r="H1413" s="8">
        <v>5.63</v>
      </c>
      <c r="I1413" s="9">
        <f>(Table2[[#This Row],[Total Yield in Wh]]-Table2[[#This Row],[Target Yield Wh]])/Table2[[#This Row],[Target Yield Wh]] * 100</f>
        <v>-17.853211970859029</v>
      </c>
      <c r="J1413" s="8">
        <f>SUM(Table2[[#This Row],[Total Yield in Wh]]-Table2[[#This Row],[Target Yield Wh]])</f>
        <v>-30657</v>
      </c>
      <c r="K1413" s="9">
        <f>Table2[[#This Row],[Total Yield in Wh]]*0.001*0.1</f>
        <v>14.106000000000002</v>
      </c>
    </row>
    <row r="1414" spans="1:11">
      <c r="A1414" s="8">
        <f t="shared" si="23"/>
        <v>2019</v>
      </c>
      <c r="B1414" s="8">
        <f>MONTH(Table2[[#This Row],[Date]])</f>
        <v>5</v>
      </c>
      <c r="C1414" s="10">
        <v>43604</v>
      </c>
      <c r="D1414" s="8">
        <v>113980</v>
      </c>
      <c r="E1414" s="8">
        <v>171717</v>
      </c>
      <c r="F1414" s="8">
        <v>3.26</v>
      </c>
      <c r="G1414" s="8">
        <v>3.74</v>
      </c>
      <c r="H1414" s="8">
        <v>5.63</v>
      </c>
      <c r="I1414" s="9">
        <f>(Table2[[#This Row],[Total Yield in Wh]]-Table2[[#This Row],[Target Yield Wh]])/Table2[[#This Row],[Target Yield Wh]] * 100</f>
        <v>-33.62334538805127</v>
      </c>
      <c r="J1414" s="8">
        <f>SUM(Table2[[#This Row],[Total Yield in Wh]]-Table2[[#This Row],[Target Yield Wh]])</f>
        <v>-57737</v>
      </c>
      <c r="K1414" s="9">
        <f>Table2[[#This Row],[Total Yield in Wh]]*0.001*0.1</f>
        <v>11.398000000000001</v>
      </c>
    </row>
    <row r="1415" spans="1:11">
      <c r="A1415" s="8">
        <f t="shared" si="23"/>
        <v>2019</v>
      </c>
      <c r="B1415" s="8">
        <f>MONTH(Table2[[#This Row],[Date]])</f>
        <v>5</v>
      </c>
      <c r="C1415" s="10">
        <v>43603</v>
      </c>
      <c r="D1415" s="8">
        <v>78340</v>
      </c>
      <c r="E1415" s="8">
        <v>171717</v>
      </c>
      <c r="F1415" s="8">
        <v>2.2400000000000002</v>
      </c>
      <c r="G1415" s="8">
        <v>2.57</v>
      </c>
      <c r="H1415" s="8">
        <v>5.63</v>
      </c>
      <c r="I1415" s="9">
        <f>(Table2[[#This Row],[Total Yield in Wh]]-Table2[[#This Row],[Target Yield Wh]])/Table2[[#This Row],[Target Yield Wh]] * 100</f>
        <v>-54.378424966660269</v>
      </c>
      <c r="J1415" s="8">
        <f>SUM(Table2[[#This Row],[Total Yield in Wh]]-Table2[[#This Row],[Target Yield Wh]])</f>
        <v>-93377</v>
      </c>
      <c r="K1415" s="9">
        <f>Table2[[#This Row],[Total Yield in Wh]]*0.001*0.1</f>
        <v>7.8340000000000005</v>
      </c>
    </row>
    <row r="1416" spans="1:11">
      <c r="A1416" s="8">
        <f t="shared" si="23"/>
        <v>2019</v>
      </c>
      <c r="B1416" s="8">
        <f>MONTH(Table2[[#This Row],[Date]])</f>
        <v>5</v>
      </c>
      <c r="C1416" s="10">
        <v>43602</v>
      </c>
      <c r="D1416" s="8">
        <v>74150</v>
      </c>
      <c r="E1416" s="8">
        <v>171717</v>
      </c>
      <c r="F1416" s="8">
        <v>2.12</v>
      </c>
      <c r="G1416" s="8">
        <v>2.4300000000000002</v>
      </c>
      <c r="H1416" s="8">
        <v>5.63</v>
      </c>
      <c r="I1416" s="9">
        <f>(Table2[[#This Row],[Total Yield in Wh]]-Table2[[#This Row],[Target Yield Wh]])/Table2[[#This Row],[Target Yield Wh]] * 100</f>
        <v>-56.818486230250933</v>
      </c>
      <c r="J1416" s="8">
        <f>SUM(Table2[[#This Row],[Total Yield in Wh]]-Table2[[#This Row],[Target Yield Wh]])</f>
        <v>-97567</v>
      </c>
      <c r="K1416" s="9">
        <f>Table2[[#This Row],[Total Yield in Wh]]*0.001*0.1</f>
        <v>7.4150000000000009</v>
      </c>
    </row>
    <row r="1417" spans="1:11">
      <c r="A1417" s="8">
        <f t="shared" si="23"/>
        <v>2019</v>
      </c>
      <c r="B1417" s="8">
        <f>MONTH(Table2[[#This Row],[Date]])</f>
        <v>5</v>
      </c>
      <c r="C1417" s="10">
        <v>43601</v>
      </c>
      <c r="D1417" s="8">
        <v>89200</v>
      </c>
      <c r="E1417" s="8">
        <v>171717</v>
      </c>
      <c r="F1417" s="8">
        <v>2.5499999999999998</v>
      </c>
      <c r="G1417" s="8">
        <v>2.93</v>
      </c>
      <c r="H1417" s="8">
        <v>5.63</v>
      </c>
      <c r="I1417" s="9">
        <f>(Table2[[#This Row],[Total Yield in Wh]]-Table2[[#This Row],[Target Yield Wh]])/Table2[[#This Row],[Target Yield Wh]] * 100</f>
        <v>-48.054065701124529</v>
      </c>
      <c r="J1417" s="8">
        <f>SUM(Table2[[#This Row],[Total Yield in Wh]]-Table2[[#This Row],[Target Yield Wh]])</f>
        <v>-82517</v>
      </c>
      <c r="K1417" s="9">
        <f>Table2[[#This Row],[Total Yield in Wh]]*0.001*0.1</f>
        <v>8.92</v>
      </c>
    </row>
    <row r="1418" spans="1:11">
      <c r="A1418" s="8">
        <f t="shared" si="23"/>
        <v>2019</v>
      </c>
      <c r="B1418" s="8">
        <f>MONTH(Table2[[#This Row],[Date]])</f>
        <v>5</v>
      </c>
      <c r="C1418" s="10">
        <v>43600</v>
      </c>
      <c r="D1418" s="8">
        <v>213610</v>
      </c>
      <c r="E1418" s="8">
        <v>171717</v>
      </c>
      <c r="F1418" s="8">
        <v>6.11</v>
      </c>
      <c r="G1418" s="8">
        <v>7.01</v>
      </c>
      <c r="H1418" s="8">
        <v>5.63</v>
      </c>
      <c r="I1418" s="9">
        <f>(Table2[[#This Row],[Total Yield in Wh]]-Table2[[#This Row],[Target Yield Wh]])/Table2[[#This Row],[Target Yield Wh]] * 100</f>
        <v>24.396536161242043</v>
      </c>
      <c r="J1418" s="8">
        <f>SUM(Table2[[#This Row],[Total Yield in Wh]]-Table2[[#This Row],[Target Yield Wh]])</f>
        <v>41893</v>
      </c>
      <c r="K1418" s="9">
        <f>Table2[[#This Row],[Total Yield in Wh]]*0.001*0.1</f>
        <v>21.361000000000004</v>
      </c>
    </row>
    <row r="1419" spans="1:11">
      <c r="A1419" s="8">
        <f t="shared" si="23"/>
        <v>2019</v>
      </c>
      <c r="B1419" s="8">
        <f>MONTH(Table2[[#This Row],[Date]])</f>
        <v>5</v>
      </c>
      <c r="C1419" s="10">
        <v>43599</v>
      </c>
      <c r="D1419" s="8">
        <v>196100</v>
      </c>
      <c r="E1419" s="8">
        <v>171717</v>
      </c>
      <c r="F1419" s="8">
        <v>5.61</v>
      </c>
      <c r="G1419" s="8">
        <v>6.43</v>
      </c>
      <c r="H1419" s="8">
        <v>5.63</v>
      </c>
      <c r="I1419" s="9">
        <f>(Table2[[#This Row],[Total Yield in Wh]]-Table2[[#This Row],[Target Yield Wh]])/Table2[[#This Row],[Target Yield Wh]] * 100</f>
        <v>14.199525964231846</v>
      </c>
      <c r="J1419" s="8">
        <f>SUM(Table2[[#This Row],[Total Yield in Wh]]-Table2[[#This Row],[Target Yield Wh]])</f>
        <v>24383</v>
      </c>
      <c r="K1419" s="9">
        <f>Table2[[#This Row],[Total Yield in Wh]]*0.001*0.1</f>
        <v>19.61</v>
      </c>
    </row>
    <row r="1420" spans="1:11">
      <c r="A1420" s="8">
        <f t="shared" si="23"/>
        <v>2019</v>
      </c>
      <c r="B1420" s="8">
        <f>MONTH(Table2[[#This Row],[Date]])</f>
        <v>5</v>
      </c>
      <c r="C1420" s="10">
        <v>43598</v>
      </c>
      <c r="D1420" s="8">
        <v>250130</v>
      </c>
      <c r="E1420" s="8">
        <v>171717</v>
      </c>
      <c r="F1420" s="8">
        <v>7.15</v>
      </c>
      <c r="G1420" s="8">
        <v>8.1999999999999993</v>
      </c>
      <c r="H1420" s="8">
        <v>5.63</v>
      </c>
      <c r="I1420" s="9">
        <f>(Table2[[#This Row],[Total Yield in Wh]]-Table2[[#This Row],[Target Yield Wh]])/Table2[[#This Row],[Target Yield Wh]] * 100</f>
        <v>45.664086840557431</v>
      </c>
      <c r="J1420" s="8">
        <f>SUM(Table2[[#This Row],[Total Yield in Wh]]-Table2[[#This Row],[Target Yield Wh]])</f>
        <v>78413</v>
      </c>
      <c r="K1420" s="9">
        <f>Table2[[#This Row],[Total Yield in Wh]]*0.001*0.1</f>
        <v>25.013000000000002</v>
      </c>
    </row>
    <row r="1421" spans="1:11">
      <c r="A1421" s="8">
        <f t="shared" si="23"/>
        <v>2019</v>
      </c>
      <c r="B1421" s="8">
        <f>MONTH(Table2[[#This Row],[Date]])</f>
        <v>5</v>
      </c>
      <c r="C1421" s="10">
        <v>43597</v>
      </c>
      <c r="D1421" s="8">
        <v>118290</v>
      </c>
      <c r="E1421" s="8">
        <v>171717</v>
      </c>
      <c r="F1421" s="8">
        <v>3.38</v>
      </c>
      <c r="G1421" s="8">
        <v>3.88</v>
      </c>
      <c r="H1421" s="8">
        <v>5.63</v>
      </c>
      <c r="I1421" s="9">
        <f>(Table2[[#This Row],[Total Yield in Wh]]-Table2[[#This Row],[Target Yield Wh]])/Table2[[#This Row],[Target Yield Wh]] * 100</f>
        <v>-31.113401701636995</v>
      </c>
      <c r="J1421" s="8">
        <f>SUM(Table2[[#This Row],[Total Yield in Wh]]-Table2[[#This Row],[Target Yield Wh]])</f>
        <v>-53427</v>
      </c>
      <c r="K1421" s="9">
        <f>Table2[[#This Row],[Total Yield in Wh]]*0.001*0.1</f>
        <v>11.829000000000001</v>
      </c>
    </row>
    <row r="1422" spans="1:11">
      <c r="A1422" s="8">
        <f t="shared" si="23"/>
        <v>2019</v>
      </c>
      <c r="B1422" s="8">
        <f>MONTH(Table2[[#This Row],[Date]])</f>
        <v>5</v>
      </c>
      <c r="C1422" s="10">
        <v>43596</v>
      </c>
      <c r="D1422" s="8">
        <v>110710</v>
      </c>
      <c r="E1422" s="8">
        <v>171717</v>
      </c>
      <c r="F1422" s="8">
        <v>3.16</v>
      </c>
      <c r="G1422" s="8">
        <v>3.63</v>
      </c>
      <c r="H1422" s="8">
        <v>5.63</v>
      </c>
      <c r="I1422" s="9">
        <f>(Table2[[#This Row],[Total Yield in Wh]]-Table2[[#This Row],[Target Yield Wh]])/Table2[[#This Row],[Target Yield Wh]] * 100</f>
        <v>-35.527641409994352</v>
      </c>
      <c r="J1422" s="8">
        <f>SUM(Table2[[#This Row],[Total Yield in Wh]]-Table2[[#This Row],[Target Yield Wh]])</f>
        <v>-61007</v>
      </c>
      <c r="K1422" s="9">
        <f>Table2[[#This Row],[Total Yield in Wh]]*0.001*0.1</f>
        <v>11.071000000000002</v>
      </c>
    </row>
    <row r="1423" spans="1:11">
      <c r="A1423" s="8">
        <f t="shared" si="23"/>
        <v>2019</v>
      </c>
      <c r="B1423" s="8">
        <f>MONTH(Table2[[#This Row],[Date]])</f>
        <v>5</v>
      </c>
      <c r="C1423" s="10">
        <v>43595</v>
      </c>
      <c r="D1423" s="8">
        <v>214890</v>
      </c>
      <c r="E1423" s="8">
        <v>171717</v>
      </c>
      <c r="F1423" s="8">
        <v>6.14</v>
      </c>
      <c r="G1423" s="8">
        <v>7.05</v>
      </c>
      <c r="H1423" s="8">
        <v>5.63</v>
      </c>
      <c r="I1423" s="9">
        <f>(Table2[[#This Row],[Total Yield in Wh]]-Table2[[#This Row],[Target Yield Wh]])/Table2[[#This Row],[Target Yield Wh]] * 100</f>
        <v>25.141948671360439</v>
      </c>
      <c r="J1423" s="8">
        <f>SUM(Table2[[#This Row],[Total Yield in Wh]]-Table2[[#This Row],[Target Yield Wh]])</f>
        <v>43173</v>
      </c>
      <c r="K1423" s="9">
        <f>Table2[[#This Row],[Total Yield in Wh]]*0.001*0.1</f>
        <v>21.489000000000004</v>
      </c>
    </row>
    <row r="1424" spans="1:11">
      <c r="A1424" s="8">
        <f t="shared" si="23"/>
        <v>2019</v>
      </c>
      <c r="B1424" s="8">
        <f>MONTH(Table2[[#This Row],[Date]])</f>
        <v>5</v>
      </c>
      <c r="C1424" s="10">
        <v>43594</v>
      </c>
      <c r="D1424" s="8">
        <v>71270</v>
      </c>
      <c r="E1424" s="8">
        <v>171717</v>
      </c>
      <c r="F1424" s="8">
        <v>2.04</v>
      </c>
      <c r="G1424" s="8">
        <v>2.34</v>
      </c>
      <c r="H1424" s="8">
        <v>5.63</v>
      </c>
      <c r="I1424" s="9">
        <f>(Table2[[#This Row],[Total Yield in Wh]]-Table2[[#This Row],[Target Yield Wh]])/Table2[[#This Row],[Target Yield Wh]] * 100</f>
        <v>-58.495664378017324</v>
      </c>
      <c r="J1424" s="8">
        <f>SUM(Table2[[#This Row],[Total Yield in Wh]]-Table2[[#This Row],[Target Yield Wh]])</f>
        <v>-100447</v>
      </c>
      <c r="K1424" s="9">
        <f>Table2[[#This Row],[Total Yield in Wh]]*0.001*0.1</f>
        <v>7.1269999999999998</v>
      </c>
    </row>
    <row r="1425" spans="1:11">
      <c r="A1425" s="8">
        <f t="shared" si="23"/>
        <v>2019</v>
      </c>
      <c r="B1425" s="8">
        <f>MONTH(Table2[[#This Row],[Date]])</f>
        <v>5</v>
      </c>
      <c r="C1425" s="10">
        <v>43593</v>
      </c>
      <c r="D1425" s="8">
        <v>36890</v>
      </c>
      <c r="E1425" s="8">
        <v>171717</v>
      </c>
      <c r="F1425" s="8">
        <v>1.05</v>
      </c>
      <c r="G1425" s="8">
        <v>1.21</v>
      </c>
      <c r="H1425" s="8">
        <v>5.63</v>
      </c>
      <c r="I1425" s="9">
        <f>(Table2[[#This Row],[Total Yield in Wh]]-Table2[[#This Row],[Target Yield Wh]])/Table2[[#This Row],[Target Yield Wh]] * 100</f>
        <v>-78.516978516978526</v>
      </c>
      <c r="J1425" s="8">
        <f>SUM(Table2[[#This Row],[Total Yield in Wh]]-Table2[[#This Row],[Target Yield Wh]])</f>
        <v>-134827</v>
      </c>
      <c r="K1425" s="9">
        <f>Table2[[#This Row],[Total Yield in Wh]]*0.001*0.1</f>
        <v>3.6890000000000001</v>
      </c>
    </row>
    <row r="1426" spans="1:11">
      <c r="A1426" s="8">
        <f t="shared" si="23"/>
        <v>2019</v>
      </c>
      <c r="B1426" s="8">
        <f>MONTH(Table2[[#This Row],[Date]])</f>
        <v>5</v>
      </c>
      <c r="C1426" s="10">
        <v>43592</v>
      </c>
      <c r="D1426" s="8">
        <v>184920</v>
      </c>
      <c r="E1426" s="8">
        <v>171717</v>
      </c>
      <c r="F1426" s="8">
        <v>5.29</v>
      </c>
      <c r="G1426" s="8">
        <v>6.07</v>
      </c>
      <c r="H1426" s="8">
        <v>5.63</v>
      </c>
      <c r="I1426" s="9">
        <f>(Table2[[#This Row],[Total Yield in Wh]]-Table2[[#This Row],[Target Yield Wh]])/Table2[[#This Row],[Target Yield Wh]] * 100</f>
        <v>7.6888135711665129</v>
      </c>
      <c r="J1426" s="8">
        <f>SUM(Table2[[#This Row],[Total Yield in Wh]]-Table2[[#This Row],[Target Yield Wh]])</f>
        <v>13203</v>
      </c>
      <c r="K1426" s="9">
        <f>Table2[[#This Row],[Total Yield in Wh]]*0.001*0.1</f>
        <v>18.492000000000001</v>
      </c>
    </row>
    <row r="1427" spans="1:11">
      <c r="A1427" s="8">
        <f t="shared" si="23"/>
        <v>2019</v>
      </c>
      <c r="B1427" s="8">
        <f>MONTH(Table2[[#This Row],[Date]])</f>
        <v>5</v>
      </c>
      <c r="C1427" s="10">
        <v>43591</v>
      </c>
      <c r="D1427" s="8">
        <v>136770</v>
      </c>
      <c r="E1427" s="8">
        <v>171717</v>
      </c>
      <c r="F1427" s="8">
        <v>3.91</v>
      </c>
      <c r="G1427" s="8">
        <v>4.49</v>
      </c>
      <c r="H1427" s="8">
        <v>5.63</v>
      </c>
      <c r="I1427" s="9">
        <f>(Table2[[#This Row],[Total Yield in Wh]]-Table2[[#This Row],[Target Yield Wh]])/Table2[[#This Row],[Target Yield Wh]] * 100</f>
        <v>-20.351508586802705</v>
      </c>
      <c r="J1427" s="8">
        <f>SUM(Table2[[#This Row],[Total Yield in Wh]]-Table2[[#This Row],[Target Yield Wh]])</f>
        <v>-34947</v>
      </c>
      <c r="K1427" s="9">
        <f>Table2[[#This Row],[Total Yield in Wh]]*0.001*0.1</f>
        <v>13.677000000000001</v>
      </c>
    </row>
    <row r="1428" spans="1:11">
      <c r="A1428" s="8">
        <f t="shared" si="23"/>
        <v>2019</v>
      </c>
      <c r="B1428" s="8">
        <f>MONTH(Table2[[#This Row],[Date]])</f>
        <v>5</v>
      </c>
      <c r="C1428" s="10">
        <v>43590</v>
      </c>
      <c r="D1428" s="8">
        <v>179440</v>
      </c>
      <c r="E1428" s="8">
        <v>171717</v>
      </c>
      <c r="F1428" s="8">
        <v>5.13</v>
      </c>
      <c r="G1428" s="8">
        <v>5.89</v>
      </c>
      <c r="H1428" s="8">
        <v>5.63</v>
      </c>
      <c r="I1428" s="9">
        <f>(Table2[[#This Row],[Total Yield in Wh]]-Table2[[#This Row],[Target Yield Wh]])/Table2[[#This Row],[Target Yield Wh]] * 100</f>
        <v>4.4975162622221445</v>
      </c>
      <c r="J1428" s="8">
        <f>SUM(Table2[[#This Row],[Total Yield in Wh]]-Table2[[#This Row],[Target Yield Wh]])</f>
        <v>7723</v>
      </c>
      <c r="K1428" s="9">
        <f>Table2[[#This Row],[Total Yield in Wh]]*0.001*0.1</f>
        <v>17.943999999999999</v>
      </c>
    </row>
    <row r="1429" spans="1:11">
      <c r="A1429" s="8">
        <f t="shared" si="23"/>
        <v>2019</v>
      </c>
      <c r="B1429" s="8">
        <f>MONTH(Table2[[#This Row],[Date]])</f>
        <v>5</v>
      </c>
      <c r="C1429" s="10">
        <v>43589</v>
      </c>
      <c r="D1429" s="8">
        <v>189260</v>
      </c>
      <c r="E1429" s="8">
        <v>171717</v>
      </c>
      <c r="F1429" s="8">
        <v>5.41</v>
      </c>
      <c r="G1429" s="8">
        <v>6.21</v>
      </c>
      <c r="H1429" s="8">
        <v>5.63</v>
      </c>
      <c r="I1429" s="9">
        <f>(Table2[[#This Row],[Total Yield in Wh]]-Table2[[#This Row],[Target Yield Wh]])/Table2[[#This Row],[Target Yield Wh]] * 100</f>
        <v>10.216227863286687</v>
      </c>
      <c r="J1429" s="8">
        <f>SUM(Table2[[#This Row],[Total Yield in Wh]]-Table2[[#This Row],[Target Yield Wh]])</f>
        <v>17543</v>
      </c>
      <c r="K1429" s="9">
        <f>Table2[[#This Row],[Total Yield in Wh]]*0.001*0.1</f>
        <v>18.925999999999998</v>
      </c>
    </row>
    <row r="1430" spans="1:11">
      <c r="A1430" s="8">
        <f t="shared" si="23"/>
        <v>2019</v>
      </c>
      <c r="B1430" s="8">
        <f>MONTH(Table2[[#This Row],[Date]])</f>
        <v>5</v>
      </c>
      <c r="C1430" s="10">
        <v>43588</v>
      </c>
      <c r="D1430" s="8">
        <v>132730</v>
      </c>
      <c r="E1430" s="8">
        <v>171717</v>
      </c>
      <c r="F1430" s="8">
        <v>3.79</v>
      </c>
      <c r="G1430" s="8">
        <v>4.3499999999999996</v>
      </c>
      <c r="H1430" s="8">
        <v>5.63</v>
      </c>
      <c r="I1430" s="9">
        <f>(Table2[[#This Row],[Total Yield in Wh]]-Table2[[#This Row],[Target Yield Wh]])/Table2[[#This Row],[Target Yield Wh]] * 100</f>
        <v>-22.704216821863881</v>
      </c>
      <c r="J1430" s="8">
        <f>SUM(Table2[[#This Row],[Total Yield in Wh]]-Table2[[#This Row],[Target Yield Wh]])</f>
        <v>-38987</v>
      </c>
      <c r="K1430" s="9">
        <f>Table2[[#This Row],[Total Yield in Wh]]*0.001*0.1</f>
        <v>13.273</v>
      </c>
    </row>
    <row r="1431" spans="1:11">
      <c r="A1431" s="8">
        <f t="shared" si="23"/>
        <v>2019</v>
      </c>
      <c r="B1431" s="8">
        <f>MONTH(Table2[[#This Row],[Date]])</f>
        <v>5</v>
      </c>
      <c r="C1431" s="10">
        <v>43587</v>
      </c>
      <c r="D1431" s="8">
        <v>61970</v>
      </c>
      <c r="E1431" s="8">
        <v>171717</v>
      </c>
      <c r="F1431" s="8">
        <v>1.77</v>
      </c>
      <c r="G1431" s="8">
        <v>2.0299999999999998</v>
      </c>
      <c r="H1431" s="8">
        <v>5.63</v>
      </c>
      <c r="I1431" s="9">
        <f>(Table2[[#This Row],[Total Yield in Wh]]-Table2[[#This Row],[Target Yield Wh]])/Table2[[#This Row],[Target Yield Wh]] * 100</f>
        <v>-63.911552146846262</v>
      </c>
      <c r="J1431" s="8">
        <f>SUM(Table2[[#This Row],[Total Yield in Wh]]-Table2[[#This Row],[Target Yield Wh]])</f>
        <v>-109747</v>
      </c>
      <c r="K1431" s="9">
        <f>Table2[[#This Row],[Total Yield in Wh]]*0.001*0.1</f>
        <v>6.1970000000000001</v>
      </c>
    </row>
    <row r="1432" spans="1:11">
      <c r="A1432" s="8">
        <f t="shared" si="23"/>
        <v>2019</v>
      </c>
      <c r="B1432" s="8">
        <f>MONTH(Table2[[#This Row],[Date]])</f>
        <v>5</v>
      </c>
      <c r="C1432" s="10">
        <v>43586</v>
      </c>
      <c r="D1432" s="8">
        <v>79410</v>
      </c>
      <c r="E1432" s="8">
        <v>171717</v>
      </c>
      <c r="F1432" s="8">
        <v>2.27</v>
      </c>
      <c r="G1432" s="8">
        <v>2.6</v>
      </c>
      <c r="H1432" s="8">
        <v>5.63</v>
      </c>
      <c r="I1432" s="9">
        <f>(Table2[[#This Row],[Total Yield in Wh]]-Table2[[#This Row],[Target Yield Wh]])/Table2[[#This Row],[Target Yield Wh]] * 100</f>
        <v>-53.75530669648316</v>
      </c>
      <c r="J1432" s="8">
        <f>SUM(Table2[[#This Row],[Total Yield in Wh]]-Table2[[#This Row],[Target Yield Wh]])</f>
        <v>-92307</v>
      </c>
      <c r="K1432" s="9">
        <f>Table2[[#This Row],[Total Yield in Wh]]*0.001*0.1</f>
        <v>7.9409999999999998</v>
      </c>
    </row>
    <row r="1433" spans="1:11">
      <c r="A1433" s="8">
        <f t="shared" si="23"/>
        <v>2019</v>
      </c>
      <c r="B1433" s="8">
        <f>MONTH(Table2[[#This Row],[Date]])</f>
        <v>4</v>
      </c>
      <c r="C1433" s="10">
        <v>43585</v>
      </c>
      <c r="D1433" s="8">
        <v>32640</v>
      </c>
      <c r="E1433" s="8">
        <v>139418</v>
      </c>
      <c r="F1433" s="8">
        <v>0.93</v>
      </c>
      <c r="G1433" s="8">
        <v>1.07</v>
      </c>
      <c r="H1433" s="8">
        <v>4.57</v>
      </c>
      <c r="I1433" s="9">
        <f>(Table2[[#This Row],[Total Yield in Wh]]-Table2[[#This Row],[Target Yield Wh]])/Table2[[#This Row],[Target Yield Wh]] * 100</f>
        <v>-76.588388873746567</v>
      </c>
      <c r="J1433" s="8">
        <f>SUM(Table2[[#This Row],[Total Yield in Wh]]-Table2[[#This Row],[Target Yield Wh]])</f>
        <v>-106778</v>
      </c>
      <c r="K1433" s="9">
        <f>Table2[[#This Row],[Total Yield in Wh]]*0.001*0.1</f>
        <v>3.2640000000000002</v>
      </c>
    </row>
    <row r="1434" spans="1:11">
      <c r="A1434" s="8">
        <f t="shared" si="23"/>
        <v>2019</v>
      </c>
      <c r="B1434" s="8">
        <f>MONTH(Table2[[#This Row],[Date]])</f>
        <v>4</v>
      </c>
      <c r="C1434" s="10">
        <v>43584</v>
      </c>
      <c r="D1434" s="8">
        <v>50860</v>
      </c>
      <c r="E1434" s="8">
        <v>139418</v>
      </c>
      <c r="F1434" s="8">
        <v>1.45</v>
      </c>
      <c r="G1434" s="8">
        <v>1.67</v>
      </c>
      <c r="H1434" s="8">
        <v>4.57</v>
      </c>
      <c r="I1434" s="9">
        <f>(Table2[[#This Row],[Total Yield in Wh]]-Table2[[#This Row],[Target Yield Wh]])/Table2[[#This Row],[Target Yield Wh]] * 100</f>
        <v>-63.519775064912707</v>
      </c>
      <c r="J1434" s="8">
        <f>SUM(Table2[[#This Row],[Total Yield in Wh]]-Table2[[#This Row],[Target Yield Wh]])</f>
        <v>-88558</v>
      </c>
      <c r="K1434" s="9">
        <f>Table2[[#This Row],[Total Yield in Wh]]*0.001*0.1</f>
        <v>5.0860000000000003</v>
      </c>
    </row>
    <row r="1435" spans="1:11">
      <c r="A1435" s="8">
        <f t="shared" si="23"/>
        <v>2019</v>
      </c>
      <c r="B1435" s="8">
        <f>MONTH(Table2[[#This Row],[Date]])</f>
        <v>4</v>
      </c>
      <c r="C1435" s="10">
        <v>43583</v>
      </c>
      <c r="D1435" s="8">
        <v>190740</v>
      </c>
      <c r="E1435" s="8">
        <v>139418</v>
      </c>
      <c r="F1435" s="8">
        <v>5.45</v>
      </c>
      <c r="G1435" s="8">
        <v>6.26</v>
      </c>
      <c r="H1435" s="8">
        <v>4.57</v>
      </c>
      <c r="I1435" s="9">
        <f>(Table2[[#This Row],[Total Yield in Wh]]-Table2[[#This Row],[Target Yield Wh]])/Table2[[#This Row],[Target Yield Wh]] * 100</f>
        <v>36.811602519043454</v>
      </c>
      <c r="J1435" s="8">
        <f>SUM(Table2[[#This Row],[Total Yield in Wh]]-Table2[[#This Row],[Target Yield Wh]])</f>
        <v>51322</v>
      </c>
      <c r="K1435" s="9">
        <f>Table2[[#This Row],[Total Yield in Wh]]*0.001*0.1</f>
        <v>19.074000000000002</v>
      </c>
    </row>
    <row r="1436" spans="1:11">
      <c r="A1436" s="8">
        <f t="shared" si="23"/>
        <v>2019</v>
      </c>
      <c r="B1436" s="8">
        <f>MONTH(Table2[[#This Row],[Date]])</f>
        <v>4</v>
      </c>
      <c r="C1436" s="10">
        <v>43582</v>
      </c>
      <c r="D1436" s="8">
        <v>31680</v>
      </c>
      <c r="E1436" s="8">
        <v>139418</v>
      </c>
      <c r="F1436" s="8">
        <v>0.91</v>
      </c>
      <c r="G1436" s="8">
        <v>1.04</v>
      </c>
      <c r="H1436" s="8">
        <v>4.57</v>
      </c>
      <c r="I1436" s="9">
        <f>(Table2[[#This Row],[Total Yield in Wh]]-Table2[[#This Row],[Target Yield Wh]])/Table2[[#This Row],[Target Yield Wh]] * 100</f>
        <v>-77.276965671577557</v>
      </c>
      <c r="J1436" s="8">
        <f>SUM(Table2[[#This Row],[Total Yield in Wh]]-Table2[[#This Row],[Target Yield Wh]])</f>
        <v>-107738</v>
      </c>
      <c r="K1436" s="9">
        <f>Table2[[#This Row],[Total Yield in Wh]]*0.001*0.1</f>
        <v>3.1680000000000001</v>
      </c>
    </row>
    <row r="1437" spans="1:11">
      <c r="A1437" s="8">
        <f t="shared" si="23"/>
        <v>2019</v>
      </c>
      <c r="B1437" s="8">
        <f>MONTH(Table2[[#This Row],[Date]])</f>
        <v>4</v>
      </c>
      <c r="C1437" s="10">
        <v>43581</v>
      </c>
      <c r="D1437" s="8">
        <v>248250</v>
      </c>
      <c r="E1437" s="8">
        <v>139418</v>
      </c>
      <c r="F1437" s="8">
        <v>7.1</v>
      </c>
      <c r="G1437" s="8">
        <v>8.14</v>
      </c>
      <c r="H1437" s="8">
        <v>4.57</v>
      </c>
      <c r="I1437" s="9">
        <f>(Table2[[#This Row],[Total Yield in Wh]]-Table2[[#This Row],[Target Yield Wh]])/Table2[[#This Row],[Target Yield Wh]] * 100</f>
        <v>78.06165631410579</v>
      </c>
      <c r="J1437" s="8">
        <f>SUM(Table2[[#This Row],[Total Yield in Wh]]-Table2[[#This Row],[Target Yield Wh]])</f>
        <v>108832</v>
      </c>
      <c r="K1437" s="9">
        <f>Table2[[#This Row],[Total Yield in Wh]]*0.001*0.1</f>
        <v>24.825000000000003</v>
      </c>
    </row>
    <row r="1438" spans="1:11">
      <c r="A1438" s="8">
        <f t="shared" si="23"/>
        <v>2019</v>
      </c>
      <c r="B1438" s="8">
        <f>MONTH(Table2[[#This Row],[Date]])</f>
        <v>4</v>
      </c>
      <c r="C1438" s="10">
        <v>43580</v>
      </c>
      <c r="D1438" s="8">
        <v>140890</v>
      </c>
      <c r="E1438" s="8">
        <v>139418</v>
      </c>
      <c r="F1438" s="8">
        <v>4.03</v>
      </c>
      <c r="G1438" s="8">
        <v>4.62</v>
      </c>
      <c r="H1438" s="8">
        <v>4.57</v>
      </c>
      <c r="I1438" s="9">
        <f>(Table2[[#This Row],[Total Yield in Wh]]-Table2[[#This Row],[Target Yield Wh]])/Table2[[#This Row],[Target Yield Wh]] * 100</f>
        <v>1.055817756674174</v>
      </c>
      <c r="J1438" s="8">
        <f>SUM(Table2[[#This Row],[Total Yield in Wh]]-Table2[[#This Row],[Target Yield Wh]])</f>
        <v>1472</v>
      </c>
      <c r="K1438" s="9">
        <f>Table2[[#This Row],[Total Yield in Wh]]*0.001*0.1</f>
        <v>14.089000000000002</v>
      </c>
    </row>
    <row r="1439" spans="1:11">
      <c r="A1439" s="8">
        <f t="shared" si="23"/>
        <v>2019</v>
      </c>
      <c r="B1439" s="8">
        <f>MONTH(Table2[[#This Row],[Date]])</f>
        <v>4</v>
      </c>
      <c r="C1439" s="10">
        <v>43579</v>
      </c>
      <c r="D1439" s="8">
        <v>230500</v>
      </c>
      <c r="E1439" s="8">
        <v>139418</v>
      </c>
      <c r="F1439" s="8">
        <v>6.59</v>
      </c>
      <c r="G1439" s="8">
        <v>7.56</v>
      </c>
      <c r="H1439" s="8">
        <v>4.57</v>
      </c>
      <c r="I1439" s="9">
        <f>(Table2[[#This Row],[Total Yield in Wh]]-Table2[[#This Row],[Target Yield Wh]])/Table2[[#This Row],[Target Yield Wh]] * 100</f>
        <v>65.330158229209999</v>
      </c>
      <c r="J1439" s="8">
        <f>SUM(Table2[[#This Row],[Total Yield in Wh]]-Table2[[#This Row],[Target Yield Wh]])</f>
        <v>91082</v>
      </c>
      <c r="K1439" s="9">
        <f>Table2[[#This Row],[Total Yield in Wh]]*0.001*0.1</f>
        <v>23.05</v>
      </c>
    </row>
    <row r="1440" spans="1:11">
      <c r="A1440" s="8">
        <f t="shared" si="23"/>
        <v>2019</v>
      </c>
      <c r="B1440" s="8">
        <f>MONTH(Table2[[#This Row],[Date]])</f>
        <v>4</v>
      </c>
      <c r="C1440" s="10">
        <v>43578</v>
      </c>
      <c r="D1440" s="8">
        <v>225510</v>
      </c>
      <c r="E1440" s="8">
        <v>139418</v>
      </c>
      <c r="F1440" s="8">
        <v>6.45</v>
      </c>
      <c r="G1440" s="8">
        <v>7.4</v>
      </c>
      <c r="H1440" s="8">
        <v>4.57</v>
      </c>
      <c r="I1440" s="9">
        <f>(Table2[[#This Row],[Total Yield in Wh]]-Table2[[#This Row],[Target Yield Wh]])/Table2[[#This Row],[Target Yield Wh]] * 100</f>
        <v>61.750993415484366</v>
      </c>
      <c r="J1440" s="8">
        <f>SUM(Table2[[#This Row],[Total Yield in Wh]]-Table2[[#This Row],[Target Yield Wh]])</f>
        <v>86092</v>
      </c>
      <c r="K1440" s="9">
        <f>Table2[[#This Row],[Total Yield in Wh]]*0.001*0.1</f>
        <v>22.551000000000002</v>
      </c>
    </row>
    <row r="1441" spans="1:11">
      <c r="A1441" s="8">
        <f t="shared" si="23"/>
        <v>2019</v>
      </c>
      <c r="B1441" s="8">
        <f>MONTH(Table2[[#This Row],[Date]])</f>
        <v>4</v>
      </c>
      <c r="C1441" s="10">
        <v>43577</v>
      </c>
      <c r="D1441" s="8">
        <v>129310</v>
      </c>
      <c r="E1441" s="8">
        <v>139418</v>
      </c>
      <c r="F1441" s="8">
        <v>3.7</v>
      </c>
      <c r="G1441" s="8">
        <v>4.24</v>
      </c>
      <c r="H1441" s="8">
        <v>4.57</v>
      </c>
      <c r="I1441" s="9">
        <f>(Table2[[#This Row],[Total Yield in Wh]]-Table2[[#This Row],[Target Yield Wh]])/Table2[[#This Row],[Target Yield Wh]] * 100</f>
        <v>-7.2501398671620603</v>
      </c>
      <c r="J1441" s="8">
        <f>SUM(Table2[[#This Row],[Total Yield in Wh]]-Table2[[#This Row],[Target Yield Wh]])</f>
        <v>-10108</v>
      </c>
      <c r="K1441" s="9">
        <f>Table2[[#This Row],[Total Yield in Wh]]*0.001*0.1</f>
        <v>12.931000000000001</v>
      </c>
    </row>
    <row r="1442" spans="1:11">
      <c r="A1442" s="8">
        <f t="shared" si="23"/>
        <v>2019</v>
      </c>
      <c r="B1442" s="8">
        <f>MONTH(Table2[[#This Row],[Date]])</f>
        <v>4</v>
      </c>
      <c r="C1442" s="10">
        <v>43576</v>
      </c>
      <c r="D1442" s="8">
        <v>214840</v>
      </c>
      <c r="E1442" s="8">
        <v>139418</v>
      </c>
      <c r="F1442" s="8">
        <v>6.14</v>
      </c>
      <c r="G1442" s="8">
        <v>7.05</v>
      </c>
      <c r="H1442" s="8">
        <v>4.57</v>
      </c>
      <c r="I1442" s="9">
        <f>(Table2[[#This Row],[Total Yield in Wh]]-Table2[[#This Row],[Target Yield Wh]])/Table2[[#This Row],[Target Yield Wh]] * 100</f>
        <v>54.097749214592092</v>
      </c>
      <c r="J1442" s="8">
        <f>SUM(Table2[[#This Row],[Total Yield in Wh]]-Table2[[#This Row],[Target Yield Wh]])</f>
        <v>75422</v>
      </c>
      <c r="K1442" s="9">
        <f>Table2[[#This Row],[Total Yield in Wh]]*0.001*0.1</f>
        <v>21.484000000000002</v>
      </c>
    </row>
    <row r="1443" spans="1:11">
      <c r="A1443" s="8">
        <f t="shared" si="23"/>
        <v>2019</v>
      </c>
      <c r="B1443" s="8">
        <f>MONTH(Table2[[#This Row],[Date]])</f>
        <v>4</v>
      </c>
      <c r="C1443" s="10">
        <v>43575</v>
      </c>
      <c r="D1443" s="8">
        <v>236430</v>
      </c>
      <c r="E1443" s="8">
        <v>139418</v>
      </c>
      <c r="F1443" s="8">
        <v>6.76</v>
      </c>
      <c r="G1443" s="8">
        <v>7.75</v>
      </c>
      <c r="H1443" s="8">
        <v>4.57</v>
      </c>
      <c r="I1443" s="9">
        <f>(Table2[[#This Row],[Total Yield in Wh]]-Table2[[#This Row],[Target Yield Wh]])/Table2[[#This Row],[Target Yield Wh]] * 100</f>
        <v>69.583554490811807</v>
      </c>
      <c r="J1443" s="8">
        <f>SUM(Table2[[#This Row],[Total Yield in Wh]]-Table2[[#This Row],[Target Yield Wh]])</f>
        <v>97012</v>
      </c>
      <c r="K1443" s="9">
        <f>Table2[[#This Row],[Total Yield in Wh]]*0.001*0.1</f>
        <v>23.643000000000001</v>
      </c>
    </row>
    <row r="1444" spans="1:11">
      <c r="A1444" s="8">
        <f t="shared" si="23"/>
        <v>2019</v>
      </c>
      <c r="B1444" s="8">
        <f>MONTH(Table2[[#This Row],[Date]])</f>
        <v>4</v>
      </c>
      <c r="C1444" s="10">
        <v>43574</v>
      </c>
      <c r="D1444" s="8">
        <v>245570</v>
      </c>
      <c r="E1444" s="8">
        <v>139418</v>
      </c>
      <c r="F1444" s="8">
        <v>7.02</v>
      </c>
      <c r="G1444" s="8">
        <v>8.0500000000000007</v>
      </c>
      <c r="H1444" s="8">
        <v>4.57</v>
      </c>
      <c r="I1444" s="9">
        <f>(Table2[[#This Row],[Total Yield in Wh]]-Table2[[#This Row],[Target Yield Wh]])/Table2[[#This Row],[Target Yield Wh]] * 100</f>
        <v>76.139379420160964</v>
      </c>
      <c r="J1444" s="8">
        <f>SUM(Table2[[#This Row],[Total Yield in Wh]]-Table2[[#This Row],[Target Yield Wh]])</f>
        <v>106152</v>
      </c>
      <c r="K1444" s="9">
        <f>Table2[[#This Row],[Total Yield in Wh]]*0.001*0.1</f>
        <v>24.557000000000002</v>
      </c>
    </row>
    <row r="1445" spans="1:11">
      <c r="A1445" s="8">
        <f t="shared" si="23"/>
        <v>2019</v>
      </c>
      <c r="B1445" s="8">
        <f>MONTH(Table2[[#This Row],[Date]])</f>
        <v>4</v>
      </c>
      <c r="C1445" s="10">
        <v>43573</v>
      </c>
      <c r="D1445" s="8">
        <v>39990</v>
      </c>
      <c r="E1445" s="8">
        <v>139418</v>
      </c>
      <c r="F1445" s="8">
        <v>1.1399999999999999</v>
      </c>
      <c r="G1445" s="8">
        <v>1.31</v>
      </c>
      <c r="H1445" s="8">
        <v>4.57</v>
      </c>
      <c r="I1445" s="9">
        <f>(Table2[[#This Row],[Total Yield in Wh]]-Table2[[#This Row],[Target Yield Wh]])/Table2[[#This Row],[Target Yield Wh]] * 100</f>
        <v>-71.316472765353112</v>
      </c>
      <c r="J1445" s="8">
        <f>SUM(Table2[[#This Row],[Total Yield in Wh]]-Table2[[#This Row],[Target Yield Wh]])</f>
        <v>-99428</v>
      </c>
      <c r="K1445" s="9">
        <f>Table2[[#This Row],[Total Yield in Wh]]*0.001*0.1</f>
        <v>3.9990000000000006</v>
      </c>
    </row>
    <row r="1446" spans="1:11">
      <c r="A1446" s="8">
        <f t="shared" si="23"/>
        <v>2019</v>
      </c>
      <c r="B1446" s="8">
        <f>MONTH(Table2[[#This Row],[Date]])</f>
        <v>4</v>
      </c>
      <c r="C1446" s="10">
        <v>43572</v>
      </c>
      <c r="D1446" s="8">
        <v>65450</v>
      </c>
      <c r="E1446" s="8">
        <v>139418</v>
      </c>
      <c r="F1446" s="8">
        <v>1.87</v>
      </c>
      <c r="G1446" s="8">
        <v>2.15</v>
      </c>
      <c r="H1446" s="8">
        <v>4.57</v>
      </c>
      <c r="I1446" s="9">
        <f>(Table2[[#This Row],[Total Yield in Wh]]-Table2[[#This Row],[Target Yield Wh]])/Table2[[#This Row],[Target Yield Wh]] * 100</f>
        <v>-53.054842272877245</v>
      </c>
      <c r="J1446" s="8">
        <f>SUM(Table2[[#This Row],[Total Yield in Wh]]-Table2[[#This Row],[Target Yield Wh]])</f>
        <v>-73968</v>
      </c>
      <c r="K1446" s="9">
        <f>Table2[[#This Row],[Total Yield in Wh]]*0.001*0.1</f>
        <v>6.5450000000000008</v>
      </c>
    </row>
    <row r="1447" spans="1:11">
      <c r="A1447" s="8">
        <f t="shared" si="23"/>
        <v>2019</v>
      </c>
      <c r="B1447" s="8">
        <f>MONTH(Table2[[#This Row],[Date]])</f>
        <v>4</v>
      </c>
      <c r="C1447" s="10">
        <v>43571</v>
      </c>
      <c r="D1447" s="8">
        <v>187480</v>
      </c>
      <c r="E1447" s="8">
        <v>139418</v>
      </c>
      <c r="F1447" s="8">
        <v>5.36</v>
      </c>
      <c r="G1447" s="8">
        <v>6.15</v>
      </c>
      <c r="H1447" s="8">
        <v>4.57</v>
      </c>
      <c r="I1447" s="9">
        <f>(Table2[[#This Row],[Total Yield in Wh]]-Table2[[#This Row],[Target Yield Wh]])/Table2[[#This Row],[Target Yield Wh]] * 100</f>
        <v>34.473310476409075</v>
      </c>
      <c r="J1447" s="8">
        <f>SUM(Table2[[#This Row],[Total Yield in Wh]]-Table2[[#This Row],[Target Yield Wh]])</f>
        <v>48062</v>
      </c>
      <c r="K1447" s="9">
        <f>Table2[[#This Row],[Total Yield in Wh]]*0.001*0.1</f>
        <v>18.748000000000001</v>
      </c>
    </row>
    <row r="1448" spans="1:11">
      <c r="A1448" s="8">
        <f t="shared" si="23"/>
        <v>2019</v>
      </c>
      <c r="B1448" s="8">
        <f>MONTH(Table2[[#This Row],[Date]])</f>
        <v>4</v>
      </c>
      <c r="C1448" s="10">
        <v>43570</v>
      </c>
      <c r="D1448" s="8">
        <v>220250</v>
      </c>
      <c r="E1448" s="8">
        <v>139418</v>
      </c>
      <c r="F1448" s="8">
        <v>6.3</v>
      </c>
      <c r="G1448" s="8">
        <v>7.22</v>
      </c>
      <c r="H1448" s="8">
        <v>4.57</v>
      </c>
      <c r="I1448" s="9">
        <f>(Table2[[#This Row],[Total Yield in Wh]]-Table2[[#This Row],[Target Yield Wh]])/Table2[[#This Row],[Target Yield Wh]] * 100</f>
        <v>57.97816637736878</v>
      </c>
      <c r="J1448" s="8">
        <f>SUM(Table2[[#This Row],[Total Yield in Wh]]-Table2[[#This Row],[Target Yield Wh]])</f>
        <v>80832</v>
      </c>
      <c r="K1448" s="9">
        <f>Table2[[#This Row],[Total Yield in Wh]]*0.001*0.1</f>
        <v>22.025000000000002</v>
      </c>
    </row>
    <row r="1449" spans="1:11">
      <c r="A1449" s="8">
        <f t="shared" si="23"/>
        <v>2019</v>
      </c>
      <c r="B1449" s="8">
        <f>MONTH(Table2[[#This Row],[Date]])</f>
        <v>4</v>
      </c>
      <c r="C1449" s="10">
        <v>43569</v>
      </c>
      <c r="D1449" s="8">
        <v>58950</v>
      </c>
      <c r="E1449" s="8">
        <v>139418</v>
      </c>
      <c r="F1449" s="8">
        <v>1.69</v>
      </c>
      <c r="G1449" s="8">
        <v>1.93</v>
      </c>
      <c r="H1449" s="8">
        <v>4.57</v>
      </c>
      <c r="I1449" s="9">
        <f>(Table2[[#This Row],[Total Yield in Wh]]-Table2[[#This Row],[Target Yield Wh]])/Table2[[#This Row],[Target Yield Wh]] * 100</f>
        <v>-57.717081008191194</v>
      </c>
      <c r="J1449" s="8">
        <f>SUM(Table2[[#This Row],[Total Yield in Wh]]-Table2[[#This Row],[Target Yield Wh]])</f>
        <v>-80468</v>
      </c>
      <c r="K1449" s="9">
        <f>Table2[[#This Row],[Total Yield in Wh]]*0.001*0.1</f>
        <v>5.8950000000000005</v>
      </c>
    </row>
    <row r="1450" spans="1:11">
      <c r="A1450" s="8">
        <f t="shared" si="23"/>
        <v>2019</v>
      </c>
      <c r="B1450" s="8">
        <f>MONTH(Table2[[#This Row],[Date]])</f>
        <v>4</v>
      </c>
      <c r="C1450" s="10">
        <v>43568</v>
      </c>
      <c r="D1450" s="8">
        <v>97270</v>
      </c>
      <c r="E1450" s="8">
        <v>139418</v>
      </c>
      <c r="F1450" s="8">
        <v>2.78</v>
      </c>
      <c r="G1450" s="8">
        <v>3.19</v>
      </c>
      <c r="H1450" s="8">
        <v>4.57</v>
      </c>
      <c r="I1450" s="9">
        <f>(Table2[[#This Row],[Total Yield in Wh]]-Table2[[#This Row],[Target Yield Wh]])/Table2[[#This Row],[Target Yield Wh]] * 100</f>
        <v>-30.231390494771119</v>
      </c>
      <c r="J1450" s="8">
        <f>SUM(Table2[[#This Row],[Total Yield in Wh]]-Table2[[#This Row],[Target Yield Wh]])</f>
        <v>-42148</v>
      </c>
      <c r="K1450" s="9">
        <f>Table2[[#This Row],[Total Yield in Wh]]*0.001*0.1</f>
        <v>9.7270000000000003</v>
      </c>
    </row>
    <row r="1451" spans="1:11">
      <c r="A1451" s="8">
        <f t="shared" si="23"/>
        <v>2019</v>
      </c>
      <c r="B1451" s="8">
        <f>MONTH(Table2[[#This Row],[Date]])</f>
        <v>4</v>
      </c>
      <c r="C1451" s="10">
        <v>43567</v>
      </c>
      <c r="D1451" s="8">
        <v>60520</v>
      </c>
      <c r="E1451" s="8">
        <v>139418</v>
      </c>
      <c r="F1451" s="8">
        <v>1.73</v>
      </c>
      <c r="G1451" s="8">
        <v>1.99</v>
      </c>
      <c r="H1451" s="8">
        <v>4.57</v>
      </c>
      <c r="I1451" s="9">
        <f>(Table2[[#This Row],[Total Yield in Wh]]-Table2[[#This Row],[Target Yield Wh]])/Table2[[#This Row],[Target Yield Wh]] * 100</f>
        <v>-56.590971036738445</v>
      </c>
      <c r="J1451" s="8">
        <f>SUM(Table2[[#This Row],[Total Yield in Wh]]-Table2[[#This Row],[Target Yield Wh]])</f>
        <v>-78898</v>
      </c>
      <c r="K1451" s="9">
        <f>Table2[[#This Row],[Total Yield in Wh]]*0.001*0.1</f>
        <v>6.0520000000000005</v>
      </c>
    </row>
    <row r="1452" spans="1:11">
      <c r="A1452" s="8">
        <f t="shared" si="23"/>
        <v>2019</v>
      </c>
      <c r="B1452" s="8">
        <f>MONTH(Table2[[#This Row],[Date]])</f>
        <v>4</v>
      </c>
      <c r="C1452" s="10">
        <v>43566</v>
      </c>
      <c r="D1452" s="8">
        <v>9580</v>
      </c>
      <c r="E1452" s="8">
        <v>139418</v>
      </c>
      <c r="F1452" s="8">
        <v>0.27</v>
      </c>
      <c r="G1452" s="8">
        <v>0.31</v>
      </c>
      <c r="H1452" s="8">
        <v>4.57</v>
      </c>
      <c r="I1452" s="9">
        <f>(Table2[[#This Row],[Total Yield in Wh]]-Table2[[#This Row],[Target Yield Wh]])/Table2[[#This Row],[Target Yield Wh]] * 100</f>
        <v>-93.12857737164498</v>
      </c>
      <c r="J1452" s="8">
        <f>SUM(Table2[[#This Row],[Total Yield in Wh]]-Table2[[#This Row],[Target Yield Wh]])</f>
        <v>-129838</v>
      </c>
      <c r="K1452" s="9">
        <f>Table2[[#This Row],[Total Yield in Wh]]*0.001*0.1</f>
        <v>0.95800000000000007</v>
      </c>
    </row>
    <row r="1453" spans="1:11">
      <c r="A1453" s="8">
        <f t="shared" si="23"/>
        <v>2019</v>
      </c>
      <c r="B1453" s="8">
        <f>MONTH(Table2[[#This Row],[Date]])</f>
        <v>4</v>
      </c>
      <c r="C1453" s="10">
        <v>43565</v>
      </c>
      <c r="D1453" s="8">
        <v>21670</v>
      </c>
      <c r="E1453" s="8">
        <v>139418</v>
      </c>
      <c r="F1453" s="8">
        <v>0.62</v>
      </c>
      <c r="G1453" s="8">
        <v>0.71</v>
      </c>
      <c r="H1453" s="8">
        <v>4.57</v>
      </c>
      <c r="I1453" s="9">
        <f>(Table2[[#This Row],[Total Yield in Wh]]-Table2[[#This Row],[Target Yield Wh]])/Table2[[#This Row],[Target Yield Wh]] * 100</f>
        <v>-84.456813323961029</v>
      </c>
      <c r="J1453" s="8">
        <f>SUM(Table2[[#This Row],[Total Yield in Wh]]-Table2[[#This Row],[Target Yield Wh]])</f>
        <v>-117748</v>
      </c>
      <c r="K1453" s="9">
        <f>Table2[[#This Row],[Total Yield in Wh]]*0.001*0.1</f>
        <v>2.1670000000000003</v>
      </c>
    </row>
    <row r="1454" spans="1:11">
      <c r="A1454" s="8">
        <f t="shared" si="23"/>
        <v>2019</v>
      </c>
      <c r="B1454" s="8">
        <f>MONTH(Table2[[#This Row],[Date]])</f>
        <v>4</v>
      </c>
      <c r="C1454" s="10">
        <v>43564</v>
      </c>
      <c r="D1454" s="8">
        <v>209880</v>
      </c>
      <c r="E1454" s="8">
        <v>139418</v>
      </c>
      <c r="F1454" s="8">
        <v>6</v>
      </c>
      <c r="G1454" s="8">
        <v>6.88</v>
      </c>
      <c r="H1454" s="8">
        <v>4.57</v>
      </c>
      <c r="I1454" s="9">
        <f>(Table2[[#This Row],[Total Yield in Wh]]-Table2[[#This Row],[Target Yield Wh]])/Table2[[#This Row],[Target Yield Wh]] * 100</f>
        <v>50.540102425798672</v>
      </c>
      <c r="J1454" s="8">
        <f>SUM(Table2[[#This Row],[Total Yield in Wh]]-Table2[[#This Row],[Target Yield Wh]])</f>
        <v>70462</v>
      </c>
      <c r="K1454" s="9">
        <f>Table2[[#This Row],[Total Yield in Wh]]*0.001*0.1</f>
        <v>20.988</v>
      </c>
    </row>
    <row r="1455" spans="1:11">
      <c r="A1455" s="8">
        <f t="shared" si="23"/>
        <v>2019</v>
      </c>
      <c r="B1455" s="8">
        <f>MONTH(Table2[[#This Row],[Date]])</f>
        <v>4</v>
      </c>
      <c r="C1455" s="10">
        <v>43563</v>
      </c>
      <c r="D1455" s="8">
        <v>214680</v>
      </c>
      <c r="E1455" s="8">
        <v>139418</v>
      </c>
      <c r="F1455" s="8">
        <v>6.14</v>
      </c>
      <c r="G1455" s="8">
        <v>7.04</v>
      </c>
      <c r="H1455" s="8">
        <v>4.57</v>
      </c>
      <c r="I1455" s="9">
        <f>(Table2[[#This Row],[Total Yield in Wh]]-Table2[[#This Row],[Target Yield Wh]])/Table2[[#This Row],[Target Yield Wh]] * 100</f>
        <v>53.982986414953594</v>
      </c>
      <c r="J1455" s="8">
        <f>SUM(Table2[[#This Row],[Total Yield in Wh]]-Table2[[#This Row],[Target Yield Wh]])</f>
        <v>75262</v>
      </c>
      <c r="K1455" s="9">
        <f>Table2[[#This Row],[Total Yield in Wh]]*0.001*0.1</f>
        <v>21.468000000000004</v>
      </c>
    </row>
    <row r="1456" spans="1:11">
      <c r="A1456" s="8">
        <f t="shared" si="23"/>
        <v>2019</v>
      </c>
      <c r="B1456" s="8">
        <f>MONTH(Table2[[#This Row],[Date]])</f>
        <v>4</v>
      </c>
      <c r="C1456" s="10">
        <v>43562</v>
      </c>
      <c r="D1456" s="8">
        <v>62810</v>
      </c>
      <c r="E1456" s="8">
        <v>139418</v>
      </c>
      <c r="F1456" s="8">
        <v>1.8</v>
      </c>
      <c r="G1456" s="8">
        <v>2.06</v>
      </c>
      <c r="H1456" s="8">
        <v>4.57</v>
      </c>
      <c r="I1456" s="9">
        <f>(Table2[[#This Row],[Total Yield in Wh]]-Table2[[#This Row],[Target Yield Wh]])/Table2[[#This Row],[Target Yield Wh]] * 100</f>
        <v>-54.948428466912446</v>
      </c>
      <c r="J1456" s="8">
        <f>SUM(Table2[[#This Row],[Total Yield in Wh]]-Table2[[#This Row],[Target Yield Wh]])</f>
        <v>-76608</v>
      </c>
      <c r="K1456" s="9">
        <f>Table2[[#This Row],[Total Yield in Wh]]*0.001*0.1</f>
        <v>6.2810000000000006</v>
      </c>
    </row>
    <row r="1457" spans="1:11">
      <c r="A1457" s="8">
        <f t="shared" si="23"/>
        <v>2019</v>
      </c>
      <c r="B1457" s="8">
        <f>MONTH(Table2[[#This Row],[Date]])</f>
        <v>4</v>
      </c>
      <c r="C1457" s="10">
        <v>43561</v>
      </c>
      <c r="D1457" s="8">
        <v>110100</v>
      </c>
      <c r="E1457" s="8">
        <v>139418</v>
      </c>
      <c r="F1457" s="8">
        <v>3.15</v>
      </c>
      <c r="G1457" s="8">
        <v>3.61</v>
      </c>
      <c r="H1457" s="8">
        <v>4.57</v>
      </c>
      <c r="I1457" s="9">
        <f>(Table2[[#This Row],[Total Yield in Wh]]-Table2[[#This Row],[Target Yield Wh]])/Table2[[#This Row],[Target Yield Wh]] * 100</f>
        <v>-21.028848498759128</v>
      </c>
      <c r="J1457" s="8">
        <f>SUM(Table2[[#This Row],[Total Yield in Wh]]-Table2[[#This Row],[Target Yield Wh]])</f>
        <v>-29318</v>
      </c>
      <c r="K1457" s="9">
        <f>Table2[[#This Row],[Total Yield in Wh]]*0.001*0.1</f>
        <v>11.010000000000002</v>
      </c>
    </row>
    <row r="1458" spans="1:11">
      <c r="A1458" s="8">
        <f t="shared" si="23"/>
        <v>2019</v>
      </c>
      <c r="B1458" s="8">
        <f>MONTH(Table2[[#This Row],[Date]])</f>
        <v>4</v>
      </c>
      <c r="C1458" s="10">
        <v>43560</v>
      </c>
      <c r="D1458" s="8">
        <v>148310</v>
      </c>
      <c r="E1458" s="8">
        <v>139418</v>
      </c>
      <c r="F1458" s="8">
        <v>4.24</v>
      </c>
      <c r="G1458" s="8">
        <v>4.8600000000000003</v>
      </c>
      <c r="H1458" s="8">
        <v>4.57</v>
      </c>
      <c r="I1458" s="9">
        <f>(Table2[[#This Row],[Total Yield in Wh]]-Table2[[#This Row],[Target Yield Wh]])/Table2[[#This Row],[Target Yield Wh]] * 100</f>
        <v>6.3779425899094813</v>
      </c>
      <c r="J1458" s="8">
        <f>SUM(Table2[[#This Row],[Total Yield in Wh]]-Table2[[#This Row],[Target Yield Wh]])</f>
        <v>8892</v>
      </c>
      <c r="K1458" s="9">
        <f>Table2[[#This Row],[Total Yield in Wh]]*0.001*0.1</f>
        <v>14.831000000000001</v>
      </c>
    </row>
    <row r="1459" spans="1:11">
      <c r="A1459" s="8">
        <f t="shared" si="23"/>
        <v>2019</v>
      </c>
      <c r="B1459" s="8">
        <f>MONTH(Table2[[#This Row],[Date]])</f>
        <v>4</v>
      </c>
      <c r="C1459" s="10">
        <v>43559</v>
      </c>
      <c r="D1459" s="8">
        <v>18210</v>
      </c>
      <c r="E1459" s="8">
        <v>139418</v>
      </c>
      <c r="F1459" s="8">
        <v>0.52</v>
      </c>
      <c r="G1459" s="8">
        <v>0.6</v>
      </c>
      <c r="H1459" s="8">
        <v>4.57</v>
      </c>
      <c r="I1459" s="9">
        <f>(Table2[[#This Row],[Total Yield in Wh]]-Table2[[#This Row],[Target Yield Wh]])/Table2[[#This Row],[Target Yield Wh]] * 100</f>
        <v>-86.938558866143552</v>
      </c>
      <c r="J1459" s="8">
        <f>SUM(Table2[[#This Row],[Total Yield in Wh]]-Table2[[#This Row],[Target Yield Wh]])</f>
        <v>-121208</v>
      </c>
      <c r="K1459" s="9">
        <f>Table2[[#This Row],[Total Yield in Wh]]*0.001*0.1</f>
        <v>1.8210000000000002</v>
      </c>
    </row>
    <row r="1460" spans="1:11">
      <c r="A1460" s="8">
        <f t="shared" si="23"/>
        <v>2019</v>
      </c>
      <c r="B1460" s="8">
        <f>MONTH(Table2[[#This Row],[Date]])</f>
        <v>4</v>
      </c>
      <c r="C1460" s="10">
        <v>43558</v>
      </c>
      <c r="D1460" s="8">
        <v>193200</v>
      </c>
      <c r="E1460" s="8">
        <v>139418</v>
      </c>
      <c r="F1460" s="8">
        <v>5.52</v>
      </c>
      <c r="G1460" s="8">
        <v>6.34</v>
      </c>
      <c r="H1460" s="8">
        <v>4.57</v>
      </c>
      <c r="I1460" s="9">
        <f>(Table2[[#This Row],[Total Yield in Wh]]-Table2[[#This Row],[Target Yield Wh]])/Table2[[#This Row],[Target Yield Wh]] * 100</f>
        <v>38.576080563485348</v>
      </c>
      <c r="J1460" s="8">
        <f>SUM(Table2[[#This Row],[Total Yield in Wh]]-Table2[[#This Row],[Target Yield Wh]])</f>
        <v>53782</v>
      </c>
      <c r="K1460" s="9">
        <f>Table2[[#This Row],[Total Yield in Wh]]*0.001*0.1</f>
        <v>19.320000000000004</v>
      </c>
    </row>
    <row r="1461" spans="1:11">
      <c r="A1461" s="8">
        <f t="shared" si="23"/>
        <v>2019</v>
      </c>
      <c r="B1461" s="8">
        <f>MONTH(Table2[[#This Row],[Date]])</f>
        <v>4</v>
      </c>
      <c r="C1461" s="10">
        <v>43557</v>
      </c>
      <c r="D1461" s="8">
        <v>80350</v>
      </c>
      <c r="E1461" s="8">
        <v>139418</v>
      </c>
      <c r="F1461" s="8">
        <v>2.2999999999999998</v>
      </c>
      <c r="G1461" s="8">
        <v>2.64</v>
      </c>
      <c r="H1461" s="8">
        <v>4.57</v>
      </c>
      <c r="I1461" s="9">
        <f>(Table2[[#This Row],[Total Yield in Wh]]-Table2[[#This Row],[Target Yield Wh]])/Table2[[#This Row],[Target Yield Wh]] * 100</f>
        <v>-42.367556556542198</v>
      </c>
      <c r="J1461" s="8">
        <f>SUM(Table2[[#This Row],[Total Yield in Wh]]-Table2[[#This Row],[Target Yield Wh]])</f>
        <v>-59068</v>
      </c>
      <c r="K1461" s="9">
        <f>Table2[[#This Row],[Total Yield in Wh]]*0.001*0.1</f>
        <v>8.0350000000000019</v>
      </c>
    </row>
    <row r="1462" spans="1:11">
      <c r="A1462" s="8">
        <f t="shared" si="23"/>
        <v>2019</v>
      </c>
      <c r="B1462" s="8">
        <f>MONTH(Table2[[#This Row],[Date]])</f>
        <v>4</v>
      </c>
      <c r="C1462" s="10">
        <v>43556</v>
      </c>
      <c r="D1462" s="8">
        <v>125730</v>
      </c>
      <c r="E1462" s="8">
        <v>139418</v>
      </c>
      <c r="F1462" s="8">
        <v>3.59</v>
      </c>
      <c r="G1462" s="8">
        <v>4.12</v>
      </c>
      <c r="H1462" s="8">
        <v>4.57</v>
      </c>
      <c r="I1462" s="9">
        <f>(Table2[[#This Row],[Total Yield in Wh]]-Table2[[#This Row],[Target Yield Wh]])/Table2[[#This Row],[Target Yield Wh]] * 100</f>
        <v>-9.8179575090734339</v>
      </c>
      <c r="J1462" s="8">
        <f>SUM(Table2[[#This Row],[Total Yield in Wh]]-Table2[[#This Row],[Target Yield Wh]])</f>
        <v>-13688</v>
      </c>
      <c r="K1462" s="9">
        <f>Table2[[#This Row],[Total Yield in Wh]]*0.001*0.1</f>
        <v>12.573</v>
      </c>
    </row>
    <row r="1463" spans="1:11">
      <c r="A1463" s="8">
        <f t="shared" si="23"/>
        <v>2019</v>
      </c>
      <c r="B1463" s="8">
        <f>MONTH(Table2[[#This Row],[Date]])</f>
        <v>3</v>
      </c>
      <c r="C1463" s="10">
        <v>43555</v>
      </c>
      <c r="D1463" s="8">
        <v>226730</v>
      </c>
      <c r="E1463" s="8">
        <v>85858</v>
      </c>
      <c r="F1463" s="8">
        <v>6.48</v>
      </c>
      <c r="G1463" s="8">
        <v>7.44</v>
      </c>
      <c r="H1463" s="8">
        <v>2.82</v>
      </c>
      <c r="I1463" s="9">
        <f>(Table2[[#This Row],[Total Yield in Wh]]-Table2[[#This Row],[Target Yield Wh]])/Table2[[#This Row],[Target Yield Wh]] * 100</f>
        <v>164.07556663327821</v>
      </c>
      <c r="J1463" s="8">
        <f>SUM(Table2[[#This Row],[Total Yield in Wh]]-Table2[[#This Row],[Target Yield Wh]])</f>
        <v>140872</v>
      </c>
      <c r="K1463" s="9">
        <f>Table2[[#This Row],[Total Yield in Wh]]*0.001*0.1</f>
        <v>22.673000000000002</v>
      </c>
    </row>
    <row r="1464" spans="1:11">
      <c r="A1464" s="8">
        <f t="shared" si="23"/>
        <v>2019</v>
      </c>
      <c r="B1464" s="8">
        <f>MONTH(Table2[[#This Row],[Date]])</f>
        <v>3</v>
      </c>
      <c r="C1464" s="10">
        <v>43554</v>
      </c>
      <c r="D1464" s="8">
        <v>143710</v>
      </c>
      <c r="E1464" s="8">
        <v>85858</v>
      </c>
      <c r="F1464" s="8">
        <v>4.1100000000000003</v>
      </c>
      <c r="G1464" s="8">
        <v>4.71</v>
      </c>
      <c r="H1464" s="8">
        <v>2.82</v>
      </c>
      <c r="I1464" s="9">
        <f>(Table2[[#This Row],[Total Yield in Wh]]-Table2[[#This Row],[Target Yield Wh]])/Table2[[#This Row],[Target Yield Wh]] * 100</f>
        <v>67.381024482284701</v>
      </c>
      <c r="J1464" s="8">
        <f>SUM(Table2[[#This Row],[Total Yield in Wh]]-Table2[[#This Row],[Target Yield Wh]])</f>
        <v>57852</v>
      </c>
      <c r="K1464" s="9">
        <f>Table2[[#This Row],[Total Yield in Wh]]*0.001*0.1</f>
        <v>14.371000000000002</v>
      </c>
    </row>
    <row r="1465" spans="1:11">
      <c r="A1465" s="8">
        <f t="shared" si="23"/>
        <v>2019</v>
      </c>
      <c r="B1465" s="8">
        <f>MONTH(Table2[[#This Row],[Date]])</f>
        <v>3</v>
      </c>
      <c r="C1465" s="10">
        <v>43553</v>
      </c>
      <c r="D1465" s="8">
        <v>159230</v>
      </c>
      <c r="E1465" s="8">
        <v>85858</v>
      </c>
      <c r="F1465" s="8">
        <v>4.55</v>
      </c>
      <c r="G1465" s="8">
        <v>5.22</v>
      </c>
      <c r="H1465" s="8">
        <v>2.82</v>
      </c>
      <c r="I1465" s="9">
        <f>(Table2[[#This Row],[Total Yield in Wh]]-Table2[[#This Row],[Target Yield Wh]])/Table2[[#This Row],[Target Yield Wh]] * 100</f>
        <v>85.457383120967179</v>
      </c>
      <c r="J1465" s="8">
        <f>SUM(Table2[[#This Row],[Total Yield in Wh]]-Table2[[#This Row],[Target Yield Wh]])</f>
        <v>73372</v>
      </c>
      <c r="K1465" s="9">
        <f>Table2[[#This Row],[Total Yield in Wh]]*0.001*0.1</f>
        <v>15.923</v>
      </c>
    </row>
    <row r="1466" spans="1:11">
      <c r="A1466" s="8">
        <f t="shared" si="23"/>
        <v>2019</v>
      </c>
      <c r="B1466" s="8">
        <f>MONTH(Table2[[#This Row],[Date]])</f>
        <v>3</v>
      </c>
      <c r="C1466" s="10">
        <v>43552</v>
      </c>
      <c r="D1466" s="8">
        <v>180100</v>
      </c>
      <c r="E1466" s="8">
        <v>85858</v>
      </c>
      <c r="F1466" s="8">
        <v>5.15</v>
      </c>
      <c r="G1466" s="8">
        <v>5.91</v>
      </c>
      <c r="H1466" s="8">
        <v>2.82</v>
      </c>
      <c r="I1466" s="9">
        <f>(Table2[[#This Row],[Total Yield in Wh]]-Table2[[#This Row],[Target Yield Wh]])/Table2[[#This Row],[Target Yield Wh]] * 100</f>
        <v>109.76496074914392</v>
      </c>
      <c r="J1466" s="8">
        <f>SUM(Table2[[#This Row],[Total Yield in Wh]]-Table2[[#This Row],[Target Yield Wh]])</f>
        <v>94242</v>
      </c>
      <c r="K1466" s="9">
        <f>Table2[[#This Row],[Total Yield in Wh]]*0.001*0.1</f>
        <v>18.010000000000002</v>
      </c>
    </row>
    <row r="1467" spans="1:11">
      <c r="A1467" s="8">
        <f t="shared" si="23"/>
        <v>2019</v>
      </c>
      <c r="B1467" s="8">
        <f>MONTH(Table2[[#This Row],[Date]])</f>
        <v>3</v>
      </c>
      <c r="C1467" s="10">
        <v>43551</v>
      </c>
      <c r="D1467" s="8">
        <v>142300</v>
      </c>
      <c r="E1467" s="8">
        <v>85858</v>
      </c>
      <c r="F1467" s="8">
        <v>4.07</v>
      </c>
      <c r="G1467" s="8">
        <v>4.67</v>
      </c>
      <c r="H1467" s="8">
        <v>2.82</v>
      </c>
      <c r="I1467" s="9">
        <f>(Table2[[#This Row],[Total Yield in Wh]]-Table2[[#This Row],[Target Yield Wh]])/Table2[[#This Row],[Target Yield Wh]] * 100</f>
        <v>65.738777982249758</v>
      </c>
      <c r="J1467" s="8">
        <f>SUM(Table2[[#This Row],[Total Yield in Wh]]-Table2[[#This Row],[Target Yield Wh]])</f>
        <v>56442</v>
      </c>
      <c r="K1467" s="9">
        <f>Table2[[#This Row],[Total Yield in Wh]]*0.001*0.1</f>
        <v>14.230000000000002</v>
      </c>
    </row>
    <row r="1468" spans="1:11">
      <c r="A1468" s="8">
        <f t="shared" si="23"/>
        <v>2019</v>
      </c>
      <c r="B1468" s="8">
        <f>MONTH(Table2[[#This Row],[Date]])</f>
        <v>3</v>
      </c>
      <c r="C1468" s="10">
        <v>43550</v>
      </c>
      <c r="D1468" s="8">
        <v>190040</v>
      </c>
      <c r="E1468" s="8">
        <v>85858</v>
      </c>
      <c r="F1468" s="8">
        <v>5.43</v>
      </c>
      <c r="G1468" s="8">
        <v>6.23</v>
      </c>
      <c r="H1468" s="8">
        <v>2.82</v>
      </c>
      <c r="I1468" s="9">
        <f>(Table2[[#This Row],[Total Yield in Wh]]-Table2[[#This Row],[Target Yield Wh]])/Table2[[#This Row],[Target Yield Wh]] * 100</f>
        <v>121.34221621747537</v>
      </c>
      <c r="J1468" s="8">
        <f>SUM(Table2[[#This Row],[Total Yield in Wh]]-Table2[[#This Row],[Target Yield Wh]])</f>
        <v>104182</v>
      </c>
      <c r="K1468" s="9">
        <f>Table2[[#This Row],[Total Yield in Wh]]*0.001*0.1</f>
        <v>19.004000000000001</v>
      </c>
    </row>
    <row r="1469" spans="1:11">
      <c r="A1469" s="8">
        <f t="shared" si="23"/>
        <v>2019</v>
      </c>
      <c r="B1469" s="8">
        <f>MONTH(Table2[[#This Row],[Date]])</f>
        <v>3</v>
      </c>
      <c r="C1469" s="10">
        <v>43549</v>
      </c>
      <c r="D1469" s="8">
        <v>211420</v>
      </c>
      <c r="E1469" s="8">
        <v>85858</v>
      </c>
      <c r="F1469" s="8">
        <v>6.04</v>
      </c>
      <c r="G1469" s="8">
        <v>6.93</v>
      </c>
      <c r="H1469" s="8">
        <v>2.82</v>
      </c>
      <c r="I1469" s="9">
        <f>(Table2[[#This Row],[Total Yield in Wh]]-Table2[[#This Row],[Target Yield Wh]])/Table2[[#This Row],[Target Yield Wh]] * 100</f>
        <v>146.24379789885623</v>
      </c>
      <c r="J1469" s="8">
        <f>SUM(Table2[[#This Row],[Total Yield in Wh]]-Table2[[#This Row],[Target Yield Wh]])</f>
        <v>125562</v>
      </c>
      <c r="K1469" s="9">
        <f>Table2[[#This Row],[Total Yield in Wh]]*0.001*0.1</f>
        <v>21.142000000000003</v>
      </c>
    </row>
    <row r="1470" spans="1:11">
      <c r="A1470" s="8">
        <f t="shared" si="23"/>
        <v>2019</v>
      </c>
      <c r="B1470" s="8">
        <f>MONTH(Table2[[#This Row],[Date]])</f>
        <v>3</v>
      </c>
      <c r="C1470" s="10">
        <v>43548</v>
      </c>
      <c r="D1470" s="8">
        <v>45750</v>
      </c>
      <c r="E1470" s="8">
        <v>85858</v>
      </c>
      <c r="F1470" s="8">
        <v>1.31</v>
      </c>
      <c r="G1470" s="8">
        <v>1.5</v>
      </c>
      <c r="H1470" s="8">
        <v>2.82</v>
      </c>
      <c r="I1470" s="9">
        <f>(Table2[[#This Row],[Total Yield in Wh]]-Table2[[#This Row],[Target Yield Wh]])/Table2[[#This Row],[Target Yield Wh]] * 100</f>
        <v>-46.714342286100305</v>
      </c>
      <c r="J1470" s="8">
        <f>SUM(Table2[[#This Row],[Total Yield in Wh]]-Table2[[#This Row],[Target Yield Wh]])</f>
        <v>-40108</v>
      </c>
      <c r="K1470" s="9">
        <f>Table2[[#This Row],[Total Yield in Wh]]*0.001*0.1</f>
        <v>4.5750000000000002</v>
      </c>
    </row>
    <row r="1471" spans="1:11">
      <c r="A1471" s="8">
        <f t="shared" si="23"/>
        <v>2019</v>
      </c>
      <c r="B1471" s="8">
        <f>MONTH(Table2[[#This Row],[Date]])</f>
        <v>3</v>
      </c>
      <c r="C1471" s="10">
        <v>43547</v>
      </c>
      <c r="D1471" s="8">
        <v>196220</v>
      </c>
      <c r="E1471" s="8">
        <v>85858</v>
      </c>
      <c r="F1471" s="8">
        <v>5.61</v>
      </c>
      <c r="G1471" s="8">
        <v>6.44</v>
      </c>
      <c r="H1471" s="8">
        <v>2.82</v>
      </c>
      <c r="I1471" s="9">
        <f>(Table2[[#This Row],[Total Yield in Wh]]-Table2[[#This Row],[Target Yield Wh]])/Table2[[#This Row],[Target Yield Wh]] * 100</f>
        <v>128.54014768571363</v>
      </c>
      <c r="J1471" s="8">
        <f>SUM(Table2[[#This Row],[Total Yield in Wh]]-Table2[[#This Row],[Target Yield Wh]])</f>
        <v>110362</v>
      </c>
      <c r="K1471" s="9">
        <f>Table2[[#This Row],[Total Yield in Wh]]*0.001*0.1</f>
        <v>19.622</v>
      </c>
    </row>
    <row r="1472" spans="1:11">
      <c r="A1472" s="8">
        <f t="shared" si="23"/>
        <v>2019</v>
      </c>
      <c r="B1472" s="8">
        <f>MONTH(Table2[[#This Row],[Date]])</f>
        <v>3</v>
      </c>
      <c r="C1472" s="10">
        <v>43546</v>
      </c>
      <c r="D1472" s="8">
        <v>206280</v>
      </c>
      <c r="E1472" s="8">
        <v>85858</v>
      </c>
      <c r="F1472" s="8">
        <v>5.9</v>
      </c>
      <c r="G1472" s="8">
        <v>6.77</v>
      </c>
      <c r="H1472" s="8">
        <v>2.82</v>
      </c>
      <c r="I1472" s="9">
        <f>(Table2[[#This Row],[Total Yield in Wh]]-Table2[[#This Row],[Target Yield Wh]])/Table2[[#This Row],[Target Yield Wh]] * 100</f>
        <v>140.25716881362249</v>
      </c>
      <c r="J1472" s="8">
        <f>SUM(Table2[[#This Row],[Total Yield in Wh]]-Table2[[#This Row],[Target Yield Wh]])</f>
        <v>120422</v>
      </c>
      <c r="K1472" s="9">
        <f>Table2[[#This Row],[Total Yield in Wh]]*0.001*0.1</f>
        <v>20.628</v>
      </c>
    </row>
    <row r="1473" spans="1:11">
      <c r="A1473" s="8">
        <f t="shared" si="23"/>
        <v>2019</v>
      </c>
      <c r="B1473" s="8">
        <f>MONTH(Table2[[#This Row],[Date]])</f>
        <v>3</v>
      </c>
      <c r="C1473" s="10">
        <v>43545</v>
      </c>
      <c r="D1473" s="8">
        <v>128880</v>
      </c>
      <c r="E1473" s="8">
        <v>85858</v>
      </c>
      <c r="F1473" s="8">
        <v>3.68</v>
      </c>
      <c r="G1473" s="8">
        <v>4.2300000000000004</v>
      </c>
      <c r="H1473" s="8">
        <v>2.82</v>
      </c>
      <c r="I1473" s="9">
        <f>(Table2[[#This Row],[Total Yield in Wh]]-Table2[[#This Row],[Target Yield Wh]])/Table2[[#This Row],[Target Yield Wh]] * 100</f>
        <v>50.108318386172513</v>
      </c>
      <c r="J1473" s="8">
        <f>SUM(Table2[[#This Row],[Total Yield in Wh]]-Table2[[#This Row],[Target Yield Wh]])</f>
        <v>43022</v>
      </c>
      <c r="K1473" s="9">
        <f>Table2[[#This Row],[Total Yield in Wh]]*0.001*0.1</f>
        <v>12.888</v>
      </c>
    </row>
    <row r="1474" spans="1:11">
      <c r="A1474" s="8">
        <f t="shared" si="23"/>
        <v>2019</v>
      </c>
      <c r="B1474" s="8">
        <f>MONTH(Table2[[#This Row],[Date]])</f>
        <v>3</v>
      </c>
      <c r="C1474" s="10">
        <v>43544</v>
      </c>
      <c r="D1474" s="8">
        <v>86190</v>
      </c>
      <c r="E1474" s="8">
        <v>85858</v>
      </c>
      <c r="F1474" s="8">
        <v>2.46</v>
      </c>
      <c r="G1474" s="8">
        <v>2.83</v>
      </c>
      <c r="H1474" s="8">
        <v>2.82</v>
      </c>
      <c r="I1474" s="9">
        <f>(Table2[[#This Row],[Total Yield in Wh]]-Table2[[#This Row],[Target Yield Wh]])/Table2[[#This Row],[Target Yield Wh]] * 100</f>
        <v>0.38668499149758906</v>
      </c>
      <c r="J1474" s="8">
        <f>SUM(Table2[[#This Row],[Total Yield in Wh]]-Table2[[#This Row],[Target Yield Wh]])</f>
        <v>332</v>
      </c>
      <c r="K1474" s="9">
        <f>Table2[[#This Row],[Total Yield in Wh]]*0.001*0.1</f>
        <v>8.6189999999999998</v>
      </c>
    </row>
    <row r="1475" spans="1:11">
      <c r="A1475" s="8">
        <f t="shared" ref="A1475:A1482" si="24">YEAR(C1475)</f>
        <v>2019</v>
      </c>
      <c r="B1475" s="8">
        <f>MONTH(Table2[[#This Row],[Date]])</f>
        <v>3</v>
      </c>
      <c r="C1475" s="10">
        <v>43543</v>
      </c>
      <c r="D1475" s="8">
        <v>184970</v>
      </c>
      <c r="E1475" s="8">
        <v>85858</v>
      </c>
      <c r="F1475" s="8">
        <v>5.29</v>
      </c>
      <c r="G1475" s="8">
        <v>6.07</v>
      </c>
      <c r="H1475" s="8">
        <v>2.82</v>
      </c>
      <c r="I1475" s="9">
        <f>(Table2[[#This Row],[Total Yield in Wh]]-Table2[[#This Row],[Target Yield Wh]])/Table2[[#This Row],[Target Yield Wh]] * 100</f>
        <v>115.43711710032845</v>
      </c>
      <c r="J1475" s="8">
        <f>SUM(Table2[[#This Row],[Total Yield in Wh]]-Table2[[#This Row],[Target Yield Wh]])</f>
        <v>99112</v>
      </c>
      <c r="K1475" s="9">
        <f>Table2[[#This Row],[Total Yield in Wh]]*0.001*0.1</f>
        <v>18.497</v>
      </c>
    </row>
    <row r="1476" spans="1:11">
      <c r="A1476" s="8">
        <f t="shared" si="24"/>
        <v>2019</v>
      </c>
      <c r="B1476" s="8">
        <f>MONTH(Table2[[#This Row],[Date]])</f>
        <v>3</v>
      </c>
      <c r="C1476" s="10">
        <v>43542</v>
      </c>
      <c r="D1476" s="8">
        <v>167960</v>
      </c>
      <c r="E1476" s="8">
        <v>85858</v>
      </c>
      <c r="F1476" s="8">
        <v>4.8</v>
      </c>
      <c r="G1476" s="8">
        <v>5.51</v>
      </c>
      <c r="H1476" s="8">
        <v>2.82</v>
      </c>
      <c r="I1476" s="9">
        <f>(Table2[[#This Row],[Total Yield in Wh]]-Table2[[#This Row],[Target Yield Wh]])/Table2[[#This Row],[Target Yield Wh]] * 100</f>
        <v>95.625334855226072</v>
      </c>
      <c r="J1476" s="8">
        <f>SUM(Table2[[#This Row],[Total Yield in Wh]]-Table2[[#This Row],[Target Yield Wh]])</f>
        <v>82102</v>
      </c>
      <c r="K1476" s="9">
        <f>Table2[[#This Row],[Total Yield in Wh]]*0.001*0.1</f>
        <v>16.796000000000003</v>
      </c>
    </row>
    <row r="1477" spans="1:11">
      <c r="A1477" s="8">
        <f t="shared" si="24"/>
        <v>2019</v>
      </c>
      <c r="B1477" s="8">
        <f>MONTH(Table2[[#This Row],[Date]])</f>
        <v>3</v>
      </c>
      <c r="C1477" s="10">
        <v>43541</v>
      </c>
      <c r="D1477" s="8">
        <v>181600</v>
      </c>
      <c r="E1477" s="8">
        <v>85858</v>
      </c>
      <c r="F1477" s="8">
        <v>5.19</v>
      </c>
      <c r="G1477" s="8">
        <v>5.96</v>
      </c>
      <c r="H1477" s="8">
        <v>2.82</v>
      </c>
      <c r="I1477" s="9">
        <f>(Table2[[#This Row],[Total Yield in Wh]]-Table2[[#This Row],[Target Yield Wh]])/Table2[[#This Row],[Target Yield Wh]] * 100</f>
        <v>111.51203149386195</v>
      </c>
      <c r="J1477" s="8">
        <f>SUM(Table2[[#This Row],[Total Yield in Wh]]-Table2[[#This Row],[Target Yield Wh]])</f>
        <v>95742</v>
      </c>
      <c r="K1477" s="9">
        <f>Table2[[#This Row],[Total Yield in Wh]]*0.001*0.1</f>
        <v>18.16</v>
      </c>
    </row>
    <row r="1478" spans="1:11">
      <c r="A1478" s="8">
        <f t="shared" si="24"/>
        <v>2019</v>
      </c>
      <c r="B1478" s="8">
        <f>MONTH(Table2[[#This Row],[Date]])</f>
        <v>3</v>
      </c>
      <c r="C1478" s="10">
        <v>43540</v>
      </c>
      <c r="D1478" s="8">
        <v>191190</v>
      </c>
      <c r="E1478" s="8">
        <v>85858</v>
      </c>
      <c r="F1478" s="8">
        <v>5.47</v>
      </c>
      <c r="G1478" s="8">
        <v>6.27</v>
      </c>
      <c r="H1478" s="8">
        <v>2.82</v>
      </c>
      <c r="I1478" s="9">
        <f>(Table2[[#This Row],[Total Yield in Wh]]-Table2[[#This Row],[Target Yield Wh]])/Table2[[#This Row],[Target Yield Wh]] * 100</f>
        <v>122.68163712175919</v>
      </c>
      <c r="J1478" s="8">
        <f>SUM(Table2[[#This Row],[Total Yield in Wh]]-Table2[[#This Row],[Target Yield Wh]])</f>
        <v>105332</v>
      </c>
      <c r="K1478" s="9">
        <f>Table2[[#This Row],[Total Yield in Wh]]*0.001*0.1</f>
        <v>19.119</v>
      </c>
    </row>
    <row r="1479" spans="1:11">
      <c r="A1479" s="8">
        <f t="shared" si="24"/>
        <v>2019</v>
      </c>
      <c r="B1479" s="8">
        <f>MONTH(Table2[[#This Row],[Date]])</f>
        <v>3</v>
      </c>
      <c r="C1479" s="10">
        <v>43539</v>
      </c>
      <c r="D1479" s="8">
        <v>77330</v>
      </c>
      <c r="E1479" s="8">
        <v>85858</v>
      </c>
      <c r="F1479" s="8">
        <v>2.21</v>
      </c>
      <c r="G1479" s="8">
        <v>2.54</v>
      </c>
      <c r="H1479" s="8">
        <v>2.82</v>
      </c>
      <c r="I1479" s="9">
        <f>(Table2[[#This Row],[Total Yield in Wh]]-Table2[[#This Row],[Target Yield Wh]])/Table2[[#This Row],[Target Yield Wh]] * 100</f>
        <v>-9.9326795406368653</v>
      </c>
      <c r="J1479" s="8">
        <f>SUM(Table2[[#This Row],[Total Yield in Wh]]-Table2[[#This Row],[Target Yield Wh]])</f>
        <v>-8528</v>
      </c>
      <c r="K1479" s="9">
        <f>Table2[[#This Row],[Total Yield in Wh]]*0.001*0.1</f>
        <v>7.7330000000000005</v>
      </c>
    </row>
    <row r="1480" spans="1:11">
      <c r="A1480" s="8">
        <f t="shared" si="24"/>
        <v>2019</v>
      </c>
      <c r="B1480" s="8">
        <f>MONTH(Table2[[#This Row],[Date]])</f>
        <v>3</v>
      </c>
      <c r="C1480" s="10">
        <v>43538</v>
      </c>
      <c r="D1480" s="8">
        <v>99790</v>
      </c>
      <c r="E1480" s="8">
        <v>85858</v>
      </c>
      <c r="F1480" s="8">
        <v>2.85</v>
      </c>
      <c r="G1480" s="8">
        <v>3.27</v>
      </c>
      <c r="H1480" s="8">
        <v>2.82</v>
      </c>
      <c r="I1480" s="9">
        <f>(Table2[[#This Row],[Total Yield in Wh]]-Table2[[#This Row],[Target Yield Wh]])/Table2[[#This Row],[Target Yield Wh]] * 100</f>
        <v>16.226793076940996</v>
      </c>
      <c r="J1480" s="8">
        <f>SUM(Table2[[#This Row],[Total Yield in Wh]]-Table2[[#This Row],[Target Yield Wh]])</f>
        <v>13932</v>
      </c>
      <c r="K1480" s="9">
        <f>Table2[[#This Row],[Total Yield in Wh]]*0.001*0.1</f>
        <v>9.979000000000001</v>
      </c>
    </row>
    <row r="1481" spans="1:11">
      <c r="A1481" s="8">
        <f t="shared" si="24"/>
        <v>2019</v>
      </c>
      <c r="B1481" s="8">
        <f>MONTH(Table2[[#This Row],[Date]])</f>
        <v>3</v>
      </c>
      <c r="C1481" s="10">
        <v>43537</v>
      </c>
      <c r="D1481" s="8">
        <v>44380</v>
      </c>
      <c r="E1481" s="8">
        <v>85858</v>
      </c>
      <c r="F1481" s="8">
        <v>1.27</v>
      </c>
      <c r="G1481" s="8">
        <v>1.46</v>
      </c>
      <c r="H1481" s="8">
        <v>2.82</v>
      </c>
      <c r="I1481" s="9">
        <f>(Table2[[#This Row],[Total Yield in Wh]]-Table2[[#This Row],[Target Yield Wh]])/Table2[[#This Row],[Target Yield Wh]] * 100</f>
        <v>-48.31000023294277</v>
      </c>
      <c r="J1481" s="8">
        <f>SUM(Table2[[#This Row],[Total Yield in Wh]]-Table2[[#This Row],[Target Yield Wh]])</f>
        <v>-41478</v>
      </c>
      <c r="K1481" s="9">
        <f>Table2[[#This Row],[Total Yield in Wh]]*0.001*0.1</f>
        <v>4.4380000000000006</v>
      </c>
    </row>
    <row r="1482" spans="1:11">
      <c r="A1482" s="8">
        <f t="shared" si="24"/>
        <v>2019</v>
      </c>
      <c r="B1482" s="8">
        <f>MONTH(Table2[[#This Row],[Date]])</f>
        <v>3</v>
      </c>
      <c r="C1482" s="10">
        <v>43536</v>
      </c>
      <c r="D1482" s="8">
        <v>26620</v>
      </c>
      <c r="E1482" s="8">
        <v>85858</v>
      </c>
      <c r="F1482" s="8">
        <v>0.76</v>
      </c>
      <c r="G1482" s="8">
        <v>0.87</v>
      </c>
      <c r="H1482" s="8">
        <v>2.82</v>
      </c>
      <c r="I1482" s="9">
        <f>(Table2[[#This Row],[Total Yield in Wh]]-Table2[[#This Row],[Target Yield Wh]])/Table2[[#This Row],[Target Yield Wh]] * 100</f>
        <v>-68.995317850404163</v>
      </c>
      <c r="J1482" s="8">
        <f>SUM(Table2[[#This Row],[Total Yield in Wh]]-Table2[[#This Row],[Target Yield Wh]])</f>
        <v>-59238</v>
      </c>
      <c r="K1482" s="9">
        <f>Table2[[#This Row],[Total Yield in Wh]]*0.001*0.1</f>
        <v>2.6620000000000004</v>
      </c>
    </row>
    <row r="1483" spans="1:11">
      <c r="A1483" s="5"/>
      <c r="B1483" s="5"/>
      <c r="C1483" s="4"/>
      <c r="D1483" s="5"/>
      <c r="E1483" s="5"/>
      <c r="F1483" s="5"/>
      <c r="G1483" s="5"/>
      <c r="H1483" s="5"/>
      <c r="I1483" s="5"/>
      <c r="J1483" s="5"/>
      <c r="K1483" s="5"/>
    </row>
    <row r="1484" spans="1:11">
      <c r="J1484" s="28" t="s">
        <v>24</v>
      </c>
      <c r="K1484" s="29">
        <f>SUM(Table2[Cost Estimate ($)])</f>
        <v>17461.747999999978</v>
      </c>
    </row>
  </sheetData>
  <sortState xmlns:xlrd2="http://schemas.microsoft.com/office/spreadsheetml/2017/richdata2" ref="V3:Y6">
    <sortCondition descending="1" ref="V3:V6"/>
  </sortState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4"/>
  <sheetViews>
    <sheetView topLeftCell="K1" zoomScale="70" zoomScaleNormal="70" workbookViewId="0">
      <selection activeCell="V59" sqref="V59"/>
    </sheetView>
  </sheetViews>
  <sheetFormatPr defaultColWidth="8.7109375" defaultRowHeight="15"/>
  <cols>
    <col min="1" max="1" width="9.28515625" bestFit="1" customWidth="1"/>
    <col min="2" max="2" width="17.28515625" customWidth="1"/>
    <col min="3" max="3" width="16.28515625" customWidth="1"/>
    <col min="4" max="4" width="22.7109375" customWidth="1"/>
    <col min="5" max="5" width="26.28515625" bestFit="1" customWidth="1"/>
    <col min="6" max="6" width="22" bestFit="1" customWidth="1"/>
    <col min="7" max="7" width="16.7109375" customWidth="1"/>
    <col min="8" max="8" width="17.85546875" customWidth="1"/>
    <col min="9" max="9" width="26.140625" customWidth="1"/>
    <col min="10" max="10" width="30.7109375" customWidth="1"/>
    <col min="11" max="11" width="26.7109375" customWidth="1"/>
    <col min="12" max="12" width="22" customWidth="1"/>
    <col min="13" max="13" width="28.28515625" customWidth="1"/>
    <col min="14" max="14" width="29.140625" customWidth="1"/>
    <col min="15" max="15" width="21.28515625" bestFit="1" customWidth="1"/>
    <col min="16" max="16" width="21.85546875" customWidth="1"/>
    <col min="17" max="17" width="25.28515625" customWidth="1"/>
    <col min="18" max="18" width="30" customWidth="1"/>
    <col min="19" max="19" width="28.7109375" customWidth="1"/>
    <col min="20" max="20" width="8" customWidth="1"/>
    <col min="21" max="21" width="27" customWidth="1"/>
    <col min="22" max="22" width="21.7109375" customWidth="1"/>
    <col min="23" max="23" width="27.7109375" customWidth="1"/>
    <col min="24" max="24" width="34.85546875" customWidth="1"/>
  </cols>
  <sheetData>
    <row r="1" spans="1:25">
      <c r="A1" s="2"/>
      <c r="B1" s="1"/>
      <c r="C1" s="1"/>
      <c r="D1" s="1"/>
      <c r="E1" s="1"/>
    </row>
    <row r="2" spans="1:25" ht="18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10</v>
      </c>
      <c r="I2" s="3" t="s">
        <v>7</v>
      </c>
      <c r="J2" s="3" t="s">
        <v>8</v>
      </c>
      <c r="K2" s="3" t="s">
        <v>9</v>
      </c>
      <c r="L2" s="3" t="s">
        <v>25</v>
      </c>
      <c r="M2" s="3" t="s">
        <v>26</v>
      </c>
      <c r="N2" s="3" t="s">
        <v>0</v>
      </c>
      <c r="O2" t="s">
        <v>1</v>
      </c>
      <c r="P2" t="s">
        <v>11</v>
      </c>
      <c r="Q2" t="s">
        <v>12</v>
      </c>
      <c r="R2" t="s">
        <v>13</v>
      </c>
      <c r="S2" t="s">
        <v>14</v>
      </c>
      <c r="T2" t="s">
        <v>8</v>
      </c>
      <c r="V2" t="s">
        <v>0</v>
      </c>
      <c r="W2" t="s">
        <v>27</v>
      </c>
      <c r="X2" t="s">
        <v>28</v>
      </c>
      <c r="Y2" s="20" t="s">
        <v>8</v>
      </c>
    </row>
    <row r="3" spans="1:25">
      <c r="A3" s="5">
        <v>2020</v>
      </c>
      <c r="B3" s="5">
        <v>12</v>
      </c>
      <c r="C3" s="4">
        <v>44166</v>
      </c>
      <c r="D3" s="5">
        <v>132381</v>
      </c>
      <c r="E3" s="5">
        <v>58040</v>
      </c>
      <c r="F3" s="5">
        <v>5.42</v>
      </c>
      <c r="G3" s="5">
        <v>61.89</v>
      </c>
      <c r="H3" s="27">
        <f>Table1[[#This Row],[Total Yield in Wh]]*0.001*0.1</f>
        <v>13.238100000000001</v>
      </c>
      <c r="I3" s="5">
        <v>27.13</v>
      </c>
      <c r="J3" s="5">
        <f>(Table1[[#This Row],[Total Yield in Wh]]-Table1[[#This Row],[Target Yield Wh]])/Table1[[#This Row],[Target Yield Wh]] * 100</f>
        <v>128.08580289455548</v>
      </c>
      <c r="K3" s="5">
        <f>SUM(Table1[[#This Row],[Total Yield in Wh]]-Table1[[#This Row],[Target Yield Wh]])</f>
        <v>74341</v>
      </c>
      <c r="L3" s="5">
        <f>Table1[[#This Row],[Total Yield in Wh]]*0.001*0.1</f>
        <v>13.238100000000001</v>
      </c>
      <c r="M3" s="5">
        <v>13.238099999999999</v>
      </c>
      <c r="N3" s="8">
        <v>2022</v>
      </c>
      <c r="O3">
        <v>12</v>
      </c>
      <c r="P3">
        <f>SUMIFS(Table1[Total Yield in Wh], Table1[Month],Table35[[#This Row],[Month]],Table1[Year],Table35[[#This Row],[Year]])</f>
        <v>0</v>
      </c>
      <c r="Q3" s="7">
        <f>Table35[[#This Row],[Monthly Yield in Wh]]/(10^6)</f>
        <v>0</v>
      </c>
      <c r="R3">
        <f>SUMIFS(Table2[Target Yield Wh], Table2[Month],Table35[[#This Row],[Month]],Table2[Year],Table35[[#This Row],[Year]])</f>
        <v>0</v>
      </c>
      <c r="S3">
        <f>Table35[[#This Row],[Monthly Target Yield in Wh]]/(10^6)</f>
        <v>0</v>
      </c>
      <c r="T3" t="e">
        <f t="shared" ref="T3:T27" si="0">((P3-R3)/R3)*100</f>
        <v>#DIV/0!</v>
      </c>
      <c r="V3">
        <v>2020</v>
      </c>
      <c r="W3">
        <f>SUMIF(Table1[Year],V3, Table1[Total Yield in Wh])</f>
        <v>1413022</v>
      </c>
      <c r="X3">
        <f>SUMIF(Table1[Year],V3, Table1[Target Yield Wh])</f>
        <v>1799240</v>
      </c>
      <c r="Y3">
        <f>((Table6[[#This Row],[Annual Yield in Wh]]-Table6[[#This Row],[Annual Target Yield in Wh]])/Table6[[#This Row],[Annual Target Yield in Wh]]*100)</f>
        <v>-21.465618816833771</v>
      </c>
    </row>
    <row r="4" spans="1:25">
      <c r="A4" s="5">
        <v>2020</v>
      </c>
      <c r="B4" s="5">
        <v>12</v>
      </c>
      <c r="C4" s="4">
        <v>44167</v>
      </c>
      <c r="D4" s="5">
        <v>131053</v>
      </c>
      <c r="E4" s="5">
        <v>58040</v>
      </c>
      <c r="F4" s="5">
        <v>5.37</v>
      </c>
      <c r="G4" s="5">
        <v>61.27</v>
      </c>
      <c r="H4" s="27">
        <f>Table1[[#This Row],[Total Yield in Wh]]*0.001*0.1</f>
        <v>13.1053</v>
      </c>
      <c r="I4" s="5">
        <v>27.13</v>
      </c>
      <c r="J4" s="5">
        <f>(Table1[[#This Row],[Total Yield in Wh]]-Table1[[#This Row],[Target Yield Wh]])/Table1[[#This Row],[Target Yield Wh]] * 100</f>
        <v>125.79772570640937</v>
      </c>
      <c r="K4" s="5">
        <f>SUM(Table1[[#This Row],[Total Yield in Wh]]-Table1[[#This Row],[Target Yield Wh]])</f>
        <v>73013</v>
      </c>
      <c r="L4" s="5">
        <f>Table1[[#This Row],[Total Yield in Wh]]*0.001*0.1</f>
        <v>13.1053</v>
      </c>
      <c r="M4" s="5" t="s">
        <v>29</v>
      </c>
      <c r="N4" s="8">
        <v>2022</v>
      </c>
      <c r="O4">
        <v>11</v>
      </c>
      <c r="P4">
        <f>SUMIFS(Table1[Total Yield in Wh], Table1[Month],Table35[[#This Row],[Month]],Table1[Year],Table35[[#This Row],[Year]])</f>
        <v>0</v>
      </c>
      <c r="Q4" s="7">
        <f>Table35[[#This Row],[Monthly Yield in Wh]]/(10^6)</f>
        <v>0</v>
      </c>
      <c r="R4">
        <f>SUMIFS(Table2[Target Yield Wh], Table2[Month],Table35[[#This Row],[Month]],Table2[Year],Table35[[#This Row],[Year]])</f>
        <v>0</v>
      </c>
      <c r="S4">
        <f>Table35[[#This Row],[Monthly Target Yield in Wh]]/(10^6)</f>
        <v>0</v>
      </c>
      <c r="T4" t="e">
        <f t="shared" si="0"/>
        <v>#DIV/0!</v>
      </c>
      <c r="V4">
        <v>2021</v>
      </c>
      <c r="W4">
        <f>SUMIF(Table1[Year],V4, Table1[Total Yield in Wh])</f>
        <v>28908855</v>
      </c>
      <c r="X4">
        <f>SUMIF(Table1[Year],V4, Table1[Target Yield Wh])</f>
        <v>29987557</v>
      </c>
      <c r="Y4">
        <f>((Table6[[#This Row],[Annual Yield in Wh]]-Table6[[#This Row],[Annual Target Yield in Wh]])/Table6[[#This Row],[Annual Target Yield in Wh]]*100)</f>
        <v>-3.5971653176015641</v>
      </c>
    </row>
    <row r="5" spans="1:25">
      <c r="A5" s="5">
        <v>2020</v>
      </c>
      <c r="B5" s="5">
        <v>12</v>
      </c>
      <c r="C5" s="4">
        <v>44168</v>
      </c>
      <c r="D5" s="5">
        <v>62667</v>
      </c>
      <c r="E5" s="5">
        <v>58040</v>
      </c>
      <c r="F5" s="5">
        <v>2.57</v>
      </c>
      <c r="G5" s="5">
        <v>29.3</v>
      </c>
      <c r="H5" s="27">
        <f>Table1[[#This Row],[Total Yield in Wh]]*0.001*0.1</f>
        <v>6.2667000000000002</v>
      </c>
      <c r="I5" s="5">
        <v>27.13</v>
      </c>
      <c r="J5" s="5">
        <f>(Table1[[#This Row],[Total Yield in Wh]]-Table1[[#This Row],[Target Yield Wh]])/Table1[[#This Row],[Target Yield Wh]] * 100</f>
        <v>7.9720882150241215</v>
      </c>
      <c r="K5" s="5">
        <f>SUM(Table1[[#This Row],[Total Yield in Wh]]-Table1[[#This Row],[Target Yield Wh]])</f>
        <v>4627</v>
      </c>
      <c r="L5" s="5">
        <f>Table1[[#This Row],[Total Yield in Wh]]*0.001*0.1</f>
        <v>6.2667000000000002</v>
      </c>
      <c r="M5" s="5"/>
      <c r="N5" s="8">
        <v>2022</v>
      </c>
      <c r="O5">
        <v>10</v>
      </c>
      <c r="P5">
        <f>SUMIFS(Table1[Total Yield in Wh], Table1[Month],Table35[[#This Row],[Month]],Table1[Year],Table35[[#This Row],[Year]])</f>
        <v>0</v>
      </c>
      <c r="Q5" s="7">
        <f>Table35[[#This Row],[Monthly Yield in Wh]]/(10^6)</f>
        <v>0</v>
      </c>
      <c r="R5">
        <f>SUMIFS(Table2[Target Yield Wh], Table2[Month],Table35[[#This Row],[Month]],Table2[Year],Table35[[#This Row],[Year]])</f>
        <v>0</v>
      </c>
      <c r="S5">
        <f>Table35[[#This Row],[Monthly Target Yield in Wh]]/(10^6)</f>
        <v>0</v>
      </c>
      <c r="T5" t="e">
        <f t="shared" si="0"/>
        <v>#DIV/0!</v>
      </c>
      <c r="V5">
        <v>2022</v>
      </c>
      <c r="W5">
        <f>SUMIF(Table1[Year],V5, Table1[Total Yield in Wh])</f>
        <v>24384888</v>
      </c>
      <c r="X5">
        <f>SUMIF(Table1[Year],V5, Table1[Target Yield Wh])</f>
        <v>23690181</v>
      </c>
      <c r="Y5">
        <f>((Table6[[#This Row],[Annual Yield in Wh]]-Table6[[#This Row],[Annual Target Yield in Wh]])/Table6[[#This Row],[Annual Target Yield in Wh]]*100)</f>
        <v>2.9324680972255974</v>
      </c>
    </row>
    <row r="6" spans="1:25">
      <c r="A6" s="5">
        <v>2020</v>
      </c>
      <c r="B6" s="5">
        <v>12</v>
      </c>
      <c r="C6" s="4">
        <v>44169</v>
      </c>
      <c r="D6" s="5">
        <v>127089</v>
      </c>
      <c r="E6" s="5">
        <v>58040</v>
      </c>
      <c r="F6" s="5">
        <v>5.2</v>
      </c>
      <c r="G6" s="5">
        <v>59.41</v>
      </c>
      <c r="H6" s="27">
        <f>Table1[[#This Row],[Total Yield in Wh]]*0.001*0.1</f>
        <v>12.7089</v>
      </c>
      <c r="I6" s="5">
        <v>27.13</v>
      </c>
      <c r="J6" s="5">
        <f>(Table1[[#This Row],[Total Yield in Wh]]-Table1[[#This Row],[Target Yield Wh]])/Table1[[#This Row],[Target Yield Wh]] * 100</f>
        <v>118.96795313576844</v>
      </c>
      <c r="K6" s="5">
        <f>SUM(Table1[[#This Row],[Total Yield in Wh]]-Table1[[#This Row],[Target Yield Wh]])</f>
        <v>69049</v>
      </c>
      <c r="L6" s="5">
        <f>Table1[[#This Row],[Total Yield in Wh]]*0.001*0.1</f>
        <v>12.7089</v>
      </c>
      <c r="M6" s="5"/>
      <c r="N6" s="8">
        <v>2022</v>
      </c>
      <c r="O6">
        <v>9</v>
      </c>
      <c r="P6">
        <f>SUMIFS(Table1[Total Yield in Wh], Table1[Month],Table35[[#This Row],[Month]],Table1[Year],Table35[[#This Row],[Year]])</f>
        <v>2872720</v>
      </c>
      <c r="Q6" s="7">
        <f>Table35[[#This Row],[Monthly Yield in Wh]]/(10^6)</f>
        <v>2.8727200000000002</v>
      </c>
      <c r="R6">
        <f>SUMIFS(Table2[Target Yield Wh], Table2[Month],Table35[[#This Row],[Month]],Table2[Year],Table35[[#This Row],[Year]])</f>
        <v>0</v>
      </c>
      <c r="S6">
        <f>Table35[[#This Row],[Monthly Target Yield in Wh]]/(10^6)</f>
        <v>0</v>
      </c>
      <c r="T6" t="e">
        <f t="shared" si="0"/>
        <v>#DIV/0!</v>
      </c>
    </row>
    <row r="7" spans="1:25">
      <c r="A7" s="5">
        <v>2020</v>
      </c>
      <c r="B7" s="5">
        <v>12</v>
      </c>
      <c r="C7" s="4">
        <v>44170</v>
      </c>
      <c r="D7" s="5">
        <v>86692</v>
      </c>
      <c r="E7" s="5">
        <v>58040</v>
      </c>
      <c r="F7" s="5">
        <v>3.55</v>
      </c>
      <c r="G7" s="5">
        <v>40.53</v>
      </c>
      <c r="H7" s="27">
        <f>Table1[[#This Row],[Total Yield in Wh]]*0.001*0.1</f>
        <v>8.6692000000000018</v>
      </c>
      <c r="I7" s="5">
        <v>27.13</v>
      </c>
      <c r="J7" s="5">
        <f>(Table1[[#This Row],[Total Yield in Wh]]-Table1[[#This Row],[Target Yield Wh]])/Table1[[#This Row],[Target Yield Wh]] * 100</f>
        <v>49.365954514128184</v>
      </c>
      <c r="K7" s="5">
        <f>SUM(Table1[[#This Row],[Total Yield in Wh]]-Table1[[#This Row],[Target Yield Wh]])</f>
        <v>28652</v>
      </c>
      <c r="L7" s="5">
        <f>Table1[[#This Row],[Total Yield in Wh]]*0.001*0.1</f>
        <v>8.6692000000000018</v>
      </c>
      <c r="M7" s="5"/>
      <c r="N7" s="8">
        <v>2022</v>
      </c>
      <c r="O7">
        <v>8</v>
      </c>
      <c r="P7">
        <f>SUMIFS(Table1[Total Yield in Wh], Table1[Month],Table35[[#This Row],[Month]],Table1[Year],Table35[[#This Row],[Year]])</f>
        <v>2997834</v>
      </c>
      <c r="Q7" s="7">
        <f>Table35[[#This Row],[Monthly Yield in Wh]]/(10^6)</f>
        <v>2.9978340000000001</v>
      </c>
      <c r="R7">
        <f>SUMIFS(Table2[Target Yield Wh], Table2[Month],Table35[[#This Row],[Month]],Table2[Year],Table35[[#This Row],[Year]])</f>
        <v>1753973</v>
      </c>
      <c r="S7">
        <f>Table35[[#This Row],[Monthly Target Yield in Wh]]/(10^6)</f>
        <v>1.753973</v>
      </c>
      <c r="T7">
        <f t="shared" si="0"/>
        <v>70.916770098513496</v>
      </c>
      <c r="U7" s="19"/>
    </row>
    <row r="8" spans="1:25">
      <c r="A8" s="5">
        <v>2020</v>
      </c>
      <c r="B8" s="5">
        <v>12</v>
      </c>
      <c r="C8" s="4">
        <v>44171</v>
      </c>
      <c r="D8" s="5">
        <v>55797</v>
      </c>
      <c r="E8" s="5">
        <v>58040</v>
      </c>
      <c r="F8" s="5">
        <v>2.2799999999999998</v>
      </c>
      <c r="G8" s="5">
        <v>26.09</v>
      </c>
      <c r="H8" s="27">
        <f>Table1[[#This Row],[Total Yield in Wh]]*0.001*0.1</f>
        <v>5.5797000000000008</v>
      </c>
      <c r="I8" s="5">
        <v>27.13</v>
      </c>
      <c r="J8" s="5">
        <f>(Table1[[#This Row],[Total Yield in Wh]]-Table1[[#This Row],[Target Yield Wh]])/Table1[[#This Row],[Target Yield Wh]] * 100</f>
        <v>-3.8645761543762926</v>
      </c>
      <c r="K8" s="5">
        <f>SUM(Table1[[#This Row],[Total Yield in Wh]]-Table1[[#This Row],[Target Yield Wh]])</f>
        <v>-2243</v>
      </c>
      <c r="L8" s="5">
        <f>Table1[[#This Row],[Total Yield in Wh]]*0.001*0.1</f>
        <v>5.5797000000000008</v>
      </c>
      <c r="M8" s="5"/>
      <c r="N8" s="8">
        <v>2022</v>
      </c>
      <c r="O8">
        <v>7</v>
      </c>
      <c r="P8">
        <f>SUMIFS(Table1[Total Yield in Wh], Table1[Month],Table35[[#This Row],[Month]],Table1[Year],Table35[[#This Row],[Year]])</f>
        <v>3277864</v>
      </c>
      <c r="Q8" s="7">
        <f>Table35[[#This Row],[Monthly Yield in Wh]]/(10^6)</f>
        <v>3.2778640000000001</v>
      </c>
      <c r="R8">
        <f>SUMIFS(Table2[Target Yield Wh], Table2[Month],Table35[[#This Row],[Month]],Table2[Year],Table35[[#This Row],[Year]])</f>
        <v>3606057</v>
      </c>
      <c r="S8">
        <f>Table35[[#This Row],[Monthly Target Yield in Wh]]/(10^6)</f>
        <v>3.6060569999999998</v>
      </c>
      <c r="T8">
        <f t="shared" si="0"/>
        <v>-9.1011595213275882</v>
      </c>
    </row>
    <row r="9" spans="1:25">
      <c r="A9" s="5">
        <v>2020</v>
      </c>
      <c r="B9" s="5">
        <v>12</v>
      </c>
      <c r="C9" s="4">
        <v>44172</v>
      </c>
      <c r="D9" s="5">
        <v>8893</v>
      </c>
      <c r="E9" s="5">
        <v>58040</v>
      </c>
      <c r="F9" s="5">
        <v>0.36</v>
      </c>
      <c r="G9" s="5">
        <v>4.16</v>
      </c>
      <c r="H9" s="27">
        <f>Table1[[#This Row],[Total Yield in Wh]]*0.001*0.1</f>
        <v>0.88930000000000009</v>
      </c>
      <c r="I9" s="5">
        <v>27.13</v>
      </c>
      <c r="J9" s="5">
        <f>(Table1[[#This Row],[Total Yield in Wh]]-Table1[[#This Row],[Target Yield Wh]])/Table1[[#This Row],[Target Yield Wh]] * 100</f>
        <v>-84.677808407994476</v>
      </c>
      <c r="K9" s="5">
        <f>SUM(Table1[[#This Row],[Total Yield in Wh]]-Table1[[#This Row],[Target Yield Wh]])</f>
        <v>-49147</v>
      </c>
      <c r="L9" s="5">
        <f>Table1[[#This Row],[Total Yield in Wh]]*0.001*0.1</f>
        <v>0.88930000000000009</v>
      </c>
      <c r="M9" s="5"/>
      <c r="N9" s="8">
        <v>2022</v>
      </c>
      <c r="O9">
        <v>6</v>
      </c>
      <c r="P9">
        <f>SUMIFS(Table1[Total Yield in Wh], Table1[Month],Table35[[#This Row],[Month]],Table1[Year],Table35[[#This Row],[Year]])</f>
        <v>3137310</v>
      </c>
      <c r="Q9" s="7">
        <f>Table35[[#This Row],[Monthly Yield in Wh]]/(10^6)</f>
        <v>3.1373099999999998</v>
      </c>
      <c r="R9">
        <f>SUMIFS(Table2[Target Yield Wh], Table2[Month],Table35[[#This Row],[Month]],Table2[Year],Table35[[#This Row],[Year]])</f>
        <v>5703480</v>
      </c>
      <c r="S9">
        <f>Table35[[#This Row],[Monthly Target Yield in Wh]]/(10^6)</f>
        <v>5.7034799999999999</v>
      </c>
      <c r="T9">
        <f t="shared" si="0"/>
        <v>-44.993056870542198</v>
      </c>
    </row>
    <row r="10" spans="1:25">
      <c r="A10" s="5">
        <v>2020</v>
      </c>
      <c r="B10" s="5">
        <v>12</v>
      </c>
      <c r="C10" s="4">
        <v>44173</v>
      </c>
      <c r="D10" s="5">
        <v>8674</v>
      </c>
      <c r="E10" s="5">
        <v>58040</v>
      </c>
      <c r="F10" s="5">
        <v>0.36</v>
      </c>
      <c r="G10" s="5">
        <v>4.0599999999999996</v>
      </c>
      <c r="H10" s="27">
        <f>Table1[[#This Row],[Total Yield in Wh]]*0.001*0.1</f>
        <v>0.86739999999999995</v>
      </c>
      <c r="I10" s="5">
        <v>27.13</v>
      </c>
      <c r="J10" s="5">
        <f>(Table1[[#This Row],[Total Yield in Wh]]-Table1[[#This Row],[Target Yield Wh]])/Table1[[#This Row],[Target Yield Wh]] * 100</f>
        <v>-85.055134390075821</v>
      </c>
      <c r="K10" s="5">
        <f>SUM(Table1[[#This Row],[Total Yield in Wh]]-Table1[[#This Row],[Target Yield Wh]])</f>
        <v>-49366</v>
      </c>
      <c r="L10" s="5">
        <f>Table1[[#This Row],[Total Yield in Wh]]*0.001*0.1</f>
        <v>0.86739999999999995</v>
      </c>
      <c r="M10" s="5"/>
      <c r="N10" s="8">
        <v>2022</v>
      </c>
      <c r="O10">
        <v>5</v>
      </c>
      <c r="P10">
        <f>SUMIFS(Table1[Total Yield in Wh], Table1[Month],Table35[[#This Row],[Month]],Table1[Year],Table35[[#This Row],[Year]])</f>
        <v>2619668</v>
      </c>
      <c r="Q10" s="7">
        <f>Table35[[#This Row],[Monthly Yield in Wh]]/(10^6)</f>
        <v>2.6196679999999999</v>
      </c>
      <c r="R10">
        <f>SUMIFS(Table2[Target Yield Wh], Table2[Month],Table35[[#This Row],[Month]],Table2[Year],Table35[[#This Row],[Year]])</f>
        <v>5323227</v>
      </c>
      <c r="S10">
        <f>Table35[[#This Row],[Monthly Target Yield in Wh]]/(10^6)</f>
        <v>5.3232270000000002</v>
      </c>
      <c r="T10">
        <f t="shared" si="0"/>
        <v>-50.787971281329916</v>
      </c>
    </row>
    <row r="11" spans="1:25">
      <c r="A11" s="5">
        <v>2020</v>
      </c>
      <c r="B11" s="5">
        <v>12</v>
      </c>
      <c r="C11" s="4">
        <v>44174</v>
      </c>
      <c r="D11" s="5">
        <v>125076</v>
      </c>
      <c r="E11" s="5">
        <v>58040</v>
      </c>
      <c r="F11" s="5">
        <v>5.12</v>
      </c>
      <c r="G11" s="5">
        <v>58.47</v>
      </c>
      <c r="H11" s="27">
        <f>Table1[[#This Row],[Total Yield in Wh]]*0.001*0.1</f>
        <v>12.507600000000002</v>
      </c>
      <c r="I11" s="5">
        <v>27.13</v>
      </c>
      <c r="J11" s="5">
        <f>(Table1[[#This Row],[Total Yield in Wh]]-Table1[[#This Row],[Target Yield Wh]])/Table1[[#This Row],[Target Yield Wh]] * 100</f>
        <v>115.49965541006202</v>
      </c>
      <c r="K11" s="5">
        <f>SUM(Table1[[#This Row],[Total Yield in Wh]]-Table1[[#This Row],[Target Yield Wh]])</f>
        <v>67036</v>
      </c>
      <c r="L11" s="5">
        <f>Table1[[#This Row],[Total Yield in Wh]]*0.001*0.1</f>
        <v>12.507600000000002</v>
      </c>
      <c r="M11" s="5"/>
      <c r="N11" s="8">
        <v>2022</v>
      </c>
      <c r="O11">
        <v>4</v>
      </c>
      <c r="P11">
        <f>SUMIFS(Table1[Total Yield in Wh], Table1[Month],Table35[[#This Row],[Month]],Table1[Year],Table35[[#This Row],[Year]])</f>
        <v>2441906</v>
      </c>
      <c r="Q11" s="7">
        <f>Table35[[#This Row],[Monthly Yield in Wh]]/(10^6)</f>
        <v>2.4419059999999999</v>
      </c>
      <c r="R11">
        <f>SUMIFS(Table2[Target Yield Wh], Table2[Month],Table35[[#This Row],[Month]],Table2[Year],Table35[[#This Row],[Year]])</f>
        <v>4182540</v>
      </c>
      <c r="S11">
        <f>Table35[[#This Row],[Monthly Target Yield in Wh]]/(10^6)</f>
        <v>4.1825400000000004</v>
      </c>
      <c r="T11">
        <f t="shared" si="0"/>
        <v>-41.616673122074147</v>
      </c>
    </row>
    <row r="12" spans="1:25">
      <c r="A12" s="5">
        <v>2020</v>
      </c>
      <c r="B12" s="5">
        <v>12</v>
      </c>
      <c r="C12" s="4">
        <v>44175</v>
      </c>
      <c r="D12" s="5">
        <v>115446</v>
      </c>
      <c r="E12" s="5">
        <v>58040</v>
      </c>
      <c r="F12" s="5">
        <v>4.7300000000000004</v>
      </c>
      <c r="G12" s="5">
        <v>53.97</v>
      </c>
      <c r="H12" s="27">
        <f>Table1[[#This Row],[Total Yield in Wh]]*0.001*0.1</f>
        <v>11.544600000000001</v>
      </c>
      <c r="I12" s="5">
        <v>27.13</v>
      </c>
      <c r="J12" s="5">
        <f>(Table1[[#This Row],[Total Yield in Wh]]-Table1[[#This Row],[Target Yield Wh]])/Table1[[#This Row],[Target Yield Wh]] * 100</f>
        <v>98.907649896623013</v>
      </c>
      <c r="K12" s="5">
        <f>SUM(Table1[[#This Row],[Total Yield in Wh]]-Table1[[#This Row],[Target Yield Wh]])</f>
        <v>57406</v>
      </c>
      <c r="L12" s="5">
        <f>Table1[[#This Row],[Total Yield in Wh]]*0.001*0.1</f>
        <v>11.544600000000001</v>
      </c>
      <c r="M12" s="5"/>
      <c r="N12" s="8">
        <v>2022</v>
      </c>
      <c r="O12">
        <v>3</v>
      </c>
      <c r="P12">
        <f>SUMIFS(Table1[Total Yield in Wh], Table1[Month],Table35[[#This Row],[Month]],Table1[Year],Table35[[#This Row],[Year]])</f>
        <v>2468546</v>
      </c>
      <c r="Q12" s="7">
        <f>Table35[[#This Row],[Monthly Yield in Wh]]/(10^6)</f>
        <v>2.4685459999999999</v>
      </c>
      <c r="R12">
        <f>SUMIFS(Table2[Target Yield Wh], Table2[Month],Table35[[#This Row],[Month]],Table2[Year],Table35[[#This Row],[Year]])</f>
        <v>2661598</v>
      </c>
      <c r="S12">
        <f>Table35[[#This Row],[Monthly Target Yield in Wh]]/(10^6)</f>
        <v>2.6615980000000001</v>
      </c>
      <c r="T12">
        <f t="shared" si="0"/>
        <v>-7.2532365894473925</v>
      </c>
    </row>
    <row r="13" spans="1:25">
      <c r="A13" s="5">
        <v>2020</v>
      </c>
      <c r="B13" s="5">
        <v>12</v>
      </c>
      <c r="C13" s="4">
        <v>44176</v>
      </c>
      <c r="D13" s="5">
        <v>2875</v>
      </c>
      <c r="E13" s="5">
        <v>58040</v>
      </c>
      <c r="F13" s="5">
        <v>0.12</v>
      </c>
      <c r="G13" s="5">
        <v>1.34</v>
      </c>
      <c r="H13" s="27">
        <f>Table1[[#This Row],[Total Yield in Wh]]*0.001*0.1</f>
        <v>0.28750000000000003</v>
      </c>
      <c r="I13" s="5">
        <v>27.13</v>
      </c>
      <c r="J13" s="5">
        <f>(Table1[[#This Row],[Total Yield in Wh]]-Table1[[#This Row],[Target Yield Wh]])/Table1[[#This Row],[Target Yield Wh]] * 100</f>
        <v>-95.04651964162646</v>
      </c>
      <c r="K13" s="5">
        <f>SUM(Table1[[#This Row],[Total Yield in Wh]]-Table1[[#This Row],[Target Yield Wh]])</f>
        <v>-55165</v>
      </c>
      <c r="L13" s="5">
        <f>Table1[[#This Row],[Total Yield in Wh]]*0.001*0.1</f>
        <v>0.28750000000000003</v>
      </c>
      <c r="M13" s="5"/>
      <c r="N13" s="8">
        <v>2022</v>
      </c>
      <c r="O13">
        <v>2</v>
      </c>
      <c r="P13">
        <f>SUMIFS(Table1[Total Yield in Wh], Table1[Month],Table35[[#This Row],[Month]],Table1[Year],Table35[[#This Row],[Year]])</f>
        <v>2439826</v>
      </c>
      <c r="Q13" s="7">
        <f>Table35[[#This Row],[Monthly Yield in Wh]]/(10^6)</f>
        <v>2.4398260000000001</v>
      </c>
      <c r="R13">
        <f>SUMIFS(Table2[Target Yield Wh], Table2[Month],Table35[[#This Row],[Month]],Table2[Year],Table35[[#This Row],[Year]])</f>
        <v>1520904</v>
      </c>
      <c r="S13">
        <f>Table35[[#This Row],[Monthly Target Yield in Wh]]/(10^6)</f>
        <v>1.520904</v>
      </c>
      <c r="T13">
        <f t="shared" si="0"/>
        <v>60.419461057371137</v>
      </c>
    </row>
    <row r="14" spans="1:25">
      <c r="A14" s="5">
        <v>2020</v>
      </c>
      <c r="B14" s="5">
        <v>12</v>
      </c>
      <c r="C14" s="4">
        <v>44177</v>
      </c>
      <c r="D14" s="5">
        <v>1376</v>
      </c>
      <c r="E14" s="5">
        <v>58040</v>
      </c>
      <c r="F14" s="5">
        <v>0.06</v>
      </c>
      <c r="G14" s="5">
        <v>0.64</v>
      </c>
      <c r="H14" s="27">
        <f>Table1[[#This Row],[Total Yield in Wh]]*0.001*0.1</f>
        <v>0.13760000000000003</v>
      </c>
      <c r="I14" s="5">
        <v>27.13</v>
      </c>
      <c r="J14" s="5">
        <f>(Table1[[#This Row],[Total Yield in Wh]]-Table1[[#This Row],[Target Yield Wh]])/Table1[[#This Row],[Target Yield Wh]] * 100</f>
        <v>-97.629221226740185</v>
      </c>
      <c r="K14" s="5">
        <f>SUM(Table1[[#This Row],[Total Yield in Wh]]-Table1[[#This Row],[Target Yield Wh]])</f>
        <v>-56664</v>
      </c>
      <c r="L14" s="5">
        <f>Table1[[#This Row],[Total Yield in Wh]]*0.001*0.1</f>
        <v>0.13760000000000003</v>
      </c>
      <c r="M14" s="5"/>
      <c r="N14" s="8">
        <v>2022</v>
      </c>
      <c r="O14">
        <v>1</v>
      </c>
      <c r="P14">
        <f>SUMIFS(Table1[Total Yield in Wh], Table1[Month],Table35[[#This Row],[Month]],Table1[Year],Table35[[#This Row],[Year]])</f>
        <v>2129214</v>
      </c>
      <c r="Q14" s="7">
        <f>Table35[[#This Row],[Monthly Yield in Wh]]/(10^6)</f>
        <v>2.1292140000000002</v>
      </c>
      <c r="R14">
        <f>SUMIFS(Table2[Target Yield Wh], Table2[Month],Table35[[#This Row],[Month]],Table2[Year],Table35[[#This Row],[Year]])</f>
        <v>1520922</v>
      </c>
      <c r="S14">
        <f>Table35[[#This Row],[Monthly Target Yield in Wh]]/(10^6)</f>
        <v>1.5209220000000001</v>
      </c>
      <c r="T14">
        <f>((P14-R14)/R14)*100</f>
        <v>39.994950431383067</v>
      </c>
    </row>
    <row r="15" spans="1:25">
      <c r="A15" s="5">
        <v>2020</v>
      </c>
      <c r="B15" s="5">
        <v>12</v>
      </c>
      <c r="C15" s="4">
        <v>44178</v>
      </c>
      <c r="D15" s="5">
        <v>2805</v>
      </c>
      <c r="E15" s="5">
        <v>58040</v>
      </c>
      <c r="F15" s="5">
        <v>0.11</v>
      </c>
      <c r="G15" s="5">
        <v>1.31</v>
      </c>
      <c r="H15" s="27">
        <f>Table1[[#This Row],[Total Yield in Wh]]*0.001*0.1</f>
        <v>0.28050000000000003</v>
      </c>
      <c r="I15" s="5">
        <v>27.13</v>
      </c>
      <c r="J15" s="5">
        <f>(Table1[[#This Row],[Total Yield in Wh]]-Table1[[#This Row],[Target Yield Wh]])/Table1[[#This Row],[Target Yield Wh]] * 100</f>
        <v>-95.167126119917299</v>
      </c>
      <c r="K15" s="5">
        <f>SUM(Table1[[#This Row],[Total Yield in Wh]]-Table1[[#This Row],[Target Yield Wh]])</f>
        <v>-55235</v>
      </c>
      <c r="L15" s="5">
        <f>Table1[[#This Row],[Total Yield in Wh]]*0.001*0.1</f>
        <v>0.28050000000000003</v>
      </c>
      <c r="M15" s="5"/>
      <c r="N15" s="8">
        <v>2021</v>
      </c>
      <c r="O15">
        <v>12</v>
      </c>
      <c r="P15">
        <f>SUMIFS(Table1[Total Yield in Wh], Table1[Month],Table35[[#This Row],[Month]],Table1[Year],Table35[[#This Row],[Year]])</f>
        <v>1501912</v>
      </c>
      <c r="Q15" s="7">
        <f>Table35[[#This Row],[Monthly Yield in Wh]]/(10^6)</f>
        <v>1.5019119999999999</v>
      </c>
      <c r="R15">
        <f>SUMIFS(Table2[Target Yield Wh], Table2[Month],Table35[[#This Row],[Month]],Table2[Year],Table35[[#This Row],[Year]])</f>
        <v>760461</v>
      </c>
      <c r="S15">
        <f>Table35[[#This Row],[Monthly Target Yield in Wh]]/(10^6)</f>
        <v>0.76046100000000005</v>
      </c>
      <c r="T15">
        <f t="shared" si="0"/>
        <v>97.500200536253672</v>
      </c>
    </row>
    <row r="16" spans="1:25">
      <c r="A16" s="5">
        <v>2020</v>
      </c>
      <c r="B16" s="5">
        <v>12</v>
      </c>
      <c r="C16" s="4">
        <v>44179</v>
      </c>
      <c r="D16" s="5">
        <v>16784</v>
      </c>
      <c r="E16" s="5">
        <v>58040</v>
      </c>
      <c r="F16" s="5">
        <v>0.69</v>
      </c>
      <c r="G16" s="5">
        <v>7.85</v>
      </c>
      <c r="H16" s="27">
        <f>Table1[[#This Row],[Total Yield in Wh]]*0.001*0.1</f>
        <v>1.6783999999999999</v>
      </c>
      <c r="I16" s="5">
        <v>27.13</v>
      </c>
      <c r="J16" s="5">
        <f>(Table1[[#This Row],[Total Yield in Wh]]-Table1[[#This Row],[Target Yield Wh]])/Table1[[#This Row],[Target Yield Wh]] * 100</f>
        <v>-71.082012405237776</v>
      </c>
      <c r="K16" s="5">
        <f>SUM(Table1[[#This Row],[Total Yield in Wh]]-Table1[[#This Row],[Target Yield Wh]])</f>
        <v>-41256</v>
      </c>
      <c r="L16" s="5">
        <f>Table1[[#This Row],[Total Yield in Wh]]*0.001*0.1</f>
        <v>1.6783999999999999</v>
      </c>
      <c r="M16" s="5">
        <f t="shared" ref="M16:M79" ca="1" si="1">M16</f>
        <v>0</v>
      </c>
      <c r="N16" s="8">
        <v>2021</v>
      </c>
      <c r="O16">
        <v>11</v>
      </c>
      <c r="P16">
        <f>SUMIFS(Table1[Total Yield in Wh], Table1[Month],Table35[[#This Row],[Month]],Table1[Year],Table35[[#This Row],[Year]])</f>
        <v>2106687</v>
      </c>
      <c r="Q16" s="7">
        <f>Table35[[#This Row],[Monthly Yield in Wh]]/(10^6)</f>
        <v>2.106687</v>
      </c>
      <c r="R16">
        <f>SUMIFS(Table2[Target Yield Wh], Table2[Month],Table35[[#This Row],[Month]],Table2[Year],Table35[[#This Row],[Year]])</f>
        <v>1520910</v>
      </c>
      <c r="S16">
        <f>Table35[[#This Row],[Monthly Target Yield in Wh]]/(10^6)</f>
        <v>1.52091</v>
      </c>
      <c r="T16">
        <f t="shared" si="0"/>
        <v>38.514902262461284</v>
      </c>
    </row>
    <row r="17" spans="1:20">
      <c r="A17" s="5">
        <v>2020</v>
      </c>
      <c r="B17" s="5">
        <v>12</v>
      </c>
      <c r="C17" s="4">
        <v>44180</v>
      </c>
      <c r="D17" s="5">
        <v>11142</v>
      </c>
      <c r="E17" s="5">
        <v>58040</v>
      </c>
      <c r="F17" s="5">
        <v>0.46</v>
      </c>
      <c r="G17" s="5">
        <v>5.21</v>
      </c>
      <c r="H17" s="27">
        <f>Table1[[#This Row],[Total Yield in Wh]]*0.001*0.1</f>
        <v>1.1142000000000001</v>
      </c>
      <c r="I17" s="5">
        <v>27.13</v>
      </c>
      <c r="J17" s="5">
        <f>(Table1[[#This Row],[Total Yield in Wh]]-Table1[[#This Row],[Target Yield Wh]])/Table1[[#This Row],[Target Yield Wh]] * 100</f>
        <v>-80.802894555478971</v>
      </c>
      <c r="K17" s="5">
        <f>SUM(Table1[[#This Row],[Total Yield in Wh]]-Table1[[#This Row],[Target Yield Wh]])</f>
        <v>-46898</v>
      </c>
      <c r="L17" s="5">
        <f>Table1[[#This Row],[Total Yield in Wh]]*0.001*0.1</f>
        <v>1.1142000000000001</v>
      </c>
      <c r="M17" s="5">
        <f t="shared" ca="1" si="1"/>
        <v>0</v>
      </c>
      <c r="N17" s="8">
        <v>2021</v>
      </c>
      <c r="O17">
        <v>10</v>
      </c>
      <c r="P17">
        <f>SUMIFS(Table1[Total Yield in Wh], Table1[Month],Table35[[#This Row],[Month]],Table1[Year],Table35[[#This Row],[Year]])</f>
        <v>2156955</v>
      </c>
      <c r="Q17" s="7">
        <f>Table35[[#This Row],[Monthly Yield in Wh]]/(10^6)</f>
        <v>2.156955</v>
      </c>
      <c r="R17">
        <f>SUMIFS(Table2[Target Yield Wh], Table2[Month],Table35[[#This Row],[Month]],Table2[Year],Table35[[#This Row],[Year]])</f>
        <v>2281383</v>
      </c>
      <c r="S17">
        <f>Table35[[#This Row],[Monthly Target Yield in Wh]]/(10^6)</f>
        <v>2.2813829999999999</v>
      </c>
      <c r="T17">
        <f t="shared" si="0"/>
        <v>-5.4540601030164595</v>
      </c>
    </row>
    <row r="18" spans="1:20">
      <c r="A18" s="5">
        <v>2020</v>
      </c>
      <c r="B18" s="5">
        <v>12</v>
      </c>
      <c r="C18" s="4">
        <v>44181</v>
      </c>
      <c r="D18" s="5">
        <v>19210</v>
      </c>
      <c r="E18" s="5">
        <v>58040</v>
      </c>
      <c r="F18" s="5">
        <v>0.79</v>
      </c>
      <c r="G18" s="5">
        <v>8.98</v>
      </c>
      <c r="H18" s="27">
        <f>Table1[[#This Row],[Total Yield in Wh]]*0.001*0.1</f>
        <v>1.9210000000000003</v>
      </c>
      <c r="I18" s="5">
        <v>27.13</v>
      </c>
      <c r="J18" s="5">
        <f>(Table1[[#This Row],[Total Yield in Wh]]-Table1[[#This Row],[Target Yield Wh]])/Table1[[#This Row],[Target Yield Wh]] * 100</f>
        <v>-66.902136457615441</v>
      </c>
      <c r="K18" s="5">
        <f>SUM(Table1[[#This Row],[Total Yield in Wh]]-Table1[[#This Row],[Target Yield Wh]])</f>
        <v>-38830</v>
      </c>
      <c r="L18" s="5">
        <f>Table1[[#This Row],[Total Yield in Wh]]*0.001*0.1</f>
        <v>1.9210000000000003</v>
      </c>
      <c r="M18" s="5">
        <f t="shared" ca="1" si="1"/>
        <v>0</v>
      </c>
      <c r="N18" s="8">
        <v>2021</v>
      </c>
      <c r="O18">
        <v>9</v>
      </c>
      <c r="P18">
        <f>SUMIFS(Table1[Total Yield in Wh], Table1[Month],Table35[[#This Row],[Month]],Table1[Year],Table35[[#This Row],[Year]])</f>
        <v>3200547</v>
      </c>
      <c r="Q18" s="7">
        <f>Table35[[#This Row],[Monthly Yield in Wh]]/(10^6)</f>
        <v>3.2005469999999998</v>
      </c>
      <c r="R18">
        <f>SUMIFS(Table2[Target Yield Wh], Table2[Month],Table35[[#This Row],[Month]],Table2[Year],Table35[[#This Row],[Year]])</f>
        <v>3041850</v>
      </c>
      <c r="S18">
        <f>Table35[[#This Row],[Monthly Target Yield in Wh]]/(10^6)</f>
        <v>3.0418500000000002</v>
      </c>
      <c r="T18">
        <f t="shared" si="0"/>
        <v>5.2171211598205041</v>
      </c>
    </row>
    <row r="19" spans="1:20">
      <c r="A19" s="5">
        <v>2020</v>
      </c>
      <c r="B19" s="5">
        <v>12</v>
      </c>
      <c r="C19" s="4">
        <v>44182</v>
      </c>
      <c r="D19" s="5">
        <v>10626</v>
      </c>
      <c r="E19" s="5">
        <v>58040</v>
      </c>
      <c r="F19" s="5">
        <v>0.44</v>
      </c>
      <c r="G19" s="5">
        <v>4.97</v>
      </c>
      <c r="H19" s="27">
        <f>Table1[[#This Row],[Total Yield in Wh]]*0.001*0.1</f>
        <v>1.0626</v>
      </c>
      <c r="I19" s="5">
        <v>27.13</v>
      </c>
      <c r="J19" s="5">
        <f>(Table1[[#This Row],[Total Yield in Wh]]-Table1[[#This Row],[Target Yield Wh]])/Table1[[#This Row],[Target Yield Wh]] * 100</f>
        <v>-81.691936595451409</v>
      </c>
      <c r="K19" s="5">
        <f>SUM(Table1[[#This Row],[Total Yield in Wh]]-Table1[[#This Row],[Target Yield Wh]])</f>
        <v>-47414</v>
      </c>
      <c r="L19" s="5">
        <f>Table1[[#This Row],[Total Yield in Wh]]*0.001*0.1</f>
        <v>1.0626</v>
      </c>
      <c r="M19" s="5">
        <f t="shared" ca="1" si="1"/>
        <v>0</v>
      </c>
      <c r="N19" s="8">
        <v>2021</v>
      </c>
      <c r="O19">
        <v>8</v>
      </c>
      <c r="P19">
        <f>SUMIFS(Table1[Total Yield in Wh], Table1[Month],Table35[[#This Row],[Month]],Table1[Year],Table35[[#This Row],[Year]])</f>
        <v>2774377</v>
      </c>
      <c r="Q19" s="7">
        <f>Table35[[#This Row],[Monthly Yield in Wh]]/(10^6)</f>
        <v>2.7743769999999999</v>
      </c>
      <c r="R19">
        <f>SUMIFS(Table2[Target Yield Wh], Table2[Month],Table35[[#This Row],[Month]],Table2[Year],Table35[[#This Row],[Year]])</f>
        <v>4182551</v>
      </c>
      <c r="S19">
        <f>Table35[[#This Row],[Monthly Target Yield in Wh]]/(10^6)</f>
        <v>4.1825510000000001</v>
      </c>
      <c r="T19">
        <f t="shared" si="0"/>
        <v>-33.667826166375498</v>
      </c>
    </row>
    <row r="20" spans="1:20">
      <c r="A20" s="5">
        <v>2020</v>
      </c>
      <c r="B20" s="5">
        <v>12</v>
      </c>
      <c r="C20" s="4">
        <v>44183</v>
      </c>
      <c r="D20" s="5">
        <v>18790</v>
      </c>
      <c r="E20" s="5">
        <v>58040</v>
      </c>
      <c r="F20" s="5">
        <v>0.77</v>
      </c>
      <c r="G20" s="5">
        <v>8.7799999999999994</v>
      </c>
      <c r="H20" s="27">
        <f>Table1[[#This Row],[Total Yield in Wh]]*0.001*0.1</f>
        <v>1.879</v>
      </c>
      <c r="I20" s="5">
        <v>27.13</v>
      </c>
      <c r="J20" s="5">
        <f>(Table1[[#This Row],[Total Yield in Wh]]-Table1[[#This Row],[Target Yield Wh]])/Table1[[#This Row],[Target Yield Wh]] * 100</f>
        <v>-67.625775327360444</v>
      </c>
      <c r="K20" s="5">
        <f>SUM(Table1[[#This Row],[Total Yield in Wh]]-Table1[[#This Row],[Target Yield Wh]])</f>
        <v>-39250</v>
      </c>
      <c r="L20" s="5">
        <f>Table1[[#This Row],[Total Yield in Wh]]*0.001*0.1</f>
        <v>1.879</v>
      </c>
      <c r="M20" s="5">
        <f t="shared" ca="1" si="1"/>
        <v>0</v>
      </c>
      <c r="N20" s="8">
        <v>2021</v>
      </c>
      <c r="O20">
        <v>7</v>
      </c>
      <c r="P20">
        <f>SUMIFS(Table1[Total Yield in Wh], Table1[Month],Table35[[#This Row],[Month]],Table1[Year],Table35[[#This Row],[Year]])</f>
        <v>2950071</v>
      </c>
      <c r="Q20" s="7">
        <f>Table35[[#This Row],[Monthly Yield in Wh]]/(10^6)</f>
        <v>2.9500709999999999</v>
      </c>
      <c r="R20">
        <f>SUMIFS(Table2[Target Yield Wh], Table2[Month],Table35[[#This Row],[Month]],Table2[Year],Table35[[#This Row],[Year]])</f>
        <v>5323227</v>
      </c>
      <c r="S20">
        <f>Table35[[#This Row],[Monthly Target Yield in Wh]]/(10^6)</f>
        <v>5.3232270000000002</v>
      </c>
      <c r="T20">
        <f t="shared" si="0"/>
        <v>-44.581153499559569</v>
      </c>
    </row>
    <row r="21" spans="1:20">
      <c r="A21" s="5">
        <v>2020</v>
      </c>
      <c r="B21" s="5">
        <v>12</v>
      </c>
      <c r="C21" s="4">
        <v>44184</v>
      </c>
      <c r="D21" s="5">
        <v>3998</v>
      </c>
      <c r="E21" s="5">
        <v>58040</v>
      </c>
      <c r="F21" s="5">
        <v>0.16</v>
      </c>
      <c r="G21" s="5">
        <v>1.87</v>
      </c>
      <c r="H21" s="27">
        <f>Table1[[#This Row],[Total Yield in Wh]]*0.001*0.1</f>
        <v>0.39980000000000004</v>
      </c>
      <c r="I21" s="5">
        <v>27.13</v>
      </c>
      <c r="J21" s="5">
        <f>(Table1[[#This Row],[Total Yield in Wh]]-Table1[[#This Row],[Target Yield Wh]])/Table1[[#This Row],[Target Yield Wh]] * 100</f>
        <v>-93.111647139903525</v>
      </c>
      <c r="K21" s="5">
        <f>SUM(Table1[[#This Row],[Total Yield in Wh]]-Table1[[#This Row],[Target Yield Wh]])</f>
        <v>-54042</v>
      </c>
      <c r="L21" s="5">
        <f>Table1[[#This Row],[Total Yield in Wh]]*0.001*0.1</f>
        <v>0.39980000000000004</v>
      </c>
      <c r="M21" s="5">
        <f t="shared" ca="1" si="1"/>
        <v>0</v>
      </c>
      <c r="N21" s="8">
        <v>2021</v>
      </c>
      <c r="O21">
        <v>6</v>
      </c>
      <c r="P21">
        <f>SUMIFS(Table1[Total Yield in Wh], Table1[Month],Table35[[#This Row],[Month]],Table1[Year],Table35[[#This Row],[Year]])</f>
        <v>3054506</v>
      </c>
      <c r="Q21" s="7">
        <f>Table35[[#This Row],[Monthly Yield in Wh]]/(10^6)</f>
        <v>3.0545059999999999</v>
      </c>
      <c r="R21">
        <f>SUMIFS(Table2[Target Yield Wh], Table2[Month],Table35[[#This Row],[Month]],Table2[Year],Table35[[#This Row],[Year]])</f>
        <v>5703480</v>
      </c>
      <c r="S21">
        <f>Table35[[#This Row],[Monthly Target Yield in Wh]]/(10^6)</f>
        <v>5.7034799999999999</v>
      </c>
      <c r="T21">
        <f t="shared" si="0"/>
        <v>-46.444872253431242</v>
      </c>
    </row>
    <row r="22" spans="1:20">
      <c r="A22" s="5">
        <v>2020</v>
      </c>
      <c r="B22" s="5">
        <v>12</v>
      </c>
      <c r="C22" s="4">
        <v>44185</v>
      </c>
      <c r="D22" s="5">
        <v>11796</v>
      </c>
      <c r="E22" s="5">
        <v>58040</v>
      </c>
      <c r="F22" s="5">
        <v>0.48</v>
      </c>
      <c r="G22" s="5">
        <v>5.51</v>
      </c>
      <c r="H22" s="27">
        <f>Table1[[#This Row],[Total Yield in Wh]]*0.001*0.1</f>
        <v>1.1796</v>
      </c>
      <c r="I22" s="5">
        <v>27.13</v>
      </c>
      <c r="J22" s="5">
        <f>(Table1[[#This Row],[Total Yield in Wh]]-Table1[[#This Row],[Target Yield Wh]])/Table1[[#This Row],[Target Yield Wh]] * 100</f>
        <v>-79.676085458304613</v>
      </c>
      <c r="K22" s="5">
        <f>SUM(Table1[[#This Row],[Total Yield in Wh]]-Table1[[#This Row],[Target Yield Wh]])</f>
        <v>-46244</v>
      </c>
      <c r="L22" s="5">
        <f>Table1[[#This Row],[Total Yield in Wh]]*0.001*0.1</f>
        <v>1.1796</v>
      </c>
      <c r="M22" s="5">
        <f t="shared" ca="1" si="1"/>
        <v>0</v>
      </c>
      <c r="N22" s="8">
        <v>2021</v>
      </c>
      <c r="O22">
        <v>5</v>
      </c>
      <c r="P22">
        <f>SUMIFS(Table1[Total Yield in Wh], Table1[Month],Table35[[#This Row],[Month]],Table1[Year],Table35[[#This Row],[Year]])</f>
        <v>2578629</v>
      </c>
      <c r="Q22" s="7">
        <f>Table35[[#This Row],[Monthly Yield in Wh]]/(10^6)</f>
        <v>2.5786289999999998</v>
      </c>
      <c r="R22">
        <f>SUMIFS(Table2[Target Yield Wh], Table2[Month],Table35[[#This Row],[Month]],Table2[Year],Table35[[#This Row],[Year]])</f>
        <v>5323227</v>
      </c>
      <c r="S22">
        <f>Table35[[#This Row],[Monthly Target Yield in Wh]]/(10^6)</f>
        <v>5.3232270000000002</v>
      </c>
      <c r="T22">
        <f t="shared" si="0"/>
        <v>-51.558913418495969</v>
      </c>
    </row>
    <row r="23" spans="1:20">
      <c r="A23" s="5">
        <v>2020</v>
      </c>
      <c r="B23" s="5">
        <v>12</v>
      </c>
      <c r="C23" s="4">
        <v>44186</v>
      </c>
      <c r="D23" s="5">
        <v>30430</v>
      </c>
      <c r="E23" s="5">
        <v>58040</v>
      </c>
      <c r="F23" s="5">
        <v>1.25</v>
      </c>
      <c r="G23" s="5">
        <v>14.23</v>
      </c>
      <c r="H23" s="27">
        <f>Table1[[#This Row],[Total Yield in Wh]]*0.001*0.1</f>
        <v>3.0430000000000001</v>
      </c>
      <c r="I23" s="5">
        <v>27.13</v>
      </c>
      <c r="J23" s="5">
        <f>(Table1[[#This Row],[Total Yield in Wh]]-Table1[[#This Row],[Target Yield Wh]])/Table1[[#This Row],[Target Yield Wh]] * 100</f>
        <v>-47.57064093728463</v>
      </c>
      <c r="K23" s="5">
        <f>SUM(Table1[[#This Row],[Total Yield in Wh]]-Table1[[#This Row],[Target Yield Wh]])</f>
        <v>-27610</v>
      </c>
      <c r="L23" s="5">
        <f>Table1[[#This Row],[Total Yield in Wh]]*0.001*0.1</f>
        <v>3.0430000000000001</v>
      </c>
      <c r="M23" s="5">
        <f t="shared" ca="1" si="1"/>
        <v>0</v>
      </c>
      <c r="N23" s="8">
        <v>2021</v>
      </c>
      <c r="O23">
        <v>4</v>
      </c>
      <c r="P23">
        <f>SUMIFS(Table1[Total Yield in Wh], Table1[Month],Table35[[#This Row],[Month]],Table1[Year],Table35[[#This Row],[Year]])</f>
        <v>2904382</v>
      </c>
      <c r="Q23" s="7">
        <f>Table35[[#This Row],[Monthly Yield in Wh]]/(10^6)</f>
        <v>2.904382</v>
      </c>
      <c r="R23">
        <f>SUMIFS(Table2[Target Yield Wh], Table2[Month],Table35[[#This Row],[Month]],Table2[Year],Table35[[#This Row],[Year]])</f>
        <v>4182540</v>
      </c>
      <c r="S23">
        <f>Table35[[#This Row],[Monthly Target Yield in Wh]]/(10^6)</f>
        <v>4.1825400000000004</v>
      </c>
      <c r="T23">
        <f t="shared" si="0"/>
        <v>-30.559373012571307</v>
      </c>
    </row>
    <row r="24" spans="1:20">
      <c r="A24" s="5">
        <v>2020</v>
      </c>
      <c r="B24" s="5">
        <v>12</v>
      </c>
      <c r="C24" s="4">
        <v>44187</v>
      </c>
      <c r="D24" s="5">
        <v>16109</v>
      </c>
      <c r="E24" s="5">
        <v>58040</v>
      </c>
      <c r="F24" s="5">
        <v>0.66</v>
      </c>
      <c r="G24" s="5">
        <v>7.53</v>
      </c>
      <c r="H24" s="27">
        <f>Table1[[#This Row],[Total Yield in Wh]]*0.001*0.1</f>
        <v>1.6109000000000002</v>
      </c>
      <c r="I24" s="5">
        <v>27.13</v>
      </c>
      <c r="J24" s="5">
        <f>(Table1[[#This Row],[Total Yield in Wh]]-Table1[[#This Row],[Target Yield Wh]])/Table1[[#This Row],[Target Yield Wh]] * 100</f>
        <v>-72.245003445899385</v>
      </c>
      <c r="K24" s="5">
        <f>SUM(Table1[[#This Row],[Total Yield in Wh]]-Table1[[#This Row],[Target Yield Wh]])</f>
        <v>-41931</v>
      </c>
      <c r="L24" s="5">
        <f>Table1[[#This Row],[Total Yield in Wh]]*0.001*0.1</f>
        <v>1.6109000000000002</v>
      </c>
      <c r="M24" s="5">
        <f t="shared" ca="1" si="1"/>
        <v>0</v>
      </c>
      <c r="N24" s="8">
        <v>2021</v>
      </c>
      <c r="O24">
        <v>3</v>
      </c>
      <c r="P24">
        <f>SUMIFS(Table1[Total Yield in Wh], Table1[Month],Table35[[#This Row],[Month]],Table1[Year],Table35[[#This Row],[Year]])</f>
        <v>3142173</v>
      </c>
      <c r="Q24" s="7">
        <f>Table35[[#This Row],[Monthly Yield in Wh]]/(10^6)</f>
        <v>3.1421730000000001</v>
      </c>
      <c r="R24">
        <f>SUMIFS(Table2[Target Yield Wh], Table2[Month],Table35[[#This Row],[Month]],Table2[Year],Table35[[#This Row],[Year]])</f>
        <v>2661598</v>
      </c>
      <c r="S24">
        <f>Table35[[#This Row],[Monthly Target Yield in Wh]]/(10^6)</f>
        <v>2.6615980000000001</v>
      </c>
      <c r="T24">
        <f t="shared" si="0"/>
        <v>18.055882218126104</v>
      </c>
    </row>
    <row r="25" spans="1:20">
      <c r="A25" s="5">
        <v>2020</v>
      </c>
      <c r="B25" s="5">
        <v>12</v>
      </c>
      <c r="C25" s="4">
        <v>44188</v>
      </c>
      <c r="D25" s="5">
        <v>36038</v>
      </c>
      <c r="E25" s="5">
        <v>58040</v>
      </c>
      <c r="F25" s="5">
        <v>1.48</v>
      </c>
      <c r="G25" s="5">
        <v>16.850000000000001</v>
      </c>
      <c r="H25" s="27">
        <f>Table1[[#This Row],[Total Yield in Wh]]*0.001*0.1</f>
        <v>3.6038000000000006</v>
      </c>
      <c r="I25" s="5">
        <v>27.13</v>
      </c>
      <c r="J25" s="5">
        <f>(Table1[[#This Row],[Total Yield in Wh]]-Table1[[#This Row],[Target Yield Wh]])/Table1[[#This Row],[Target Yield Wh]] * 100</f>
        <v>-37.908339076498962</v>
      </c>
      <c r="K25" s="5">
        <f>SUM(Table1[[#This Row],[Total Yield in Wh]]-Table1[[#This Row],[Target Yield Wh]])</f>
        <v>-22002</v>
      </c>
      <c r="L25" s="5">
        <f>Table1[[#This Row],[Total Yield in Wh]]*0.001*0.1</f>
        <v>3.6038000000000006</v>
      </c>
      <c r="M25" s="5">
        <f t="shared" ca="1" si="1"/>
        <v>0</v>
      </c>
      <c r="N25" s="8">
        <v>2021</v>
      </c>
      <c r="O25">
        <v>2</v>
      </c>
      <c r="P25">
        <f>SUMIFS(Table1[Total Yield in Wh], Table1[Month],Table35[[#This Row],[Month]],Table1[Year],Table35[[#This Row],[Year]])</f>
        <v>1351278</v>
      </c>
      <c r="Q25" s="7">
        <f>Table35[[#This Row],[Monthly Yield in Wh]]/(10^6)</f>
        <v>1.351278</v>
      </c>
      <c r="R25">
        <f>SUMIFS(Table2[Target Yield Wh], Table2[Month],Table35[[#This Row],[Month]],Table2[Year],Table35[[#This Row],[Year]])</f>
        <v>1520904</v>
      </c>
      <c r="S25">
        <f>Table35[[#This Row],[Monthly Target Yield in Wh]]/(10^6)</f>
        <v>1.520904</v>
      </c>
      <c r="T25">
        <f t="shared" si="0"/>
        <v>-11.152972179703651</v>
      </c>
    </row>
    <row r="26" spans="1:20">
      <c r="A26" s="5">
        <v>2020</v>
      </c>
      <c r="B26" s="5">
        <v>12</v>
      </c>
      <c r="C26" s="4">
        <v>44189</v>
      </c>
      <c r="D26" s="5">
        <v>22933</v>
      </c>
      <c r="E26" s="5">
        <v>58040</v>
      </c>
      <c r="F26" s="5">
        <v>0.94</v>
      </c>
      <c r="G26" s="5">
        <v>10.72</v>
      </c>
      <c r="H26" s="27">
        <f>Table1[[#This Row],[Total Yield in Wh]]*0.001*0.1</f>
        <v>2.2932999999999999</v>
      </c>
      <c r="I26" s="5">
        <v>27.13</v>
      </c>
      <c r="J26" s="5">
        <f>(Table1[[#This Row],[Total Yield in Wh]]-Table1[[#This Row],[Target Yield Wh]])/Table1[[#This Row],[Target Yield Wh]] * 100</f>
        <v>-60.487594762232945</v>
      </c>
      <c r="K26" s="5">
        <f>SUM(Table1[[#This Row],[Total Yield in Wh]]-Table1[[#This Row],[Target Yield Wh]])</f>
        <v>-35107</v>
      </c>
      <c r="L26" s="5">
        <f>Table1[[#This Row],[Total Yield in Wh]]*0.001*0.1</f>
        <v>2.2932999999999999</v>
      </c>
      <c r="M26" s="5">
        <f t="shared" ca="1" si="1"/>
        <v>0</v>
      </c>
      <c r="N26" s="8">
        <v>2021</v>
      </c>
      <c r="O26">
        <v>1</v>
      </c>
      <c r="P26">
        <f>SUMIFS(Table1[Total Yield in Wh], Table1[Month],Table35[[#This Row],[Month]],Table1[Year],Table35[[#This Row],[Year]])</f>
        <v>1187338</v>
      </c>
      <c r="Q26" s="7">
        <f>Table35[[#This Row],[Monthly Yield in Wh]]/(10^6)</f>
        <v>1.187338</v>
      </c>
      <c r="R26">
        <f>SUMIFS(Table2[Target Yield Wh], Table2[Month],Table35[[#This Row],[Month]],Table2[Year],Table35[[#This Row],[Year]])</f>
        <v>1520922</v>
      </c>
      <c r="S26">
        <f>Table35[[#This Row],[Monthly Target Yield in Wh]]/(10^6)</f>
        <v>1.5209220000000001</v>
      </c>
      <c r="T26">
        <f t="shared" si="0"/>
        <v>-21.933011686332367</v>
      </c>
    </row>
    <row r="27" spans="1:20">
      <c r="A27" s="5">
        <v>2020</v>
      </c>
      <c r="B27" s="5">
        <v>12</v>
      </c>
      <c r="C27" s="4">
        <v>44190</v>
      </c>
      <c r="D27" s="5">
        <v>125060</v>
      </c>
      <c r="E27" s="5">
        <v>58040</v>
      </c>
      <c r="F27" s="5">
        <v>5.12</v>
      </c>
      <c r="G27" s="5">
        <v>58.47</v>
      </c>
      <c r="H27" s="27">
        <f>Table1[[#This Row],[Total Yield in Wh]]*0.001*0.1</f>
        <v>12.506</v>
      </c>
      <c r="I27" s="5">
        <v>27.13</v>
      </c>
      <c r="J27" s="5">
        <f>(Table1[[#This Row],[Total Yield in Wh]]-Table1[[#This Row],[Target Yield Wh]])/Table1[[#This Row],[Target Yield Wh]] * 100</f>
        <v>115.47208821502413</v>
      </c>
      <c r="K27" s="5">
        <f>SUM(Table1[[#This Row],[Total Yield in Wh]]-Table1[[#This Row],[Target Yield Wh]])</f>
        <v>67020</v>
      </c>
      <c r="L27" s="5">
        <f>Table1[[#This Row],[Total Yield in Wh]]*0.001*0.1</f>
        <v>12.506</v>
      </c>
      <c r="M27" s="5">
        <f t="shared" ca="1" si="1"/>
        <v>0</v>
      </c>
      <c r="N27" s="8">
        <v>2020</v>
      </c>
      <c r="O27">
        <v>12</v>
      </c>
      <c r="P27">
        <f>SUMIFS(Table1[Total Yield in Wh], Table1[Month],Table35[[#This Row],[Month]],Table1[Year],Table35[[#This Row],[Year]])</f>
        <v>1413022</v>
      </c>
      <c r="Q27" s="7">
        <f>Table35[[#This Row],[Monthly Yield in Wh]]/(10^6)</f>
        <v>1.413022</v>
      </c>
      <c r="R27">
        <f>SUMIFS(Table2[Target Yield Wh], Table2[Month],Table35[[#This Row],[Month]],Table2[Year],Table35[[#This Row],[Year]])</f>
        <v>760461</v>
      </c>
      <c r="S27">
        <f>Table35[[#This Row],[Monthly Target Yield in Wh]]/(10^6)</f>
        <v>0.76046100000000005</v>
      </c>
      <c r="T27">
        <f t="shared" si="0"/>
        <v>85.811238183154686</v>
      </c>
    </row>
    <row r="28" spans="1:20">
      <c r="A28" s="5">
        <v>2020</v>
      </c>
      <c r="B28" s="5">
        <v>12</v>
      </c>
      <c r="C28" s="4">
        <v>44191</v>
      </c>
      <c r="D28" s="5">
        <v>96460</v>
      </c>
      <c r="E28" s="5">
        <v>58040</v>
      </c>
      <c r="F28" s="5">
        <v>3.95</v>
      </c>
      <c r="G28" s="5">
        <v>45.1</v>
      </c>
      <c r="H28" s="27">
        <f>Table1[[#This Row],[Total Yield in Wh]]*0.001*0.1</f>
        <v>9.6460000000000008</v>
      </c>
      <c r="I28" s="5">
        <v>27.13</v>
      </c>
      <c r="J28" s="5">
        <f>(Table1[[#This Row],[Total Yield in Wh]]-Table1[[#This Row],[Target Yield Wh]])/Table1[[#This Row],[Target Yield Wh]] * 100</f>
        <v>66.195727084769132</v>
      </c>
      <c r="K28" s="5">
        <f>SUM(Table1[[#This Row],[Total Yield in Wh]]-Table1[[#This Row],[Target Yield Wh]])</f>
        <v>38420</v>
      </c>
      <c r="L28" s="5">
        <f>Table1[[#This Row],[Total Yield in Wh]]*0.001*0.1</f>
        <v>9.6460000000000008</v>
      </c>
      <c r="M28" s="5">
        <f t="shared" ca="1" si="1"/>
        <v>0</v>
      </c>
    </row>
    <row r="29" spans="1:20">
      <c r="A29" s="5">
        <v>2020</v>
      </c>
      <c r="B29" s="5">
        <v>12</v>
      </c>
      <c r="C29" s="4">
        <v>44192</v>
      </c>
      <c r="D29" s="5">
        <v>14941</v>
      </c>
      <c r="E29" s="5">
        <v>58040</v>
      </c>
      <c r="F29" s="5">
        <v>0.61</v>
      </c>
      <c r="G29" s="5">
        <v>6.98</v>
      </c>
      <c r="H29" s="27">
        <f>Table1[[#This Row],[Total Yield in Wh]]*0.001*0.1</f>
        <v>1.4941000000000002</v>
      </c>
      <c r="I29" s="5">
        <v>27.13</v>
      </c>
      <c r="J29" s="5">
        <f>(Table1[[#This Row],[Total Yield in Wh]]-Table1[[#This Row],[Target Yield Wh]])/Table1[[#This Row],[Target Yield Wh]] * 100</f>
        <v>-74.257408683666441</v>
      </c>
      <c r="K29" s="5">
        <f>SUM(Table1[[#This Row],[Total Yield in Wh]]-Table1[[#This Row],[Target Yield Wh]])</f>
        <v>-43099</v>
      </c>
      <c r="L29" s="5">
        <f>Table1[[#This Row],[Total Yield in Wh]]*0.001*0.1</f>
        <v>1.4941000000000002</v>
      </c>
      <c r="M29" s="5">
        <f t="shared" ca="1" si="1"/>
        <v>0</v>
      </c>
    </row>
    <row r="30" spans="1:20">
      <c r="A30" s="5">
        <v>2020</v>
      </c>
      <c r="B30" s="5">
        <v>12</v>
      </c>
      <c r="C30" s="4">
        <v>44193</v>
      </c>
      <c r="D30" s="5">
        <v>74440</v>
      </c>
      <c r="E30" s="5">
        <v>58040</v>
      </c>
      <c r="F30" s="5">
        <v>3.05</v>
      </c>
      <c r="G30" s="5">
        <v>34.799999999999997</v>
      </c>
      <c r="H30" s="27">
        <f>Table1[[#This Row],[Total Yield in Wh]]*0.001*0.1</f>
        <v>7.444</v>
      </c>
      <c r="I30" s="5">
        <v>27.13</v>
      </c>
      <c r="J30" s="5">
        <f>(Table1[[#This Row],[Total Yield in Wh]]-Table1[[#This Row],[Target Yield Wh]])/Table1[[#This Row],[Target Yield Wh]] * 100</f>
        <v>28.256374913852518</v>
      </c>
      <c r="K30" s="5">
        <f>SUM(Table1[[#This Row],[Total Yield in Wh]]-Table1[[#This Row],[Target Yield Wh]])</f>
        <v>16400</v>
      </c>
      <c r="L30" s="5">
        <f>Table1[[#This Row],[Total Yield in Wh]]*0.001*0.1</f>
        <v>7.444</v>
      </c>
      <c r="M30" s="5">
        <f t="shared" ca="1" si="1"/>
        <v>0</v>
      </c>
    </row>
    <row r="31" spans="1:20">
      <c r="A31" s="5">
        <v>2020</v>
      </c>
      <c r="B31" s="5">
        <v>12</v>
      </c>
      <c r="C31" s="4">
        <v>44194</v>
      </c>
      <c r="D31" s="5">
        <v>17155</v>
      </c>
      <c r="E31" s="5">
        <v>58040</v>
      </c>
      <c r="F31" s="5">
        <v>0.7</v>
      </c>
      <c r="G31" s="5">
        <v>8.02</v>
      </c>
      <c r="H31" s="27">
        <f>Table1[[#This Row],[Total Yield in Wh]]*0.001*0.1</f>
        <v>1.7155000000000002</v>
      </c>
      <c r="I31" s="5">
        <v>27.13</v>
      </c>
      <c r="J31" s="5">
        <f>(Table1[[#This Row],[Total Yield in Wh]]-Table1[[#This Row],[Target Yield Wh]])/Table1[[#This Row],[Target Yield Wh]] * 100</f>
        <v>-70.442798070296348</v>
      </c>
      <c r="K31" s="5">
        <f>SUM(Table1[[#This Row],[Total Yield in Wh]]-Table1[[#This Row],[Target Yield Wh]])</f>
        <v>-40885</v>
      </c>
      <c r="L31" s="5">
        <f>Table1[[#This Row],[Total Yield in Wh]]*0.001*0.1</f>
        <v>1.7155000000000002</v>
      </c>
      <c r="M31" s="5">
        <f t="shared" ca="1" si="1"/>
        <v>0</v>
      </c>
    </row>
    <row r="32" spans="1:20">
      <c r="A32" s="5">
        <v>2020</v>
      </c>
      <c r="B32" s="5">
        <v>12</v>
      </c>
      <c r="C32" s="4">
        <v>44195</v>
      </c>
      <c r="D32" s="5">
        <v>11610</v>
      </c>
      <c r="E32" s="5">
        <v>58040</v>
      </c>
      <c r="F32" s="5">
        <v>0.48</v>
      </c>
      <c r="G32" s="5">
        <v>5.43</v>
      </c>
      <c r="H32" s="27">
        <f>Table1[[#This Row],[Total Yield in Wh]]*0.001*0.1</f>
        <v>1.161</v>
      </c>
      <c r="I32" s="5">
        <v>27.13</v>
      </c>
      <c r="J32" s="5">
        <f>(Table1[[#This Row],[Total Yield in Wh]]-Table1[[#This Row],[Target Yield Wh]])/Table1[[#This Row],[Target Yield Wh]] * 100</f>
        <v>-79.996554100620259</v>
      </c>
      <c r="K32" s="5">
        <f>SUM(Table1[[#This Row],[Total Yield in Wh]]-Table1[[#This Row],[Target Yield Wh]])</f>
        <v>-46430</v>
      </c>
      <c r="L32" s="5">
        <f>Table1[[#This Row],[Total Yield in Wh]]*0.001*0.1</f>
        <v>1.161</v>
      </c>
      <c r="M32" s="5">
        <f t="shared" ca="1" si="1"/>
        <v>0</v>
      </c>
    </row>
    <row r="33" spans="1:13">
      <c r="A33" s="5">
        <v>2020</v>
      </c>
      <c r="B33" s="5">
        <v>12</v>
      </c>
      <c r="C33" s="4">
        <v>44196</v>
      </c>
      <c r="D33" s="5">
        <v>14676</v>
      </c>
      <c r="E33" s="5">
        <v>58040</v>
      </c>
      <c r="F33" s="5">
        <v>0.6</v>
      </c>
      <c r="G33" s="5">
        <v>6.86</v>
      </c>
      <c r="H33" s="27">
        <f>Table1[[#This Row],[Total Yield in Wh]]*0.001*0.1</f>
        <v>1.4676</v>
      </c>
      <c r="I33" s="5">
        <v>27.13</v>
      </c>
      <c r="J33" s="5">
        <f>(Table1[[#This Row],[Total Yield in Wh]]-Table1[[#This Row],[Target Yield Wh]])/Table1[[#This Row],[Target Yield Wh]] * 100</f>
        <v>-74.713990351481741</v>
      </c>
      <c r="K33" s="5">
        <f>SUM(Table1[[#This Row],[Total Yield in Wh]]-Table1[[#This Row],[Target Yield Wh]])</f>
        <v>-43364</v>
      </c>
      <c r="L33" s="5">
        <f>Table1[[#This Row],[Total Yield in Wh]]*0.001*0.1</f>
        <v>1.4676</v>
      </c>
      <c r="M33" s="5">
        <f t="shared" ca="1" si="1"/>
        <v>0</v>
      </c>
    </row>
    <row r="34" spans="1:13">
      <c r="A34" s="5">
        <v>2021</v>
      </c>
      <c r="B34" s="5">
        <v>1</v>
      </c>
      <c r="C34" s="4">
        <v>44197</v>
      </c>
      <c r="D34" s="5">
        <v>6006</v>
      </c>
      <c r="E34" s="5">
        <v>58040</v>
      </c>
      <c r="F34" s="5">
        <v>0.25</v>
      </c>
      <c r="G34" s="5">
        <v>2.81</v>
      </c>
      <c r="H34" s="27">
        <f>Table1[[#This Row],[Total Yield in Wh]]*0.001*0.1</f>
        <v>0.60060000000000002</v>
      </c>
      <c r="I34" s="5">
        <v>27.13</v>
      </c>
      <c r="J34" s="5">
        <f>(Table1[[#This Row],[Total Yield in Wh]]-Table1[[#This Row],[Target Yield Wh]])/Table1[[#This Row],[Target Yield Wh]] * 100</f>
        <v>-89.651964162646451</v>
      </c>
      <c r="K34" s="5">
        <f>SUM(Table1[[#This Row],[Total Yield in Wh]]-Table1[[#This Row],[Target Yield Wh]])</f>
        <v>-52034</v>
      </c>
      <c r="L34" s="5">
        <f>Table1[[#This Row],[Total Yield in Wh]]*0.001*0.1</f>
        <v>0.60060000000000002</v>
      </c>
      <c r="M34" s="5">
        <f t="shared" ca="1" si="1"/>
        <v>0</v>
      </c>
    </row>
    <row r="35" spans="1:13">
      <c r="A35" s="5">
        <v>2021</v>
      </c>
      <c r="B35" s="5">
        <v>1</v>
      </c>
      <c r="C35" s="4">
        <v>44198</v>
      </c>
      <c r="D35" s="5">
        <v>10819</v>
      </c>
      <c r="E35" s="5">
        <v>58040</v>
      </c>
      <c r="F35" s="5">
        <v>0.44</v>
      </c>
      <c r="G35" s="5">
        <v>5.0599999999999996</v>
      </c>
      <c r="H35" s="27">
        <f>Table1[[#This Row],[Total Yield in Wh]]*0.001*0.1</f>
        <v>1.0819000000000001</v>
      </c>
      <c r="I35" s="5">
        <v>27.13</v>
      </c>
      <c r="J35" s="5">
        <f>(Table1[[#This Row],[Total Yield in Wh]]-Table1[[#This Row],[Target Yield Wh]])/Table1[[#This Row],[Target Yield Wh]] * 100</f>
        <v>-81.359407305306689</v>
      </c>
      <c r="K35" s="5">
        <f>SUM(Table1[[#This Row],[Total Yield in Wh]]-Table1[[#This Row],[Target Yield Wh]])</f>
        <v>-47221</v>
      </c>
      <c r="L35" s="5">
        <f>Table1[[#This Row],[Total Yield in Wh]]*0.001*0.1</f>
        <v>1.0819000000000001</v>
      </c>
      <c r="M35" s="5">
        <f t="shared" ca="1" si="1"/>
        <v>0</v>
      </c>
    </row>
    <row r="36" spans="1:13">
      <c r="A36" s="5">
        <v>2021</v>
      </c>
      <c r="B36" s="5">
        <v>1</v>
      </c>
      <c r="C36" s="4">
        <v>44199</v>
      </c>
      <c r="D36" s="5">
        <v>12560</v>
      </c>
      <c r="E36" s="5">
        <v>58040</v>
      </c>
      <c r="F36" s="5">
        <v>0.51</v>
      </c>
      <c r="G36" s="5">
        <v>5.87</v>
      </c>
      <c r="H36" s="27">
        <f>Table1[[#This Row],[Total Yield in Wh]]*0.001*0.1</f>
        <v>1.2560000000000002</v>
      </c>
      <c r="I36" s="5">
        <v>27.13</v>
      </c>
      <c r="J36" s="5">
        <f>(Table1[[#This Row],[Total Yield in Wh]]-Table1[[#This Row],[Target Yield Wh]])/Table1[[#This Row],[Target Yield Wh]] * 100</f>
        <v>-78.359751895244656</v>
      </c>
      <c r="K36" s="5">
        <f>SUM(Table1[[#This Row],[Total Yield in Wh]]-Table1[[#This Row],[Target Yield Wh]])</f>
        <v>-45480</v>
      </c>
      <c r="L36" s="5">
        <f>Table1[[#This Row],[Total Yield in Wh]]*0.001*0.1</f>
        <v>1.2560000000000002</v>
      </c>
      <c r="M36" s="5">
        <f t="shared" ca="1" si="1"/>
        <v>0</v>
      </c>
    </row>
    <row r="37" spans="1:13">
      <c r="A37" s="5">
        <v>2021</v>
      </c>
      <c r="B37" s="5">
        <v>1</v>
      </c>
      <c r="C37" s="4">
        <v>44200</v>
      </c>
      <c r="D37" s="5">
        <v>9906</v>
      </c>
      <c r="E37" s="5">
        <v>58040</v>
      </c>
      <c r="F37" s="5">
        <v>0.41</v>
      </c>
      <c r="G37" s="5">
        <v>4.63</v>
      </c>
      <c r="H37" s="27">
        <f>Table1[[#This Row],[Total Yield in Wh]]*0.001*0.1</f>
        <v>0.99060000000000015</v>
      </c>
      <c r="I37" s="5">
        <v>27.13</v>
      </c>
      <c r="J37" s="5">
        <f>(Table1[[#This Row],[Total Yield in Wh]]-Table1[[#This Row],[Target Yield Wh]])/Table1[[#This Row],[Target Yield Wh]] * 100</f>
        <v>-82.932460372157138</v>
      </c>
      <c r="K37" s="5">
        <f>SUM(Table1[[#This Row],[Total Yield in Wh]]-Table1[[#This Row],[Target Yield Wh]])</f>
        <v>-48134</v>
      </c>
      <c r="L37" s="5">
        <f>Table1[[#This Row],[Total Yield in Wh]]*0.001*0.1</f>
        <v>0.99060000000000015</v>
      </c>
      <c r="M37" s="5">
        <f t="shared" ca="1" si="1"/>
        <v>0</v>
      </c>
    </row>
    <row r="38" spans="1:13">
      <c r="A38" s="5">
        <v>2021</v>
      </c>
      <c r="B38" s="5">
        <v>1</v>
      </c>
      <c r="C38" s="4">
        <v>44201</v>
      </c>
      <c r="D38" s="5">
        <v>91839</v>
      </c>
      <c r="E38" s="5">
        <v>58040</v>
      </c>
      <c r="F38" s="5">
        <v>3.76</v>
      </c>
      <c r="G38" s="5">
        <v>42.93</v>
      </c>
      <c r="H38" s="27">
        <f>Table1[[#This Row],[Total Yield in Wh]]*0.001*0.1</f>
        <v>9.1838999999999995</v>
      </c>
      <c r="I38" s="5">
        <v>27.13</v>
      </c>
      <c r="J38" s="5">
        <f>(Table1[[#This Row],[Total Yield in Wh]]-Table1[[#This Row],[Target Yield Wh]])/Table1[[#This Row],[Target Yield Wh]] * 100</f>
        <v>58.233976567884213</v>
      </c>
      <c r="K38" s="5">
        <f>SUM(Table1[[#This Row],[Total Yield in Wh]]-Table1[[#This Row],[Target Yield Wh]])</f>
        <v>33799</v>
      </c>
      <c r="L38" s="5">
        <f>Table1[[#This Row],[Total Yield in Wh]]*0.001*0.1</f>
        <v>9.1838999999999995</v>
      </c>
      <c r="M38" s="5">
        <f t="shared" ca="1" si="1"/>
        <v>0</v>
      </c>
    </row>
    <row r="39" spans="1:13">
      <c r="A39" s="5">
        <v>2021</v>
      </c>
      <c r="B39" s="5">
        <v>1</v>
      </c>
      <c r="C39" s="4">
        <v>44202</v>
      </c>
      <c r="D39" s="5">
        <v>16093</v>
      </c>
      <c r="E39" s="5">
        <v>58040</v>
      </c>
      <c r="F39" s="5">
        <v>0.66</v>
      </c>
      <c r="G39" s="5">
        <v>7.52</v>
      </c>
      <c r="H39" s="27">
        <f>Table1[[#This Row],[Total Yield in Wh]]*0.001*0.1</f>
        <v>1.6093000000000002</v>
      </c>
      <c r="I39" s="5">
        <v>27.13</v>
      </c>
      <c r="J39" s="5">
        <f>(Table1[[#This Row],[Total Yield in Wh]]-Table1[[#This Row],[Target Yield Wh]])/Table1[[#This Row],[Target Yield Wh]] * 100</f>
        <v>-72.272570640937289</v>
      </c>
      <c r="K39" s="5">
        <f>SUM(Table1[[#This Row],[Total Yield in Wh]]-Table1[[#This Row],[Target Yield Wh]])</f>
        <v>-41947</v>
      </c>
      <c r="L39" s="5">
        <f>Table1[[#This Row],[Total Yield in Wh]]*0.001*0.1</f>
        <v>1.6093000000000002</v>
      </c>
      <c r="M39" s="5">
        <f t="shared" ca="1" si="1"/>
        <v>0</v>
      </c>
    </row>
    <row r="40" spans="1:13">
      <c r="A40" s="5">
        <v>2021</v>
      </c>
      <c r="B40" s="5">
        <v>1</v>
      </c>
      <c r="C40" s="4">
        <v>44203</v>
      </c>
      <c r="D40" s="5">
        <v>14864</v>
      </c>
      <c r="E40" s="5">
        <v>58040</v>
      </c>
      <c r="F40" s="5">
        <v>0.61</v>
      </c>
      <c r="G40" s="5">
        <v>6.95</v>
      </c>
      <c r="H40" s="27">
        <f>Table1[[#This Row],[Total Yield in Wh]]*0.001*0.1</f>
        <v>1.4864000000000002</v>
      </c>
      <c r="I40" s="5">
        <v>27.13</v>
      </c>
      <c r="J40" s="5">
        <f>(Table1[[#This Row],[Total Yield in Wh]]-Table1[[#This Row],[Target Yield Wh]])/Table1[[#This Row],[Target Yield Wh]] * 100</f>
        <v>-74.390075809786353</v>
      </c>
      <c r="K40" s="5">
        <f>SUM(Table1[[#This Row],[Total Yield in Wh]]-Table1[[#This Row],[Target Yield Wh]])</f>
        <v>-43176</v>
      </c>
      <c r="L40" s="5">
        <f>Table1[[#This Row],[Total Yield in Wh]]*0.001*0.1</f>
        <v>1.4864000000000002</v>
      </c>
      <c r="M40" s="5">
        <f t="shared" ca="1" si="1"/>
        <v>0</v>
      </c>
    </row>
    <row r="41" spans="1:13">
      <c r="A41" s="5">
        <v>2021</v>
      </c>
      <c r="B41" s="5">
        <v>1</v>
      </c>
      <c r="C41" s="4">
        <v>44204</v>
      </c>
      <c r="D41" s="5">
        <v>10826</v>
      </c>
      <c r="E41" s="5">
        <v>58040</v>
      </c>
      <c r="F41" s="5">
        <v>0.44</v>
      </c>
      <c r="G41" s="5">
        <v>5.0599999999999996</v>
      </c>
      <c r="H41" s="27">
        <f>Table1[[#This Row],[Total Yield in Wh]]*0.001*0.1</f>
        <v>1.0826</v>
      </c>
      <c r="I41" s="5">
        <v>27.13</v>
      </c>
      <c r="J41" s="5">
        <f>(Table1[[#This Row],[Total Yield in Wh]]-Table1[[#This Row],[Target Yield Wh]])/Table1[[#This Row],[Target Yield Wh]] * 100</f>
        <v>-81.347346657477601</v>
      </c>
      <c r="K41" s="5">
        <f>SUM(Table1[[#This Row],[Total Yield in Wh]]-Table1[[#This Row],[Target Yield Wh]])</f>
        <v>-47214</v>
      </c>
      <c r="L41" s="5">
        <f>Table1[[#This Row],[Total Yield in Wh]]*0.001*0.1</f>
        <v>1.0826</v>
      </c>
      <c r="M41" s="5">
        <f t="shared" ca="1" si="1"/>
        <v>0</v>
      </c>
    </row>
    <row r="42" spans="1:13">
      <c r="A42" s="5">
        <v>2021</v>
      </c>
      <c r="B42" s="5">
        <v>1</v>
      </c>
      <c r="C42" s="4">
        <v>44205</v>
      </c>
      <c r="D42" s="5">
        <v>63708</v>
      </c>
      <c r="E42" s="5">
        <v>58040</v>
      </c>
      <c r="F42" s="5">
        <v>2.61</v>
      </c>
      <c r="G42" s="5">
        <v>29.78</v>
      </c>
      <c r="H42" s="27">
        <f>Table1[[#This Row],[Total Yield in Wh]]*0.001*0.1</f>
        <v>6.3708</v>
      </c>
      <c r="I42" s="5">
        <v>27.13</v>
      </c>
      <c r="J42" s="5">
        <f>(Table1[[#This Row],[Total Yield in Wh]]-Table1[[#This Row],[Target Yield Wh]])/Table1[[#This Row],[Target Yield Wh]] * 100</f>
        <v>9.7656788421778078</v>
      </c>
      <c r="K42" s="5">
        <f>SUM(Table1[[#This Row],[Total Yield in Wh]]-Table1[[#This Row],[Target Yield Wh]])</f>
        <v>5668</v>
      </c>
      <c r="L42" s="5">
        <f>Table1[[#This Row],[Total Yield in Wh]]*0.001*0.1</f>
        <v>6.3708</v>
      </c>
      <c r="M42" s="5">
        <f t="shared" ca="1" si="1"/>
        <v>0</v>
      </c>
    </row>
    <row r="43" spans="1:13">
      <c r="A43" s="5">
        <v>2021</v>
      </c>
      <c r="B43" s="5">
        <v>1</v>
      </c>
      <c r="C43" s="4">
        <v>44206</v>
      </c>
      <c r="D43" s="5">
        <v>8185</v>
      </c>
      <c r="E43" s="5">
        <v>58040</v>
      </c>
      <c r="F43" s="5">
        <v>0.34</v>
      </c>
      <c r="G43" s="5">
        <v>3.83</v>
      </c>
      <c r="H43" s="27">
        <f>Table1[[#This Row],[Total Yield in Wh]]*0.001*0.1</f>
        <v>0.81850000000000012</v>
      </c>
      <c r="I43" s="5">
        <v>27.13</v>
      </c>
      <c r="J43" s="5">
        <f>(Table1[[#This Row],[Total Yield in Wh]]-Table1[[#This Row],[Target Yield Wh]])/Table1[[#This Row],[Target Yield Wh]] * 100</f>
        <v>-85.897656788421784</v>
      </c>
      <c r="K43" s="5">
        <f>SUM(Table1[[#This Row],[Total Yield in Wh]]-Table1[[#This Row],[Target Yield Wh]])</f>
        <v>-49855</v>
      </c>
      <c r="L43" s="5">
        <f>Table1[[#This Row],[Total Yield in Wh]]*0.001*0.1</f>
        <v>0.81850000000000012</v>
      </c>
      <c r="M43" s="5">
        <f t="shared" ca="1" si="1"/>
        <v>0</v>
      </c>
    </row>
    <row r="44" spans="1:13">
      <c r="A44" s="5">
        <v>2021</v>
      </c>
      <c r="B44" s="5">
        <v>1</v>
      </c>
      <c r="C44" s="4">
        <v>44207</v>
      </c>
      <c r="D44" s="5">
        <v>33612</v>
      </c>
      <c r="E44" s="5">
        <v>58040</v>
      </c>
      <c r="F44" s="5">
        <v>1.38</v>
      </c>
      <c r="G44" s="5">
        <v>15.71</v>
      </c>
      <c r="H44" s="27">
        <f>Table1[[#This Row],[Total Yield in Wh]]*0.001*0.1</f>
        <v>3.3612000000000002</v>
      </c>
      <c r="I44" s="5">
        <v>27.13</v>
      </c>
      <c r="J44" s="5">
        <f>(Table1[[#This Row],[Total Yield in Wh]]-Table1[[#This Row],[Target Yield Wh]])/Table1[[#This Row],[Target Yield Wh]] * 100</f>
        <v>-42.088215024121297</v>
      </c>
      <c r="K44" s="5">
        <f>SUM(Table1[[#This Row],[Total Yield in Wh]]-Table1[[#This Row],[Target Yield Wh]])</f>
        <v>-24428</v>
      </c>
      <c r="L44" s="5">
        <f>Table1[[#This Row],[Total Yield in Wh]]*0.001*0.1</f>
        <v>3.3612000000000002</v>
      </c>
      <c r="M44" s="5">
        <f t="shared" ca="1" si="1"/>
        <v>0</v>
      </c>
    </row>
    <row r="45" spans="1:13">
      <c r="A45" s="5">
        <v>2021</v>
      </c>
      <c r="B45" s="5">
        <v>1</v>
      </c>
      <c r="C45" s="4">
        <v>44208</v>
      </c>
      <c r="D45" s="5">
        <v>110572</v>
      </c>
      <c r="E45" s="5">
        <v>58040</v>
      </c>
      <c r="F45" s="5">
        <v>4.53</v>
      </c>
      <c r="G45" s="5">
        <v>51.69</v>
      </c>
      <c r="H45" s="27">
        <f>Table1[[#This Row],[Total Yield in Wh]]*0.001*0.1</f>
        <v>11.057200000000002</v>
      </c>
      <c r="I45" s="5">
        <v>27.13</v>
      </c>
      <c r="J45" s="5">
        <f>(Table1[[#This Row],[Total Yield in Wh]]-Table1[[#This Row],[Target Yield Wh]])/Table1[[#This Row],[Target Yield Wh]] * 100</f>
        <v>90.509993108201243</v>
      </c>
      <c r="K45" s="5">
        <f>SUM(Table1[[#This Row],[Total Yield in Wh]]-Table1[[#This Row],[Target Yield Wh]])</f>
        <v>52532</v>
      </c>
      <c r="L45" s="5">
        <f>Table1[[#This Row],[Total Yield in Wh]]*0.001*0.1</f>
        <v>11.057200000000002</v>
      </c>
      <c r="M45" s="5">
        <f t="shared" ca="1" si="1"/>
        <v>0</v>
      </c>
    </row>
    <row r="46" spans="1:13">
      <c r="A46" s="5">
        <v>2021</v>
      </c>
      <c r="B46" s="5">
        <v>1</v>
      </c>
      <c r="C46" s="4">
        <v>44209</v>
      </c>
      <c r="D46" s="5">
        <v>35317</v>
      </c>
      <c r="E46" s="5">
        <v>58040</v>
      </c>
      <c r="F46" s="5">
        <v>1.45</v>
      </c>
      <c r="G46" s="5">
        <v>16.510000000000002</v>
      </c>
      <c r="H46" s="27">
        <f>Table1[[#This Row],[Total Yield in Wh]]*0.001*0.1</f>
        <v>3.5317000000000003</v>
      </c>
      <c r="I46" s="5">
        <v>27.13</v>
      </c>
      <c r="J46" s="5">
        <f>(Table1[[#This Row],[Total Yield in Wh]]-Table1[[#This Row],[Target Yield Wh]])/Table1[[#This Row],[Target Yield Wh]] * 100</f>
        <v>-39.150585802894554</v>
      </c>
      <c r="K46" s="5">
        <f>SUM(Table1[[#This Row],[Total Yield in Wh]]-Table1[[#This Row],[Target Yield Wh]])</f>
        <v>-22723</v>
      </c>
      <c r="L46" s="5">
        <f>Table1[[#This Row],[Total Yield in Wh]]*0.001*0.1</f>
        <v>3.5317000000000003</v>
      </c>
      <c r="M46" s="5">
        <f t="shared" ca="1" si="1"/>
        <v>0</v>
      </c>
    </row>
    <row r="47" spans="1:13">
      <c r="A47" s="5">
        <v>2021</v>
      </c>
      <c r="B47" s="5">
        <v>1</v>
      </c>
      <c r="C47" s="4">
        <v>44210</v>
      </c>
      <c r="D47" s="5">
        <v>22518</v>
      </c>
      <c r="E47" s="5">
        <v>58040</v>
      </c>
      <c r="F47" s="5">
        <v>0.92</v>
      </c>
      <c r="G47" s="5">
        <v>10.53</v>
      </c>
      <c r="H47" s="27">
        <f>Table1[[#This Row],[Total Yield in Wh]]*0.001*0.1</f>
        <v>2.2518000000000002</v>
      </c>
      <c r="I47" s="5">
        <v>27.13</v>
      </c>
      <c r="J47" s="5">
        <f>(Table1[[#This Row],[Total Yield in Wh]]-Table1[[#This Row],[Target Yield Wh]])/Table1[[#This Row],[Target Yield Wh]] * 100</f>
        <v>-61.202618883528601</v>
      </c>
      <c r="K47" s="5">
        <f>SUM(Table1[[#This Row],[Total Yield in Wh]]-Table1[[#This Row],[Target Yield Wh]])</f>
        <v>-35522</v>
      </c>
      <c r="L47" s="5">
        <f>Table1[[#This Row],[Total Yield in Wh]]*0.001*0.1</f>
        <v>2.2518000000000002</v>
      </c>
      <c r="M47" s="5">
        <f t="shared" ca="1" si="1"/>
        <v>0</v>
      </c>
    </row>
    <row r="48" spans="1:13">
      <c r="A48" s="5">
        <v>2021</v>
      </c>
      <c r="B48" s="5">
        <v>1</v>
      </c>
      <c r="C48" s="4">
        <v>44211</v>
      </c>
      <c r="D48" s="5">
        <v>16379</v>
      </c>
      <c r="E48" s="5">
        <v>58040</v>
      </c>
      <c r="F48" s="5">
        <v>0.67</v>
      </c>
      <c r="G48" s="5">
        <v>7.66</v>
      </c>
      <c r="H48" s="27">
        <f>Table1[[#This Row],[Total Yield in Wh]]*0.001*0.1</f>
        <v>1.6379000000000001</v>
      </c>
      <c r="I48" s="5">
        <v>27.13</v>
      </c>
      <c r="J48" s="5">
        <f>(Table1[[#This Row],[Total Yield in Wh]]-Table1[[#This Row],[Target Yield Wh]])/Table1[[#This Row],[Target Yield Wh]] * 100</f>
        <v>-71.779807029634739</v>
      </c>
      <c r="K48" s="5">
        <f>SUM(Table1[[#This Row],[Total Yield in Wh]]-Table1[[#This Row],[Target Yield Wh]])</f>
        <v>-41661</v>
      </c>
      <c r="L48" s="5">
        <f>Table1[[#This Row],[Total Yield in Wh]]*0.001*0.1</f>
        <v>1.6379000000000001</v>
      </c>
      <c r="M48" s="5">
        <f t="shared" ca="1" si="1"/>
        <v>0</v>
      </c>
    </row>
    <row r="49" spans="1:13">
      <c r="A49" s="5">
        <v>2021</v>
      </c>
      <c r="B49" s="5">
        <v>1</v>
      </c>
      <c r="C49" s="4">
        <v>44212</v>
      </c>
      <c r="D49" s="5">
        <v>11501</v>
      </c>
      <c r="E49" s="5">
        <v>58040</v>
      </c>
      <c r="F49" s="5">
        <v>0.47</v>
      </c>
      <c r="G49" s="5">
        <v>5.38</v>
      </c>
      <c r="H49" s="27">
        <f>Table1[[#This Row],[Total Yield in Wh]]*0.001*0.1</f>
        <v>1.1500999999999999</v>
      </c>
      <c r="I49" s="5">
        <v>27.13</v>
      </c>
      <c r="J49" s="5">
        <f>(Table1[[#This Row],[Total Yield in Wh]]-Table1[[#This Row],[Target Yield Wh]])/Table1[[#This Row],[Target Yield Wh]] * 100</f>
        <v>-80.184355616815992</v>
      </c>
      <c r="K49" s="5">
        <f>SUM(Table1[[#This Row],[Total Yield in Wh]]-Table1[[#This Row],[Target Yield Wh]])</f>
        <v>-46539</v>
      </c>
      <c r="L49" s="5">
        <f>Table1[[#This Row],[Total Yield in Wh]]*0.001*0.1</f>
        <v>1.1500999999999999</v>
      </c>
      <c r="M49" s="5">
        <f t="shared" ca="1" si="1"/>
        <v>0</v>
      </c>
    </row>
    <row r="50" spans="1:13">
      <c r="A50" s="5">
        <v>2021</v>
      </c>
      <c r="B50" s="5">
        <v>1</v>
      </c>
      <c r="C50" s="4">
        <v>44213</v>
      </c>
      <c r="D50" s="5">
        <v>31936</v>
      </c>
      <c r="E50" s="5">
        <v>58040</v>
      </c>
      <c r="F50" s="5">
        <v>1.31</v>
      </c>
      <c r="G50" s="5">
        <v>14.93</v>
      </c>
      <c r="H50" s="27">
        <f>Table1[[#This Row],[Total Yield in Wh]]*0.001*0.1</f>
        <v>3.1936</v>
      </c>
      <c r="I50" s="5">
        <v>27.13</v>
      </c>
      <c r="J50" s="5">
        <f>(Table1[[#This Row],[Total Yield in Wh]]-Table1[[#This Row],[Target Yield Wh]])/Table1[[#This Row],[Target Yield Wh]] * 100</f>
        <v>-44.975878704341831</v>
      </c>
      <c r="K50" s="5">
        <f>SUM(Table1[[#This Row],[Total Yield in Wh]]-Table1[[#This Row],[Target Yield Wh]])</f>
        <v>-26104</v>
      </c>
      <c r="L50" s="5">
        <f>Table1[[#This Row],[Total Yield in Wh]]*0.001*0.1</f>
        <v>3.1936</v>
      </c>
      <c r="M50" s="5">
        <f t="shared" ca="1" si="1"/>
        <v>0</v>
      </c>
    </row>
    <row r="51" spans="1:13">
      <c r="A51" s="5">
        <v>2021</v>
      </c>
      <c r="B51" s="5">
        <v>1</v>
      </c>
      <c r="C51" s="4">
        <v>44214</v>
      </c>
      <c r="D51" s="5">
        <v>14927</v>
      </c>
      <c r="E51" s="5">
        <v>58040</v>
      </c>
      <c r="F51" s="5">
        <v>0.61</v>
      </c>
      <c r="G51" s="5">
        <v>6.98</v>
      </c>
      <c r="H51" s="27">
        <f>Table1[[#This Row],[Total Yield in Wh]]*0.001*0.1</f>
        <v>1.4927000000000001</v>
      </c>
      <c r="I51" s="5">
        <v>27.13</v>
      </c>
      <c r="J51" s="5">
        <f>(Table1[[#This Row],[Total Yield in Wh]]-Table1[[#This Row],[Target Yield Wh]])/Table1[[#This Row],[Target Yield Wh]] * 100</f>
        <v>-74.281529979324603</v>
      </c>
      <c r="K51" s="5">
        <f>SUM(Table1[[#This Row],[Total Yield in Wh]]-Table1[[#This Row],[Target Yield Wh]])</f>
        <v>-43113</v>
      </c>
      <c r="L51" s="5">
        <f>Table1[[#This Row],[Total Yield in Wh]]*0.001*0.1</f>
        <v>1.4927000000000001</v>
      </c>
      <c r="M51" s="5">
        <f t="shared" ca="1" si="1"/>
        <v>0</v>
      </c>
    </row>
    <row r="52" spans="1:13">
      <c r="A52" s="5">
        <v>2021</v>
      </c>
      <c r="B52" s="5">
        <v>1</v>
      </c>
      <c r="C52" s="4">
        <v>44215</v>
      </c>
      <c r="D52" s="5">
        <v>27383</v>
      </c>
      <c r="E52" s="5">
        <v>58040</v>
      </c>
      <c r="F52" s="5">
        <v>1.1200000000000001</v>
      </c>
      <c r="G52" s="5">
        <v>12.8</v>
      </c>
      <c r="H52" s="27">
        <f>Table1[[#This Row],[Total Yield in Wh]]*0.001*0.1</f>
        <v>2.7383000000000002</v>
      </c>
      <c r="I52" s="5">
        <v>27.13</v>
      </c>
      <c r="J52" s="5">
        <f>(Table1[[#This Row],[Total Yield in Wh]]-Table1[[#This Row],[Target Yield Wh]])/Table1[[#This Row],[Target Yield Wh]] * 100</f>
        <v>-52.820468642315646</v>
      </c>
      <c r="K52" s="5">
        <f>SUM(Table1[[#This Row],[Total Yield in Wh]]-Table1[[#This Row],[Target Yield Wh]])</f>
        <v>-30657</v>
      </c>
      <c r="L52" s="5">
        <f>Table1[[#This Row],[Total Yield in Wh]]*0.001*0.1</f>
        <v>2.7383000000000002</v>
      </c>
      <c r="M52" s="5">
        <f t="shared" ca="1" si="1"/>
        <v>0</v>
      </c>
    </row>
    <row r="53" spans="1:13">
      <c r="A53" s="5">
        <v>2021</v>
      </c>
      <c r="B53" s="5">
        <v>1</v>
      </c>
      <c r="C53" s="4">
        <v>44216</v>
      </c>
      <c r="D53" s="5">
        <v>92248</v>
      </c>
      <c r="E53" s="5">
        <v>58040</v>
      </c>
      <c r="F53" s="5">
        <v>3.78</v>
      </c>
      <c r="G53" s="5">
        <v>43.13</v>
      </c>
      <c r="H53" s="27">
        <f>Table1[[#This Row],[Total Yield in Wh]]*0.001*0.1</f>
        <v>9.2248000000000001</v>
      </c>
      <c r="I53" s="5">
        <v>27.13</v>
      </c>
      <c r="J53" s="5">
        <f>(Table1[[#This Row],[Total Yield in Wh]]-Table1[[#This Row],[Target Yield Wh]])/Table1[[#This Row],[Target Yield Wh]] * 100</f>
        <v>58.938662991040658</v>
      </c>
      <c r="K53" s="5">
        <f>SUM(Table1[[#This Row],[Total Yield in Wh]]-Table1[[#This Row],[Target Yield Wh]])</f>
        <v>34208</v>
      </c>
      <c r="L53" s="5">
        <f>Table1[[#This Row],[Total Yield in Wh]]*0.001*0.1</f>
        <v>9.2248000000000001</v>
      </c>
      <c r="M53" s="5">
        <f t="shared" ca="1" si="1"/>
        <v>0</v>
      </c>
    </row>
    <row r="54" spans="1:13">
      <c r="A54" s="5">
        <v>2021</v>
      </c>
      <c r="B54" s="5">
        <v>1</v>
      </c>
      <c r="C54" s="4">
        <v>44217</v>
      </c>
      <c r="D54" s="5">
        <v>130986</v>
      </c>
      <c r="E54" s="5">
        <v>58040</v>
      </c>
      <c r="F54" s="5">
        <v>5.36</v>
      </c>
      <c r="G54" s="5">
        <v>61.24</v>
      </c>
      <c r="H54" s="27">
        <f>Table1[[#This Row],[Total Yield in Wh]]*0.001*0.1</f>
        <v>13.098599999999999</v>
      </c>
      <c r="I54" s="5">
        <v>27.13</v>
      </c>
      <c r="J54" s="5">
        <f>(Table1[[#This Row],[Total Yield in Wh]]-Table1[[#This Row],[Target Yield Wh]])/Table1[[#This Row],[Target Yield Wh]] * 100</f>
        <v>125.68228807718815</v>
      </c>
      <c r="K54" s="5">
        <f>SUM(Table1[[#This Row],[Total Yield in Wh]]-Table1[[#This Row],[Target Yield Wh]])</f>
        <v>72946</v>
      </c>
      <c r="L54" s="5">
        <f>Table1[[#This Row],[Total Yield in Wh]]*0.001*0.1</f>
        <v>13.098599999999999</v>
      </c>
      <c r="M54" s="5">
        <f t="shared" ca="1" si="1"/>
        <v>0</v>
      </c>
    </row>
    <row r="55" spans="1:13">
      <c r="A55" s="5">
        <v>2021</v>
      </c>
      <c r="B55" s="5">
        <v>1</v>
      </c>
      <c r="C55" s="4">
        <v>44218</v>
      </c>
      <c r="D55" s="5">
        <v>142494</v>
      </c>
      <c r="E55" s="5">
        <v>58040</v>
      </c>
      <c r="F55" s="5">
        <v>5.84</v>
      </c>
      <c r="G55" s="5">
        <v>66.62</v>
      </c>
      <c r="H55" s="27">
        <f>Table1[[#This Row],[Total Yield in Wh]]*0.001*0.1</f>
        <v>14.249400000000001</v>
      </c>
      <c r="I55" s="5">
        <v>27.13</v>
      </c>
      <c r="J55" s="5">
        <f>(Table1[[#This Row],[Total Yield in Wh]]-Table1[[#This Row],[Target Yield Wh]])/Table1[[#This Row],[Target Yield Wh]] * 100</f>
        <v>145.50999310820123</v>
      </c>
      <c r="K55" s="5">
        <f>SUM(Table1[[#This Row],[Total Yield in Wh]]-Table1[[#This Row],[Target Yield Wh]])</f>
        <v>84454</v>
      </c>
      <c r="L55" s="5">
        <f>Table1[[#This Row],[Total Yield in Wh]]*0.001*0.1</f>
        <v>14.249400000000001</v>
      </c>
      <c r="M55" s="5">
        <f t="shared" ca="1" si="1"/>
        <v>0</v>
      </c>
    </row>
    <row r="56" spans="1:13">
      <c r="A56" s="5">
        <v>2021</v>
      </c>
      <c r="B56" s="5">
        <v>1</v>
      </c>
      <c r="C56" s="4">
        <v>44219</v>
      </c>
      <c r="D56" s="5">
        <v>109361</v>
      </c>
      <c r="E56" s="5">
        <v>58040</v>
      </c>
      <c r="F56" s="5">
        <v>4.4800000000000004</v>
      </c>
      <c r="G56" s="5">
        <v>51.13</v>
      </c>
      <c r="H56" s="27">
        <f>Table1[[#This Row],[Total Yield in Wh]]*0.001*0.1</f>
        <v>10.936100000000001</v>
      </c>
      <c r="I56" s="5">
        <v>27.13</v>
      </c>
      <c r="J56" s="5">
        <f>(Table1[[#This Row],[Total Yield in Wh]]-Table1[[#This Row],[Target Yield Wh]])/Table1[[#This Row],[Target Yield Wh]] * 100</f>
        <v>88.42350103376981</v>
      </c>
      <c r="K56" s="5">
        <f>SUM(Table1[[#This Row],[Total Yield in Wh]]-Table1[[#This Row],[Target Yield Wh]])</f>
        <v>51321</v>
      </c>
      <c r="L56" s="5">
        <f>Table1[[#This Row],[Total Yield in Wh]]*0.001*0.1</f>
        <v>10.936100000000001</v>
      </c>
      <c r="M56" s="5">
        <f t="shared" ca="1" si="1"/>
        <v>0</v>
      </c>
    </row>
    <row r="57" spans="1:13">
      <c r="A57" s="5">
        <v>2021</v>
      </c>
      <c r="B57" s="5">
        <v>1</v>
      </c>
      <c r="C57" s="4">
        <v>44220</v>
      </c>
      <c r="D57" s="5">
        <v>3453</v>
      </c>
      <c r="E57" s="5">
        <v>58040</v>
      </c>
      <c r="F57" s="5">
        <v>0.14000000000000001</v>
      </c>
      <c r="G57" s="5">
        <v>1.61</v>
      </c>
      <c r="H57" s="27">
        <f>Table1[[#This Row],[Total Yield in Wh]]*0.001*0.1</f>
        <v>0.34530000000000005</v>
      </c>
      <c r="I57" s="5">
        <v>27.13</v>
      </c>
      <c r="J57" s="5">
        <f>(Table1[[#This Row],[Total Yield in Wh]]-Table1[[#This Row],[Target Yield Wh]])/Table1[[#This Row],[Target Yield Wh]] * 100</f>
        <v>-94.05065472088215</v>
      </c>
      <c r="K57" s="5">
        <f>SUM(Table1[[#This Row],[Total Yield in Wh]]-Table1[[#This Row],[Target Yield Wh]])</f>
        <v>-54587</v>
      </c>
      <c r="L57" s="5">
        <f>Table1[[#This Row],[Total Yield in Wh]]*0.001*0.1</f>
        <v>0.34530000000000005</v>
      </c>
      <c r="M57" s="5">
        <f t="shared" ca="1" si="1"/>
        <v>0</v>
      </c>
    </row>
    <row r="58" spans="1:13">
      <c r="A58" s="5">
        <v>2021</v>
      </c>
      <c r="B58" s="5">
        <v>1</v>
      </c>
      <c r="C58" s="4">
        <v>44221</v>
      </c>
      <c r="D58" s="5">
        <v>29716</v>
      </c>
      <c r="E58" s="5">
        <v>58040</v>
      </c>
      <c r="F58" s="5">
        <v>1.22</v>
      </c>
      <c r="G58" s="5">
        <v>13.89</v>
      </c>
      <c r="H58" s="27">
        <f>Table1[[#This Row],[Total Yield in Wh]]*0.001*0.1</f>
        <v>2.9716000000000005</v>
      </c>
      <c r="I58" s="5">
        <v>27.13</v>
      </c>
      <c r="J58" s="5">
        <f>(Table1[[#This Row],[Total Yield in Wh]]-Table1[[#This Row],[Target Yield Wh]])/Table1[[#This Row],[Target Yield Wh]] * 100</f>
        <v>-48.800827015851141</v>
      </c>
      <c r="K58" s="5">
        <f>SUM(Table1[[#This Row],[Total Yield in Wh]]-Table1[[#This Row],[Target Yield Wh]])</f>
        <v>-28324</v>
      </c>
      <c r="L58" s="5">
        <f>Table1[[#This Row],[Total Yield in Wh]]*0.001*0.1</f>
        <v>2.9716000000000005</v>
      </c>
      <c r="M58" s="5">
        <f t="shared" ca="1" si="1"/>
        <v>0</v>
      </c>
    </row>
    <row r="59" spans="1:13">
      <c r="A59" s="5">
        <v>2021</v>
      </c>
      <c r="B59" s="5">
        <v>1</v>
      </c>
      <c r="C59" s="4">
        <v>44222</v>
      </c>
      <c r="D59" s="5">
        <v>2092</v>
      </c>
      <c r="E59" s="5">
        <v>58040</v>
      </c>
      <c r="F59" s="5">
        <v>0.09</v>
      </c>
      <c r="G59" s="5">
        <v>0.98</v>
      </c>
      <c r="H59" s="27">
        <f>Table1[[#This Row],[Total Yield in Wh]]*0.001*0.1</f>
        <v>0.20920000000000002</v>
      </c>
      <c r="I59" s="5">
        <v>27.13</v>
      </c>
      <c r="J59" s="5">
        <f>(Table1[[#This Row],[Total Yield in Wh]]-Table1[[#This Row],[Target Yield Wh]])/Table1[[#This Row],[Target Yield Wh]] * 100</f>
        <v>-96.395589248793939</v>
      </c>
      <c r="K59" s="5">
        <f>SUM(Table1[[#This Row],[Total Yield in Wh]]-Table1[[#This Row],[Target Yield Wh]])</f>
        <v>-55948</v>
      </c>
      <c r="L59" s="5">
        <f>Table1[[#This Row],[Total Yield in Wh]]*0.001*0.1</f>
        <v>0.20920000000000002</v>
      </c>
      <c r="M59" s="5">
        <f t="shared" ca="1" si="1"/>
        <v>0</v>
      </c>
    </row>
    <row r="60" spans="1:13">
      <c r="A60" s="5">
        <v>2021</v>
      </c>
      <c r="B60" s="5">
        <v>1</v>
      </c>
      <c r="C60" s="4">
        <v>44223</v>
      </c>
      <c r="D60" s="5">
        <v>57944</v>
      </c>
      <c r="E60" s="5">
        <v>58040</v>
      </c>
      <c r="F60" s="5">
        <v>2.37</v>
      </c>
      <c r="G60" s="5">
        <v>27.09</v>
      </c>
      <c r="H60" s="27">
        <f>Table1[[#This Row],[Total Yield in Wh]]*0.001*0.1</f>
        <v>5.7944000000000004</v>
      </c>
      <c r="I60" s="5">
        <v>27.13</v>
      </c>
      <c r="J60" s="5">
        <f>(Table1[[#This Row],[Total Yield in Wh]]-Table1[[#This Row],[Target Yield Wh]])/Table1[[#This Row],[Target Yield Wh]] * 100</f>
        <v>-0.16540317022742937</v>
      </c>
      <c r="K60" s="5">
        <f>SUM(Table1[[#This Row],[Total Yield in Wh]]-Table1[[#This Row],[Target Yield Wh]])</f>
        <v>-96</v>
      </c>
      <c r="L60" s="5">
        <f>Table1[[#This Row],[Total Yield in Wh]]*0.001*0.1</f>
        <v>5.7944000000000004</v>
      </c>
      <c r="M60" s="5">
        <f t="shared" ca="1" si="1"/>
        <v>0</v>
      </c>
    </row>
    <row r="61" spans="1:13">
      <c r="A61" s="5">
        <v>2021</v>
      </c>
      <c r="B61" s="5">
        <v>1</v>
      </c>
      <c r="C61" s="4">
        <v>44224</v>
      </c>
      <c r="D61" s="5">
        <v>40906</v>
      </c>
      <c r="E61" s="5">
        <v>58040</v>
      </c>
      <c r="F61" s="5">
        <v>1.68</v>
      </c>
      <c r="G61" s="5">
        <v>19.12</v>
      </c>
      <c r="H61" s="27">
        <f>Table1[[#This Row],[Total Yield in Wh]]*0.001*0.1</f>
        <v>4.0906000000000002</v>
      </c>
      <c r="I61" s="5">
        <v>27.13</v>
      </c>
      <c r="J61" s="5">
        <f>(Table1[[#This Row],[Total Yield in Wh]]-Table1[[#This Row],[Target Yield Wh]])/Table1[[#This Row],[Target Yield Wh]] * 100</f>
        <v>-29.521019986216402</v>
      </c>
      <c r="K61" s="5">
        <f>SUM(Table1[[#This Row],[Total Yield in Wh]]-Table1[[#This Row],[Target Yield Wh]])</f>
        <v>-17134</v>
      </c>
      <c r="L61" s="5">
        <f>Table1[[#This Row],[Total Yield in Wh]]*0.001*0.1</f>
        <v>4.0906000000000002</v>
      </c>
      <c r="M61" s="5">
        <f t="shared" ca="1" si="1"/>
        <v>0</v>
      </c>
    </row>
    <row r="62" spans="1:13">
      <c r="A62" s="5">
        <v>2021</v>
      </c>
      <c r="B62" s="5">
        <v>1</v>
      </c>
      <c r="C62" s="4">
        <v>44225</v>
      </c>
      <c r="D62" s="5">
        <v>16666</v>
      </c>
      <c r="E62" s="5">
        <v>58040</v>
      </c>
      <c r="F62" s="5">
        <v>0.68</v>
      </c>
      <c r="G62" s="5">
        <v>7.79</v>
      </c>
      <c r="H62" s="27">
        <f>Table1[[#This Row],[Total Yield in Wh]]*0.001*0.1</f>
        <v>1.6666000000000001</v>
      </c>
      <c r="I62" s="5">
        <v>27.13</v>
      </c>
      <c r="J62" s="5">
        <f>(Table1[[#This Row],[Total Yield in Wh]]-Table1[[#This Row],[Target Yield Wh]])/Table1[[#This Row],[Target Yield Wh]] * 100</f>
        <v>-71.285320468642311</v>
      </c>
      <c r="K62" s="5">
        <f>SUM(Table1[[#This Row],[Total Yield in Wh]]-Table1[[#This Row],[Target Yield Wh]])</f>
        <v>-41374</v>
      </c>
      <c r="L62" s="5">
        <f>Table1[[#This Row],[Total Yield in Wh]]*0.001*0.1</f>
        <v>1.6666000000000001</v>
      </c>
      <c r="M62" s="5">
        <f t="shared" ca="1" si="1"/>
        <v>0</v>
      </c>
    </row>
    <row r="63" spans="1:13">
      <c r="A63" s="5">
        <v>2021</v>
      </c>
      <c r="B63" s="5">
        <v>1</v>
      </c>
      <c r="C63" s="4">
        <v>44226</v>
      </c>
      <c r="D63" s="5">
        <v>11165</v>
      </c>
      <c r="E63" s="5">
        <v>58040</v>
      </c>
      <c r="F63" s="5">
        <v>0.46</v>
      </c>
      <c r="G63" s="5">
        <v>5.22</v>
      </c>
      <c r="H63" s="27">
        <f>Table1[[#This Row],[Total Yield in Wh]]*0.001*0.1</f>
        <v>1.1165</v>
      </c>
      <c r="I63" s="5">
        <v>27.13</v>
      </c>
      <c r="J63" s="5">
        <f>(Table1[[#This Row],[Total Yield in Wh]]-Table1[[#This Row],[Target Yield Wh]])/Table1[[#This Row],[Target Yield Wh]] * 100</f>
        <v>-80.763266712611994</v>
      </c>
      <c r="K63" s="5">
        <f>SUM(Table1[[#This Row],[Total Yield in Wh]]-Table1[[#This Row],[Target Yield Wh]])</f>
        <v>-46875</v>
      </c>
      <c r="L63" s="5">
        <f>Table1[[#This Row],[Total Yield in Wh]]*0.001*0.1</f>
        <v>1.1165</v>
      </c>
      <c r="M63" s="5">
        <f t="shared" ca="1" si="1"/>
        <v>0</v>
      </c>
    </row>
    <row r="64" spans="1:13">
      <c r="A64" s="5">
        <v>2021</v>
      </c>
      <c r="B64" s="5">
        <v>1</v>
      </c>
      <c r="C64" s="4">
        <v>44227</v>
      </c>
      <c r="D64" s="5">
        <v>1356</v>
      </c>
      <c r="E64" s="5">
        <v>58040</v>
      </c>
      <c r="F64" s="5">
        <v>0.06</v>
      </c>
      <c r="G64" s="5">
        <v>0.63</v>
      </c>
      <c r="H64" s="27">
        <f>Table1[[#This Row],[Total Yield in Wh]]*0.001*0.1</f>
        <v>0.13560000000000003</v>
      </c>
      <c r="I64" s="5">
        <v>27.13</v>
      </c>
      <c r="J64" s="5">
        <f>(Table1[[#This Row],[Total Yield in Wh]]-Table1[[#This Row],[Target Yield Wh]])/Table1[[#This Row],[Target Yield Wh]] * 100</f>
        <v>-97.663680220537557</v>
      </c>
      <c r="K64" s="5">
        <f>SUM(Table1[[#This Row],[Total Yield in Wh]]-Table1[[#This Row],[Target Yield Wh]])</f>
        <v>-56684</v>
      </c>
      <c r="L64" s="5">
        <f>Table1[[#This Row],[Total Yield in Wh]]*0.001*0.1</f>
        <v>0.13560000000000003</v>
      </c>
      <c r="M64" s="5">
        <f t="shared" ca="1" si="1"/>
        <v>0</v>
      </c>
    </row>
    <row r="65" spans="1:13">
      <c r="A65" s="5">
        <v>2021</v>
      </c>
      <c r="B65" s="5">
        <v>2</v>
      </c>
      <c r="C65" s="4">
        <v>44228</v>
      </c>
      <c r="D65" s="5">
        <v>54870</v>
      </c>
      <c r="E65" s="5">
        <v>74969</v>
      </c>
      <c r="F65" s="5">
        <v>2.25</v>
      </c>
      <c r="G65" s="5">
        <v>25.65</v>
      </c>
      <c r="H65" s="27">
        <f>Table1[[#This Row],[Total Yield in Wh]]*0.001*0.1</f>
        <v>5.487000000000001</v>
      </c>
      <c r="I65" s="5">
        <v>35.049999999999997</v>
      </c>
      <c r="J65" s="5">
        <f>(Table1[[#This Row],[Total Yield in Wh]]-Table1[[#This Row],[Target Yield Wh]])/Table1[[#This Row],[Target Yield Wh]] * 100</f>
        <v>-26.8097480291854</v>
      </c>
      <c r="K65" s="5">
        <f>SUM(Table1[[#This Row],[Total Yield in Wh]]-Table1[[#This Row],[Target Yield Wh]])</f>
        <v>-20099</v>
      </c>
      <c r="L65" s="5">
        <f>Table1[[#This Row],[Total Yield in Wh]]*0.001*0.1</f>
        <v>5.487000000000001</v>
      </c>
      <c r="M65" s="5">
        <f t="shared" ca="1" si="1"/>
        <v>0</v>
      </c>
    </row>
    <row r="66" spans="1:13">
      <c r="A66" s="5">
        <v>2021</v>
      </c>
      <c r="B66" s="5">
        <v>2</v>
      </c>
      <c r="C66" s="4">
        <v>44229</v>
      </c>
      <c r="D66" s="5">
        <v>44952</v>
      </c>
      <c r="E66" s="5">
        <v>74969</v>
      </c>
      <c r="F66" s="5">
        <v>1.84</v>
      </c>
      <c r="G66" s="5">
        <v>21.02</v>
      </c>
      <c r="H66" s="27">
        <f>Table1[[#This Row],[Total Yield in Wh]]*0.001*0.1</f>
        <v>4.4951999999999996</v>
      </c>
      <c r="I66" s="5">
        <v>35.049999999999997</v>
      </c>
      <c r="J66" s="5">
        <f>(Table1[[#This Row],[Total Yield in Wh]]-Table1[[#This Row],[Target Yield Wh]])/Table1[[#This Row],[Target Yield Wh]] * 100</f>
        <v>-40.039216209366543</v>
      </c>
      <c r="K66" s="5">
        <f>SUM(Table1[[#This Row],[Total Yield in Wh]]-Table1[[#This Row],[Target Yield Wh]])</f>
        <v>-30017</v>
      </c>
      <c r="L66" s="5">
        <f>Table1[[#This Row],[Total Yield in Wh]]*0.001*0.1</f>
        <v>4.4951999999999996</v>
      </c>
      <c r="M66" s="5">
        <f t="shared" ca="1" si="1"/>
        <v>0</v>
      </c>
    </row>
    <row r="67" spans="1:13">
      <c r="A67" s="5">
        <v>2021</v>
      </c>
      <c r="B67" s="5">
        <v>2</v>
      </c>
      <c r="C67" s="4">
        <v>44230</v>
      </c>
      <c r="D67" s="5">
        <v>61005</v>
      </c>
      <c r="E67" s="5">
        <v>74969</v>
      </c>
      <c r="F67" s="5">
        <v>2.5</v>
      </c>
      <c r="G67" s="5">
        <v>28.52</v>
      </c>
      <c r="H67" s="27">
        <f>Table1[[#This Row],[Total Yield in Wh]]*0.001*0.1</f>
        <v>6.1005000000000003</v>
      </c>
      <c r="I67" s="5">
        <v>35.049999999999997</v>
      </c>
      <c r="J67" s="5">
        <f>(Table1[[#This Row],[Total Yield in Wh]]-Table1[[#This Row],[Target Yield Wh]])/Table1[[#This Row],[Target Yield Wh]] * 100</f>
        <v>-18.6263655644333</v>
      </c>
      <c r="K67" s="5">
        <f>SUM(Table1[[#This Row],[Total Yield in Wh]]-Table1[[#This Row],[Target Yield Wh]])</f>
        <v>-13964</v>
      </c>
      <c r="L67" s="5">
        <f>Table1[[#This Row],[Total Yield in Wh]]*0.001*0.1</f>
        <v>6.1005000000000003</v>
      </c>
      <c r="M67" s="5">
        <f t="shared" ca="1" si="1"/>
        <v>0</v>
      </c>
    </row>
    <row r="68" spans="1:13">
      <c r="A68" s="5">
        <v>2021</v>
      </c>
      <c r="B68" s="5">
        <v>2</v>
      </c>
      <c r="C68" s="4">
        <v>44231</v>
      </c>
      <c r="D68" s="5">
        <v>1901</v>
      </c>
      <c r="E68" s="5">
        <v>74969</v>
      </c>
      <c r="F68" s="5">
        <v>0.08</v>
      </c>
      <c r="G68" s="5">
        <v>0.89</v>
      </c>
      <c r="H68" s="27">
        <f>Table1[[#This Row],[Total Yield in Wh]]*0.001*0.1</f>
        <v>0.19010000000000002</v>
      </c>
      <c r="I68" s="5">
        <v>35.049999999999997</v>
      </c>
      <c r="J68" s="5">
        <f>(Table1[[#This Row],[Total Yield in Wh]]-Table1[[#This Row],[Target Yield Wh]])/Table1[[#This Row],[Target Yield Wh]] * 100</f>
        <v>-97.464285237898324</v>
      </c>
      <c r="K68" s="5">
        <f>SUM(Table1[[#This Row],[Total Yield in Wh]]-Table1[[#This Row],[Target Yield Wh]])</f>
        <v>-73068</v>
      </c>
      <c r="L68" s="5">
        <f>Table1[[#This Row],[Total Yield in Wh]]*0.001*0.1</f>
        <v>0.19010000000000002</v>
      </c>
      <c r="M68" s="5">
        <f t="shared" ca="1" si="1"/>
        <v>0</v>
      </c>
    </row>
    <row r="69" spans="1:13">
      <c r="A69" s="5">
        <v>2021</v>
      </c>
      <c r="B69" s="5">
        <v>2</v>
      </c>
      <c r="C69" s="4">
        <v>44232</v>
      </c>
      <c r="D69" s="5">
        <v>14829</v>
      </c>
      <c r="E69" s="5">
        <v>74969</v>
      </c>
      <c r="F69" s="5">
        <v>0.61</v>
      </c>
      <c r="G69" s="5">
        <v>6.93</v>
      </c>
      <c r="H69" s="27">
        <f>Table1[[#This Row],[Total Yield in Wh]]*0.001*0.1</f>
        <v>1.4829000000000001</v>
      </c>
      <c r="I69" s="5">
        <v>35.049999999999997</v>
      </c>
      <c r="J69" s="5">
        <f>(Table1[[#This Row],[Total Yield in Wh]]-Table1[[#This Row],[Target Yield Wh]])/Table1[[#This Row],[Target Yield Wh]] * 100</f>
        <v>-80.219824194000182</v>
      </c>
      <c r="K69" s="5">
        <f>SUM(Table1[[#This Row],[Total Yield in Wh]]-Table1[[#This Row],[Target Yield Wh]])</f>
        <v>-60140</v>
      </c>
      <c r="L69" s="5">
        <f>Table1[[#This Row],[Total Yield in Wh]]*0.001*0.1</f>
        <v>1.4829000000000001</v>
      </c>
      <c r="M69" s="5">
        <f t="shared" ca="1" si="1"/>
        <v>0</v>
      </c>
    </row>
    <row r="70" spans="1:13">
      <c r="A70" s="5">
        <v>2021</v>
      </c>
      <c r="B70" s="5">
        <v>2</v>
      </c>
      <c r="C70" s="4">
        <v>44233</v>
      </c>
      <c r="D70" s="5">
        <v>9458</v>
      </c>
      <c r="E70" s="5">
        <v>74969</v>
      </c>
      <c r="F70" s="5">
        <v>0.39</v>
      </c>
      <c r="G70" s="5">
        <v>4.42</v>
      </c>
      <c r="H70" s="27">
        <f>Table1[[#This Row],[Total Yield in Wh]]*0.001*0.1</f>
        <v>0.94580000000000009</v>
      </c>
      <c r="I70" s="5">
        <v>35.049999999999997</v>
      </c>
      <c r="J70" s="5">
        <f>(Table1[[#This Row],[Total Yield in Wh]]-Table1[[#This Row],[Target Yield Wh]])/Table1[[#This Row],[Target Yield Wh]] * 100</f>
        <v>-87.384118769091231</v>
      </c>
      <c r="K70" s="5">
        <f>SUM(Table1[[#This Row],[Total Yield in Wh]]-Table1[[#This Row],[Target Yield Wh]])</f>
        <v>-65511</v>
      </c>
      <c r="L70" s="5">
        <f>Table1[[#This Row],[Total Yield in Wh]]*0.001*0.1</f>
        <v>0.94580000000000009</v>
      </c>
      <c r="M70" s="5">
        <f t="shared" ca="1" si="1"/>
        <v>0</v>
      </c>
    </row>
    <row r="71" spans="1:13">
      <c r="A71" s="5">
        <v>2021</v>
      </c>
      <c r="B71" s="5">
        <v>2</v>
      </c>
      <c r="C71" s="4">
        <v>44234</v>
      </c>
      <c r="D71" s="5">
        <v>32180</v>
      </c>
      <c r="E71" s="5">
        <v>74969</v>
      </c>
      <c r="F71" s="5">
        <v>1.32</v>
      </c>
      <c r="G71" s="5">
        <v>15.04</v>
      </c>
      <c r="H71" s="27">
        <f>Table1[[#This Row],[Total Yield in Wh]]*0.001*0.1</f>
        <v>3.218</v>
      </c>
      <c r="I71" s="5">
        <v>35.049999999999997</v>
      </c>
      <c r="J71" s="5">
        <f>(Table1[[#This Row],[Total Yield in Wh]]-Table1[[#This Row],[Target Yield Wh]])/Table1[[#This Row],[Target Yield Wh]] * 100</f>
        <v>-57.075591244381009</v>
      </c>
      <c r="K71" s="5">
        <f>SUM(Table1[[#This Row],[Total Yield in Wh]]-Table1[[#This Row],[Target Yield Wh]])</f>
        <v>-42789</v>
      </c>
      <c r="L71" s="5">
        <f>Table1[[#This Row],[Total Yield in Wh]]*0.001*0.1</f>
        <v>3.218</v>
      </c>
      <c r="M71" s="5">
        <f t="shared" ca="1" si="1"/>
        <v>0</v>
      </c>
    </row>
    <row r="72" spans="1:13">
      <c r="A72" s="5">
        <v>2021</v>
      </c>
      <c r="B72" s="5">
        <v>2</v>
      </c>
      <c r="C72" s="4">
        <v>44235</v>
      </c>
      <c r="D72" s="5">
        <v>15273</v>
      </c>
      <c r="E72" s="5">
        <v>74969</v>
      </c>
      <c r="F72" s="5">
        <v>0.63</v>
      </c>
      <c r="G72" s="5">
        <v>7.14</v>
      </c>
      <c r="H72" s="27">
        <f>Table1[[#This Row],[Total Yield in Wh]]*0.001*0.1</f>
        <v>1.5273000000000001</v>
      </c>
      <c r="I72" s="5">
        <v>35.049999999999997</v>
      </c>
      <c r="J72" s="5">
        <f>(Table1[[#This Row],[Total Yield in Wh]]-Table1[[#This Row],[Target Yield Wh]])/Table1[[#This Row],[Target Yield Wh]] * 100</f>
        <v>-79.627579399485114</v>
      </c>
      <c r="K72" s="5">
        <f>SUM(Table1[[#This Row],[Total Yield in Wh]]-Table1[[#This Row],[Target Yield Wh]])</f>
        <v>-59696</v>
      </c>
      <c r="L72" s="5">
        <f>Table1[[#This Row],[Total Yield in Wh]]*0.001*0.1</f>
        <v>1.5273000000000001</v>
      </c>
      <c r="M72" s="5">
        <f t="shared" ca="1" si="1"/>
        <v>0</v>
      </c>
    </row>
    <row r="73" spans="1:13">
      <c r="A73" s="5">
        <v>2021</v>
      </c>
      <c r="B73" s="5">
        <v>2</v>
      </c>
      <c r="C73" s="4">
        <v>44236</v>
      </c>
      <c r="D73" s="5">
        <v>56164</v>
      </c>
      <c r="E73" s="5">
        <v>74969</v>
      </c>
      <c r="F73" s="5">
        <v>2.2999999999999998</v>
      </c>
      <c r="G73" s="5">
        <v>26.26</v>
      </c>
      <c r="H73" s="27">
        <f>Table1[[#This Row],[Total Yield in Wh]]*0.001*0.1</f>
        <v>5.6164000000000005</v>
      </c>
      <c r="I73" s="5">
        <v>35.049999999999997</v>
      </c>
      <c r="J73" s="5">
        <f>(Table1[[#This Row],[Total Yield in Wh]]-Table1[[#This Row],[Target Yield Wh]])/Table1[[#This Row],[Target Yield Wh]] * 100</f>
        <v>-25.083701263188786</v>
      </c>
      <c r="K73" s="5">
        <f>SUM(Table1[[#This Row],[Total Yield in Wh]]-Table1[[#This Row],[Target Yield Wh]])</f>
        <v>-18805</v>
      </c>
      <c r="L73" s="5">
        <f>Table1[[#This Row],[Total Yield in Wh]]*0.001*0.1</f>
        <v>5.6164000000000005</v>
      </c>
      <c r="M73" s="5">
        <f t="shared" ca="1" si="1"/>
        <v>0</v>
      </c>
    </row>
    <row r="74" spans="1:13">
      <c r="A74" s="5">
        <v>2021</v>
      </c>
      <c r="B74" s="5">
        <v>2</v>
      </c>
      <c r="C74" s="4">
        <v>44237</v>
      </c>
      <c r="D74" s="5">
        <v>41181</v>
      </c>
      <c r="E74" s="5">
        <v>74969</v>
      </c>
      <c r="F74" s="5">
        <v>1.69</v>
      </c>
      <c r="G74" s="5">
        <v>19.25</v>
      </c>
      <c r="H74" s="27">
        <f>Table1[[#This Row],[Total Yield in Wh]]*0.001*0.1</f>
        <v>4.1181000000000001</v>
      </c>
      <c r="I74" s="5">
        <v>35.049999999999997</v>
      </c>
      <c r="J74" s="5">
        <f>(Table1[[#This Row],[Total Yield in Wh]]-Table1[[#This Row],[Target Yield Wh]])/Table1[[#This Row],[Target Yield Wh]] * 100</f>
        <v>-45.069295308727611</v>
      </c>
      <c r="K74" s="5">
        <f>SUM(Table1[[#This Row],[Total Yield in Wh]]-Table1[[#This Row],[Target Yield Wh]])</f>
        <v>-33788</v>
      </c>
      <c r="L74" s="5">
        <f>Table1[[#This Row],[Total Yield in Wh]]*0.001*0.1</f>
        <v>4.1181000000000001</v>
      </c>
      <c r="M74" s="5">
        <f t="shared" ca="1" si="1"/>
        <v>0</v>
      </c>
    </row>
    <row r="75" spans="1:13">
      <c r="A75" s="5">
        <v>2021</v>
      </c>
      <c r="B75" s="5">
        <v>2</v>
      </c>
      <c r="C75" s="4">
        <v>44238</v>
      </c>
      <c r="D75" s="5">
        <v>31437</v>
      </c>
      <c r="E75" s="5">
        <v>74969</v>
      </c>
      <c r="F75" s="5">
        <v>1.29</v>
      </c>
      <c r="G75" s="5">
        <v>14.7</v>
      </c>
      <c r="H75" s="27">
        <f>Table1[[#This Row],[Total Yield in Wh]]*0.001*0.1</f>
        <v>3.1437000000000004</v>
      </c>
      <c r="I75" s="5">
        <v>35.049999999999997</v>
      </c>
      <c r="J75" s="5">
        <f>(Table1[[#This Row],[Total Yield in Wh]]-Table1[[#This Row],[Target Yield Wh]])/Table1[[#This Row],[Target Yield Wh]] * 100</f>
        <v>-58.066667555923111</v>
      </c>
      <c r="K75" s="5">
        <f>SUM(Table1[[#This Row],[Total Yield in Wh]]-Table1[[#This Row],[Target Yield Wh]])</f>
        <v>-43532</v>
      </c>
      <c r="L75" s="5">
        <f>Table1[[#This Row],[Total Yield in Wh]]*0.001*0.1</f>
        <v>3.1437000000000004</v>
      </c>
      <c r="M75" s="5">
        <f t="shared" ca="1" si="1"/>
        <v>0</v>
      </c>
    </row>
    <row r="76" spans="1:13">
      <c r="A76" s="5">
        <v>2021</v>
      </c>
      <c r="B76" s="5">
        <v>2</v>
      </c>
      <c r="C76" s="4">
        <v>44239</v>
      </c>
      <c r="D76" s="5">
        <v>8738</v>
      </c>
      <c r="E76" s="5">
        <v>74969</v>
      </c>
      <c r="F76" s="5">
        <v>0.36</v>
      </c>
      <c r="G76" s="5">
        <v>4.09</v>
      </c>
      <c r="H76" s="27">
        <f>Table1[[#This Row],[Total Yield in Wh]]*0.001*0.1</f>
        <v>0.87380000000000002</v>
      </c>
      <c r="I76" s="5">
        <v>35.049999999999997</v>
      </c>
      <c r="J76" s="5">
        <f>(Table1[[#This Row],[Total Yield in Wh]]-Table1[[#This Row],[Target Yield Wh]])/Table1[[#This Row],[Target Yield Wh]] * 100</f>
        <v>-88.344515733169715</v>
      </c>
      <c r="K76" s="5">
        <f>SUM(Table1[[#This Row],[Total Yield in Wh]]-Table1[[#This Row],[Target Yield Wh]])</f>
        <v>-66231</v>
      </c>
      <c r="L76" s="5">
        <f>Table1[[#This Row],[Total Yield in Wh]]*0.001*0.1</f>
        <v>0.87380000000000002</v>
      </c>
      <c r="M76" s="5">
        <f t="shared" ca="1" si="1"/>
        <v>0</v>
      </c>
    </row>
    <row r="77" spans="1:13">
      <c r="A77" s="5">
        <v>2021</v>
      </c>
      <c r="B77" s="5">
        <v>2</v>
      </c>
      <c r="C77" s="4">
        <v>44240</v>
      </c>
      <c r="D77" s="5">
        <v>3362</v>
      </c>
      <c r="E77" s="5">
        <v>74969</v>
      </c>
      <c r="F77" s="5">
        <v>0.14000000000000001</v>
      </c>
      <c r="G77" s="5">
        <v>1.57</v>
      </c>
      <c r="H77" s="27">
        <f>Table1[[#This Row],[Total Yield in Wh]]*0.001*0.1</f>
        <v>0.33620000000000005</v>
      </c>
      <c r="I77" s="5">
        <v>35.049999999999997</v>
      </c>
      <c r="J77" s="5">
        <f>(Table1[[#This Row],[Total Yield in Wh]]-Table1[[#This Row],[Target Yield Wh]])/Table1[[#This Row],[Target Yield Wh]] * 100</f>
        <v>-95.515479731622406</v>
      </c>
      <c r="K77" s="5">
        <f>SUM(Table1[[#This Row],[Total Yield in Wh]]-Table1[[#This Row],[Target Yield Wh]])</f>
        <v>-71607</v>
      </c>
      <c r="L77" s="5">
        <f>Table1[[#This Row],[Total Yield in Wh]]*0.001*0.1</f>
        <v>0.33620000000000005</v>
      </c>
      <c r="M77" s="5">
        <f t="shared" ca="1" si="1"/>
        <v>0</v>
      </c>
    </row>
    <row r="78" spans="1:13">
      <c r="A78" s="5">
        <v>2021</v>
      </c>
      <c r="B78" s="5">
        <v>2</v>
      </c>
      <c r="C78" s="4">
        <v>44241</v>
      </c>
      <c r="D78" s="5">
        <v>5217</v>
      </c>
      <c r="E78" s="5">
        <v>74969</v>
      </c>
      <c r="F78" s="5">
        <v>0.21</v>
      </c>
      <c r="G78" s="5">
        <v>2.44</v>
      </c>
      <c r="H78" s="27">
        <f>Table1[[#This Row],[Total Yield in Wh]]*0.001*0.1</f>
        <v>0.52170000000000005</v>
      </c>
      <c r="I78" s="5">
        <v>35.049999999999997</v>
      </c>
      <c r="J78" s="5">
        <f>(Table1[[#This Row],[Total Yield in Wh]]-Table1[[#This Row],[Target Yield Wh]])/Table1[[#This Row],[Target Yield Wh]] * 100</f>
        <v>-93.041123664447966</v>
      </c>
      <c r="K78" s="5">
        <f>SUM(Table1[[#This Row],[Total Yield in Wh]]-Table1[[#This Row],[Target Yield Wh]])</f>
        <v>-69752</v>
      </c>
      <c r="L78" s="5">
        <f>Table1[[#This Row],[Total Yield in Wh]]*0.001*0.1</f>
        <v>0.52170000000000005</v>
      </c>
      <c r="M78" s="5">
        <f t="shared" ca="1" si="1"/>
        <v>0</v>
      </c>
    </row>
    <row r="79" spans="1:13">
      <c r="A79" s="5">
        <v>2021</v>
      </c>
      <c r="B79" s="5">
        <v>2</v>
      </c>
      <c r="C79" s="4">
        <v>44242</v>
      </c>
      <c r="D79" s="5">
        <v>16011</v>
      </c>
      <c r="E79" s="5">
        <v>74969</v>
      </c>
      <c r="F79" s="5">
        <v>0.66</v>
      </c>
      <c r="G79" s="5">
        <v>7.49</v>
      </c>
      <c r="H79" s="27">
        <f>Table1[[#This Row],[Total Yield in Wh]]*0.001*0.1</f>
        <v>1.6011</v>
      </c>
      <c r="I79" s="5">
        <v>35.049999999999997</v>
      </c>
      <c r="J79" s="5">
        <f>(Table1[[#This Row],[Total Yield in Wh]]-Table1[[#This Row],[Target Yield Wh]])/Table1[[#This Row],[Target Yield Wh]] * 100</f>
        <v>-78.64317251130467</v>
      </c>
      <c r="K79" s="5">
        <f>SUM(Table1[[#This Row],[Total Yield in Wh]]-Table1[[#This Row],[Target Yield Wh]])</f>
        <v>-58958</v>
      </c>
      <c r="L79" s="5">
        <f>Table1[[#This Row],[Total Yield in Wh]]*0.001*0.1</f>
        <v>1.6011</v>
      </c>
      <c r="M79" s="5">
        <f t="shared" ca="1" si="1"/>
        <v>0</v>
      </c>
    </row>
    <row r="80" spans="1:13">
      <c r="A80" s="5">
        <v>2021</v>
      </c>
      <c r="B80" s="5">
        <v>2</v>
      </c>
      <c r="C80" s="4">
        <v>44243</v>
      </c>
      <c r="D80" s="5">
        <v>52764</v>
      </c>
      <c r="E80" s="5">
        <v>74969</v>
      </c>
      <c r="F80" s="5">
        <v>2.16</v>
      </c>
      <c r="G80" s="5">
        <v>24.67</v>
      </c>
      <c r="H80" s="27">
        <f>Table1[[#This Row],[Total Yield in Wh]]*0.001*0.1</f>
        <v>5.2764000000000006</v>
      </c>
      <c r="I80" s="5">
        <v>35.049999999999997</v>
      </c>
      <c r="J80" s="5">
        <f>(Table1[[#This Row],[Total Yield in Wh]]-Table1[[#This Row],[Target Yield Wh]])/Table1[[#This Row],[Target Yield Wh]] * 100</f>
        <v>-29.61890914911497</v>
      </c>
      <c r="K80" s="5">
        <f>SUM(Table1[[#This Row],[Total Yield in Wh]]-Table1[[#This Row],[Target Yield Wh]])</f>
        <v>-22205</v>
      </c>
      <c r="L80" s="5">
        <f>Table1[[#This Row],[Total Yield in Wh]]*0.001*0.1</f>
        <v>5.2764000000000006</v>
      </c>
      <c r="M80" s="5">
        <f t="shared" ref="M80:M143" ca="1" si="2">M80</f>
        <v>0</v>
      </c>
    </row>
    <row r="81" spans="1:13">
      <c r="A81" s="5">
        <v>2021</v>
      </c>
      <c r="B81" s="5">
        <v>2</v>
      </c>
      <c r="C81" s="4">
        <v>44244</v>
      </c>
      <c r="D81" s="5">
        <v>72998</v>
      </c>
      <c r="E81" s="5">
        <v>74969</v>
      </c>
      <c r="F81" s="5">
        <v>2.99</v>
      </c>
      <c r="G81" s="5">
        <v>34.130000000000003</v>
      </c>
      <c r="H81" s="27">
        <f>Table1[[#This Row],[Total Yield in Wh]]*0.001*0.1</f>
        <v>7.2998000000000012</v>
      </c>
      <c r="I81" s="5">
        <v>35.049999999999997</v>
      </c>
      <c r="J81" s="5">
        <f>(Table1[[#This Row],[Total Yield in Wh]]-Table1[[#This Row],[Target Yield Wh]])/Table1[[#This Row],[Target Yield Wh]] * 100</f>
        <v>-2.629086689164855</v>
      </c>
      <c r="K81" s="5">
        <f>SUM(Table1[[#This Row],[Total Yield in Wh]]-Table1[[#This Row],[Target Yield Wh]])</f>
        <v>-1971</v>
      </c>
      <c r="L81" s="5">
        <f>Table1[[#This Row],[Total Yield in Wh]]*0.001*0.1</f>
        <v>7.2998000000000012</v>
      </c>
      <c r="M81" s="5">
        <f t="shared" ca="1" si="2"/>
        <v>0</v>
      </c>
    </row>
    <row r="82" spans="1:13">
      <c r="A82" s="5">
        <v>2021</v>
      </c>
      <c r="B82" s="5">
        <v>2</v>
      </c>
      <c r="C82" s="4">
        <v>44245</v>
      </c>
      <c r="D82" s="5">
        <v>60238</v>
      </c>
      <c r="E82" s="5">
        <v>74969</v>
      </c>
      <c r="F82" s="5">
        <v>2.4700000000000002</v>
      </c>
      <c r="G82" s="5">
        <v>28.16</v>
      </c>
      <c r="H82" s="27">
        <f>Table1[[#This Row],[Total Yield in Wh]]*0.001*0.1</f>
        <v>6.0238000000000005</v>
      </c>
      <c r="I82" s="5">
        <v>35.049999999999997</v>
      </c>
      <c r="J82" s="5">
        <f>(Table1[[#This Row],[Total Yield in Wh]]-Table1[[#This Row],[Target Yield Wh]])/Table1[[#This Row],[Target Yield Wh]] * 100</f>
        <v>-19.649455108111351</v>
      </c>
      <c r="K82" s="5">
        <f>SUM(Table1[[#This Row],[Total Yield in Wh]]-Table1[[#This Row],[Target Yield Wh]])</f>
        <v>-14731</v>
      </c>
      <c r="L82" s="5">
        <f>Table1[[#This Row],[Total Yield in Wh]]*0.001*0.1</f>
        <v>6.0238000000000005</v>
      </c>
      <c r="M82" s="5">
        <f t="shared" ca="1" si="2"/>
        <v>0</v>
      </c>
    </row>
    <row r="83" spans="1:13">
      <c r="A83" s="5">
        <v>2021</v>
      </c>
      <c r="B83" s="5">
        <v>2</v>
      </c>
      <c r="C83" s="4">
        <v>44246</v>
      </c>
      <c r="D83" s="5">
        <v>53798</v>
      </c>
      <c r="E83" s="5">
        <v>74969</v>
      </c>
      <c r="F83" s="5">
        <v>2.2000000000000002</v>
      </c>
      <c r="G83" s="5">
        <v>25.15</v>
      </c>
      <c r="H83" s="27">
        <f>Table1[[#This Row],[Total Yield in Wh]]*0.001*0.1</f>
        <v>5.3798000000000004</v>
      </c>
      <c r="I83" s="5">
        <v>35.049999999999997</v>
      </c>
      <c r="J83" s="5">
        <f>(Table1[[#This Row],[Total Yield in Wh]]-Table1[[#This Row],[Target Yield Wh]])/Table1[[#This Row],[Target Yield Wh]] * 100</f>
        <v>-28.239672397924476</v>
      </c>
      <c r="K83" s="5">
        <f>SUM(Table1[[#This Row],[Total Yield in Wh]]-Table1[[#This Row],[Target Yield Wh]])</f>
        <v>-21171</v>
      </c>
      <c r="L83" s="5">
        <f>Table1[[#This Row],[Total Yield in Wh]]*0.001*0.1</f>
        <v>5.3798000000000004</v>
      </c>
      <c r="M83" s="5">
        <f t="shared" ca="1" si="2"/>
        <v>0</v>
      </c>
    </row>
    <row r="84" spans="1:13">
      <c r="A84" s="5">
        <v>2021</v>
      </c>
      <c r="B84" s="5">
        <v>2</v>
      </c>
      <c r="C84" s="4">
        <v>44247</v>
      </c>
      <c r="D84" s="5">
        <v>71542</v>
      </c>
      <c r="E84" s="5">
        <v>74969</v>
      </c>
      <c r="F84" s="5">
        <v>2.93</v>
      </c>
      <c r="G84" s="5">
        <v>33.450000000000003</v>
      </c>
      <c r="H84" s="27">
        <f>Table1[[#This Row],[Total Yield in Wh]]*0.001*0.1</f>
        <v>7.1542000000000003</v>
      </c>
      <c r="I84" s="5">
        <v>35.049999999999997</v>
      </c>
      <c r="J84" s="5">
        <f>(Table1[[#This Row],[Total Yield in Wh]]-Table1[[#This Row],[Target Yield Wh]])/Table1[[#This Row],[Target Yield Wh]] * 100</f>
        <v>-4.5712227720791265</v>
      </c>
      <c r="K84" s="5">
        <f>SUM(Table1[[#This Row],[Total Yield in Wh]]-Table1[[#This Row],[Target Yield Wh]])</f>
        <v>-3427</v>
      </c>
      <c r="L84" s="5">
        <f>Table1[[#This Row],[Total Yield in Wh]]*0.001*0.1</f>
        <v>7.1542000000000003</v>
      </c>
      <c r="M84" s="5">
        <f t="shared" ca="1" si="2"/>
        <v>0</v>
      </c>
    </row>
    <row r="85" spans="1:13">
      <c r="A85" s="5">
        <v>2021</v>
      </c>
      <c r="B85" s="5">
        <v>2</v>
      </c>
      <c r="C85" s="4">
        <v>44248</v>
      </c>
      <c r="D85" s="5">
        <v>16327</v>
      </c>
      <c r="E85" s="5">
        <v>74969</v>
      </c>
      <c r="F85" s="5">
        <v>0.67</v>
      </c>
      <c r="G85" s="5">
        <v>7.63</v>
      </c>
      <c r="H85" s="27">
        <f>Table1[[#This Row],[Total Yield in Wh]]*0.001*0.1</f>
        <v>1.6327000000000003</v>
      </c>
      <c r="I85" s="5">
        <v>35.049999999999997</v>
      </c>
      <c r="J85" s="5">
        <f>(Table1[[#This Row],[Total Yield in Wh]]-Table1[[#This Row],[Target Yield Wh]])/Table1[[#This Row],[Target Yield Wh]] * 100</f>
        <v>-78.221664954848009</v>
      </c>
      <c r="K85" s="5">
        <f>SUM(Table1[[#This Row],[Total Yield in Wh]]-Table1[[#This Row],[Target Yield Wh]])</f>
        <v>-58642</v>
      </c>
      <c r="L85" s="5">
        <f>Table1[[#This Row],[Total Yield in Wh]]*0.001*0.1</f>
        <v>1.6327000000000003</v>
      </c>
      <c r="M85" s="5">
        <f t="shared" ca="1" si="2"/>
        <v>0</v>
      </c>
    </row>
    <row r="86" spans="1:13">
      <c r="A86" s="5">
        <v>2021</v>
      </c>
      <c r="B86" s="5">
        <v>2</v>
      </c>
      <c r="C86" s="4">
        <v>44249</v>
      </c>
      <c r="D86" s="5">
        <v>30982</v>
      </c>
      <c r="E86" s="5">
        <v>74969</v>
      </c>
      <c r="F86" s="5">
        <v>1.27</v>
      </c>
      <c r="G86" s="5">
        <v>14.48</v>
      </c>
      <c r="H86" s="27">
        <f>Table1[[#This Row],[Total Yield in Wh]]*0.001*0.1</f>
        <v>3.0982000000000003</v>
      </c>
      <c r="I86" s="5">
        <v>35.049999999999997</v>
      </c>
      <c r="J86" s="5">
        <f>(Table1[[#This Row],[Total Yield in Wh]]-Table1[[#This Row],[Target Yield Wh]])/Table1[[#This Row],[Target Yield Wh]] * 100</f>
        <v>-58.673585081833821</v>
      </c>
      <c r="K86" s="5">
        <f>SUM(Table1[[#This Row],[Total Yield in Wh]]-Table1[[#This Row],[Target Yield Wh]])</f>
        <v>-43987</v>
      </c>
      <c r="L86" s="5">
        <f>Table1[[#This Row],[Total Yield in Wh]]*0.001*0.1</f>
        <v>3.0982000000000003</v>
      </c>
      <c r="M86" s="5">
        <f t="shared" ca="1" si="2"/>
        <v>0</v>
      </c>
    </row>
    <row r="87" spans="1:13">
      <c r="A87" s="5">
        <v>2021</v>
      </c>
      <c r="B87" s="5">
        <v>2</v>
      </c>
      <c r="C87" s="4">
        <v>44250</v>
      </c>
      <c r="D87" s="5">
        <v>70113</v>
      </c>
      <c r="E87" s="5">
        <v>74969</v>
      </c>
      <c r="F87" s="5">
        <v>2.87</v>
      </c>
      <c r="G87" s="5">
        <v>32.78</v>
      </c>
      <c r="H87" s="27">
        <f>Table1[[#This Row],[Total Yield in Wh]]*0.001*0.1</f>
        <v>7.0113000000000003</v>
      </c>
      <c r="I87" s="5">
        <v>35.049999999999997</v>
      </c>
      <c r="J87" s="5">
        <f>(Table1[[#This Row],[Total Yield in Wh]]-Table1[[#This Row],[Target Yield Wh]])/Table1[[#This Row],[Target Yield Wh]] * 100</f>
        <v>-6.4773439688404544</v>
      </c>
      <c r="K87" s="5">
        <f>SUM(Table1[[#This Row],[Total Yield in Wh]]-Table1[[#This Row],[Target Yield Wh]])</f>
        <v>-4856</v>
      </c>
      <c r="L87" s="5">
        <f>Table1[[#This Row],[Total Yield in Wh]]*0.001*0.1</f>
        <v>7.0113000000000003</v>
      </c>
      <c r="M87" s="5">
        <f t="shared" ca="1" si="2"/>
        <v>0</v>
      </c>
    </row>
    <row r="88" spans="1:13">
      <c r="A88" s="5">
        <v>2021</v>
      </c>
      <c r="B88" s="5">
        <v>2</v>
      </c>
      <c r="C88" s="4">
        <v>44251</v>
      </c>
      <c r="D88" s="5">
        <v>61077</v>
      </c>
      <c r="E88" s="5">
        <v>74969</v>
      </c>
      <c r="F88" s="5">
        <v>2.5</v>
      </c>
      <c r="G88" s="5">
        <v>28.55</v>
      </c>
      <c r="H88" s="27">
        <f>Table1[[#This Row],[Total Yield in Wh]]*0.001*0.1</f>
        <v>6.1077000000000004</v>
      </c>
      <c r="I88" s="5">
        <v>35.049999999999997</v>
      </c>
      <c r="J88" s="5">
        <f>(Table1[[#This Row],[Total Yield in Wh]]-Table1[[#This Row],[Target Yield Wh]])/Table1[[#This Row],[Target Yield Wh]] * 100</f>
        <v>-18.53032586802545</v>
      </c>
      <c r="K88" s="5">
        <f>SUM(Table1[[#This Row],[Total Yield in Wh]]-Table1[[#This Row],[Target Yield Wh]])</f>
        <v>-13892</v>
      </c>
      <c r="L88" s="5">
        <f>Table1[[#This Row],[Total Yield in Wh]]*0.001*0.1</f>
        <v>6.1077000000000004</v>
      </c>
      <c r="M88" s="5">
        <f t="shared" ca="1" si="2"/>
        <v>0</v>
      </c>
    </row>
    <row r="89" spans="1:13">
      <c r="A89" s="5">
        <v>2021</v>
      </c>
      <c r="B89" s="5">
        <v>2</v>
      </c>
      <c r="C89" s="4">
        <v>44252</v>
      </c>
      <c r="D89" s="5">
        <v>151962</v>
      </c>
      <c r="E89" s="5">
        <v>74969</v>
      </c>
      <c r="F89" s="5">
        <v>6.22</v>
      </c>
      <c r="G89" s="5">
        <v>71.040000000000006</v>
      </c>
      <c r="H89" s="27">
        <f>Table1[[#This Row],[Total Yield in Wh]]*0.001*0.1</f>
        <v>15.196199999999999</v>
      </c>
      <c r="I89" s="5">
        <v>35.049999999999997</v>
      </c>
      <c r="J89" s="5">
        <f>(Table1[[#This Row],[Total Yield in Wh]]-Table1[[#This Row],[Target Yield Wh]])/Table1[[#This Row],[Target Yield Wh]] * 100</f>
        <v>102.69978257679841</v>
      </c>
      <c r="K89" s="5">
        <f>SUM(Table1[[#This Row],[Total Yield in Wh]]-Table1[[#This Row],[Target Yield Wh]])</f>
        <v>76993</v>
      </c>
      <c r="L89" s="5">
        <f>Table1[[#This Row],[Total Yield in Wh]]*0.001*0.1</f>
        <v>15.196199999999999</v>
      </c>
      <c r="M89" s="5">
        <f t="shared" ca="1" si="2"/>
        <v>0</v>
      </c>
    </row>
    <row r="90" spans="1:13">
      <c r="A90" s="5">
        <v>2021</v>
      </c>
      <c r="B90" s="5">
        <v>2</v>
      </c>
      <c r="C90" s="4">
        <v>44253</v>
      </c>
      <c r="D90" s="5">
        <v>138120</v>
      </c>
      <c r="E90" s="5">
        <v>74969</v>
      </c>
      <c r="F90" s="5">
        <v>5.66</v>
      </c>
      <c r="G90" s="5">
        <v>64.569999999999993</v>
      </c>
      <c r="H90" s="27">
        <f>Table1[[#This Row],[Total Yield in Wh]]*0.001*0.1</f>
        <v>13.812000000000001</v>
      </c>
      <c r="I90" s="5">
        <v>35.049999999999997</v>
      </c>
      <c r="J90" s="5">
        <f>(Table1[[#This Row],[Total Yield in Wh]]-Table1[[#This Row],[Target Yield Wh]])/Table1[[#This Row],[Target Yield Wh]] * 100</f>
        <v>84.236150942389514</v>
      </c>
      <c r="K90" s="5">
        <f>SUM(Table1[[#This Row],[Total Yield in Wh]]-Table1[[#This Row],[Target Yield Wh]])</f>
        <v>63151</v>
      </c>
      <c r="L90" s="5">
        <f>Table1[[#This Row],[Total Yield in Wh]]*0.001*0.1</f>
        <v>13.812000000000001</v>
      </c>
      <c r="M90" s="5">
        <f t="shared" ca="1" si="2"/>
        <v>0</v>
      </c>
    </row>
    <row r="91" spans="1:13">
      <c r="A91" s="5">
        <v>2021</v>
      </c>
      <c r="B91" s="5">
        <v>2</v>
      </c>
      <c r="C91" s="4">
        <v>44254</v>
      </c>
      <c r="D91" s="5">
        <v>144367</v>
      </c>
      <c r="E91" s="5">
        <v>74969</v>
      </c>
      <c r="F91" s="5">
        <v>5.91</v>
      </c>
      <c r="G91" s="5">
        <v>67.489999999999995</v>
      </c>
      <c r="H91" s="27">
        <f>Table1[[#This Row],[Total Yield in Wh]]*0.001*0.1</f>
        <v>14.4367</v>
      </c>
      <c r="I91" s="5">
        <v>35.049999999999997</v>
      </c>
      <c r="J91" s="5">
        <f>(Table1[[#This Row],[Total Yield in Wh]]-Table1[[#This Row],[Target Yield Wh]])/Table1[[#This Row],[Target Yield Wh]] * 100</f>
        <v>92.568928490442715</v>
      </c>
      <c r="K91" s="5">
        <f>SUM(Table1[[#This Row],[Total Yield in Wh]]-Table1[[#This Row],[Target Yield Wh]])</f>
        <v>69398</v>
      </c>
      <c r="L91" s="5">
        <f>Table1[[#This Row],[Total Yield in Wh]]*0.001*0.1</f>
        <v>14.4367</v>
      </c>
      <c r="M91" s="5">
        <f t="shared" ca="1" si="2"/>
        <v>0</v>
      </c>
    </row>
    <row r="92" spans="1:13">
      <c r="A92" s="5">
        <v>2021</v>
      </c>
      <c r="B92" s="5">
        <v>2</v>
      </c>
      <c r="C92" s="4">
        <v>44255</v>
      </c>
      <c r="D92" s="5">
        <v>30412</v>
      </c>
      <c r="E92" s="5">
        <v>74969</v>
      </c>
      <c r="F92" s="5">
        <v>1.25</v>
      </c>
      <c r="G92" s="5">
        <v>14.22</v>
      </c>
      <c r="H92" s="27">
        <f>Table1[[#This Row],[Total Yield in Wh]]*0.001*0.1</f>
        <v>3.0411999999999999</v>
      </c>
      <c r="I92" s="5">
        <v>35.049999999999997</v>
      </c>
      <c r="J92" s="5">
        <f>(Table1[[#This Row],[Total Yield in Wh]]-Table1[[#This Row],[Target Yield Wh]])/Table1[[#This Row],[Target Yield Wh]] * 100</f>
        <v>-59.433899345062628</v>
      </c>
      <c r="K92" s="5">
        <f>SUM(Table1[[#This Row],[Total Yield in Wh]]-Table1[[#This Row],[Target Yield Wh]])</f>
        <v>-44557</v>
      </c>
      <c r="L92" s="5">
        <f>Table1[[#This Row],[Total Yield in Wh]]*0.001*0.1</f>
        <v>3.0411999999999999</v>
      </c>
      <c r="M92" s="5">
        <f t="shared" ca="1" si="2"/>
        <v>0</v>
      </c>
    </row>
    <row r="93" spans="1:13">
      <c r="A93" s="5">
        <v>2021</v>
      </c>
      <c r="B93" s="5">
        <v>3</v>
      </c>
      <c r="C93" s="4">
        <v>44256</v>
      </c>
      <c r="D93" s="5">
        <v>139999</v>
      </c>
      <c r="E93" s="5">
        <v>77387</v>
      </c>
      <c r="F93" s="5">
        <v>5.73</v>
      </c>
      <c r="G93" s="5">
        <v>65.45</v>
      </c>
      <c r="H93" s="27">
        <f>Table1[[#This Row],[Total Yield in Wh]]*0.001*0.1</f>
        <v>13.9999</v>
      </c>
      <c r="I93" s="5">
        <v>36.18</v>
      </c>
      <c r="J93" s="5">
        <f>(Table1[[#This Row],[Total Yield in Wh]]-Table1[[#This Row],[Target Yield Wh]])/Table1[[#This Row],[Target Yield Wh]] * 100</f>
        <v>80.907645987052092</v>
      </c>
      <c r="K93" s="5">
        <f>SUM(Table1[[#This Row],[Total Yield in Wh]]-Table1[[#This Row],[Target Yield Wh]])</f>
        <v>62612</v>
      </c>
      <c r="L93" s="5">
        <f>Table1[[#This Row],[Total Yield in Wh]]*0.001*0.1</f>
        <v>13.9999</v>
      </c>
      <c r="M93" s="5">
        <f t="shared" ca="1" si="2"/>
        <v>0</v>
      </c>
    </row>
    <row r="94" spans="1:13">
      <c r="A94" s="5">
        <v>2021</v>
      </c>
      <c r="B94" s="5">
        <v>3</v>
      </c>
      <c r="C94" s="4">
        <v>44257</v>
      </c>
      <c r="D94" s="5">
        <v>156105</v>
      </c>
      <c r="E94" s="5">
        <v>77387</v>
      </c>
      <c r="F94" s="5">
        <v>6.39</v>
      </c>
      <c r="G94" s="5">
        <v>72.98</v>
      </c>
      <c r="H94" s="27">
        <f>Table1[[#This Row],[Total Yield in Wh]]*0.001*0.1</f>
        <v>15.6105</v>
      </c>
      <c r="I94" s="5">
        <v>36.18</v>
      </c>
      <c r="J94" s="5">
        <f>(Table1[[#This Row],[Total Yield in Wh]]-Table1[[#This Row],[Target Yield Wh]])/Table1[[#This Row],[Target Yield Wh]] * 100</f>
        <v>101.71992711954205</v>
      </c>
      <c r="K94" s="5">
        <f>SUM(Table1[[#This Row],[Total Yield in Wh]]-Table1[[#This Row],[Target Yield Wh]])</f>
        <v>78718</v>
      </c>
      <c r="L94" s="5">
        <f>Table1[[#This Row],[Total Yield in Wh]]*0.001*0.1</f>
        <v>15.6105</v>
      </c>
      <c r="M94" s="5">
        <f t="shared" ca="1" si="2"/>
        <v>0</v>
      </c>
    </row>
    <row r="95" spans="1:13">
      <c r="A95" s="5">
        <v>2021</v>
      </c>
      <c r="B95" s="5">
        <v>3</v>
      </c>
      <c r="C95" s="4">
        <v>44258</v>
      </c>
      <c r="D95" s="5">
        <v>152949</v>
      </c>
      <c r="E95" s="5">
        <v>77387</v>
      </c>
      <c r="F95" s="5">
        <v>6.26</v>
      </c>
      <c r="G95" s="5">
        <v>71.5</v>
      </c>
      <c r="H95" s="27">
        <f>Table1[[#This Row],[Total Yield in Wh]]*0.001*0.1</f>
        <v>15.294900000000002</v>
      </c>
      <c r="I95" s="5">
        <v>36.18</v>
      </c>
      <c r="J95" s="5">
        <f>(Table1[[#This Row],[Total Yield in Wh]]-Table1[[#This Row],[Target Yield Wh]])/Table1[[#This Row],[Target Yield Wh]] * 100</f>
        <v>97.64172276997428</v>
      </c>
      <c r="K95" s="5">
        <f>SUM(Table1[[#This Row],[Total Yield in Wh]]-Table1[[#This Row],[Target Yield Wh]])</f>
        <v>75562</v>
      </c>
      <c r="L95" s="5">
        <f>Table1[[#This Row],[Total Yield in Wh]]*0.001*0.1</f>
        <v>15.294900000000002</v>
      </c>
      <c r="M95" s="5">
        <f t="shared" ca="1" si="2"/>
        <v>0</v>
      </c>
    </row>
    <row r="96" spans="1:13">
      <c r="A96" s="5">
        <v>2021</v>
      </c>
      <c r="B96" s="5">
        <v>3</v>
      </c>
      <c r="C96" s="4">
        <v>44259</v>
      </c>
      <c r="D96" s="5">
        <v>150128</v>
      </c>
      <c r="E96" s="5">
        <v>77387</v>
      </c>
      <c r="F96" s="5">
        <v>6.15</v>
      </c>
      <c r="G96" s="5">
        <v>70.180000000000007</v>
      </c>
      <c r="H96" s="27">
        <f>Table1[[#This Row],[Total Yield in Wh]]*0.001*0.1</f>
        <v>15.012800000000002</v>
      </c>
      <c r="I96" s="5">
        <v>36.18</v>
      </c>
      <c r="J96" s="5">
        <f>(Table1[[#This Row],[Total Yield in Wh]]-Table1[[#This Row],[Target Yield Wh]])/Table1[[#This Row],[Target Yield Wh]] * 100</f>
        <v>93.996407665370157</v>
      </c>
      <c r="K96" s="5">
        <f>SUM(Table1[[#This Row],[Total Yield in Wh]]-Table1[[#This Row],[Target Yield Wh]])</f>
        <v>72741</v>
      </c>
      <c r="L96" s="5">
        <f>Table1[[#This Row],[Total Yield in Wh]]*0.001*0.1</f>
        <v>15.012800000000002</v>
      </c>
      <c r="M96" s="5">
        <f t="shared" ca="1" si="2"/>
        <v>0</v>
      </c>
    </row>
    <row r="97" spans="1:13">
      <c r="A97" s="5">
        <v>2021</v>
      </c>
      <c r="B97" s="5">
        <v>3</v>
      </c>
      <c r="C97" s="4">
        <v>44260</v>
      </c>
      <c r="D97" s="5">
        <v>141760</v>
      </c>
      <c r="E97" s="5">
        <v>77387</v>
      </c>
      <c r="F97" s="5">
        <v>5.81</v>
      </c>
      <c r="G97" s="5">
        <v>66.27</v>
      </c>
      <c r="H97" s="27">
        <f>Table1[[#This Row],[Total Yield in Wh]]*0.001*0.1</f>
        <v>14.176</v>
      </c>
      <c r="I97" s="5">
        <v>36.18</v>
      </c>
      <c r="J97" s="5">
        <f>(Table1[[#This Row],[Total Yield in Wh]]-Table1[[#This Row],[Target Yield Wh]])/Table1[[#This Row],[Target Yield Wh]] * 100</f>
        <v>83.183221988189231</v>
      </c>
      <c r="K97" s="5">
        <f>SUM(Table1[[#This Row],[Total Yield in Wh]]-Table1[[#This Row],[Target Yield Wh]])</f>
        <v>64373</v>
      </c>
      <c r="L97" s="5">
        <f>Table1[[#This Row],[Total Yield in Wh]]*0.001*0.1</f>
        <v>14.176</v>
      </c>
      <c r="M97" s="5">
        <f t="shared" ca="1" si="2"/>
        <v>0</v>
      </c>
    </row>
    <row r="98" spans="1:13">
      <c r="A98" s="5">
        <v>2021</v>
      </c>
      <c r="B98" s="5">
        <v>3</v>
      </c>
      <c r="C98" s="4">
        <v>44261</v>
      </c>
      <c r="D98" s="5">
        <v>154035</v>
      </c>
      <c r="E98" s="5">
        <v>77387</v>
      </c>
      <c r="F98" s="5">
        <v>6.31</v>
      </c>
      <c r="G98" s="5">
        <v>72.010000000000005</v>
      </c>
      <c r="H98" s="27">
        <f>Table1[[#This Row],[Total Yield in Wh]]*0.001*0.1</f>
        <v>15.403500000000001</v>
      </c>
      <c r="I98" s="5">
        <v>36.18</v>
      </c>
      <c r="J98" s="5">
        <f>(Table1[[#This Row],[Total Yield in Wh]]-Table1[[#This Row],[Target Yield Wh]])/Table1[[#This Row],[Target Yield Wh]] * 100</f>
        <v>99.045059247677258</v>
      </c>
      <c r="K98" s="5">
        <f>SUM(Table1[[#This Row],[Total Yield in Wh]]-Table1[[#This Row],[Target Yield Wh]])</f>
        <v>76648</v>
      </c>
      <c r="L98" s="5">
        <f>Table1[[#This Row],[Total Yield in Wh]]*0.001*0.1</f>
        <v>15.403500000000001</v>
      </c>
      <c r="M98" s="5">
        <f t="shared" ca="1" si="2"/>
        <v>0</v>
      </c>
    </row>
    <row r="99" spans="1:13">
      <c r="A99" s="5">
        <v>2021</v>
      </c>
      <c r="B99" s="5">
        <v>3</v>
      </c>
      <c r="C99" s="4">
        <v>44262</v>
      </c>
      <c r="D99" s="5">
        <v>127620</v>
      </c>
      <c r="E99" s="5">
        <v>77387</v>
      </c>
      <c r="F99" s="5">
        <v>5.23</v>
      </c>
      <c r="G99" s="5">
        <v>59.66</v>
      </c>
      <c r="H99" s="27">
        <f>Table1[[#This Row],[Total Yield in Wh]]*0.001*0.1</f>
        <v>12.762</v>
      </c>
      <c r="I99" s="5">
        <v>36.18</v>
      </c>
      <c r="J99" s="5">
        <f>(Table1[[#This Row],[Total Yield in Wh]]-Table1[[#This Row],[Target Yield Wh]])/Table1[[#This Row],[Target Yield Wh]] * 100</f>
        <v>64.911419230620126</v>
      </c>
      <c r="K99" s="5">
        <f>SUM(Table1[[#This Row],[Total Yield in Wh]]-Table1[[#This Row],[Target Yield Wh]])</f>
        <v>50233</v>
      </c>
      <c r="L99" s="5">
        <f>Table1[[#This Row],[Total Yield in Wh]]*0.001*0.1</f>
        <v>12.762</v>
      </c>
      <c r="M99" s="5">
        <f t="shared" ca="1" si="2"/>
        <v>0</v>
      </c>
    </row>
    <row r="100" spans="1:13">
      <c r="A100" s="5">
        <v>2021</v>
      </c>
      <c r="B100" s="5">
        <v>3</v>
      </c>
      <c r="C100" s="4">
        <v>44263</v>
      </c>
      <c r="D100" s="5">
        <v>145417</v>
      </c>
      <c r="E100" s="5">
        <v>77387</v>
      </c>
      <c r="F100" s="5">
        <v>5.95</v>
      </c>
      <c r="G100" s="5">
        <v>67.98</v>
      </c>
      <c r="H100" s="27">
        <f>Table1[[#This Row],[Total Yield in Wh]]*0.001*0.1</f>
        <v>14.541700000000001</v>
      </c>
      <c r="I100" s="5">
        <v>36.18</v>
      </c>
      <c r="J100" s="5">
        <f>(Table1[[#This Row],[Total Yield in Wh]]-Table1[[#This Row],[Target Yield Wh]])/Table1[[#This Row],[Target Yield Wh]] * 100</f>
        <v>87.908821895150339</v>
      </c>
      <c r="K100" s="5">
        <f>SUM(Table1[[#This Row],[Total Yield in Wh]]-Table1[[#This Row],[Target Yield Wh]])</f>
        <v>68030</v>
      </c>
      <c r="L100" s="5">
        <f>Table1[[#This Row],[Total Yield in Wh]]*0.001*0.1</f>
        <v>14.541700000000001</v>
      </c>
      <c r="M100" s="5">
        <f t="shared" ca="1" si="2"/>
        <v>0</v>
      </c>
    </row>
    <row r="101" spans="1:13">
      <c r="A101" s="5">
        <v>2021</v>
      </c>
      <c r="B101" s="5">
        <v>3</v>
      </c>
      <c r="C101" s="4">
        <v>44264</v>
      </c>
      <c r="D101" s="5">
        <v>130309</v>
      </c>
      <c r="E101" s="5">
        <v>77387</v>
      </c>
      <c r="F101" s="5">
        <v>5.34</v>
      </c>
      <c r="G101" s="5">
        <v>60.92</v>
      </c>
      <c r="H101" s="27">
        <f>Table1[[#This Row],[Total Yield in Wh]]*0.001*0.1</f>
        <v>13.030900000000001</v>
      </c>
      <c r="I101" s="5">
        <v>36.18</v>
      </c>
      <c r="J101" s="5">
        <f>(Table1[[#This Row],[Total Yield in Wh]]-Table1[[#This Row],[Target Yield Wh]])/Table1[[#This Row],[Target Yield Wh]] * 100</f>
        <v>68.386163050641585</v>
      </c>
      <c r="K101" s="5">
        <f>SUM(Table1[[#This Row],[Total Yield in Wh]]-Table1[[#This Row],[Target Yield Wh]])</f>
        <v>52922</v>
      </c>
      <c r="L101" s="5">
        <f>Table1[[#This Row],[Total Yield in Wh]]*0.001*0.1</f>
        <v>13.030900000000001</v>
      </c>
      <c r="M101" s="5">
        <f t="shared" ca="1" si="2"/>
        <v>0</v>
      </c>
    </row>
    <row r="102" spans="1:13">
      <c r="A102" s="5">
        <v>2021</v>
      </c>
      <c r="B102" s="5">
        <v>3</v>
      </c>
      <c r="C102" s="4">
        <v>44265</v>
      </c>
      <c r="D102" s="5">
        <v>31445</v>
      </c>
      <c r="E102" s="5">
        <v>77387</v>
      </c>
      <c r="F102" s="5">
        <v>1.29</v>
      </c>
      <c r="G102" s="5">
        <v>14.7</v>
      </c>
      <c r="H102" s="27">
        <f>Table1[[#This Row],[Total Yield in Wh]]*0.001*0.1</f>
        <v>3.1445000000000003</v>
      </c>
      <c r="I102" s="5">
        <v>36.18</v>
      </c>
      <c r="J102" s="5">
        <f>(Table1[[#This Row],[Total Yield in Wh]]-Table1[[#This Row],[Target Yield Wh]])/Table1[[#This Row],[Target Yield Wh]] * 100</f>
        <v>-59.36656027498158</v>
      </c>
      <c r="K102" s="5">
        <f>SUM(Table1[[#This Row],[Total Yield in Wh]]-Table1[[#This Row],[Target Yield Wh]])</f>
        <v>-45942</v>
      </c>
      <c r="L102" s="5">
        <f>Table1[[#This Row],[Total Yield in Wh]]*0.001*0.1</f>
        <v>3.1445000000000003</v>
      </c>
      <c r="M102" s="5">
        <f t="shared" ca="1" si="2"/>
        <v>0</v>
      </c>
    </row>
    <row r="103" spans="1:13">
      <c r="A103" s="5">
        <v>2021</v>
      </c>
      <c r="B103" s="5">
        <v>3</v>
      </c>
      <c r="C103" s="4">
        <v>44266</v>
      </c>
      <c r="D103" s="5">
        <v>111469</v>
      </c>
      <c r="E103" s="5">
        <v>77387</v>
      </c>
      <c r="F103" s="5">
        <v>4.5599999999999996</v>
      </c>
      <c r="G103" s="5">
        <v>52.11</v>
      </c>
      <c r="H103" s="27">
        <f>Table1[[#This Row],[Total Yield in Wh]]*0.001*0.1</f>
        <v>11.146900000000002</v>
      </c>
      <c r="I103" s="5">
        <v>36.18</v>
      </c>
      <c r="J103" s="5">
        <f>(Table1[[#This Row],[Total Yield in Wh]]-Table1[[#This Row],[Target Yield Wh]])/Table1[[#This Row],[Target Yield Wh]] * 100</f>
        <v>44.040988796567895</v>
      </c>
      <c r="K103" s="5">
        <f>SUM(Table1[[#This Row],[Total Yield in Wh]]-Table1[[#This Row],[Target Yield Wh]])</f>
        <v>34082</v>
      </c>
      <c r="L103" s="5">
        <f>Table1[[#This Row],[Total Yield in Wh]]*0.001*0.1</f>
        <v>11.146900000000002</v>
      </c>
      <c r="M103" s="5">
        <f t="shared" ca="1" si="2"/>
        <v>0</v>
      </c>
    </row>
    <row r="104" spans="1:13">
      <c r="A104" s="5">
        <v>2021</v>
      </c>
      <c r="B104" s="5">
        <v>3</v>
      </c>
      <c r="C104" s="4">
        <v>44267</v>
      </c>
      <c r="D104" s="5">
        <v>131840</v>
      </c>
      <c r="E104" s="5">
        <v>77387</v>
      </c>
      <c r="F104" s="5">
        <v>5.4</v>
      </c>
      <c r="G104" s="5">
        <v>61.64</v>
      </c>
      <c r="H104" s="27">
        <f>Table1[[#This Row],[Total Yield in Wh]]*0.001*0.1</f>
        <v>13.184000000000001</v>
      </c>
      <c r="I104" s="5">
        <v>36.18</v>
      </c>
      <c r="J104" s="5">
        <f>(Table1[[#This Row],[Total Yield in Wh]]-Table1[[#This Row],[Target Yield Wh]])/Table1[[#This Row],[Target Yield Wh]] * 100</f>
        <v>70.364531510460409</v>
      </c>
      <c r="K104" s="5">
        <f>SUM(Table1[[#This Row],[Total Yield in Wh]]-Table1[[#This Row],[Target Yield Wh]])</f>
        <v>54453</v>
      </c>
      <c r="L104" s="5">
        <f>Table1[[#This Row],[Total Yield in Wh]]*0.001*0.1</f>
        <v>13.184000000000001</v>
      </c>
      <c r="M104" s="5">
        <f t="shared" ca="1" si="2"/>
        <v>0</v>
      </c>
    </row>
    <row r="105" spans="1:13">
      <c r="A105" s="5">
        <v>2021</v>
      </c>
      <c r="B105" s="5">
        <v>3</v>
      </c>
      <c r="C105" s="4">
        <v>44268</v>
      </c>
      <c r="D105" s="5">
        <v>138655</v>
      </c>
      <c r="E105" s="5">
        <v>77387</v>
      </c>
      <c r="F105" s="5">
        <v>5.68</v>
      </c>
      <c r="G105" s="5">
        <v>64.819999999999993</v>
      </c>
      <c r="H105" s="27">
        <f>Table1[[#This Row],[Total Yield in Wh]]*0.001*0.1</f>
        <v>13.865500000000001</v>
      </c>
      <c r="I105" s="5">
        <v>36.18</v>
      </c>
      <c r="J105" s="5">
        <f>(Table1[[#This Row],[Total Yield in Wh]]-Table1[[#This Row],[Target Yield Wh]])/Table1[[#This Row],[Target Yield Wh]] * 100</f>
        <v>79.170920180392059</v>
      </c>
      <c r="K105" s="5">
        <f>SUM(Table1[[#This Row],[Total Yield in Wh]]-Table1[[#This Row],[Target Yield Wh]])</f>
        <v>61268</v>
      </c>
      <c r="L105" s="5">
        <f>Table1[[#This Row],[Total Yield in Wh]]*0.001*0.1</f>
        <v>13.865500000000001</v>
      </c>
      <c r="M105" s="5">
        <f t="shared" ca="1" si="2"/>
        <v>0</v>
      </c>
    </row>
    <row r="106" spans="1:13">
      <c r="A106" s="5">
        <v>2021</v>
      </c>
      <c r="B106" s="5">
        <v>3</v>
      </c>
      <c r="C106" s="4">
        <v>44269</v>
      </c>
      <c r="D106" s="5">
        <v>84318</v>
      </c>
      <c r="E106" s="5">
        <v>77387</v>
      </c>
      <c r="F106" s="5">
        <v>3.45</v>
      </c>
      <c r="G106" s="5">
        <v>39.42</v>
      </c>
      <c r="H106" s="27">
        <f>Table1[[#This Row],[Total Yield in Wh]]*0.001*0.1</f>
        <v>8.4318000000000008</v>
      </c>
      <c r="I106" s="5">
        <v>36.18</v>
      </c>
      <c r="J106" s="5">
        <f>(Table1[[#This Row],[Total Yield in Wh]]-Table1[[#This Row],[Target Yield Wh]])/Table1[[#This Row],[Target Yield Wh]] * 100</f>
        <v>8.9562846472921809</v>
      </c>
      <c r="K106" s="5">
        <f>SUM(Table1[[#This Row],[Total Yield in Wh]]-Table1[[#This Row],[Target Yield Wh]])</f>
        <v>6931</v>
      </c>
      <c r="L106" s="5">
        <f>Table1[[#This Row],[Total Yield in Wh]]*0.001*0.1</f>
        <v>8.4318000000000008</v>
      </c>
      <c r="M106" s="5">
        <f t="shared" ca="1" si="2"/>
        <v>0</v>
      </c>
    </row>
    <row r="107" spans="1:13">
      <c r="A107" s="5">
        <v>2021</v>
      </c>
      <c r="B107" s="5">
        <v>3</v>
      </c>
      <c r="C107" s="4">
        <v>44270</v>
      </c>
      <c r="D107" s="5">
        <v>10647</v>
      </c>
      <c r="E107" s="5">
        <v>77387</v>
      </c>
      <c r="F107" s="5">
        <v>0.44</v>
      </c>
      <c r="G107" s="5">
        <v>4.9800000000000004</v>
      </c>
      <c r="H107" s="27">
        <f>Table1[[#This Row],[Total Yield in Wh]]*0.001*0.1</f>
        <v>1.0647</v>
      </c>
      <c r="I107" s="5">
        <v>36.18</v>
      </c>
      <c r="J107" s="5">
        <f>(Table1[[#This Row],[Total Yield in Wh]]-Table1[[#This Row],[Target Yield Wh]])/Table1[[#This Row],[Target Yield Wh]] * 100</f>
        <v>-86.241875250365055</v>
      </c>
      <c r="K107" s="5">
        <f>SUM(Table1[[#This Row],[Total Yield in Wh]]-Table1[[#This Row],[Target Yield Wh]])</f>
        <v>-66740</v>
      </c>
      <c r="L107" s="5">
        <f>Table1[[#This Row],[Total Yield in Wh]]*0.001*0.1</f>
        <v>1.0647</v>
      </c>
      <c r="M107" s="5">
        <f t="shared" ca="1" si="2"/>
        <v>0</v>
      </c>
    </row>
    <row r="108" spans="1:13">
      <c r="A108" s="5">
        <v>2021</v>
      </c>
      <c r="B108" s="5">
        <v>3</v>
      </c>
      <c r="C108" s="4">
        <v>44271</v>
      </c>
      <c r="D108" s="5">
        <v>18982</v>
      </c>
      <c r="E108" s="5">
        <v>77387</v>
      </c>
      <c r="F108" s="5">
        <v>0.78</v>
      </c>
      <c r="G108" s="5">
        <v>8.8699999999999992</v>
      </c>
      <c r="H108" s="27">
        <f>Table1[[#This Row],[Total Yield in Wh]]*0.001*0.1</f>
        <v>1.8982000000000001</v>
      </c>
      <c r="I108" s="5">
        <v>36.18</v>
      </c>
      <c r="J108" s="5">
        <f>(Table1[[#This Row],[Total Yield in Wh]]-Table1[[#This Row],[Target Yield Wh]])/Table1[[#This Row],[Target Yield Wh]] * 100</f>
        <v>-75.471332394329792</v>
      </c>
      <c r="K108" s="5">
        <f>SUM(Table1[[#This Row],[Total Yield in Wh]]-Table1[[#This Row],[Target Yield Wh]])</f>
        <v>-58405</v>
      </c>
      <c r="L108" s="5">
        <f>Table1[[#This Row],[Total Yield in Wh]]*0.001*0.1</f>
        <v>1.8982000000000001</v>
      </c>
      <c r="M108" s="5">
        <f t="shared" ca="1" si="2"/>
        <v>0</v>
      </c>
    </row>
    <row r="109" spans="1:13">
      <c r="A109" s="5">
        <v>2021</v>
      </c>
      <c r="B109" s="5">
        <v>3</v>
      </c>
      <c r="C109" s="4">
        <v>44272</v>
      </c>
      <c r="D109" s="5">
        <v>14207</v>
      </c>
      <c r="E109" s="5">
        <v>77387</v>
      </c>
      <c r="F109" s="5">
        <v>0.57999999999999996</v>
      </c>
      <c r="G109" s="5">
        <v>6.64</v>
      </c>
      <c r="H109" s="27">
        <f>Table1[[#This Row],[Total Yield in Wh]]*0.001*0.1</f>
        <v>1.4207000000000001</v>
      </c>
      <c r="I109" s="5">
        <v>36.18</v>
      </c>
      <c r="J109" s="5">
        <f>(Table1[[#This Row],[Total Yield in Wh]]-Table1[[#This Row],[Target Yield Wh]])/Table1[[#This Row],[Target Yield Wh]] * 100</f>
        <v>-81.641619393438162</v>
      </c>
      <c r="K109" s="5">
        <f>SUM(Table1[[#This Row],[Total Yield in Wh]]-Table1[[#This Row],[Target Yield Wh]])</f>
        <v>-63180</v>
      </c>
      <c r="L109" s="5">
        <f>Table1[[#This Row],[Total Yield in Wh]]*0.001*0.1</f>
        <v>1.4207000000000001</v>
      </c>
      <c r="M109" s="5">
        <f t="shared" ca="1" si="2"/>
        <v>0</v>
      </c>
    </row>
    <row r="110" spans="1:13">
      <c r="A110" s="5">
        <v>2021</v>
      </c>
      <c r="B110" s="5">
        <v>3</v>
      </c>
      <c r="C110" s="4">
        <v>44273</v>
      </c>
      <c r="D110" s="5">
        <v>145012</v>
      </c>
      <c r="E110" s="5">
        <v>77387</v>
      </c>
      <c r="F110" s="5">
        <v>5.94</v>
      </c>
      <c r="G110" s="5">
        <v>67.790000000000006</v>
      </c>
      <c r="H110" s="27">
        <f>Table1[[#This Row],[Total Yield in Wh]]*0.001*0.1</f>
        <v>14.501200000000001</v>
      </c>
      <c r="I110" s="5">
        <v>36.18</v>
      </c>
      <c r="J110" s="5">
        <f>(Table1[[#This Row],[Total Yield in Wh]]-Table1[[#This Row],[Target Yield Wh]])/Table1[[#This Row],[Target Yield Wh]] * 100</f>
        <v>87.385478181089852</v>
      </c>
      <c r="K110" s="5">
        <f>SUM(Table1[[#This Row],[Total Yield in Wh]]-Table1[[#This Row],[Target Yield Wh]])</f>
        <v>67625</v>
      </c>
      <c r="L110" s="5">
        <f>Table1[[#This Row],[Total Yield in Wh]]*0.001*0.1</f>
        <v>14.501200000000001</v>
      </c>
      <c r="M110" s="5">
        <f t="shared" ca="1" si="2"/>
        <v>0</v>
      </c>
    </row>
    <row r="111" spans="1:13">
      <c r="A111" s="5">
        <v>2021</v>
      </c>
      <c r="B111" s="5">
        <v>3</v>
      </c>
      <c r="C111" s="4">
        <v>44274</v>
      </c>
      <c r="D111" s="5">
        <v>154105</v>
      </c>
      <c r="E111" s="5">
        <v>77387</v>
      </c>
      <c r="F111" s="5">
        <v>6.31</v>
      </c>
      <c r="G111" s="5">
        <v>72.040000000000006</v>
      </c>
      <c r="H111" s="27">
        <f>Table1[[#This Row],[Total Yield in Wh]]*0.001*0.1</f>
        <v>15.410499999999999</v>
      </c>
      <c r="I111" s="5">
        <v>36.18</v>
      </c>
      <c r="J111" s="5">
        <f>(Table1[[#This Row],[Total Yield in Wh]]-Table1[[#This Row],[Target Yield Wh]])/Table1[[#This Row],[Target Yield Wh]] * 100</f>
        <v>99.135513716774142</v>
      </c>
      <c r="K111" s="5">
        <f>SUM(Table1[[#This Row],[Total Yield in Wh]]-Table1[[#This Row],[Target Yield Wh]])</f>
        <v>76718</v>
      </c>
      <c r="L111" s="5">
        <f>Table1[[#This Row],[Total Yield in Wh]]*0.001*0.1</f>
        <v>15.410499999999999</v>
      </c>
      <c r="M111" s="5">
        <f t="shared" ca="1" si="2"/>
        <v>0</v>
      </c>
    </row>
    <row r="112" spans="1:13">
      <c r="A112" s="5">
        <v>2021</v>
      </c>
      <c r="B112" s="5">
        <v>3</v>
      </c>
      <c r="C112" s="4">
        <v>44275</v>
      </c>
      <c r="D112" s="5">
        <v>155495</v>
      </c>
      <c r="E112" s="5">
        <v>77387</v>
      </c>
      <c r="F112" s="5">
        <v>6.37</v>
      </c>
      <c r="G112" s="5">
        <v>72.69</v>
      </c>
      <c r="H112" s="27">
        <f>Table1[[#This Row],[Total Yield in Wh]]*0.001*0.1</f>
        <v>15.549500000000002</v>
      </c>
      <c r="I112" s="5">
        <v>36.18</v>
      </c>
      <c r="J112" s="5">
        <f>(Table1[[#This Row],[Total Yield in Wh]]-Table1[[#This Row],[Target Yield Wh]])/Table1[[#This Row],[Target Yield Wh]] * 100</f>
        <v>100.93168103169783</v>
      </c>
      <c r="K112" s="5">
        <f>SUM(Table1[[#This Row],[Total Yield in Wh]]-Table1[[#This Row],[Target Yield Wh]])</f>
        <v>78108</v>
      </c>
      <c r="L112" s="5">
        <f>Table1[[#This Row],[Total Yield in Wh]]*0.001*0.1</f>
        <v>15.549500000000002</v>
      </c>
      <c r="M112" s="5">
        <f t="shared" ca="1" si="2"/>
        <v>0</v>
      </c>
    </row>
    <row r="113" spans="1:13">
      <c r="A113" s="5">
        <v>2021</v>
      </c>
      <c r="B113" s="5">
        <v>3</v>
      </c>
      <c r="C113" s="4">
        <v>44276</v>
      </c>
      <c r="D113" s="5">
        <v>130614</v>
      </c>
      <c r="E113" s="5">
        <v>77387</v>
      </c>
      <c r="F113" s="5">
        <v>5.35</v>
      </c>
      <c r="G113" s="5">
        <v>61.06</v>
      </c>
      <c r="H113" s="27">
        <f>Table1[[#This Row],[Total Yield in Wh]]*0.001*0.1</f>
        <v>13.061400000000001</v>
      </c>
      <c r="I113" s="5">
        <v>36.18</v>
      </c>
      <c r="J113" s="5">
        <f>(Table1[[#This Row],[Total Yield in Wh]]-Table1[[#This Row],[Target Yield Wh]])/Table1[[#This Row],[Target Yield Wh]] * 100</f>
        <v>68.780286094563692</v>
      </c>
      <c r="K113" s="5">
        <f>SUM(Table1[[#This Row],[Total Yield in Wh]]-Table1[[#This Row],[Target Yield Wh]])</f>
        <v>53227</v>
      </c>
      <c r="L113" s="5">
        <f>Table1[[#This Row],[Total Yield in Wh]]*0.001*0.1</f>
        <v>13.061400000000001</v>
      </c>
      <c r="M113" s="5">
        <f t="shared" ca="1" si="2"/>
        <v>0</v>
      </c>
    </row>
    <row r="114" spans="1:13">
      <c r="A114" s="5">
        <v>2021</v>
      </c>
      <c r="B114" s="5">
        <v>3</v>
      </c>
      <c r="C114" s="4">
        <v>44277</v>
      </c>
      <c r="D114" s="5">
        <v>43671</v>
      </c>
      <c r="E114" s="5">
        <v>77387</v>
      </c>
      <c r="F114" s="5">
        <v>1.79</v>
      </c>
      <c r="G114" s="5">
        <v>20.420000000000002</v>
      </c>
      <c r="H114" s="27">
        <f>Table1[[#This Row],[Total Yield in Wh]]*0.001*0.1</f>
        <v>4.3670999999999998</v>
      </c>
      <c r="I114" s="5">
        <v>36.18</v>
      </c>
      <c r="J114" s="5">
        <f>(Table1[[#This Row],[Total Yield in Wh]]-Table1[[#This Row],[Target Yield Wh]])/Table1[[#This Row],[Target Yield Wh]] * 100</f>
        <v>-43.568041143861372</v>
      </c>
      <c r="K114" s="5">
        <f>SUM(Table1[[#This Row],[Total Yield in Wh]]-Table1[[#This Row],[Target Yield Wh]])</f>
        <v>-33716</v>
      </c>
      <c r="L114" s="5">
        <f>Table1[[#This Row],[Total Yield in Wh]]*0.001*0.1</f>
        <v>4.3670999999999998</v>
      </c>
      <c r="M114" s="5">
        <f t="shared" ca="1" si="2"/>
        <v>0</v>
      </c>
    </row>
    <row r="115" spans="1:13">
      <c r="A115" s="5">
        <v>2021</v>
      </c>
      <c r="B115" s="5">
        <v>3</v>
      </c>
      <c r="C115" s="4">
        <v>44278</v>
      </c>
      <c r="D115" s="5">
        <v>22807</v>
      </c>
      <c r="E115" s="5">
        <v>77387</v>
      </c>
      <c r="F115" s="5">
        <v>0.93</v>
      </c>
      <c r="G115" s="5">
        <v>10.66</v>
      </c>
      <c r="H115" s="27">
        <f>Table1[[#This Row],[Total Yield in Wh]]*0.001*0.1</f>
        <v>2.2807000000000004</v>
      </c>
      <c r="I115" s="5">
        <v>36.18</v>
      </c>
      <c r="J115" s="5">
        <f>(Table1[[#This Row],[Total Yield in Wh]]-Table1[[#This Row],[Target Yield Wh]])/Table1[[#This Row],[Target Yield Wh]] * 100</f>
        <v>-70.528641761536164</v>
      </c>
      <c r="K115" s="5">
        <f>SUM(Table1[[#This Row],[Total Yield in Wh]]-Table1[[#This Row],[Target Yield Wh]])</f>
        <v>-54580</v>
      </c>
      <c r="L115" s="5">
        <f>Table1[[#This Row],[Total Yield in Wh]]*0.001*0.1</f>
        <v>2.2807000000000004</v>
      </c>
      <c r="M115" s="5">
        <f t="shared" ca="1" si="2"/>
        <v>0</v>
      </c>
    </row>
    <row r="116" spans="1:13">
      <c r="A116" s="5">
        <v>2021</v>
      </c>
      <c r="B116" s="5">
        <v>3</v>
      </c>
      <c r="C116" s="4">
        <v>44279</v>
      </c>
      <c r="D116" s="5">
        <v>15339</v>
      </c>
      <c r="E116" s="5">
        <v>77387</v>
      </c>
      <c r="F116" s="5">
        <v>0.63</v>
      </c>
      <c r="G116" s="5">
        <v>7.17</v>
      </c>
      <c r="H116" s="27">
        <f>Table1[[#This Row],[Total Yield in Wh]]*0.001*0.1</f>
        <v>1.5339</v>
      </c>
      <c r="I116" s="5">
        <v>36.18</v>
      </c>
      <c r="J116" s="5">
        <f>(Table1[[#This Row],[Total Yield in Wh]]-Table1[[#This Row],[Target Yield Wh]])/Table1[[#This Row],[Target Yield Wh]] * 100</f>
        <v>-80.178841407471538</v>
      </c>
      <c r="K116" s="5">
        <f>SUM(Table1[[#This Row],[Total Yield in Wh]]-Table1[[#This Row],[Target Yield Wh]])</f>
        <v>-62048</v>
      </c>
      <c r="L116" s="5">
        <f>Table1[[#This Row],[Total Yield in Wh]]*0.001*0.1</f>
        <v>1.5339</v>
      </c>
      <c r="M116" s="5">
        <f t="shared" ca="1" si="2"/>
        <v>0</v>
      </c>
    </row>
    <row r="117" spans="1:13">
      <c r="A117" s="5">
        <v>2021</v>
      </c>
      <c r="B117" s="5">
        <v>3</v>
      </c>
      <c r="C117" s="4">
        <v>44280</v>
      </c>
      <c r="D117" s="5">
        <v>25154</v>
      </c>
      <c r="E117" s="5">
        <v>77387</v>
      </c>
      <c r="F117" s="5">
        <v>1.03</v>
      </c>
      <c r="G117" s="5">
        <v>11.76</v>
      </c>
      <c r="H117" s="27">
        <f>Table1[[#This Row],[Total Yield in Wh]]*0.001*0.1</f>
        <v>2.5154000000000001</v>
      </c>
      <c r="I117" s="5">
        <v>36.18</v>
      </c>
      <c r="J117" s="5">
        <f>(Table1[[#This Row],[Total Yield in Wh]]-Table1[[#This Row],[Target Yield Wh]])/Table1[[#This Row],[Target Yield Wh]] * 100</f>
        <v>-67.495832633388048</v>
      </c>
      <c r="K117" s="5">
        <f>SUM(Table1[[#This Row],[Total Yield in Wh]]-Table1[[#This Row],[Target Yield Wh]])</f>
        <v>-52233</v>
      </c>
      <c r="L117" s="5">
        <f>Table1[[#This Row],[Total Yield in Wh]]*0.001*0.1</f>
        <v>2.5154000000000001</v>
      </c>
      <c r="M117" s="5">
        <f t="shared" ca="1" si="2"/>
        <v>0</v>
      </c>
    </row>
    <row r="118" spans="1:13">
      <c r="A118" s="5">
        <v>2021</v>
      </c>
      <c r="B118" s="5">
        <v>3</v>
      </c>
      <c r="C118" s="4">
        <v>44281</v>
      </c>
      <c r="D118" s="5">
        <v>75552</v>
      </c>
      <c r="E118" s="5">
        <v>77387</v>
      </c>
      <c r="F118" s="5">
        <v>3.09</v>
      </c>
      <c r="G118" s="5">
        <v>35.32</v>
      </c>
      <c r="H118" s="27">
        <f>Table1[[#This Row],[Total Yield in Wh]]*0.001*0.1</f>
        <v>7.555200000000001</v>
      </c>
      <c r="I118" s="5">
        <v>36.18</v>
      </c>
      <c r="J118" s="5">
        <f>(Table1[[#This Row],[Total Yield in Wh]]-Table1[[#This Row],[Target Yield Wh]])/Table1[[#This Row],[Target Yield Wh]] * 100</f>
        <v>-2.3711992970395541</v>
      </c>
      <c r="K118" s="5">
        <f>SUM(Table1[[#This Row],[Total Yield in Wh]]-Table1[[#This Row],[Target Yield Wh]])</f>
        <v>-1835</v>
      </c>
      <c r="L118" s="5">
        <f>Table1[[#This Row],[Total Yield in Wh]]*0.001*0.1</f>
        <v>7.555200000000001</v>
      </c>
      <c r="M118" s="5">
        <f t="shared" ca="1" si="2"/>
        <v>0</v>
      </c>
    </row>
    <row r="119" spans="1:13">
      <c r="A119" s="5">
        <v>2021</v>
      </c>
      <c r="B119" s="5">
        <v>3</v>
      </c>
      <c r="C119" s="4">
        <v>44282</v>
      </c>
      <c r="D119" s="5">
        <v>10350</v>
      </c>
      <c r="E119" s="5">
        <v>77387</v>
      </c>
      <c r="F119" s="5">
        <v>0.42</v>
      </c>
      <c r="G119" s="5">
        <v>4.84</v>
      </c>
      <c r="H119" s="27">
        <f>Table1[[#This Row],[Total Yield in Wh]]*0.001*0.1</f>
        <v>1.0349999999999999</v>
      </c>
      <c r="I119" s="5">
        <v>36.18</v>
      </c>
      <c r="J119" s="5">
        <f>(Table1[[#This Row],[Total Yield in Wh]]-Table1[[#This Row],[Target Yield Wh]])/Table1[[#This Row],[Target Yield Wh]] * 100</f>
        <v>-86.625660640676088</v>
      </c>
      <c r="K119" s="5">
        <f>SUM(Table1[[#This Row],[Total Yield in Wh]]-Table1[[#This Row],[Target Yield Wh]])</f>
        <v>-67037</v>
      </c>
      <c r="L119" s="5">
        <f>Table1[[#This Row],[Total Yield in Wh]]*0.001*0.1</f>
        <v>1.0349999999999999</v>
      </c>
      <c r="M119" s="5">
        <f t="shared" ca="1" si="2"/>
        <v>0</v>
      </c>
    </row>
    <row r="120" spans="1:13">
      <c r="A120" s="5">
        <v>2021</v>
      </c>
      <c r="B120" s="5">
        <v>3</v>
      </c>
      <c r="C120" s="4">
        <v>44283</v>
      </c>
      <c r="D120" s="5">
        <v>151943</v>
      </c>
      <c r="E120" s="5">
        <v>77387</v>
      </c>
      <c r="F120" s="5">
        <v>6.22</v>
      </c>
      <c r="G120" s="5">
        <v>71.03</v>
      </c>
      <c r="H120" s="27">
        <f>Table1[[#This Row],[Total Yield in Wh]]*0.001*0.1</f>
        <v>15.194300000000002</v>
      </c>
      <c r="I120" s="5">
        <v>36.18</v>
      </c>
      <c r="J120" s="5">
        <f>(Table1[[#This Row],[Total Yield in Wh]]-Table1[[#This Row],[Target Yield Wh]])/Table1[[#This Row],[Target Yield Wh]] * 100</f>
        <v>96.341762828382031</v>
      </c>
      <c r="K120" s="5">
        <f>SUM(Table1[[#This Row],[Total Yield in Wh]]-Table1[[#This Row],[Target Yield Wh]])</f>
        <v>74556</v>
      </c>
      <c r="L120" s="5">
        <f>Table1[[#This Row],[Total Yield in Wh]]*0.001*0.1</f>
        <v>15.194300000000002</v>
      </c>
      <c r="M120" s="5">
        <f t="shared" ca="1" si="2"/>
        <v>0</v>
      </c>
    </row>
    <row r="121" spans="1:13">
      <c r="A121" s="5">
        <v>2021</v>
      </c>
      <c r="B121" s="5">
        <v>3</v>
      </c>
      <c r="C121" s="4">
        <v>44284</v>
      </c>
      <c r="D121" s="5">
        <v>150561</v>
      </c>
      <c r="E121" s="5">
        <v>77387</v>
      </c>
      <c r="F121" s="5">
        <v>6.17</v>
      </c>
      <c r="G121" s="5">
        <v>70.39</v>
      </c>
      <c r="H121" s="27">
        <f>Table1[[#This Row],[Total Yield in Wh]]*0.001*0.1</f>
        <v>15.056100000000001</v>
      </c>
      <c r="I121" s="5">
        <v>36.18</v>
      </c>
      <c r="J121" s="5">
        <f>(Table1[[#This Row],[Total Yield in Wh]]-Table1[[#This Row],[Target Yield Wh]])/Table1[[#This Row],[Target Yield Wh]] * 100</f>
        <v>94.555933167069412</v>
      </c>
      <c r="K121" s="5">
        <f>SUM(Table1[[#This Row],[Total Yield in Wh]]-Table1[[#This Row],[Target Yield Wh]])</f>
        <v>73174</v>
      </c>
      <c r="L121" s="5">
        <f>Table1[[#This Row],[Total Yield in Wh]]*0.001*0.1</f>
        <v>15.056100000000001</v>
      </c>
      <c r="M121" s="5">
        <f t="shared" ca="1" si="2"/>
        <v>0</v>
      </c>
    </row>
    <row r="122" spans="1:13">
      <c r="A122" s="5">
        <v>2021</v>
      </c>
      <c r="B122" s="5">
        <v>3</v>
      </c>
      <c r="C122" s="4">
        <v>44285</v>
      </c>
      <c r="D122" s="5">
        <v>125008</v>
      </c>
      <c r="E122" s="5">
        <v>77387</v>
      </c>
      <c r="F122" s="5">
        <v>5.12</v>
      </c>
      <c r="G122" s="5">
        <v>58.44</v>
      </c>
      <c r="H122" s="27">
        <f>Table1[[#This Row],[Total Yield in Wh]]*0.001*0.1</f>
        <v>12.5008</v>
      </c>
      <c r="I122" s="5">
        <v>36.18</v>
      </c>
      <c r="J122" s="5">
        <f>(Table1[[#This Row],[Total Yield in Wh]]-Table1[[#This Row],[Target Yield Wh]])/Table1[[#This Row],[Target Yield Wh]] * 100</f>
        <v>61.536175326605246</v>
      </c>
      <c r="K122" s="5">
        <f>SUM(Table1[[#This Row],[Total Yield in Wh]]-Table1[[#This Row],[Target Yield Wh]])</f>
        <v>47621</v>
      </c>
      <c r="L122" s="5">
        <f>Table1[[#This Row],[Total Yield in Wh]]*0.001*0.1</f>
        <v>12.5008</v>
      </c>
      <c r="M122" s="5">
        <f t="shared" ca="1" si="2"/>
        <v>0</v>
      </c>
    </row>
    <row r="123" spans="1:13">
      <c r="A123" s="5">
        <v>2021</v>
      </c>
      <c r="B123" s="5">
        <v>3</v>
      </c>
      <c r="C123" s="4">
        <v>44286</v>
      </c>
      <c r="D123" s="5">
        <v>96677</v>
      </c>
      <c r="E123" s="5">
        <v>77387</v>
      </c>
      <c r="F123" s="5">
        <v>3.96</v>
      </c>
      <c r="G123" s="5">
        <v>45.2</v>
      </c>
      <c r="H123" s="27">
        <f>Table1[[#This Row],[Total Yield in Wh]]*0.001*0.1</f>
        <v>9.6677000000000017</v>
      </c>
      <c r="I123" s="5">
        <v>36.18</v>
      </c>
      <c r="J123" s="5">
        <f>(Table1[[#This Row],[Total Yield in Wh]]-Table1[[#This Row],[Target Yield Wh]])/Table1[[#This Row],[Target Yield Wh]] * 100</f>
        <v>24.926667269696463</v>
      </c>
      <c r="K123" s="5">
        <f>SUM(Table1[[#This Row],[Total Yield in Wh]]-Table1[[#This Row],[Target Yield Wh]])</f>
        <v>19290</v>
      </c>
      <c r="L123" s="5">
        <f>Table1[[#This Row],[Total Yield in Wh]]*0.001*0.1</f>
        <v>9.6677000000000017</v>
      </c>
      <c r="M123" s="5">
        <f t="shared" ca="1" si="2"/>
        <v>0</v>
      </c>
    </row>
    <row r="124" spans="1:13">
      <c r="A124" s="5">
        <v>2021</v>
      </c>
      <c r="B124" s="5">
        <v>4</v>
      </c>
      <c r="C124" s="4">
        <v>44287</v>
      </c>
      <c r="D124" s="5">
        <v>155148</v>
      </c>
      <c r="E124" s="5">
        <v>89963</v>
      </c>
      <c r="F124" s="5">
        <v>6.35</v>
      </c>
      <c r="G124" s="5">
        <v>72.53</v>
      </c>
      <c r="H124" s="27">
        <f>Table1[[#This Row],[Total Yield in Wh]]*0.001*0.1</f>
        <v>15.514800000000001</v>
      </c>
      <c r="I124" s="5">
        <v>42.06</v>
      </c>
      <c r="J124" s="5">
        <f>(Table1[[#This Row],[Total Yield in Wh]]-Table1[[#This Row],[Target Yield Wh]])/Table1[[#This Row],[Target Yield Wh]] * 100</f>
        <v>72.457565888198488</v>
      </c>
      <c r="K124" s="5">
        <f>SUM(Table1[[#This Row],[Total Yield in Wh]]-Table1[[#This Row],[Target Yield Wh]])</f>
        <v>65185</v>
      </c>
      <c r="L124" s="5">
        <f>Table1[[#This Row],[Total Yield in Wh]]*0.001*0.1</f>
        <v>15.514800000000001</v>
      </c>
      <c r="M124" s="5">
        <f t="shared" ca="1" si="2"/>
        <v>0</v>
      </c>
    </row>
    <row r="125" spans="1:13">
      <c r="A125" s="5">
        <v>2021</v>
      </c>
      <c r="B125" s="5">
        <v>4</v>
      </c>
      <c r="C125" s="4">
        <v>44288</v>
      </c>
      <c r="D125" s="5">
        <v>152812</v>
      </c>
      <c r="E125" s="5">
        <v>89963</v>
      </c>
      <c r="F125" s="5">
        <v>6.26</v>
      </c>
      <c r="G125" s="5">
        <v>71.44</v>
      </c>
      <c r="H125" s="27">
        <f>Table1[[#This Row],[Total Yield in Wh]]*0.001*0.1</f>
        <v>15.281200000000002</v>
      </c>
      <c r="I125" s="5">
        <v>42.06</v>
      </c>
      <c r="J125" s="5">
        <f>(Table1[[#This Row],[Total Yield in Wh]]-Table1[[#This Row],[Target Yield Wh]])/Table1[[#This Row],[Target Yield Wh]] * 100</f>
        <v>69.860942832053169</v>
      </c>
      <c r="K125" s="5">
        <f>SUM(Table1[[#This Row],[Total Yield in Wh]]-Table1[[#This Row],[Target Yield Wh]])</f>
        <v>62849</v>
      </c>
      <c r="L125" s="5">
        <f>Table1[[#This Row],[Total Yield in Wh]]*0.001*0.1</f>
        <v>15.281200000000002</v>
      </c>
      <c r="M125" s="5">
        <f t="shared" ca="1" si="2"/>
        <v>0</v>
      </c>
    </row>
    <row r="126" spans="1:13">
      <c r="A126" s="5">
        <v>2021</v>
      </c>
      <c r="B126" s="5">
        <v>4</v>
      </c>
      <c r="C126" s="4">
        <v>44289</v>
      </c>
      <c r="D126" s="5">
        <v>147720</v>
      </c>
      <c r="E126" s="5">
        <v>89963</v>
      </c>
      <c r="F126" s="5">
        <v>6.05</v>
      </c>
      <c r="G126" s="5">
        <v>69.06</v>
      </c>
      <c r="H126" s="27">
        <f>Table1[[#This Row],[Total Yield in Wh]]*0.001*0.1</f>
        <v>14.772</v>
      </c>
      <c r="I126" s="5">
        <v>42.06</v>
      </c>
      <c r="J126" s="5">
        <f>(Table1[[#This Row],[Total Yield in Wh]]-Table1[[#This Row],[Target Yield Wh]])/Table1[[#This Row],[Target Yield Wh]] * 100</f>
        <v>64.200838122339192</v>
      </c>
      <c r="K126" s="5">
        <f>SUM(Table1[[#This Row],[Total Yield in Wh]]-Table1[[#This Row],[Target Yield Wh]])</f>
        <v>57757</v>
      </c>
      <c r="L126" s="5">
        <f>Table1[[#This Row],[Total Yield in Wh]]*0.001*0.1</f>
        <v>14.772</v>
      </c>
      <c r="M126" s="5">
        <f t="shared" ca="1" si="2"/>
        <v>0</v>
      </c>
    </row>
    <row r="127" spans="1:13">
      <c r="A127" s="5">
        <v>2021</v>
      </c>
      <c r="B127" s="5">
        <v>4</v>
      </c>
      <c r="C127" s="4">
        <v>44290</v>
      </c>
      <c r="D127" s="5">
        <v>145418</v>
      </c>
      <c r="E127" s="5">
        <v>89963</v>
      </c>
      <c r="F127" s="5">
        <v>5.95</v>
      </c>
      <c r="G127" s="5">
        <v>67.98</v>
      </c>
      <c r="H127" s="27">
        <f>Table1[[#This Row],[Total Yield in Wh]]*0.001*0.1</f>
        <v>14.541800000000002</v>
      </c>
      <c r="I127" s="5">
        <v>42.06</v>
      </c>
      <c r="J127" s="5">
        <f>(Table1[[#This Row],[Total Yield in Wh]]-Table1[[#This Row],[Target Yield Wh]])/Table1[[#This Row],[Target Yield Wh]] * 100</f>
        <v>61.642008381223391</v>
      </c>
      <c r="K127" s="5">
        <f>SUM(Table1[[#This Row],[Total Yield in Wh]]-Table1[[#This Row],[Target Yield Wh]])</f>
        <v>55455</v>
      </c>
      <c r="L127" s="5">
        <f>Table1[[#This Row],[Total Yield in Wh]]*0.001*0.1</f>
        <v>14.541800000000002</v>
      </c>
      <c r="M127" s="5">
        <f t="shared" ca="1" si="2"/>
        <v>0</v>
      </c>
    </row>
    <row r="128" spans="1:13">
      <c r="A128" s="5">
        <v>2021</v>
      </c>
      <c r="B128" s="5">
        <v>4</v>
      </c>
      <c r="C128" s="4">
        <v>44291</v>
      </c>
      <c r="D128" s="5">
        <v>80063</v>
      </c>
      <c r="E128" s="5">
        <v>89963</v>
      </c>
      <c r="F128" s="5">
        <v>3.28</v>
      </c>
      <c r="G128" s="5">
        <v>37.43</v>
      </c>
      <c r="H128" s="27">
        <f>Table1[[#This Row],[Total Yield in Wh]]*0.001*0.1</f>
        <v>8.0063000000000013</v>
      </c>
      <c r="I128" s="5">
        <v>42.06</v>
      </c>
      <c r="J128" s="5">
        <f>(Table1[[#This Row],[Total Yield in Wh]]-Table1[[#This Row],[Target Yield Wh]])/Table1[[#This Row],[Target Yield Wh]] * 100</f>
        <v>-11.00452408212265</v>
      </c>
      <c r="K128" s="5">
        <f>SUM(Table1[[#This Row],[Total Yield in Wh]]-Table1[[#This Row],[Target Yield Wh]])</f>
        <v>-9900</v>
      </c>
      <c r="L128" s="5">
        <f>Table1[[#This Row],[Total Yield in Wh]]*0.001*0.1</f>
        <v>8.0063000000000013</v>
      </c>
      <c r="M128" s="5">
        <f t="shared" ca="1" si="2"/>
        <v>0</v>
      </c>
    </row>
    <row r="129" spans="1:13">
      <c r="A129" s="5">
        <v>2021</v>
      </c>
      <c r="B129" s="5">
        <v>4</v>
      </c>
      <c r="C129" s="4">
        <v>44292</v>
      </c>
      <c r="D129" s="5">
        <v>106071</v>
      </c>
      <c r="E129" s="5">
        <v>89963</v>
      </c>
      <c r="F129" s="5">
        <v>4.34</v>
      </c>
      <c r="G129" s="5">
        <v>49.59</v>
      </c>
      <c r="H129" s="27">
        <f>Table1[[#This Row],[Total Yield in Wh]]*0.001*0.1</f>
        <v>10.607100000000001</v>
      </c>
      <c r="I129" s="5">
        <v>42.06</v>
      </c>
      <c r="J129" s="5">
        <f>(Table1[[#This Row],[Total Yield in Wh]]-Table1[[#This Row],[Target Yield Wh]])/Table1[[#This Row],[Target Yield Wh]] * 100</f>
        <v>17.905138779275926</v>
      </c>
      <c r="K129" s="5">
        <f>SUM(Table1[[#This Row],[Total Yield in Wh]]-Table1[[#This Row],[Target Yield Wh]])</f>
        <v>16108</v>
      </c>
      <c r="L129" s="5">
        <f>Table1[[#This Row],[Total Yield in Wh]]*0.001*0.1</f>
        <v>10.607100000000001</v>
      </c>
      <c r="M129" s="5">
        <f t="shared" ca="1" si="2"/>
        <v>0</v>
      </c>
    </row>
    <row r="130" spans="1:13">
      <c r="A130" s="5">
        <v>2021</v>
      </c>
      <c r="B130" s="5">
        <v>4</v>
      </c>
      <c r="C130" s="4">
        <v>44293</v>
      </c>
      <c r="D130" s="5">
        <v>92694</v>
      </c>
      <c r="E130" s="5">
        <v>89963</v>
      </c>
      <c r="F130" s="5">
        <v>3.8</v>
      </c>
      <c r="G130" s="5">
        <v>43.33</v>
      </c>
      <c r="H130" s="27">
        <f>Table1[[#This Row],[Total Yield in Wh]]*0.001*0.1</f>
        <v>9.269400000000001</v>
      </c>
      <c r="I130" s="5">
        <v>42.06</v>
      </c>
      <c r="J130" s="5">
        <f>(Table1[[#This Row],[Total Yield in Wh]]-Table1[[#This Row],[Target Yield Wh]])/Table1[[#This Row],[Target Yield Wh]] * 100</f>
        <v>3.0356924513411068</v>
      </c>
      <c r="K130" s="5">
        <f>SUM(Table1[[#This Row],[Total Yield in Wh]]-Table1[[#This Row],[Target Yield Wh]])</f>
        <v>2731</v>
      </c>
      <c r="L130" s="5">
        <f>Table1[[#This Row],[Total Yield in Wh]]*0.001*0.1</f>
        <v>9.269400000000001</v>
      </c>
      <c r="M130" s="5">
        <f t="shared" ca="1" si="2"/>
        <v>0</v>
      </c>
    </row>
    <row r="131" spans="1:13">
      <c r="A131" s="5">
        <v>2021</v>
      </c>
      <c r="B131" s="5">
        <v>4</v>
      </c>
      <c r="C131" s="4">
        <v>44294</v>
      </c>
      <c r="D131" s="5">
        <v>58820</v>
      </c>
      <c r="E131" s="5">
        <v>89963</v>
      </c>
      <c r="F131" s="5">
        <v>2.41</v>
      </c>
      <c r="G131" s="5">
        <v>27.5</v>
      </c>
      <c r="H131" s="27">
        <f>Table1[[#This Row],[Total Yield in Wh]]*0.001*0.1</f>
        <v>5.8820000000000006</v>
      </c>
      <c r="I131" s="5">
        <v>42.06</v>
      </c>
      <c r="J131" s="5">
        <f>(Table1[[#This Row],[Total Yield in Wh]]-Table1[[#This Row],[Target Yield Wh]])/Table1[[#This Row],[Target Yield Wh]] * 100</f>
        <v>-34.617564998944012</v>
      </c>
      <c r="K131" s="5">
        <f>SUM(Table1[[#This Row],[Total Yield in Wh]]-Table1[[#This Row],[Target Yield Wh]])</f>
        <v>-31143</v>
      </c>
      <c r="L131" s="5">
        <f>Table1[[#This Row],[Total Yield in Wh]]*0.001*0.1</f>
        <v>5.8820000000000006</v>
      </c>
      <c r="M131" s="5">
        <f t="shared" ca="1" si="2"/>
        <v>0</v>
      </c>
    </row>
    <row r="132" spans="1:13">
      <c r="A132" s="5">
        <v>2021</v>
      </c>
      <c r="B132" s="5">
        <v>4</v>
      </c>
      <c r="C132" s="4">
        <v>44295</v>
      </c>
      <c r="D132" s="5">
        <v>53771</v>
      </c>
      <c r="E132" s="5">
        <v>89963</v>
      </c>
      <c r="F132" s="5">
        <v>2.2000000000000002</v>
      </c>
      <c r="G132" s="5">
        <v>25.14</v>
      </c>
      <c r="H132" s="27">
        <f>Table1[[#This Row],[Total Yield in Wh]]*0.001*0.1</f>
        <v>5.3771000000000004</v>
      </c>
      <c r="I132" s="5">
        <v>42.06</v>
      </c>
      <c r="J132" s="5">
        <f>(Table1[[#This Row],[Total Yield in Wh]]-Table1[[#This Row],[Target Yield Wh]])/Table1[[#This Row],[Target Yield Wh]] * 100</f>
        <v>-40.229872280826562</v>
      </c>
      <c r="K132" s="5">
        <f>SUM(Table1[[#This Row],[Total Yield in Wh]]-Table1[[#This Row],[Target Yield Wh]])</f>
        <v>-36192</v>
      </c>
      <c r="L132" s="5">
        <f>Table1[[#This Row],[Total Yield in Wh]]*0.001*0.1</f>
        <v>5.3771000000000004</v>
      </c>
      <c r="M132" s="5">
        <f t="shared" ca="1" si="2"/>
        <v>0</v>
      </c>
    </row>
    <row r="133" spans="1:13">
      <c r="A133" s="5">
        <v>2021</v>
      </c>
      <c r="B133" s="5">
        <v>4</v>
      </c>
      <c r="C133" s="4">
        <v>44296</v>
      </c>
      <c r="D133" s="5">
        <v>20395</v>
      </c>
      <c r="E133" s="5">
        <v>89963</v>
      </c>
      <c r="F133" s="5">
        <v>0.84</v>
      </c>
      <c r="G133" s="5">
        <v>9.5299999999999994</v>
      </c>
      <c r="H133" s="27">
        <f>Table1[[#This Row],[Total Yield in Wh]]*0.001*0.1</f>
        <v>2.0394999999999999</v>
      </c>
      <c r="I133" s="5">
        <v>42.06</v>
      </c>
      <c r="J133" s="5">
        <f>(Table1[[#This Row],[Total Yield in Wh]]-Table1[[#This Row],[Target Yield Wh]])/Table1[[#This Row],[Target Yield Wh]] * 100</f>
        <v>-77.329568822738239</v>
      </c>
      <c r="K133" s="5">
        <f>SUM(Table1[[#This Row],[Total Yield in Wh]]-Table1[[#This Row],[Target Yield Wh]])</f>
        <v>-69568</v>
      </c>
      <c r="L133" s="5">
        <f>Table1[[#This Row],[Total Yield in Wh]]*0.001*0.1</f>
        <v>2.0394999999999999</v>
      </c>
      <c r="M133" s="5">
        <f t="shared" ca="1" si="2"/>
        <v>0</v>
      </c>
    </row>
    <row r="134" spans="1:13">
      <c r="A134" s="5">
        <v>2021</v>
      </c>
      <c r="B134" s="5">
        <v>4</v>
      </c>
      <c r="C134" s="4">
        <v>44297</v>
      </c>
      <c r="D134" s="5">
        <v>36016</v>
      </c>
      <c r="E134" s="5">
        <v>89963</v>
      </c>
      <c r="F134" s="5">
        <v>1.47</v>
      </c>
      <c r="G134" s="5">
        <v>16.84</v>
      </c>
      <c r="H134" s="27">
        <f>Table1[[#This Row],[Total Yield in Wh]]*0.001*0.1</f>
        <v>3.6015999999999999</v>
      </c>
      <c r="I134" s="5">
        <v>42.06</v>
      </c>
      <c r="J134" s="5">
        <f>(Table1[[#This Row],[Total Yield in Wh]]-Table1[[#This Row],[Target Yield Wh]])/Table1[[#This Row],[Target Yield Wh]] * 100</f>
        <v>-59.965763702855625</v>
      </c>
      <c r="K134" s="5">
        <f>SUM(Table1[[#This Row],[Total Yield in Wh]]-Table1[[#This Row],[Target Yield Wh]])</f>
        <v>-53947</v>
      </c>
      <c r="L134" s="5">
        <f>Table1[[#This Row],[Total Yield in Wh]]*0.001*0.1</f>
        <v>3.6015999999999999</v>
      </c>
      <c r="M134" s="5">
        <f t="shared" ca="1" si="2"/>
        <v>0</v>
      </c>
    </row>
    <row r="135" spans="1:13">
      <c r="A135" s="5">
        <v>2021</v>
      </c>
      <c r="B135" s="5">
        <v>4</v>
      </c>
      <c r="C135" s="4">
        <v>44298</v>
      </c>
      <c r="D135" s="5">
        <v>107173</v>
      </c>
      <c r="E135" s="5">
        <v>89963</v>
      </c>
      <c r="F135" s="5">
        <v>4.3899999999999997</v>
      </c>
      <c r="G135" s="5">
        <v>50.1</v>
      </c>
      <c r="H135" s="27">
        <f>Table1[[#This Row],[Total Yield in Wh]]*0.001*0.1</f>
        <v>10.717300000000002</v>
      </c>
      <c r="I135" s="5">
        <v>42.06</v>
      </c>
      <c r="J135" s="5">
        <f>(Table1[[#This Row],[Total Yield in Wh]]-Table1[[#This Row],[Target Yield Wh]])/Table1[[#This Row],[Target Yield Wh]] * 100</f>
        <v>19.130086813467759</v>
      </c>
      <c r="K135" s="5">
        <f>SUM(Table1[[#This Row],[Total Yield in Wh]]-Table1[[#This Row],[Target Yield Wh]])</f>
        <v>17210</v>
      </c>
      <c r="L135" s="5">
        <f>Table1[[#This Row],[Total Yield in Wh]]*0.001*0.1</f>
        <v>10.717300000000002</v>
      </c>
      <c r="M135" s="5">
        <f t="shared" ca="1" si="2"/>
        <v>0</v>
      </c>
    </row>
    <row r="136" spans="1:13">
      <c r="A136" s="5">
        <v>2021</v>
      </c>
      <c r="B136" s="5">
        <v>4</v>
      </c>
      <c r="C136" s="4">
        <v>44299</v>
      </c>
      <c r="D136" s="5">
        <v>44886</v>
      </c>
      <c r="E136" s="5">
        <v>89963</v>
      </c>
      <c r="F136" s="5">
        <v>1.84</v>
      </c>
      <c r="G136" s="5">
        <v>20.98</v>
      </c>
      <c r="H136" s="27">
        <f>Table1[[#This Row],[Total Yield in Wh]]*0.001*0.1</f>
        <v>4.4886000000000008</v>
      </c>
      <c r="I136" s="5">
        <v>42.06</v>
      </c>
      <c r="J136" s="5">
        <f>(Table1[[#This Row],[Total Yield in Wh]]-Table1[[#This Row],[Target Yield Wh]])/Table1[[#This Row],[Target Yield Wh]] * 100</f>
        <v>-50.106154752509369</v>
      </c>
      <c r="K136" s="5">
        <f>SUM(Table1[[#This Row],[Total Yield in Wh]]-Table1[[#This Row],[Target Yield Wh]])</f>
        <v>-45077</v>
      </c>
      <c r="L136" s="5">
        <f>Table1[[#This Row],[Total Yield in Wh]]*0.001*0.1</f>
        <v>4.4886000000000008</v>
      </c>
      <c r="M136" s="5">
        <f t="shared" ca="1" si="2"/>
        <v>0</v>
      </c>
    </row>
    <row r="137" spans="1:13">
      <c r="A137" s="5">
        <v>2021</v>
      </c>
      <c r="B137" s="5">
        <v>4</v>
      </c>
      <c r="C137" s="4">
        <v>44300</v>
      </c>
      <c r="D137" s="5">
        <v>56256</v>
      </c>
      <c r="E137" s="5">
        <v>89963</v>
      </c>
      <c r="F137" s="5">
        <v>2.2999999999999998</v>
      </c>
      <c r="G137" s="5">
        <v>26.3</v>
      </c>
      <c r="H137" s="27">
        <f>Table1[[#This Row],[Total Yield in Wh]]*0.001*0.1</f>
        <v>5.6256000000000004</v>
      </c>
      <c r="I137" s="5">
        <v>42.06</v>
      </c>
      <c r="J137" s="5">
        <f>(Table1[[#This Row],[Total Yield in Wh]]-Table1[[#This Row],[Target Yield Wh]])/Table1[[#This Row],[Target Yield Wh]] * 100</f>
        <v>-37.467625579404867</v>
      </c>
      <c r="K137" s="5">
        <f>SUM(Table1[[#This Row],[Total Yield in Wh]]-Table1[[#This Row],[Target Yield Wh]])</f>
        <v>-33707</v>
      </c>
      <c r="L137" s="5">
        <f>Table1[[#This Row],[Total Yield in Wh]]*0.001*0.1</f>
        <v>5.6256000000000004</v>
      </c>
      <c r="M137" s="5">
        <f t="shared" ca="1" si="2"/>
        <v>0</v>
      </c>
    </row>
    <row r="138" spans="1:13">
      <c r="A138" s="5">
        <v>2021</v>
      </c>
      <c r="B138" s="5">
        <v>4</v>
      </c>
      <c r="C138" s="4">
        <v>44301</v>
      </c>
      <c r="D138" s="5">
        <v>67134</v>
      </c>
      <c r="E138" s="5">
        <v>89963</v>
      </c>
      <c r="F138" s="5">
        <v>2.75</v>
      </c>
      <c r="G138" s="5">
        <v>31.39</v>
      </c>
      <c r="H138" s="27">
        <f>Table1[[#This Row],[Total Yield in Wh]]*0.001*0.1</f>
        <v>6.7134</v>
      </c>
      <c r="I138" s="5">
        <v>42.06</v>
      </c>
      <c r="J138" s="5">
        <f>(Table1[[#This Row],[Total Yield in Wh]]-Table1[[#This Row],[Target Yield Wh]])/Table1[[#This Row],[Target Yield Wh]] * 100</f>
        <v>-25.375987906139191</v>
      </c>
      <c r="K138" s="5">
        <f>SUM(Table1[[#This Row],[Total Yield in Wh]]-Table1[[#This Row],[Target Yield Wh]])</f>
        <v>-22829</v>
      </c>
      <c r="L138" s="5">
        <f>Table1[[#This Row],[Total Yield in Wh]]*0.001*0.1</f>
        <v>6.7134</v>
      </c>
      <c r="M138" s="5">
        <f t="shared" ca="1" si="2"/>
        <v>0</v>
      </c>
    </row>
    <row r="139" spans="1:13">
      <c r="A139" s="5">
        <v>2021</v>
      </c>
      <c r="B139" s="5">
        <v>4</v>
      </c>
      <c r="C139" s="4">
        <v>44302</v>
      </c>
      <c r="D139" s="5">
        <v>140160</v>
      </c>
      <c r="E139" s="5">
        <v>89963</v>
      </c>
      <c r="F139" s="5">
        <v>5.74</v>
      </c>
      <c r="G139" s="5">
        <v>65.52</v>
      </c>
      <c r="H139" s="27">
        <f>Table1[[#This Row],[Total Yield in Wh]]*0.001*0.1</f>
        <v>14.016</v>
      </c>
      <c r="I139" s="5">
        <v>42.06</v>
      </c>
      <c r="J139" s="5">
        <f>(Table1[[#This Row],[Total Yield in Wh]]-Table1[[#This Row],[Target Yield Wh]])/Table1[[#This Row],[Target Yield Wh]] * 100</f>
        <v>55.797383368718258</v>
      </c>
      <c r="K139" s="5">
        <f>SUM(Table1[[#This Row],[Total Yield in Wh]]-Table1[[#This Row],[Target Yield Wh]])</f>
        <v>50197</v>
      </c>
      <c r="L139" s="5">
        <f>Table1[[#This Row],[Total Yield in Wh]]*0.001*0.1</f>
        <v>14.016</v>
      </c>
      <c r="M139" s="5">
        <f t="shared" ca="1" si="2"/>
        <v>0</v>
      </c>
    </row>
    <row r="140" spans="1:13">
      <c r="A140" s="5">
        <v>2021</v>
      </c>
      <c r="B140" s="5">
        <v>4</v>
      </c>
      <c r="C140" s="4">
        <v>44303</v>
      </c>
      <c r="D140" s="5">
        <v>147186</v>
      </c>
      <c r="E140" s="5">
        <v>89963</v>
      </c>
      <c r="F140" s="5">
        <v>6.03</v>
      </c>
      <c r="G140" s="5">
        <v>68.81</v>
      </c>
      <c r="H140" s="27">
        <f>Table1[[#This Row],[Total Yield in Wh]]*0.001*0.1</f>
        <v>14.718600000000002</v>
      </c>
      <c r="I140" s="5">
        <v>42.06</v>
      </c>
      <c r="J140" s="5">
        <f>(Table1[[#This Row],[Total Yield in Wh]]-Table1[[#This Row],[Target Yield Wh]])/Table1[[#This Row],[Target Yield Wh]] * 100</f>
        <v>63.607260762758024</v>
      </c>
      <c r="K140" s="5">
        <f>SUM(Table1[[#This Row],[Total Yield in Wh]]-Table1[[#This Row],[Target Yield Wh]])</f>
        <v>57223</v>
      </c>
      <c r="L140" s="5">
        <f>Table1[[#This Row],[Total Yield in Wh]]*0.001*0.1</f>
        <v>14.718600000000002</v>
      </c>
      <c r="M140" s="5">
        <f t="shared" ca="1" si="2"/>
        <v>0</v>
      </c>
    </row>
    <row r="141" spans="1:13">
      <c r="A141" s="5">
        <v>2021</v>
      </c>
      <c r="B141" s="5">
        <v>4</v>
      </c>
      <c r="C141" s="4">
        <v>44304</v>
      </c>
      <c r="D141" s="5">
        <v>99191</v>
      </c>
      <c r="E141" s="5">
        <v>89963</v>
      </c>
      <c r="F141" s="5">
        <v>4.0599999999999996</v>
      </c>
      <c r="G141" s="5">
        <v>46.37</v>
      </c>
      <c r="H141" s="27">
        <f>Table1[[#This Row],[Total Yield in Wh]]*0.001*0.1</f>
        <v>9.9191000000000003</v>
      </c>
      <c r="I141" s="5">
        <v>42.06</v>
      </c>
      <c r="J141" s="5">
        <f>(Table1[[#This Row],[Total Yield in Wh]]-Table1[[#This Row],[Target Yield Wh]])/Table1[[#This Row],[Target Yield Wh]] * 100</f>
        <v>10.257550326245234</v>
      </c>
      <c r="K141" s="5">
        <f>SUM(Table1[[#This Row],[Total Yield in Wh]]-Table1[[#This Row],[Target Yield Wh]])</f>
        <v>9228</v>
      </c>
      <c r="L141" s="5">
        <f>Table1[[#This Row],[Total Yield in Wh]]*0.001*0.1</f>
        <v>9.9191000000000003</v>
      </c>
      <c r="M141" s="5">
        <f t="shared" ca="1" si="2"/>
        <v>0</v>
      </c>
    </row>
    <row r="142" spans="1:13">
      <c r="A142" s="5">
        <v>2021</v>
      </c>
      <c r="B142" s="5">
        <v>4</v>
      </c>
      <c r="C142" s="4">
        <v>44305</v>
      </c>
      <c r="D142" s="5">
        <v>56194</v>
      </c>
      <c r="E142" s="5">
        <v>89963</v>
      </c>
      <c r="F142" s="5">
        <v>2.2999999999999998</v>
      </c>
      <c r="G142" s="5">
        <v>26.27</v>
      </c>
      <c r="H142" s="27">
        <f>Table1[[#This Row],[Total Yield in Wh]]*0.001*0.1</f>
        <v>5.6194000000000006</v>
      </c>
      <c r="I142" s="5">
        <v>42.06</v>
      </c>
      <c r="J142" s="5">
        <f>(Table1[[#This Row],[Total Yield in Wh]]-Table1[[#This Row],[Target Yield Wh]])/Table1[[#This Row],[Target Yield Wh]] * 100</f>
        <v>-37.536542800929276</v>
      </c>
      <c r="K142" s="5">
        <f>SUM(Table1[[#This Row],[Total Yield in Wh]]-Table1[[#This Row],[Target Yield Wh]])</f>
        <v>-33769</v>
      </c>
      <c r="L142" s="5">
        <f>Table1[[#This Row],[Total Yield in Wh]]*0.001*0.1</f>
        <v>5.6194000000000006</v>
      </c>
      <c r="M142" s="5">
        <f t="shared" ca="1" si="2"/>
        <v>0</v>
      </c>
    </row>
    <row r="143" spans="1:13">
      <c r="A143" s="5">
        <v>2021</v>
      </c>
      <c r="B143" s="5">
        <v>4</v>
      </c>
      <c r="C143" s="4">
        <v>44306</v>
      </c>
      <c r="D143" s="5">
        <v>51206</v>
      </c>
      <c r="E143" s="5">
        <v>89963</v>
      </c>
      <c r="F143" s="5">
        <v>2.1</v>
      </c>
      <c r="G143" s="5">
        <v>23.94</v>
      </c>
      <c r="H143" s="27">
        <f>Table1[[#This Row],[Total Yield in Wh]]*0.001*0.1</f>
        <v>5.1206000000000005</v>
      </c>
      <c r="I143" s="5">
        <v>42.06</v>
      </c>
      <c r="J143" s="5">
        <f>(Table1[[#This Row],[Total Yield in Wh]]-Table1[[#This Row],[Target Yield Wh]])/Table1[[#This Row],[Target Yield Wh]] * 100</f>
        <v>-43.081044429376519</v>
      </c>
      <c r="K143" s="5">
        <f>SUM(Table1[[#This Row],[Total Yield in Wh]]-Table1[[#This Row],[Target Yield Wh]])</f>
        <v>-38757</v>
      </c>
      <c r="L143" s="5">
        <f>Table1[[#This Row],[Total Yield in Wh]]*0.001*0.1</f>
        <v>5.1206000000000005</v>
      </c>
      <c r="M143" s="5">
        <f t="shared" ca="1" si="2"/>
        <v>0</v>
      </c>
    </row>
    <row r="144" spans="1:13">
      <c r="A144" s="5">
        <v>2021</v>
      </c>
      <c r="B144" s="5">
        <v>4</v>
      </c>
      <c r="C144" s="4">
        <v>44307</v>
      </c>
      <c r="D144" s="5">
        <v>105750</v>
      </c>
      <c r="E144" s="5">
        <v>89963</v>
      </c>
      <c r="F144" s="5">
        <v>4.33</v>
      </c>
      <c r="G144" s="5">
        <v>49.44</v>
      </c>
      <c r="H144" s="27">
        <f>Table1[[#This Row],[Total Yield in Wh]]*0.001*0.1</f>
        <v>10.575000000000001</v>
      </c>
      <c r="I144" s="5">
        <v>42.06</v>
      </c>
      <c r="J144" s="5">
        <f>(Table1[[#This Row],[Total Yield in Wh]]-Table1[[#This Row],[Target Yield Wh]])/Table1[[#This Row],[Target Yield Wh]] * 100</f>
        <v>17.548325422673766</v>
      </c>
      <c r="K144" s="5">
        <f>SUM(Table1[[#This Row],[Total Yield in Wh]]-Table1[[#This Row],[Target Yield Wh]])</f>
        <v>15787</v>
      </c>
      <c r="L144" s="5">
        <f>Table1[[#This Row],[Total Yield in Wh]]*0.001*0.1</f>
        <v>10.575000000000001</v>
      </c>
      <c r="M144" s="5">
        <f t="shared" ref="M144:M207" ca="1" si="3">M144</f>
        <v>0</v>
      </c>
    </row>
    <row r="145" spans="1:13">
      <c r="A145" s="5">
        <v>2021</v>
      </c>
      <c r="B145" s="5">
        <v>4</v>
      </c>
      <c r="C145" s="4">
        <v>44308</v>
      </c>
      <c r="D145" s="5">
        <v>149527</v>
      </c>
      <c r="E145" s="5">
        <v>89963</v>
      </c>
      <c r="F145" s="5">
        <v>6.12</v>
      </c>
      <c r="G145" s="5">
        <v>69.900000000000006</v>
      </c>
      <c r="H145" s="27">
        <f>Table1[[#This Row],[Total Yield in Wh]]*0.001*0.1</f>
        <v>14.952700000000002</v>
      </c>
      <c r="I145" s="5">
        <v>42.06</v>
      </c>
      <c r="J145" s="5">
        <f>(Table1[[#This Row],[Total Yield in Wh]]-Table1[[#This Row],[Target Yield Wh]])/Table1[[#This Row],[Target Yield Wh]] * 100</f>
        <v>66.20944165934884</v>
      </c>
      <c r="K145" s="5">
        <f>SUM(Table1[[#This Row],[Total Yield in Wh]]-Table1[[#This Row],[Target Yield Wh]])</f>
        <v>59564</v>
      </c>
      <c r="L145" s="5">
        <f>Table1[[#This Row],[Total Yield in Wh]]*0.001*0.1</f>
        <v>14.952700000000002</v>
      </c>
      <c r="M145" s="5">
        <f t="shared" ca="1" si="3"/>
        <v>0</v>
      </c>
    </row>
    <row r="146" spans="1:13">
      <c r="A146" s="5">
        <v>2021</v>
      </c>
      <c r="B146" s="5">
        <v>4</v>
      </c>
      <c r="C146" s="4">
        <v>44309</v>
      </c>
      <c r="D146" s="5">
        <v>96002</v>
      </c>
      <c r="E146" s="5">
        <v>89963</v>
      </c>
      <c r="F146" s="5">
        <v>3.93</v>
      </c>
      <c r="G146" s="5">
        <v>44.88</v>
      </c>
      <c r="H146" s="27">
        <f>Table1[[#This Row],[Total Yield in Wh]]*0.001*0.1</f>
        <v>9.600200000000001</v>
      </c>
      <c r="I146" s="5">
        <v>42.06</v>
      </c>
      <c r="J146" s="5">
        <f>(Table1[[#This Row],[Total Yield in Wh]]-Table1[[#This Row],[Target Yield Wh]])/Table1[[#This Row],[Target Yield Wh]] * 100</f>
        <v>6.7127596900948161</v>
      </c>
      <c r="K146" s="5">
        <f>SUM(Table1[[#This Row],[Total Yield in Wh]]-Table1[[#This Row],[Target Yield Wh]])</f>
        <v>6039</v>
      </c>
      <c r="L146" s="5">
        <f>Table1[[#This Row],[Total Yield in Wh]]*0.001*0.1</f>
        <v>9.600200000000001</v>
      </c>
      <c r="M146" s="5">
        <f t="shared" ca="1" si="3"/>
        <v>0</v>
      </c>
    </row>
    <row r="147" spans="1:13">
      <c r="A147" s="5">
        <v>2021</v>
      </c>
      <c r="B147" s="5">
        <v>4</v>
      </c>
      <c r="C147" s="4">
        <v>44310</v>
      </c>
      <c r="D147" s="5">
        <v>77286</v>
      </c>
      <c r="E147" s="5">
        <v>89963</v>
      </c>
      <c r="F147" s="5">
        <v>3.16</v>
      </c>
      <c r="G147" s="5">
        <v>36.130000000000003</v>
      </c>
      <c r="H147" s="27">
        <f>Table1[[#This Row],[Total Yield in Wh]]*0.001*0.1</f>
        <v>7.7286000000000001</v>
      </c>
      <c r="I147" s="5">
        <v>42.06</v>
      </c>
      <c r="J147" s="5">
        <f>(Table1[[#This Row],[Total Yield in Wh]]-Table1[[#This Row],[Target Yield Wh]])/Table1[[#This Row],[Target Yield Wh]] * 100</f>
        <v>-14.091348665562508</v>
      </c>
      <c r="K147" s="5">
        <f>SUM(Table1[[#This Row],[Total Yield in Wh]]-Table1[[#This Row],[Target Yield Wh]])</f>
        <v>-12677</v>
      </c>
      <c r="L147" s="5">
        <f>Table1[[#This Row],[Total Yield in Wh]]*0.001*0.1</f>
        <v>7.7286000000000001</v>
      </c>
      <c r="M147" s="5">
        <f t="shared" ca="1" si="3"/>
        <v>0</v>
      </c>
    </row>
    <row r="148" spans="1:13">
      <c r="A148" s="5">
        <v>2021</v>
      </c>
      <c r="B148" s="5">
        <v>4</v>
      </c>
      <c r="C148" s="4">
        <v>44311</v>
      </c>
      <c r="D148" s="5">
        <v>127876</v>
      </c>
      <c r="E148" s="5">
        <v>89963</v>
      </c>
      <c r="F148" s="5">
        <v>5.24</v>
      </c>
      <c r="G148" s="5">
        <v>59.78</v>
      </c>
      <c r="H148" s="27">
        <f>Table1[[#This Row],[Total Yield in Wh]]*0.001*0.1</f>
        <v>12.787600000000001</v>
      </c>
      <c r="I148" s="5">
        <v>42.06</v>
      </c>
      <c r="J148" s="5">
        <f>(Table1[[#This Row],[Total Yield in Wh]]-Table1[[#This Row],[Target Yield Wh]])/Table1[[#This Row],[Target Yield Wh]] * 100</f>
        <v>42.142880962173344</v>
      </c>
      <c r="K148" s="5">
        <f>SUM(Table1[[#This Row],[Total Yield in Wh]]-Table1[[#This Row],[Target Yield Wh]])</f>
        <v>37913</v>
      </c>
      <c r="L148" s="5">
        <f>Table1[[#This Row],[Total Yield in Wh]]*0.001*0.1</f>
        <v>12.787600000000001</v>
      </c>
      <c r="M148" s="5">
        <f t="shared" ca="1" si="3"/>
        <v>0</v>
      </c>
    </row>
    <row r="149" spans="1:13">
      <c r="A149" s="5">
        <v>2021</v>
      </c>
      <c r="B149" s="5">
        <v>4</v>
      </c>
      <c r="C149" s="4">
        <v>44312</v>
      </c>
      <c r="D149" s="5">
        <v>98132</v>
      </c>
      <c r="E149" s="5">
        <v>89963</v>
      </c>
      <c r="F149" s="5">
        <v>4.0199999999999996</v>
      </c>
      <c r="G149" s="5">
        <v>45.88</v>
      </c>
      <c r="H149" s="27">
        <f>Table1[[#This Row],[Total Yield in Wh]]*0.001*0.1</f>
        <v>9.8132000000000019</v>
      </c>
      <c r="I149" s="5">
        <v>42.06</v>
      </c>
      <c r="J149" s="5">
        <f>(Table1[[#This Row],[Total Yield in Wh]]-Table1[[#This Row],[Target Yield Wh]])/Table1[[#This Row],[Target Yield Wh]] * 100</f>
        <v>9.0803997198848414</v>
      </c>
      <c r="K149" s="5">
        <f>SUM(Table1[[#This Row],[Total Yield in Wh]]-Table1[[#This Row],[Target Yield Wh]])</f>
        <v>8169</v>
      </c>
      <c r="L149" s="5">
        <f>Table1[[#This Row],[Total Yield in Wh]]*0.001*0.1</f>
        <v>9.8132000000000019</v>
      </c>
      <c r="M149" s="5">
        <f t="shared" ca="1" si="3"/>
        <v>0</v>
      </c>
    </row>
    <row r="150" spans="1:13">
      <c r="A150" s="5">
        <v>2021</v>
      </c>
      <c r="B150" s="5">
        <v>4</v>
      </c>
      <c r="C150" s="4">
        <v>44313</v>
      </c>
      <c r="D150" s="5">
        <v>90411</v>
      </c>
      <c r="E150" s="5">
        <v>89963</v>
      </c>
      <c r="F150" s="5">
        <v>3.7</v>
      </c>
      <c r="G150" s="5">
        <v>42.27</v>
      </c>
      <c r="H150" s="27">
        <f>Table1[[#This Row],[Total Yield in Wh]]*0.001*0.1</f>
        <v>9.0411000000000001</v>
      </c>
      <c r="I150" s="5">
        <v>42.06</v>
      </c>
      <c r="J150" s="5">
        <f>(Table1[[#This Row],[Total Yield in Wh]]-Table1[[#This Row],[Target Yield Wh]])/Table1[[#This Row],[Target Yield Wh]] * 100</f>
        <v>0.49798250391827753</v>
      </c>
      <c r="K150" s="5">
        <f>SUM(Table1[[#This Row],[Total Yield in Wh]]-Table1[[#This Row],[Target Yield Wh]])</f>
        <v>448</v>
      </c>
      <c r="L150" s="5">
        <f>Table1[[#This Row],[Total Yield in Wh]]*0.001*0.1</f>
        <v>9.0411000000000001</v>
      </c>
      <c r="M150" s="5">
        <f t="shared" ca="1" si="3"/>
        <v>0</v>
      </c>
    </row>
    <row r="151" spans="1:13">
      <c r="A151" s="5">
        <v>2021</v>
      </c>
      <c r="B151" s="5">
        <v>4</v>
      </c>
      <c r="C151" s="4">
        <v>44314</v>
      </c>
      <c r="D151" s="5">
        <v>86001</v>
      </c>
      <c r="E151" s="5">
        <v>89963</v>
      </c>
      <c r="F151" s="5">
        <v>3.52</v>
      </c>
      <c r="G151" s="5">
        <v>40.21</v>
      </c>
      <c r="H151" s="27">
        <f>Table1[[#This Row],[Total Yield in Wh]]*0.001*0.1</f>
        <v>8.6001000000000012</v>
      </c>
      <c r="I151" s="5">
        <v>42.06</v>
      </c>
      <c r="J151" s="5">
        <f>(Table1[[#This Row],[Total Yield in Wh]]-Table1[[#This Row],[Target Yield Wh]])/Table1[[#This Row],[Target Yield Wh]] * 100</f>
        <v>-4.4040327690272667</v>
      </c>
      <c r="K151" s="5">
        <f>SUM(Table1[[#This Row],[Total Yield in Wh]]-Table1[[#This Row],[Target Yield Wh]])</f>
        <v>-3962</v>
      </c>
      <c r="L151" s="5">
        <f>Table1[[#This Row],[Total Yield in Wh]]*0.001*0.1</f>
        <v>8.6001000000000012</v>
      </c>
      <c r="M151" s="5">
        <f t="shared" ca="1" si="3"/>
        <v>0</v>
      </c>
    </row>
    <row r="152" spans="1:13">
      <c r="A152" s="5">
        <v>2021</v>
      </c>
      <c r="B152" s="5">
        <v>4</v>
      </c>
      <c r="C152" s="4">
        <v>44315</v>
      </c>
      <c r="D152" s="5">
        <v>106741</v>
      </c>
      <c r="E152" s="5">
        <v>89963</v>
      </c>
      <c r="F152" s="5">
        <v>4.37</v>
      </c>
      <c r="G152" s="5">
        <v>49.9</v>
      </c>
      <c r="H152" s="27">
        <f>Table1[[#This Row],[Total Yield in Wh]]*0.001*0.1</f>
        <v>10.674100000000001</v>
      </c>
      <c r="I152" s="5">
        <v>42.06</v>
      </c>
      <c r="J152" s="5">
        <f>(Table1[[#This Row],[Total Yield in Wh]]-Table1[[#This Row],[Target Yield Wh]])/Table1[[#This Row],[Target Yield Wh]] * 100</f>
        <v>18.649889398975134</v>
      </c>
      <c r="K152" s="5">
        <f>SUM(Table1[[#This Row],[Total Yield in Wh]]-Table1[[#This Row],[Target Yield Wh]])</f>
        <v>16778</v>
      </c>
      <c r="L152" s="5">
        <f>Table1[[#This Row],[Total Yield in Wh]]*0.001*0.1</f>
        <v>10.674100000000001</v>
      </c>
      <c r="M152" s="5">
        <f t="shared" ca="1" si="3"/>
        <v>0</v>
      </c>
    </row>
    <row r="153" spans="1:13">
      <c r="A153" s="5">
        <v>2021</v>
      </c>
      <c r="B153" s="5">
        <v>4</v>
      </c>
      <c r="C153" s="4">
        <v>44316</v>
      </c>
      <c r="D153" s="5">
        <v>148342</v>
      </c>
      <c r="E153" s="5">
        <v>89963</v>
      </c>
      <c r="F153" s="5">
        <v>6.07</v>
      </c>
      <c r="G153" s="5">
        <v>69.349999999999994</v>
      </c>
      <c r="H153" s="27">
        <f>Table1[[#This Row],[Total Yield in Wh]]*0.001*0.1</f>
        <v>14.834200000000003</v>
      </c>
      <c r="I153" s="5">
        <v>42.06</v>
      </c>
      <c r="J153" s="5">
        <f>(Table1[[#This Row],[Total Yield in Wh]]-Table1[[#This Row],[Target Yield Wh]])/Table1[[#This Row],[Target Yield Wh]] * 100</f>
        <v>64.892233473761436</v>
      </c>
      <c r="K153" s="5">
        <f>SUM(Table1[[#This Row],[Total Yield in Wh]]-Table1[[#This Row],[Target Yield Wh]])</f>
        <v>58379</v>
      </c>
      <c r="L153" s="5">
        <f>Table1[[#This Row],[Total Yield in Wh]]*0.001*0.1</f>
        <v>14.834200000000003</v>
      </c>
      <c r="M153" s="5">
        <f t="shared" ca="1" si="3"/>
        <v>0</v>
      </c>
    </row>
    <row r="154" spans="1:13">
      <c r="A154" s="5">
        <v>2021</v>
      </c>
      <c r="B154" s="5">
        <v>5</v>
      </c>
      <c r="C154" s="4">
        <v>44317</v>
      </c>
      <c r="D154" s="5">
        <v>117943</v>
      </c>
      <c r="E154" s="5">
        <v>96734</v>
      </c>
      <c r="F154" s="5">
        <v>4.83</v>
      </c>
      <c r="G154" s="5">
        <v>55.14</v>
      </c>
      <c r="H154" s="27">
        <f>Table1[[#This Row],[Total Yield in Wh]]*0.001*0.1</f>
        <v>11.7943</v>
      </c>
      <c r="I154" s="5">
        <v>45.22</v>
      </c>
      <c r="J154" s="5">
        <f>(Table1[[#This Row],[Total Yield in Wh]]-Table1[[#This Row],[Target Yield Wh]])/Table1[[#This Row],[Target Yield Wh]] * 100</f>
        <v>21.925072880269607</v>
      </c>
      <c r="K154" s="5">
        <f>SUM(Table1[[#This Row],[Total Yield in Wh]]-Table1[[#This Row],[Target Yield Wh]])</f>
        <v>21209</v>
      </c>
      <c r="L154" s="5">
        <f>Table1[[#This Row],[Total Yield in Wh]]*0.001*0.1</f>
        <v>11.7943</v>
      </c>
      <c r="M154" s="5">
        <f t="shared" ca="1" si="3"/>
        <v>0</v>
      </c>
    </row>
    <row r="155" spans="1:13">
      <c r="A155" s="5">
        <v>2021</v>
      </c>
      <c r="B155" s="5">
        <v>5</v>
      </c>
      <c r="C155" s="4">
        <v>44318</v>
      </c>
      <c r="D155" s="5">
        <v>137009</v>
      </c>
      <c r="E155" s="5">
        <v>96734</v>
      </c>
      <c r="F155" s="5">
        <v>5.61</v>
      </c>
      <c r="G155" s="5">
        <v>64.05</v>
      </c>
      <c r="H155" s="27">
        <f>Table1[[#This Row],[Total Yield in Wh]]*0.001*0.1</f>
        <v>13.700900000000003</v>
      </c>
      <c r="I155" s="5">
        <v>45.22</v>
      </c>
      <c r="J155" s="5">
        <f>(Table1[[#This Row],[Total Yield in Wh]]-Table1[[#This Row],[Target Yield Wh]])/Table1[[#This Row],[Target Yield Wh]] * 100</f>
        <v>41.634792317075693</v>
      </c>
      <c r="K155" s="5">
        <f>SUM(Table1[[#This Row],[Total Yield in Wh]]-Table1[[#This Row],[Target Yield Wh]])</f>
        <v>40275</v>
      </c>
      <c r="L155" s="5">
        <f>Table1[[#This Row],[Total Yield in Wh]]*0.001*0.1</f>
        <v>13.700900000000003</v>
      </c>
      <c r="M155" s="5">
        <f t="shared" ca="1" si="3"/>
        <v>0</v>
      </c>
    </row>
    <row r="156" spans="1:13">
      <c r="A156" s="5">
        <v>2021</v>
      </c>
      <c r="B156" s="5">
        <v>5</v>
      </c>
      <c r="C156" s="4">
        <v>44319</v>
      </c>
      <c r="D156" s="5">
        <v>30879</v>
      </c>
      <c r="E156" s="5">
        <v>96734</v>
      </c>
      <c r="F156" s="5">
        <v>1.26</v>
      </c>
      <c r="G156" s="5">
        <v>14.44</v>
      </c>
      <c r="H156" s="27">
        <f>Table1[[#This Row],[Total Yield in Wh]]*0.001*0.1</f>
        <v>3.0879000000000003</v>
      </c>
      <c r="I156" s="5">
        <v>45.22</v>
      </c>
      <c r="J156" s="5">
        <f>(Table1[[#This Row],[Total Yield in Wh]]-Table1[[#This Row],[Target Yield Wh]])/Table1[[#This Row],[Target Yield Wh]] * 100</f>
        <v>-68.078441912874482</v>
      </c>
      <c r="K156" s="5">
        <f>SUM(Table1[[#This Row],[Total Yield in Wh]]-Table1[[#This Row],[Target Yield Wh]])</f>
        <v>-65855</v>
      </c>
      <c r="L156" s="5">
        <f>Table1[[#This Row],[Total Yield in Wh]]*0.001*0.1</f>
        <v>3.0879000000000003</v>
      </c>
      <c r="M156" s="5">
        <f t="shared" ca="1" si="3"/>
        <v>0</v>
      </c>
    </row>
    <row r="157" spans="1:13">
      <c r="A157" s="5">
        <v>2021</v>
      </c>
      <c r="B157" s="5">
        <v>5</v>
      </c>
      <c r="C157" s="4">
        <v>44320</v>
      </c>
      <c r="D157" s="5">
        <v>75931</v>
      </c>
      <c r="E157" s="5">
        <v>96734</v>
      </c>
      <c r="F157" s="5">
        <v>3.11</v>
      </c>
      <c r="G157" s="5">
        <v>35.5</v>
      </c>
      <c r="H157" s="27">
        <f>Table1[[#This Row],[Total Yield in Wh]]*0.001*0.1</f>
        <v>7.5930999999999997</v>
      </c>
      <c r="I157" s="5">
        <v>45.22</v>
      </c>
      <c r="J157" s="5">
        <f>(Table1[[#This Row],[Total Yield in Wh]]-Table1[[#This Row],[Target Yield Wh]])/Table1[[#This Row],[Target Yield Wh]] * 100</f>
        <v>-21.50536522835818</v>
      </c>
      <c r="K157" s="5">
        <f>SUM(Table1[[#This Row],[Total Yield in Wh]]-Table1[[#This Row],[Target Yield Wh]])</f>
        <v>-20803</v>
      </c>
      <c r="L157" s="5">
        <f>Table1[[#This Row],[Total Yield in Wh]]*0.001*0.1</f>
        <v>7.5930999999999997</v>
      </c>
      <c r="M157" s="5">
        <f t="shared" ca="1" si="3"/>
        <v>0</v>
      </c>
    </row>
    <row r="158" spans="1:13">
      <c r="A158" s="5">
        <v>2021</v>
      </c>
      <c r="B158" s="5">
        <v>5</v>
      </c>
      <c r="C158" s="4">
        <v>44321</v>
      </c>
      <c r="D158" s="5">
        <v>132698</v>
      </c>
      <c r="E158" s="5">
        <v>96734</v>
      </c>
      <c r="F158" s="5">
        <v>5.43</v>
      </c>
      <c r="G158" s="5">
        <v>62.04</v>
      </c>
      <c r="H158" s="27">
        <f>Table1[[#This Row],[Total Yield in Wh]]*0.001*0.1</f>
        <v>13.269800000000002</v>
      </c>
      <c r="I158" s="5">
        <v>45.22</v>
      </c>
      <c r="J158" s="5">
        <f>(Table1[[#This Row],[Total Yield in Wh]]-Table1[[#This Row],[Target Yield Wh]])/Table1[[#This Row],[Target Yield Wh]] * 100</f>
        <v>37.178241362912729</v>
      </c>
      <c r="K158" s="5">
        <f>SUM(Table1[[#This Row],[Total Yield in Wh]]-Table1[[#This Row],[Target Yield Wh]])</f>
        <v>35964</v>
      </c>
      <c r="L158" s="5">
        <f>Table1[[#This Row],[Total Yield in Wh]]*0.001*0.1</f>
        <v>13.269800000000002</v>
      </c>
      <c r="M158" s="5">
        <f t="shared" ca="1" si="3"/>
        <v>0</v>
      </c>
    </row>
    <row r="159" spans="1:13">
      <c r="A159" s="5">
        <v>2021</v>
      </c>
      <c r="B159" s="5">
        <v>5</v>
      </c>
      <c r="C159" s="4">
        <v>44322</v>
      </c>
      <c r="D159" s="5">
        <v>104402</v>
      </c>
      <c r="E159" s="5">
        <v>96734</v>
      </c>
      <c r="F159" s="5">
        <v>4.28</v>
      </c>
      <c r="G159" s="5">
        <v>48.81</v>
      </c>
      <c r="H159" s="27">
        <f>Table1[[#This Row],[Total Yield in Wh]]*0.001*0.1</f>
        <v>10.440200000000001</v>
      </c>
      <c r="I159" s="5">
        <v>45.22</v>
      </c>
      <c r="J159" s="5">
        <f>(Table1[[#This Row],[Total Yield in Wh]]-Table1[[#This Row],[Target Yield Wh]])/Table1[[#This Row],[Target Yield Wh]] * 100</f>
        <v>7.9268923026030143</v>
      </c>
      <c r="K159" s="5">
        <f>SUM(Table1[[#This Row],[Total Yield in Wh]]-Table1[[#This Row],[Target Yield Wh]])</f>
        <v>7668</v>
      </c>
      <c r="L159" s="5">
        <f>Table1[[#This Row],[Total Yield in Wh]]*0.001*0.1</f>
        <v>10.440200000000001</v>
      </c>
      <c r="M159" s="5">
        <f t="shared" ca="1" si="3"/>
        <v>0</v>
      </c>
    </row>
    <row r="160" spans="1:13">
      <c r="A160" s="5">
        <v>2021</v>
      </c>
      <c r="B160" s="5">
        <v>5</v>
      </c>
      <c r="C160" s="4">
        <v>44323</v>
      </c>
      <c r="D160" s="5">
        <v>104201</v>
      </c>
      <c r="E160" s="5">
        <v>96734</v>
      </c>
      <c r="F160" s="5">
        <v>4.2699999999999996</v>
      </c>
      <c r="G160" s="5">
        <v>48.71</v>
      </c>
      <c r="H160" s="27">
        <f>Table1[[#This Row],[Total Yield in Wh]]*0.001*0.1</f>
        <v>10.420100000000001</v>
      </c>
      <c r="I160" s="5">
        <v>45.22</v>
      </c>
      <c r="J160" s="5">
        <f>(Table1[[#This Row],[Total Yield in Wh]]-Table1[[#This Row],[Target Yield Wh]])/Table1[[#This Row],[Target Yield Wh]] * 100</f>
        <v>7.7191060020261739</v>
      </c>
      <c r="K160" s="5">
        <f>SUM(Table1[[#This Row],[Total Yield in Wh]]-Table1[[#This Row],[Target Yield Wh]])</f>
        <v>7467</v>
      </c>
      <c r="L160" s="5">
        <f>Table1[[#This Row],[Total Yield in Wh]]*0.001*0.1</f>
        <v>10.420100000000001</v>
      </c>
      <c r="M160" s="5">
        <f t="shared" ca="1" si="3"/>
        <v>0</v>
      </c>
    </row>
    <row r="161" spans="1:13">
      <c r="A161" s="5">
        <v>2021</v>
      </c>
      <c r="B161" s="5">
        <v>5</v>
      </c>
      <c r="C161" s="4">
        <v>44324</v>
      </c>
      <c r="D161" s="5">
        <v>110769</v>
      </c>
      <c r="E161" s="5">
        <v>96734</v>
      </c>
      <c r="F161" s="5">
        <v>4.54</v>
      </c>
      <c r="G161" s="5">
        <v>51.78</v>
      </c>
      <c r="H161" s="27">
        <f>Table1[[#This Row],[Total Yield in Wh]]*0.001*0.1</f>
        <v>11.076900000000002</v>
      </c>
      <c r="I161" s="5">
        <v>45.22</v>
      </c>
      <c r="J161" s="5">
        <f>(Table1[[#This Row],[Total Yield in Wh]]-Table1[[#This Row],[Target Yield Wh]])/Table1[[#This Row],[Target Yield Wh]] * 100</f>
        <v>14.508859346248476</v>
      </c>
      <c r="K161" s="5">
        <f>SUM(Table1[[#This Row],[Total Yield in Wh]]-Table1[[#This Row],[Target Yield Wh]])</f>
        <v>14035</v>
      </c>
      <c r="L161" s="5">
        <f>Table1[[#This Row],[Total Yield in Wh]]*0.001*0.1</f>
        <v>11.076900000000002</v>
      </c>
      <c r="M161" s="5">
        <f t="shared" ca="1" si="3"/>
        <v>0</v>
      </c>
    </row>
    <row r="162" spans="1:13">
      <c r="A162" s="5">
        <v>2021</v>
      </c>
      <c r="B162" s="5">
        <v>5</v>
      </c>
      <c r="C162" s="4">
        <v>44325</v>
      </c>
      <c r="D162" s="5">
        <v>128550</v>
      </c>
      <c r="E162" s="5">
        <v>96734</v>
      </c>
      <c r="F162" s="5">
        <v>5.26</v>
      </c>
      <c r="G162" s="5">
        <v>60.1</v>
      </c>
      <c r="H162" s="27">
        <f>Table1[[#This Row],[Total Yield in Wh]]*0.001*0.1</f>
        <v>12.855000000000002</v>
      </c>
      <c r="I162" s="5">
        <v>45.22</v>
      </c>
      <c r="J162" s="5">
        <f>(Table1[[#This Row],[Total Yield in Wh]]-Table1[[#This Row],[Target Yield Wh]])/Table1[[#This Row],[Target Yield Wh]] * 100</f>
        <v>32.890193727128</v>
      </c>
      <c r="K162" s="5">
        <f>SUM(Table1[[#This Row],[Total Yield in Wh]]-Table1[[#This Row],[Target Yield Wh]])</f>
        <v>31816</v>
      </c>
      <c r="L162" s="5">
        <f>Table1[[#This Row],[Total Yield in Wh]]*0.001*0.1</f>
        <v>12.855000000000002</v>
      </c>
      <c r="M162" s="5">
        <f t="shared" ca="1" si="3"/>
        <v>0</v>
      </c>
    </row>
    <row r="163" spans="1:13">
      <c r="A163" s="5">
        <v>2021</v>
      </c>
      <c r="B163" s="5">
        <v>5</v>
      </c>
      <c r="C163" s="4">
        <v>44326</v>
      </c>
      <c r="D163" s="5">
        <v>109689</v>
      </c>
      <c r="E163" s="5">
        <v>96734</v>
      </c>
      <c r="F163" s="5">
        <v>4.49</v>
      </c>
      <c r="G163" s="5">
        <v>51.28</v>
      </c>
      <c r="H163" s="27">
        <f>Table1[[#This Row],[Total Yield in Wh]]*0.001*0.1</f>
        <v>10.968900000000001</v>
      </c>
      <c r="I163" s="5">
        <v>45.22</v>
      </c>
      <c r="J163" s="5">
        <f>(Table1[[#This Row],[Total Yield in Wh]]-Table1[[#This Row],[Target Yield Wh]])/Table1[[#This Row],[Target Yield Wh]] * 100</f>
        <v>13.392395641656501</v>
      </c>
      <c r="K163" s="5">
        <f>SUM(Table1[[#This Row],[Total Yield in Wh]]-Table1[[#This Row],[Target Yield Wh]])</f>
        <v>12955</v>
      </c>
      <c r="L163" s="5">
        <f>Table1[[#This Row],[Total Yield in Wh]]*0.001*0.1</f>
        <v>10.968900000000001</v>
      </c>
      <c r="M163" s="5">
        <f t="shared" ca="1" si="3"/>
        <v>0</v>
      </c>
    </row>
    <row r="164" spans="1:13">
      <c r="A164" s="5">
        <v>2021</v>
      </c>
      <c r="B164" s="5">
        <v>5</v>
      </c>
      <c r="C164" s="4">
        <v>44327</v>
      </c>
      <c r="D164" s="5">
        <v>149626</v>
      </c>
      <c r="E164" s="5">
        <v>96734</v>
      </c>
      <c r="F164" s="5">
        <v>6.13</v>
      </c>
      <c r="G164" s="5">
        <v>69.95</v>
      </c>
      <c r="H164" s="27">
        <f>Table1[[#This Row],[Total Yield in Wh]]*0.001*0.1</f>
        <v>14.962600000000002</v>
      </c>
      <c r="I164" s="5">
        <v>45.22</v>
      </c>
      <c r="J164" s="5">
        <f>(Table1[[#This Row],[Total Yield in Wh]]-Table1[[#This Row],[Target Yield Wh]])/Table1[[#This Row],[Target Yield Wh]] * 100</f>
        <v>54.677776169702483</v>
      </c>
      <c r="K164" s="5">
        <f>SUM(Table1[[#This Row],[Total Yield in Wh]]-Table1[[#This Row],[Target Yield Wh]])</f>
        <v>52892</v>
      </c>
      <c r="L164" s="5">
        <f>Table1[[#This Row],[Total Yield in Wh]]*0.001*0.1</f>
        <v>14.962600000000002</v>
      </c>
      <c r="M164" s="5">
        <f t="shared" ca="1" si="3"/>
        <v>0</v>
      </c>
    </row>
    <row r="165" spans="1:13">
      <c r="A165" s="5">
        <v>2021</v>
      </c>
      <c r="B165" s="5">
        <v>5</v>
      </c>
      <c r="C165" s="4">
        <v>44328</v>
      </c>
      <c r="D165" s="5">
        <v>143235</v>
      </c>
      <c r="E165" s="5">
        <v>96734</v>
      </c>
      <c r="F165" s="5">
        <v>5.87</v>
      </c>
      <c r="G165" s="5">
        <v>66.959999999999994</v>
      </c>
      <c r="H165" s="27">
        <f>Table1[[#This Row],[Total Yield in Wh]]*0.001*0.1</f>
        <v>14.323500000000003</v>
      </c>
      <c r="I165" s="5">
        <v>45.22</v>
      </c>
      <c r="J165" s="5">
        <f>(Table1[[#This Row],[Total Yield in Wh]]-Table1[[#This Row],[Target Yield Wh]])/Table1[[#This Row],[Target Yield Wh]] * 100</f>
        <v>48.070998821510535</v>
      </c>
      <c r="K165" s="5">
        <f>SUM(Table1[[#This Row],[Total Yield in Wh]]-Table1[[#This Row],[Target Yield Wh]])</f>
        <v>46501</v>
      </c>
      <c r="L165" s="5">
        <f>Table1[[#This Row],[Total Yield in Wh]]*0.001*0.1</f>
        <v>14.323500000000003</v>
      </c>
      <c r="M165" s="5">
        <f t="shared" ca="1" si="3"/>
        <v>0</v>
      </c>
    </row>
    <row r="166" spans="1:13">
      <c r="A166" s="5">
        <v>2021</v>
      </c>
      <c r="B166" s="5">
        <v>5</v>
      </c>
      <c r="C166" s="4">
        <v>44329</v>
      </c>
      <c r="D166" s="5">
        <v>123397</v>
      </c>
      <c r="E166" s="5">
        <v>96734</v>
      </c>
      <c r="F166" s="5">
        <v>5.05</v>
      </c>
      <c r="G166" s="5">
        <v>57.69</v>
      </c>
      <c r="H166" s="27">
        <f>Table1[[#This Row],[Total Yield in Wh]]*0.001*0.1</f>
        <v>12.339700000000001</v>
      </c>
      <c r="I166" s="5">
        <v>45.22</v>
      </c>
      <c r="J166" s="5">
        <f>(Table1[[#This Row],[Total Yield in Wh]]-Table1[[#This Row],[Target Yield Wh]])/Table1[[#This Row],[Target Yield Wh]] * 100</f>
        <v>27.563214588459072</v>
      </c>
      <c r="K166" s="5">
        <f>SUM(Table1[[#This Row],[Total Yield in Wh]]-Table1[[#This Row],[Target Yield Wh]])</f>
        <v>26663</v>
      </c>
      <c r="L166" s="5">
        <f>Table1[[#This Row],[Total Yield in Wh]]*0.001*0.1</f>
        <v>12.339700000000001</v>
      </c>
      <c r="M166" s="5">
        <f t="shared" ca="1" si="3"/>
        <v>0</v>
      </c>
    </row>
    <row r="167" spans="1:13">
      <c r="A167" s="5">
        <v>2021</v>
      </c>
      <c r="B167" s="5">
        <v>5</v>
      </c>
      <c r="C167" s="4">
        <v>44330</v>
      </c>
      <c r="D167" s="5">
        <v>126668</v>
      </c>
      <c r="E167" s="5">
        <v>96734</v>
      </c>
      <c r="F167" s="5">
        <v>5.19</v>
      </c>
      <c r="G167" s="5">
        <v>59.22</v>
      </c>
      <c r="H167" s="27">
        <f>Table1[[#This Row],[Total Yield in Wh]]*0.001*0.1</f>
        <v>12.666800000000002</v>
      </c>
      <c r="I167" s="5">
        <v>45.22</v>
      </c>
      <c r="J167" s="5">
        <f>(Table1[[#This Row],[Total Yield in Wh]]-Table1[[#This Row],[Target Yield Wh]])/Table1[[#This Row],[Target Yield Wh]] * 100</f>
        <v>30.944652345607544</v>
      </c>
      <c r="K167" s="5">
        <f>SUM(Table1[[#This Row],[Total Yield in Wh]]-Table1[[#This Row],[Target Yield Wh]])</f>
        <v>29934</v>
      </c>
      <c r="L167" s="5">
        <f>Table1[[#This Row],[Total Yield in Wh]]*0.001*0.1</f>
        <v>12.666800000000002</v>
      </c>
      <c r="M167" s="5">
        <f t="shared" ca="1" si="3"/>
        <v>0</v>
      </c>
    </row>
    <row r="168" spans="1:13">
      <c r="A168" s="5">
        <v>2021</v>
      </c>
      <c r="B168" s="5">
        <v>5</v>
      </c>
      <c r="C168" s="4">
        <v>44331</v>
      </c>
      <c r="D168" s="5">
        <v>34953</v>
      </c>
      <c r="E168" s="5">
        <v>96734</v>
      </c>
      <c r="F168" s="5">
        <v>1.43</v>
      </c>
      <c r="G168" s="5">
        <v>16.34</v>
      </c>
      <c r="H168" s="27">
        <f>Table1[[#This Row],[Total Yield in Wh]]*0.001*0.1</f>
        <v>3.4953000000000003</v>
      </c>
      <c r="I168" s="5">
        <v>45.22</v>
      </c>
      <c r="J168" s="5">
        <f>(Table1[[#This Row],[Total Yield in Wh]]-Table1[[#This Row],[Target Yield Wh]])/Table1[[#This Row],[Target Yield Wh]] * 100</f>
        <v>-63.86689271610809</v>
      </c>
      <c r="K168" s="5">
        <f>SUM(Table1[[#This Row],[Total Yield in Wh]]-Table1[[#This Row],[Target Yield Wh]])</f>
        <v>-61781</v>
      </c>
      <c r="L168" s="5">
        <f>Table1[[#This Row],[Total Yield in Wh]]*0.001*0.1</f>
        <v>3.4953000000000003</v>
      </c>
      <c r="M168" s="5">
        <f t="shared" ca="1" si="3"/>
        <v>0</v>
      </c>
    </row>
    <row r="169" spans="1:13">
      <c r="A169" s="5">
        <v>2021</v>
      </c>
      <c r="B169" s="5">
        <v>5</v>
      </c>
      <c r="C169" s="4">
        <v>44332</v>
      </c>
      <c r="D169" s="5">
        <v>100932</v>
      </c>
      <c r="E169" s="5">
        <v>96734</v>
      </c>
      <c r="F169" s="5">
        <v>4.13</v>
      </c>
      <c r="G169" s="5">
        <v>47.19</v>
      </c>
      <c r="H169" s="27">
        <f>Table1[[#This Row],[Total Yield in Wh]]*0.001*0.1</f>
        <v>10.093200000000001</v>
      </c>
      <c r="I169" s="5">
        <v>45.22</v>
      </c>
      <c r="J169" s="5">
        <f>(Table1[[#This Row],[Total Yield in Wh]]-Table1[[#This Row],[Target Yield Wh]])/Table1[[#This Row],[Target Yield Wh]] * 100</f>
        <v>4.3397357702565804</v>
      </c>
      <c r="K169" s="5">
        <f>SUM(Table1[[#This Row],[Total Yield in Wh]]-Table1[[#This Row],[Target Yield Wh]])</f>
        <v>4198</v>
      </c>
      <c r="L169" s="5">
        <f>Table1[[#This Row],[Total Yield in Wh]]*0.001*0.1</f>
        <v>10.093200000000001</v>
      </c>
      <c r="M169" s="5">
        <f t="shared" ca="1" si="3"/>
        <v>0</v>
      </c>
    </row>
    <row r="170" spans="1:13">
      <c r="A170" s="5">
        <v>2021</v>
      </c>
      <c r="B170" s="5">
        <v>5</v>
      </c>
      <c r="C170" s="4">
        <v>44333</v>
      </c>
      <c r="D170" s="5">
        <v>126715</v>
      </c>
      <c r="E170" s="5">
        <v>96734</v>
      </c>
      <c r="F170" s="5">
        <v>5.19</v>
      </c>
      <c r="G170" s="5">
        <v>59.24</v>
      </c>
      <c r="H170" s="27">
        <f>Table1[[#This Row],[Total Yield in Wh]]*0.001*0.1</f>
        <v>12.671500000000002</v>
      </c>
      <c r="I170" s="5">
        <v>45.22</v>
      </c>
      <c r="J170" s="5">
        <f>(Table1[[#This Row],[Total Yield in Wh]]-Table1[[#This Row],[Target Yield Wh]])/Table1[[#This Row],[Target Yield Wh]] * 100</f>
        <v>30.993239192011078</v>
      </c>
      <c r="K170" s="5">
        <f>SUM(Table1[[#This Row],[Total Yield in Wh]]-Table1[[#This Row],[Target Yield Wh]])</f>
        <v>29981</v>
      </c>
      <c r="L170" s="5">
        <f>Table1[[#This Row],[Total Yield in Wh]]*0.001*0.1</f>
        <v>12.671500000000002</v>
      </c>
      <c r="M170" s="5">
        <f t="shared" ca="1" si="3"/>
        <v>0</v>
      </c>
    </row>
    <row r="171" spans="1:13">
      <c r="A171" s="5">
        <v>2021</v>
      </c>
      <c r="B171" s="5">
        <v>5</v>
      </c>
      <c r="C171" s="4">
        <v>44334</v>
      </c>
      <c r="D171" s="5">
        <v>62807</v>
      </c>
      <c r="E171" s="5">
        <v>96734</v>
      </c>
      <c r="F171" s="5">
        <v>2.57</v>
      </c>
      <c r="G171" s="5">
        <v>29.36</v>
      </c>
      <c r="H171" s="27">
        <f>Table1[[#This Row],[Total Yield in Wh]]*0.001*0.1</f>
        <v>6.2807000000000004</v>
      </c>
      <c r="I171" s="5">
        <v>45.22</v>
      </c>
      <c r="J171" s="5">
        <f>(Table1[[#This Row],[Total Yield in Wh]]-Table1[[#This Row],[Target Yield Wh]])/Table1[[#This Row],[Target Yield Wh]] * 100</f>
        <v>-35.072466764529537</v>
      </c>
      <c r="K171" s="5">
        <f>SUM(Table1[[#This Row],[Total Yield in Wh]]-Table1[[#This Row],[Target Yield Wh]])</f>
        <v>-33927</v>
      </c>
      <c r="L171" s="5">
        <f>Table1[[#This Row],[Total Yield in Wh]]*0.001*0.1</f>
        <v>6.2807000000000004</v>
      </c>
      <c r="M171" s="5">
        <f t="shared" ca="1" si="3"/>
        <v>0</v>
      </c>
    </row>
    <row r="172" spans="1:13">
      <c r="A172" s="5">
        <v>2021</v>
      </c>
      <c r="B172" s="5">
        <v>5</v>
      </c>
      <c r="C172" s="4">
        <v>44335</v>
      </c>
      <c r="D172" s="5">
        <v>43566</v>
      </c>
      <c r="E172" s="5">
        <v>96734</v>
      </c>
      <c r="F172" s="5">
        <v>1.78</v>
      </c>
      <c r="G172" s="5">
        <v>20.37</v>
      </c>
      <c r="H172" s="27">
        <f>Table1[[#This Row],[Total Yield in Wh]]*0.001*0.1</f>
        <v>4.3566000000000003</v>
      </c>
      <c r="I172" s="5">
        <v>45.22</v>
      </c>
      <c r="J172" s="5">
        <f>(Table1[[#This Row],[Total Yield in Wh]]-Table1[[#This Row],[Target Yield Wh]])/Table1[[#This Row],[Target Yield Wh]] * 100</f>
        <v>-54.963094671987101</v>
      </c>
      <c r="K172" s="5">
        <f>SUM(Table1[[#This Row],[Total Yield in Wh]]-Table1[[#This Row],[Target Yield Wh]])</f>
        <v>-53168</v>
      </c>
      <c r="L172" s="5">
        <f>Table1[[#This Row],[Total Yield in Wh]]*0.001*0.1</f>
        <v>4.3566000000000003</v>
      </c>
      <c r="M172" s="5">
        <f t="shared" ca="1" si="3"/>
        <v>0</v>
      </c>
    </row>
    <row r="173" spans="1:13">
      <c r="A173" s="5">
        <v>2021</v>
      </c>
      <c r="B173" s="5">
        <v>5</v>
      </c>
      <c r="C173" s="4">
        <v>44336</v>
      </c>
      <c r="D173" s="5">
        <v>73305</v>
      </c>
      <c r="E173" s="5">
        <v>96734</v>
      </c>
      <c r="F173" s="5">
        <v>3</v>
      </c>
      <c r="G173" s="5">
        <v>34.270000000000003</v>
      </c>
      <c r="H173" s="27">
        <f>Table1[[#This Row],[Total Yield in Wh]]*0.001*0.1</f>
        <v>7.3305000000000007</v>
      </c>
      <c r="I173" s="5">
        <v>45.22</v>
      </c>
      <c r="J173" s="5">
        <f>(Table1[[#This Row],[Total Yield in Wh]]-Table1[[#This Row],[Target Yield Wh]])/Table1[[#This Row],[Target Yield Wh]] * 100</f>
        <v>-24.220026050819772</v>
      </c>
      <c r="K173" s="5">
        <f>SUM(Table1[[#This Row],[Total Yield in Wh]]-Table1[[#This Row],[Target Yield Wh]])</f>
        <v>-23429</v>
      </c>
      <c r="L173" s="5">
        <f>Table1[[#This Row],[Total Yield in Wh]]*0.001*0.1</f>
        <v>7.3305000000000007</v>
      </c>
      <c r="M173" s="5">
        <f t="shared" ca="1" si="3"/>
        <v>0</v>
      </c>
    </row>
    <row r="174" spans="1:13">
      <c r="A174" s="5">
        <v>2021</v>
      </c>
      <c r="B174" s="5">
        <v>5</v>
      </c>
      <c r="C174" s="4">
        <v>44337</v>
      </c>
      <c r="D174" s="5">
        <v>45149</v>
      </c>
      <c r="E174" s="5">
        <v>96734</v>
      </c>
      <c r="F174" s="5">
        <v>1.85</v>
      </c>
      <c r="G174" s="5">
        <v>21.11</v>
      </c>
      <c r="H174" s="27">
        <f>Table1[[#This Row],[Total Yield in Wh]]*0.001*0.1</f>
        <v>4.5148999999999999</v>
      </c>
      <c r="I174" s="5">
        <v>45.22</v>
      </c>
      <c r="J174" s="5">
        <f>(Table1[[#This Row],[Total Yield in Wh]]-Table1[[#This Row],[Target Yield Wh]])/Table1[[#This Row],[Target Yield Wh]] * 100</f>
        <v>-53.326648334608308</v>
      </c>
      <c r="K174" s="5">
        <f>SUM(Table1[[#This Row],[Total Yield in Wh]]-Table1[[#This Row],[Target Yield Wh]])</f>
        <v>-51585</v>
      </c>
      <c r="L174" s="5">
        <f>Table1[[#This Row],[Total Yield in Wh]]*0.001*0.1</f>
        <v>4.5148999999999999</v>
      </c>
      <c r="M174" s="5">
        <f t="shared" ca="1" si="3"/>
        <v>0</v>
      </c>
    </row>
    <row r="175" spans="1:13">
      <c r="A175" s="5">
        <v>2021</v>
      </c>
      <c r="B175" s="5">
        <v>5</v>
      </c>
      <c r="C175" s="4">
        <v>44338</v>
      </c>
      <c r="D175" s="5">
        <v>78319</v>
      </c>
      <c r="E175" s="5">
        <v>96734</v>
      </c>
      <c r="F175" s="5">
        <v>3.21</v>
      </c>
      <c r="G175" s="5">
        <v>36.61</v>
      </c>
      <c r="H175" s="27">
        <f>Table1[[#This Row],[Total Yield in Wh]]*0.001*0.1</f>
        <v>7.831900000000001</v>
      </c>
      <c r="I175" s="5">
        <v>45.22</v>
      </c>
      <c r="J175" s="5">
        <f>(Table1[[#This Row],[Total Yield in Wh]]-Table1[[#This Row],[Target Yield Wh]])/Table1[[#This Row],[Target Yield Wh]] * 100</f>
        <v>-19.036739925982591</v>
      </c>
      <c r="K175" s="5">
        <f>SUM(Table1[[#This Row],[Total Yield in Wh]]-Table1[[#This Row],[Target Yield Wh]])</f>
        <v>-18415</v>
      </c>
      <c r="L175" s="5">
        <f>Table1[[#This Row],[Total Yield in Wh]]*0.001*0.1</f>
        <v>7.831900000000001</v>
      </c>
      <c r="M175" s="5">
        <f t="shared" ca="1" si="3"/>
        <v>0</v>
      </c>
    </row>
    <row r="176" spans="1:13">
      <c r="A176" s="5">
        <v>2021</v>
      </c>
      <c r="B176" s="5">
        <v>5</v>
      </c>
      <c r="C176" s="4">
        <v>44339</v>
      </c>
      <c r="D176" s="5">
        <v>38200</v>
      </c>
      <c r="E176" s="5">
        <v>96734</v>
      </c>
      <c r="F176" s="5">
        <v>1.56</v>
      </c>
      <c r="G176" s="5">
        <v>17.86</v>
      </c>
      <c r="H176" s="27">
        <f>Table1[[#This Row],[Total Yield in Wh]]*0.001*0.1</f>
        <v>3.8200000000000003</v>
      </c>
      <c r="I176" s="5">
        <v>45.22</v>
      </c>
      <c r="J176" s="5">
        <f>(Table1[[#This Row],[Total Yield in Wh]]-Table1[[#This Row],[Target Yield Wh]])/Table1[[#This Row],[Target Yield Wh]] * 100</f>
        <v>-60.510265263506113</v>
      </c>
      <c r="K176" s="5">
        <f>SUM(Table1[[#This Row],[Total Yield in Wh]]-Table1[[#This Row],[Target Yield Wh]])</f>
        <v>-58534</v>
      </c>
      <c r="L176" s="5">
        <f>Table1[[#This Row],[Total Yield in Wh]]*0.001*0.1</f>
        <v>3.8200000000000003</v>
      </c>
      <c r="M176" s="5">
        <f t="shared" ca="1" si="3"/>
        <v>0</v>
      </c>
    </row>
    <row r="177" spans="1:13">
      <c r="A177" s="5">
        <v>2021</v>
      </c>
      <c r="B177" s="5">
        <v>5</v>
      </c>
      <c r="C177" s="4">
        <v>44340</v>
      </c>
      <c r="D177" s="5">
        <v>53479</v>
      </c>
      <c r="E177" s="5">
        <v>96734</v>
      </c>
      <c r="F177" s="5">
        <v>2.19</v>
      </c>
      <c r="G177" s="5">
        <v>25</v>
      </c>
      <c r="H177" s="27">
        <f>Table1[[#This Row],[Total Yield in Wh]]*0.001*0.1</f>
        <v>5.3479000000000001</v>
      </c>
      <c r="I177" s="5">
        <v>45.22</v>
      </c>
      <c r="J177" s="5">
        <f>(Table1[[#This Row],[Total Yield in Wh]]-Table1[[#This Row],[Target Yield Wh]])/Table1[[#This Row],[Target Yield Wh]] * 100</f>
        <v>-44.71540513159799</v>
      </c>
      <c r="K177" s="5">
        <f>SUM(Table1[[#This Row],[Total Yield in Wh]]-Table1[[#This Row],[Target Yield Wh]])</f>
        <v>-43255</v>
      </c>
      <c r="L177" s="5">
        <f>Table1[[#This Row],[Total Yield in Wh]]*0.001*0.1</f>
        <v>5.3479000000000001</v>
      </c>
      <c r="M177" s="5">
        <f t="shared" ca="1" si="3"/>
        <v>0</v>
      </c>
    </row>
    <row r="178" spans="1:13">
      <c r="A178" s="5">
        <v>2021</v>
      </c>
      <c r="B178" s="5">
        <v>5</v>
      </c>
      <c r="C178" s="4">
        <v>44341</v>
      </c>
      <c r="D178" s="5">
        <v>44664</v>
      </c>
      <c r="E178" s="5">
        <v>96734</v>
      </c>
      <c r="F178" s="5">
        <v>1.83</v>
      </c>
      <c r="G178" s="5">
        <v>20.88</v>
      </c>
      <c r="H178" s="27">
        <f>Table1[[#This Row],[Total Yield in Wh]]*0.001*0.1</f>
        <v>4.4664000000000001</v>
      </c>
      <c r="I178" s="5">
        <v>45.22</v>
      </c>
      <c r="J178" s="5">
        <f>(Table1[[#This Row],[Total Yield in Wh]]-Table1[[#This Row],[Target Yield Wh]])/Table1[[#This Row],[Target Yield Wh]] * 100</f>
        <v>-53.828023238985253</v>
      </c>
      <c r="K178" s="5">
        <f>SUM(Table1[[#This Row],[Total Yield in Wh]]-Table1[[#This Row],[Target Yield Wh]])</f>
        <v>-52070</v>
      </c>
      <c r="L178" s="5">
        <f>Table1[[#This Row],[Total Yield in Wh]]*0.001*0.1</f>
        <v>4.4664000000000001</v>
      </c>
      <c r="M178" s="5">
        <f t="shared" ca="1" si="3"/>
        <v>0</v>
      </c>
    </row>
    <row r="179" spans="1:13">
      <c r="A179" s="5">
        <v>2021</v>
      </c>
      <c r="B179" s="5">
        <v>5</v>
      </c>
      <c r="C179" s="4">
        <v>44342</v>
      </c>
      <c r="D179" s="5">
        <v>65726</v>
      </c>
      <c r="E179" s="5">
        <v>96734</v>
      </c>
      <c r="F179" s="5">
        <v>2.69</v>
      </c>
      <c r="G179" s="5">
        <v>30.73</v>
      </c>
      <c r="H179" s="27">
        <f>Table1[[#This Row],[Total Yield in Wh]]*0.001*0.1</f>
        <v>6.5726000000000004</v>
      </c>
      <c r="I179" s="5">
        <v>45.22</v>
      </c>
      <c r="J179" s="5">
        <f>(Table1[[#This Row],[Total Yield in Wh]]-Table1[[#This Row],[Target Yield Wh]])/Table1[[#This Row],[Target Yield Wh]] * 100</f>
        <v>-32.054913474062893</v>
      </c>
      <c r="K179" s="5">
        <f>SUM(Table1[[#This Row],[Total Yield in Wh]]-Table1[[#This Row],[Target Yield Wh]])</f>
        <v>-31008</v>
      </c>
      <c r="L179" s="5">
        <f>Table1[[#This Row],[Total Yield in Wh]]*0.001*0.1</f>
        <v>6.5726000000000004</v>
      </c>
      <c r="M179" s="5">
        <f t="shared" ca="1" si="3"/>
        <v>0</v>
      </c>
    </row>
    <row r="180" spans="1:13">
      <c r="A180" s="5">
        <v>2021</v>
      </c>
      <c r="B180" s="5">
        <v>5</v>
      </c>
      <c r="C180" s="4">
        <v>44343</v>
      </c>
      <c r="D180" s="5">
        <v>10572</v>
      </c>
      <c r="E180" s="5">
        <v>96734</v>
      </c>
      <c r="F180" s="5">
        <v>0.43</v>
      </c>
      <c r="G180" s="5">
        <v>4.9400000000000004</v>
      </c>
      <c r="H180" s="27">
        <f>Table1[[#This Row],[Total Yield in Wh]]*0.001*0.1</f>
        <v>1.0572000000000001</v>
      </c>
      <c r="I180" s="5">
        <v>45.22</v>
      </c>
      <c r="J180" s="5">
        <f>(Table1[[#This Row],[Total Yield in Wh]]-Table1[[#This Row],[Target Yield Wh]])/Table1[[#This Row],[Target Yield Wh]] * 100</f>
        <v>-89.071060847271895</v>
      </c>
      <c r="K180" s="5">
        <f>SUM(Table1[[#This Row],[Total Yield in Wh]]-Table1[[#This Row],[Target Yield Wh]])</f>
        <v>-86162</v>
      </c>
      <c r="L180" s="5">
        <f>Table1[[#This Row],[Total Yield in Wh]]*0.001*0.1</f>
        <v>1.0572000000000001</v>
      </c>
      <c r="M180" s="5">
        <f t="shared" ca="1" si="3"/>
        <v>0</v>
      </c>
    </row>
    <row r="181" spans="1:13">
      <c r="A181" s="5">
        <v>2021</v>
      </c>
      <c r="B181" s="5">
        <v>5</v>
      </c>
      <c r="C181" s="4">
        <v>44344</v>
      </c>
      <c r="D181" s="5">
        <v>12356</v>
      </c>
      <c r="E181" s="5">
        <v>96743</v>
      </c>
      <c r="F181" s="5">
        <v>0.51</v>
      </c>
      <c r="G181" s="5">
        <v>5.78</v>
      </c>
      <c r="H181" s="27">
        <f>Table1[[#This Row],[Total Yield in Wh]]*0.001*0.1</f>
        <v>1.2356</v>
      </c>
      <c r="I181" s="5">
        <v>45.22</v>
      </c>
      <c r="J181" s="5">
        <f>(Table1[[#This Row],[Total Yield in Wh]]-Table1[[#This Row],[Target Yield Wh]])/Table1[[#This Row],[Target Yield Wh]] * 100</f>
        <v>-87.22801649731764</v>
      </c>
      <c r="K181" s="5">
        <f>SUM(Table1[[#This Row],[Total Yield in Wh]]-Table1[[#This Row],[Target Yield Wh]])</f>
        <v>-84387</v>
      </c>
      <c r="L181" s="5">
        <f>Table1[[#This Row],[Total Yield in Wh]]*0.001*0.1</f>
        <v>1.2356</v>
      </c>
      <c r="M181" s="5">
        <f t="shared" ca="1" si="3"/>
        <v>0</v>
      </c>
    </row>
    <row r="182" spans="1:13">
      <c r="A182" s="5">
        <v>2021</v>
      </c>
      <c r="B182" s="5">
        <v>5</v>
      </c>
      <c r="C182" s="4">
        <v>44345</v>
      </c>
      <c r="D182" s="5">
        <v>71915</v>
      </c>
      <c r="E182" s="5">
        <v>96734</v>
      </c>
      <c r="F182" s="5">
        <v>2.94</v>
      </c>
      <c r="G182" s="5">
        <v>33.619999999999997</v>
      </c>
      <c r="H182" s="27">
        <f>Table1[[#This Row],[Total Yield in Wh]]*0.001*0.1</f>
        <v>7.1915000000000013</v>
      </c>
      <c r="I182" s="5">
        <v>45.22</v>
      </c>
      <c r="J182" s="5">
        <f>(Table1[[#This Row],[Total Yield in Wh]]-Table1[[#This Row],[Target Yield Wh]])/Table1[[#This Row],[Target Yield Wh]] * 100</f>
        <v>-25.656956189137219</v>
      </c>
      <c r="K182" s="5">
        <f>SUM(Table1[[#This Row],[Total Yield in Wh]]-Table1[[#This Row],[Target Yield Wh]])</f>
        <v>-24819</v>
      </c>
      <c r="L182" s="5">
        <f>Table1[[#This Row],[Total Yield in Wh]]*0.001*0.1</f>
        <v>7.1915000000000013</v>
      </c>
      <c r="M182" s="5">
        <f t="shared" ca="1" si="3"/>
        <v>0</v>
      </c>
    </row>
    <row r="183" spans="1:13">
      <c r="A183" s="5">
        <v>2021</v>
      </c>
      <c r="B183" s="5">
        <v>5</v>
      </c>
      <c r="C183" s="4">
        <v>44346</v>
      </c>
      <c r="D183" s="5">
        <v>59232</v>
      </c>
      <c r="E183" s="5">
        <v>96734</v>
      </c>
      <c r="F183" s="5">
        <v>2.4300000000000002</v>
      </c>
      <c r="G183" s="5">
        <v>27.69</v>
      </c>
      <c r="H183" s="27">
        <f>Table1[[#This Row],[Total Yield in Wh]]*0.001*0.1</f>
        <v>5.9232000000000005</v>
      </c>
      <c r="I183" s="5">
        <v>45.22</v>
      </c>
      <c r="J183" s="5">
        <f>(Table1[[#This Row],[Total Yield in Wh]]-Table1[[#This Row],[Target Yield Wh]])/Table1[[#This Row],[Target Yield Wh]] * 100</f>
        <v>-38.768168379266854</v>
      </c>
      <c r="K183" s="5">
        <f>SUM(Table1[[#This Row],[Total Yield in Wh]]-Table1[[#This Row],[Target Yield Wh]])</f>
        <v>-37502</v>
      </c>
      <c r="L183" s="5">
        <f>Table1[[#This Row],[Total Yield in Wh]]*0.001*0.1</f>
        <v>5.9232000000000005</v>
      </c>
      <c r="M183" s="5">
        <f t="shared" ca="1" si="3"/>
        <v>0</v>
      </c>
    </row>
    <row r="184" spans="1:13">
      <c r="A184" s="5">
        <v>2021</v>
      </c>
      <c r="B184" s="5">
        <v>5</v>
      </c>
      <c r="C184" s="4">
        <v>44347</v>
      </c>
      <c r="D184" s="5">
        <v>61742</v>
      </c>
      <c r="E184" s="5">
        <v>96734</v>
      </c>
      <c r="F184" s="5">
        <v>2.5299999999999998</v>
      </c>
      <c r="G184" s="5">
        <v>28.86</v>
      </c>
      <c r="H184" s="27">
        <f>Table1[[#This Row],[Total Yield in Wh]]*0.001*0.1</f>
        <v>6.1742000000000008</v>
      </c>
      <c r="I184" s="5">
        <v>45.22</v>
      </c>
      <c r="J184" s="5">
        <f>(Table1[[#This Row],[Total Yield in Wh]]-Table1[[#This Row],[Target Yield Wh]])/Table1[[#This Row],[Target Yield Wh]] * 100</f>
        <v>-36.173424028779955</v>
      </c>
      <c r="K184" s="5">
        <f>SUM(Table1[[#This Row],[Total Yield in Wh]]-Table1[[#This Row],[Target Yield Wh]])</f>
        <v>-34992</v>
      </c>
      <c r="L184" s="5">
        <f>Table1[[#This Row],[Total Yield in Wh]]*0.001*0.1</f>
        <v>6.1742000000000008</v>
      </c>
      <c r="M184" s="5">
        <f t="shared" ca="1" si="3"/>
        <v>0</v>
      </c>
    </row>
    <row r="185" spans="1:13">
      <c r="A185" s="5">
        <v>2021</v>
      </c>
      <c r="B185" s="5">
        <v>6</v>
      </c>
      <c r="C185" s="4">
        <v>44348</v>
      </c>
      <c r="D185" s="5">
        <v>64551</v>
      </c>
      <c r="E185" s="5">
        <v>99959</v>
      </c>
      <c r="F185" s="5">
        <v>2.64</v>
      </c>
      <c r="G185" s="5">
        <v>30.18</v>
      </c>
      <c r="H185" s="27">
        <f>Table1[[#This Row],[Total Yield in Wh]]*0.001*0.1</f>
        <v>6.4551000000000007</v>
      </c>
      <c r="I185" s="5">
        <v>46.73</v>
      </c>
      <c r="J185" s="5">
        <f>(Table1[[#This Row],[Total Yield in Wh]]-Table1[[#This Row],[Target Yield Wh]])/Table1[[#This Row],[Target Yield Wh]] * 100</f>
        <v>-35.422523234526153</v>
      </c>
      <c r="K185" s="5">
        <f>SUM(Table1[[#This Row],[Total Yield in Wh]]-Table1[[#This Row],[Target Yield Wh]])</f>
        <v>-35408</v>
      </c>
      <c r="L185" s="5">
        <f>Table1[[#This Row],[Total Yield in Wh]]*0.001*0.1</f>
        <v>6.4551000000000007</v>
      </c>
      <c r="M185" s="5">
        <f t="shared" ca="1" si="3"/>
        <v>0</v>
      </c>
    </row>
    <row r="186" spans="1:13">
      <c r="A186" s="5">
        <v>2021</v>
      </c>
      <c r="B186" s="5">
        <v>6</v>
      </c>
      <c r="C186" s="4">
        <v>44349</v>
      </c>
      <c r="D186" s="5">
        <v>125139</v>
      </c>
      <c r="E186" s="5">
        <v>99959</v>
      </c>
      <c r="F186" s="5">
        <v>5.12</v>
      </c>
      <c r="G186" s="5">
        <v>58.5</v>
      </c>
      <c r="H186" s="27">
        <f>Table1[[#This Row],[Total Yield in Wh]]*0.001*0.1</f>
        <v>12.5139</v>
      </c>
      <c r="I186" s="5">
        <v>46.73</v>
      </c>
      <c r="J186" s="5">
        <f>(Table1[[#This Row],[Total Yield in Wh]]-Table1[[#This Row],[Target Yield Wh]])/Table1[[#This Row],[Target Yield Wh]] * 100</f>
        <v>25.19032803449414</v>
      </c>
      <c r="K186" s="5">
        <f>SUM(Table1[[#This Row],[Total Yield in Wh]]-Table1[[#This Row],[Target Yield Wh]])</f>
        <v>25180</v>
      </c>
      <c r="L186" s="5">
        <f>Table1[[#This Row],[Total Yield in Wh]]*0.001*0.1</f>
        <v>12.5139</v>
      </c>
      <c r="M186" s="5">
        <f t="shared" ca="1" si="3"/>
        <v>0</v>
      </c>
    </row>
    <row r="187" spans="1:13">
      <c r="A187" s="5">
        <v>2021</v>
      </c>
      <c r="B187" s="5">
        <v>6</v>
      </c>
      <c r="C187" s="4">
        <v>44350</v>
      </c>
      <c r="D187" s="5">
        <v>132316</v>
      </c>
      <c r="E187" s="5">
        <v>99959</v>
      </c>
      <c r="F187" s="5">
        <v>5.42</v>
      </c>
      <c r="G187" s="5">
        <v>61.86</v>
      </c>
      <c r="H187" s="27">
        <f>Table1[[#This Row],[Total Yield in Wh]]*0.001*0.1</f>
        <v>13.2316</v>
      </c>
      <c r="I187" s="5">
        <v>46.73</v>
      </c>
      <c r="J187" s="5">
        <f>(Table1[[#This Row],[Total Yield in Wh]]-Table1[[#This Row],[Target Yield Wh]])/Table1[[#This Row],[Target Yield Wh]] * 100</f>
        <v>32.370271811442692</v>
      </c>
      <c r="K187" s="5">
        <f>SUM(Table1[[#This Row],[Total Yield in Wh]]-Table1[[#This Row],[Target Yield Wh]])</f>
        <v>32357</v>
      </c>
      <c r="L187" s="5">
        <f>Table1[[#This Row],[Total Yield in Wh]]*0.001*0.1</f>
        <v>13.2316</v>
      </c>
      <c r="M187" s="5">
        <f t="shared" ca="1" si="3"/>
        <v>0</v>
      </c>
    </row>
    <row r="188" spans="1:13">
      <c r="A188" s="5">
        <v>2021</v>
      </c>
      <c r="B188" s="5">
        <v>6</v>
      </c>
      <c r="C188" s="4">
        <v>44351</v>
      </c>
      <c r="D188" s="5">
        <v>125185</v>
      </c>
      <c r="E188" s="5">
        <v>99959</v>
      </c>
      <c r="F188" s="5">
        <v>5.13</v>
      </c>
      <c r="G188" s="5">
        <v>58.52</v>
      </c>
      <c r="H188" s="27">
        <f>Table1[[#This Row],[Total Yield in Wh]]*0.001*0.1</f>
        <v>12.518500000000001</v>
      </c>
      <c r="I188" s="5">
        <v>46.73</v>
      </c>
      <c r="J188" s="5">
        <f>(Table1[[#This Row],[Total Yield in Wh]]-Table1[[#This Row],[Target Yield Wh]])/Table1[[#This Row],[Target Yield Wh]] * 100</f>
        <v>25.236346902229918</v>
      </c>
      <c r="K188" s="5">
        <f>SUM(Table1[[#This Row],[Total Yield in Wh]]-Table1[[#This Row],[Target Yield Wh]])</f>
        <v>25226</v>
      </c>
      <c r="L188" s="5">
        <f>Table1[[#This Row],[Total Yield in Wh]]*0.001*0.1</f>
        <v>12.518500000000001</v>
      </c>
      <c r="M188" s="5">
        <f t="shared" ca="1" si="3"/>
        <v>0</v>
      </c>
    </row>
    <row r="189" spans="1:13">
      <c r="A189" s="5">
        <v>2021</v>
      </c>
      <c r="B189" s="5">
        <v>6</v>
      </c>
      <c r="C189" s="4">
        <v>44352</v>
      </c>
      <c r="D189" s="5">
        <v>131007</v>
      </c>
      <c r="E189" s="5">
        <v>99959</v>
      </c>
      <c r="F189" s="5">
        <v>5.36</v>
      </c>
      <c r="G189" s="5">
        <v>61.25</v>
      </c>
      <c r="H189" s="27">
        <f>Table1[[#This Row],[Total Yield in Wh]]*0.001*0.1</f>
        <v>13.100700000000002</v>
      </c>
      <c r="I189" s="5">
        <v>46.73</v>
      </c>
      <c r="J189" s="5">
        <f>(Table1[[#This Row],[Total Yield in Wh]]-Table1[[#This Row],[Target Yield Wh]])/Table1[[#This Row],[Target Yield Wh]] * 100</f>
        <v>31.060734901309537</v>
      </c>
      <c r="K189" s="5">
        <f>SUM(Table1[[#This Row],[Total Yield in Wh]]-Table1[[#This Row],[Target Yield Wh]])</f>
        <v>31048</v>
      </c>
      <c r="L189" s="5">
        <f>Table1[[#This Row],[Total Yield in Wh]]*0.001*0.1</f>
        <v>13.100700000000002</v>
      </c>
      <c r="M189" s="5">
        <f t="shared" ca="1" si="3"/>
        <v>0</v>
      </c>
    </row>
    <row r="190" spans="1:13">
      <c r="A190" s="5">
        <v>2021</v>
      </c>
      <c r="B190" s="5">
        <v>6</v>
      </c>
      <c r="C190" s="4">
        <v>44353</v>
      </c>
      <c r="D190" s="5">
        <v>114973</v>
      </c>
      <c r="E190" s="5">
        <v>99959</v>
      </c>
      <c r="F190" s="5">
        <v>4.71</v>
      </c>
      <c r="G190" s="5">
        <v>53.75</v>
      </c>
      <c r="H190" s="27">
        <f>Table1[[#This Row],[Total Yield in Wh]]*0.001*0.1</f>
        <v>11.497300000000001</v>
      </c>
      <c r="I190" s="5">
        <v>46.73</v>
      </c>
      <c r="J190" s="5">
        <f>(Table1[[#This Row],[Total Yield in Wh]]-Table1[[#This Row],[Target Yield Wh]])/Table1[[#This Row],[Target Yield Wh]] * 100</f>
        <v>15.020158264888606</v>
      </c>
      <c r="K190" s="5">
        <f>SUM(Table1[[#This Row],[Total Yield in Wh]]-Table1[[#This Row],[Target Yield Wh]])</f>
        <v>15014</v>
      </c>
      <c r="L190" s="5">
        <f>Table1[[#This Row],[Total Yield in Wh]]*0.001*0.1</f>
        <v>11.497300000000001</v>
      </c>
      <c r="M190" s="5">
        <f t="shared" ca="1" si="3"/>
        <v>0</v>
      </c>
    </row>
    <row r="191" spans="1:13">
      <c r="A191" s="5">
        <v>2021</v>
      </c>
      <c r="B191" s="5">
        <v>6</v>
      </c>
      <c r="C191" s="4">
        <v>44354</v>
      </c>
      <c r="D191" s="5">
        <v>72281</v>
      </c>
      <c r="E191" s="5">
        <v>99959</v>
      </c>
      <c r="F191" s="5">
        <v>2.96</v>
      </c>
      <c r="G191" s="5">
        <v>33.79</v>
      </c>
      <c r="H191" s="27">
        <f>Table1[[#This Row],[Total Yield in Wh]]*0.001*0.1</f>
        <v>7.2281000000000013</v>
      </c>
      <c r="I191" s="5">
        <v>46.73</v>
      </c>
      <c r="J191" s="5">
        <f>(Table1[[#This Row],[Total Yield in Wh]]-Table1[[#This Row],[Target Yield Wh]])/Table1[[#This Row],[Target Yield Wh]] * 100</f>
        <v>-27.689352634580178</v>
      </c>
      <c r="K191" s="5">
        <f>SUM(Table1[[#This Row],[Total Yield in Wh]]-Table1[[#This Row],[Target Yield Wh]])</f>
        <v>-27678</v>
      </c>
      <c r="L191" s="5">
        <f>Table1[[#This Row],[Total Yield in Wh]]*0.001*0.1</f>
        <v>7.2281000000000013</v>
      </c>
      <c r="M191" s="5">
        <f t="shared" ca="1" si="3"/>
        <v>0</v>
      </c>
    </row>
    <row r="192" spans="1:13">
      <c r="A192" s="5">
        <v>2021</v>
      </c>
      <c r="B192" s="5">
        <v>6</v>
      </c>
      <c r="C192" s="4">
        <v>44355</v>
      </c>
      <c r="D192" s="5">
        <v>116510</v>
      </c>
      <c r="E192" s="5">
        <v>99959</v>
      </c>
      <c r="F192" s="5">
        <v>4.7699999999999996</v>
      </c>
      <c r="G192" s="5">
        <v>54.47</v>
      </c>
      <c r="H192" s="27">
        <f>Table1[[#This Row],[Total Yield in Wh]]*0.001*0.1</f>
        <v>11.651000000000002</v>
      </c>
      <c r="I192" s="5">
        <v>46.73</v>
      </c>
      <c r="J192" s="5">
        <f>(Table1[[#This Row],[Total Yield in Wh]]-Table1[[#This Row],[Target Yield Wh]])/Table1[[#This Row],[Target Yield Wh]] * 100</f>
        <v>16.557788693364277</v>
      </c>
      <c r="K192" s="5">
        <f>SUM(Table1[[#This Row],[Total Yield in Wh]]-Table1[[#This Row],[Target Yield Wh]])</f>
        <v>16551</v>
      </c>
      <c r="L192" s="5">
        <f>Table1[[#This Row],[Total Yield in Wh]]*0.001*0.1</f>
        <v>11.651000000000002</v>
      </c>
      <c r="M192" s="5">
        <f t="shared" ca="1" si="3"/>
        <v>0</v>
      </c>
    </row>
    <row r="193" spans="1:13">
      <c r="A193" s="5">
        <v>2021</v>
      </c>
      <c r="B193" s="5">
        <v>6</v>
      </c>
      <c r="C193" s="4">
        <v>44356</v>
      </c>
      <c r="D193" s="5">
        <v>121117</v>
      </c>
      <c r="E193" s="5">
        <v>99959</v>
      </c>
      <c r="F193" s="5">
        <v>4.96</v>
      </c>
      <c r="G193" s="5">
        <v>56.62</v>
      </c>
      <c r="H193" s="27">
        <f>Table1[[#This Row],[Total Yield in Wh]]*0.001*0.1</f>
        <v>12.111700000000001</v>
      </c>
      <c r="I193" s="5">
        <v>46.73</v>
      </c>
      <c r="J193" s="5">
        <f>(Table1[[#This Row],[Total Yield in Wh]]-Table1[[#This Row],[Target Yield Wh]])/Table1[[#This Row],[Target Yield Wh]] * 100</f>
        <v>21.166678338118629</v>
      </c>
      <c r="K193" s="5">
        <f>SUM(Table1[[#This Row],[Total Yield in Wh]]-Table1[[#This Row],[Target Yield Wh]])</f>
        <v>21158</v>
      </c>
      <c r="L193" s="5">
        <f>Table1[[#This Row],[Total Yield in Wh]]*0.001*0.1</f>
        <v>12.111700000000001</v>
      </c>
      <c r="M193" s="5">
        <f t="shared" ca="1" si="3"/>
        <v>0</v>
      </c>
    </row>
    <row r="194" spans="1:13">
      <c r="A194" s="5">
        <v>2021</v>
      </c>
      <c r="B194" s="5">
        <v>6</v>
      </c>
      <c r="C194" s="4">
        <v>44357</v>
      </c>
      <c r="D194" s="5">
        <v>126791</v>
      </c>
      <c r="E194" s="5">
        <v>99959</v>
      </c>
      <c r="F194" s="5">
        <v>5.19</v>
      </c>
      <c r="G194" s="5">
        <v>59.27</v>
      </c>
      <c r="H194" s="27">
        <f>Table1[[#This Row],[Total Yield in Wh]]*0.001*0.1</f>
        <v>12.6791</v>
      </c>
      <c r="I194" s="5">
        <v>46.73</v>
      </c>
      <c r="J194" s="5">
        <f>(Table1[[#This Row],[Total Yield in Wh]]-Table1[[#This Row],[Target Yield Wh]])/Table1[[#This Row],[Target Yield Wh]] * 100</f>
        <v>26.843005632309247</v>
      </c>
      <c r="K194" s="5">
        <f>SUM(Table1[[#This Row],[Total Yield in Wh]]-Table1[[#This Row],[Target Yield Wh]])</f>
        <v>26832</v>
      </c>
      <c r="L194" s="5">
        <f>Table1[[#This Row],[Total Yield in Wh]]*0.001*0.1</f>
        <v>12.6791</v>
      </c>
      <c r="M194" s="5">
        <f t="shared" ca="1" si="3"/>
        <v>0</v>
      </c>
    </row>
    <row r="195" spans="1:13">
      <c r="A195" s="5">
        <v>2021</v>
      </c>
      <c r="B195" s="5">
        <v>6</v>
      </c>
      <c r="C195" s="4">
        <v>44358</v>
      </c>
      <c r="D195" s="5">
        <v>88219</v>
      </c>
      <c r="E195" s="5">
        <v>99959</v>
      </c>
      <c r="F195" s="5">
        <v>3.61</v>
      </c>
      <c r="G195" s="5">
        <v>41.24</v>
      </c>
      <c r="H195" s="27">
        <f>Table1[[#This Row],[Total Yield in Wh]]*0.001*0.1</f>
        <v>8.8219000000000012</v>
      </c>
      <c r="I195" s="5">
        <v>46.73</v>
      </c>
      <c r="J195" s="5">
        <f>(Table1[[#This Row],[Total Yield in Wh]]-Table1[[#This Row],[Target Yield Wh]])/Table1[[#This Row],[Target Yield Wh]] * 100</f>
        <v>-11.744815374303466</v>
      </c>
      <c r="K195" s="5">
        <f>SUM(Table1[[#This Row],[Total Yield in Wh]]-Table1[[#This Row],[Target Yield Wh]])</f>
        <v>-11740</v>
      </c>
      <c r="L195" s="5">
        <f>Table1[[#This Row],[Total Yield in Wh]]*0.001*0.1</f>
        <v>8.8219000000000012</v>
      </c>
      <c r="M195" s="5">
        <f t="shared" ca="1" si="3"/>
        <v>0</v>
      </c>
    </row>
    <row r="196" spans="1:13">
      <c r="A196" s="5">
        <v>2021</v>
      </c>
      <c r="B196" s="5">
        <v>6</v>
      </c>
      <c r="C196" s="4">
        <v>44359</v>
      </c>
      <c r="D196" s="5">
        <v>127659</v>
      </c>
      <c r="E196" s="5">
        <v>99959</v>
      </c>
      <c r="F196" s="5">
        <v>5.23</v>
      </c>
      <c r="G196" s="5">
        <v>59.68</v>
      </c>
      <c r="H196" s="27">
        <f>Table1[[#This Row],[Total Yield in Wh]]*0.001*0.1</f>
        <v>12.765900000000002</v>
      </c>
      <c r="I196" s="5">
        <v>46.73</v>
      </c>
      <c r="J196" s="5">
        <f>(Table1[[#This Row],[Total Yield in Wh]]-Table1[[#This Row],[Target Yield Wh]])/Table1[[#This Row],[Target Yield Wh]] * 100</f>
        <v>27.711361658279891</v>
      </c>
      <c r="K196" s="5">
        <f>SUM(Table1[[#This Row],[Total Yield in Wh]]-Table1[[#This Row],[Target Yield Wh]])</f>
        <v>27700</v>
      </c>
      <c r="L196" s="5">
        <f>Table1[[#This Row],[Total Yield in Wh]]*0.001*0.1</f>
        <v>12.765900000000002</v>
      </c>
      <c r="M196" s="5">
        <f t="shared" ca="1" si="3"/>
        <v>0</v>
      </c>
    </row>
    <row r="197" spans="1:13">
      <c r="A197" s="5">
        <v>2021</v>
      </c>
      <c r="B197" s="5">
        <v>6</v>
      </c>
      <c r="C197" s="4">
        <v>44360</v>
      </c>
      <c r="D197" s="5">
        <v>130869</v>
      </c>
      <c r="E197" s="5">
        <v>99959</v>
      </c>
      <c r="F197" s="5">
        <v>5.36</v>
      </c>
      <c r="G197" s="5">
        <v>61.18</v>
      </c>
      <c r="H197" s="27">
        <f>Table1[[#This Row],[Total Yield in Wh]]*0.001*0.1</f>
        <v>13.0869</v>
      </c>
      <c r="I197" s="5">
        <v>46.73</v>
      </c>
      <c r="J197" s="5">
        <f>(Table1[[#This Row],[Total Yield in Wh]]-Table1[[#This Row],[Target Yield Wh]])/Table1[[#This Row],[Target Yield Wh]] * 100</f>
        <v>30.922678298102223</v>
      </c>
      <c r="K197" s="5">
        <f>SUM(Table1[[#This Row],[Total Yield in Wh]]-Table1[[#This Row],[Target Yield Wh]])</f>
        <v>30910</v>
      </c>
      <c r="L197" s="5">
        <f>Table1[[#This Row],[Total Yield in Wh]]*0.001*0.1</f>
        <v>13.0869</v>
      </c>
      <c r="M197" s="5">
        <f t="shared" ca="1" si="3"/>
        <v>0</v>
      </c>
    </row>
    <row r="198" spans="1:13">
      <c r="A198" s="5">
        <v>2021</v>
      </c>
      <c r="B198" s="5">
        <v>6</v>
      </c>
      <c r="C198" s="4">
        <v>44361</v>
      </c>
      <c r="D198" s="5">
        <v>122746</v>
      </c>
      <c r="E198" s="5">
        <v>99959</v>
      </c>
      <c r="F198" s="5">
        <v>5.03</v>
      </c>
      <c r="G198" s="5">
        <v>57.38</v>
      </c>
      <c r="H198" s="27">
        <f>Table1[[#This Row],[Total Yield in Wh]]*0.001*0.1</f>
        <v>12.274600000000001</v>
      </c>
      <c r="I198" s="5">
        <v>46.73</v>
      </c>
      <c r="J198" s="5">
        <f>(Table1[[#This Row],[Total Yield in Wh]]-Table1[[#This Row],[Target Yield Wh]])/Table1[[#This Row],[Target Yield Wh]] * 100</f>
        <v>22.796346502065848</v>
      </c>
      <c r="K198" s="5">
        <f>SUM(Table1[[#This Row],[Total Yield in Wh]]-Table1[[#This Row],[Target Yield Wh]])</f>
        <v>22787</v>
      </c>
      <c r="L198" s="5">
        <f>Table1[[#This Row],[Total Yield in Wh]]*0.001*0.1</f>
        <v>12.274600000000001</v>
      </c>
      <c r="M198" s="5">
        <f t="shared" ca="1" si="3"/>
        <v>0</v>
      </c>
    </row>
    <row r="199" spans="1:13">
      <c r="A199" s="5">
        <v>2021</v>
      </c>
      <c r="B199" s="5">
        <v>6</v>
      </c>
      <c r="C199" s="4">
        <v>44362</v>
      </c>
      <c r="D199" s="5">
        <v>129446</v>
      </c>
      <c r="E199" s="5">
        <v>99959</v>
      </c>
      <c r="F199" s="5">
        <v>5.3</v>
      </c>
      <c r="G199" s="5">
        <v>60.52</v>
      </c>
      <c r="H199" s="27">
        <f>Table1[[#This Row],[Total Yield in Wh]]*0.001*0.1</f>
        <v>12.944600000000001</v>
      </c>
      <c r="I199" s="5">
        <v>46.73</v>
      </c>
      <c r="J199" s="5">
        <f>(Table1[[#This Row],[Total Yield in Wh]]-Table1[[#This Row],[Target Yield Wh]])/Table1[[#This Row],[Target Yield Wh]] * 100</f>
        <v>29.499094628797806</v>
      </c>
      <c r="K199" s="5">
        <f>SUM(Table1[[#This Row],[Total Yield in Wh]]-Table1[[#This Row],[Target Yield Wh]])</f>
        <v>29487</v>
      </c>
      <c r="L199" s="5">
        <f>Table1[[#This Row],[Total Yield in Wh]]*0.001*0.1</f>
        <v>12.944600000000001</v>
      </c>
      <c r="M199" s="5">
        <f t="shared" ca="1" si="3"/>
        <v>0</v>
      </c>
    </row>
    <row r="200" spans="1:13">
      <c r="A200" s="5">
        <v>2021</v>
      </c>
      <c r="B200" s="5">
        <v>6</v>
      </c>
      <c r="C200" s="4">
        <v>44363</v>
      </c>
      <c r="D200" s="5">
        <v>132516</v>
      </c>
      <c r="E200" s="5">
        <v>99959</v>
      </c>
      <c r="F200" s="5">
        <v>5.43</v>
      </c>
      <c r="G200" s="5">
        <v>61.95</v>
      </c>
      <c r="H200" s="27">
        <f>Table1[[#This Row],[Total Yield in Wh]]*0.001*0.1</f>
        <v>13.2516</v>
      </c>
      <c r="I200" s="5">
        <v>46.73</v>
      </c>
      <c r="J200" s="5">
        <f>(Table1[[#This Row],[Total Yield in Wh]]-Table1[[#This Row],[Target Yield Wh]])/Table1[[#This Row],[Target Yield Wh]] * 100</f>
        <v>32.570353845076482</v>
      </c>
      <c r="K200" s="5">
        <f>SUM(Table1[[#This Row],[Total Yield in Wh]]-Table1[[#This Row],[Target Yield Wh]])</f>
        <v>32557</v>
      </c>
      <c r="L200" s="5">
        <f>Table1[[#This Row],[Total Yield in Wh]]*0.001*0.1</f>
        <v>13.2516</v>
      </c>
      <c r="M200" s="5">
        <f t="shared" ca="1" si="3"/>
        <v>0</v>
      </c>
    </row>
    <row r="201" spans="1:13">
      <c r="A201" s="5">
        <v>2021</v>
      </c>
      <c r="B201" s="5">
        <v>6</v>
      </c>
      <c r="C201" s="4">
        <v>44364</v>
      </c>
      <c r="D201" s="5">
        <v>117835</v>
      </c>
      <c r="E201" s="5">
        <v>99959</v>
      </c>
      <c r="F201" s="5">
        <v>4.83</v>
      </c>
      <c r="G201" s="5">
        <v>55.09</v>
      </c>
      <c r="H201" s="27">
        <f>Table1[[#This Row],[Total Yield in Wh]]*0.001*0.1</f>
        <v>11.783500000000002</v>
      </c>
      <c r="I201" s="5">
        <v>46.73</v>
      </c>
      <c r="J201" s="5">
        <f>(Table1[[#This Row],[Total Yield in Wh]]-Table1[[#This Row],[Target Yield Wh]])/Table1[[#This Row],[Target Yield Wh]] * 100</f>
        <v>17.883332166188136</v>
      </c>
      <c r="K201" s="5">
        <f>SUM(Table1[[#This Row],[Total Yield in Wh]]-Table1[[#This Row],[Target Yield Wh]])</f>
        <v>17876</v>
      </c>
      <c r="L201" s="5">
        <f>Table1[[#This Row],[Total Yield in Wh]]*0.001*0.1</f>
        <v>11.783500000000002</v>
      </c>
      <c r="M201" s="5">
        <f t="shared" ca="1" si="3"/>
        <v>0</v>
      </c>
    </row>
    <row r="202" spans="1:13">
      <c r="A202" s="5">
        <v>2021</v>
      </c>
      <c r="B202" s="5">
        <v>6</v>
      </c>
      <c r="C202" s="4">
        <v>44365</v>
      </c>
      <c r="D202" s="5">
        <v>127100</v>
      </c>
      <c r="E202" s="5">
        <v>99959</v>
      </c>
      <c r="F202" s="5">
        <v>5.2</v>
      </c>
      <c r="G202" s="5">
        <v>59.42</v>
      </c>
      <c r="H202" s="27">
        <f>Table1[[#This Row],[Total Yield in Wh]]*0.001*0.1</f>
        <v>12.71</v>
      </c>
      <c r="I202" s="5">
        <v>46.73</v>
      </c>
      <c r="J202" s="5">
        <f>(Table1[[#This Row],[Total Yield in Wh]]-Table1[[#This Row],[Target Yield Wh]])/Table1[[#This Row],[Target Yield Wh]] * 100</f>
        <v>27.152132374273453</v>
      </c>
      <c r="K202" s="5">
        <f>SUM(Table1[[#This Row],[Total Yield in Wh]]-Table1[[#This Row],[Target Yield Wh]])</f>
        <v>27141</v>
      </c>
      <c r="L202" s="5">
        <f>Table1[[#This Row],[Total Yield in Wh]]*0.001*0.1</f>
        <v>12.71</v>
      </c>
      <c r="M202" s="5">
        <f t="shared" ca="1" si="3"/>
        <v>0</v>
      </c>
    </row>
    <row r="203" spans="1:13">
      <c r="A203" s="5">
        <v>2021</v>
      </c>
      <c r="B203" s="5">
        <v>6</v>
      </c>
      <c r="C203" s="4">
        <v>44366</v>
      </c>
      <c r="D203" s="5">
        <v>131638</v>
      </c>
      <c r="E203" s="5">
        <v>99959</v>
      </c>
      <c r="F203" s="5">
        <v>5.39</v>
      </c>
      <c r="G203" s="5">
        <v>61.54</v>
      </c>
      <c r="H203" s="27">
        <f>Table1[[#This Row],[Total Yield in Wh]]*0.001*0.1</f>
        <v>13.163800000000002</v>
      </c>
      <c r="I203" s="5">
        <v>46.73</v>
      </c>
      <c r="J203" s="5">
        <f>(Table1[[#This Row],[Total Yield in Wh]]-Table1[[#This Row],[Target Yield Wh]])/Table1[[#This Row],[Target Yield Wh]] * 100</f>
        <v>31.691993717424143</v>
      </c>
      <c r="K203" s="5">
        <f>SUM(Table1[[#This Row],[Total Yield in Wh]]-Table1[[#This Row],[Target Yield Wh]])</f>
        <v>31679</v>
      </c>
      <c r="L203" s="5">
        <f>Table1[[#This Row],[Total Yield in Wh]]*0.001*0.1</f>
        <v>13.163800000000002</v>
      </c>
      <c r="M203" s="5">
        <f t="shared" ca="1" si="3"/>
        <v>0</v>
      </c>
    </row>
    <row r="204" spans="1:13">
      <c r="A204" s="5">
        <v>2021</v>
      </c>
      <c r="B204" s="5">
        <v>6</v>
      </c>
      <c r="C204" s="4">
        <v>44367</v>
      </c>
      <c r="D204" s="5">
        <v>38182</v>
      </c>
      <c r="E204" s="5">
        <v>99959</v>
      </c>
      <c r="F204" s="5">
        <v>1.56</v>
      </c>
      <c r="G204" s="5">
        <v>17.850000000000001</v>
      </c>
      <c r="H204" s="27">
        <f>Table1[[#This Row],[Total Yield in Wh]]*0.001*0.1</f>
        <v>3.8182000000000005</v>
      </c>
      <c r="I204" s="5">
        <v>46.73</v>
      </c>
      <c r="J204" s="5">
        <f>(Table1[[#This Row],[Total Yield in Wh]]-Table1[[#This Row],[Target Yield Wh]])/Table1[[#This Row],[Target Yield Wh]] * 100</f>
        <v>-61.802338958973181</v>
      </c>
      <c r="K204" s="5">
        <f>SUM(Table1[[#This Row],[Total Yield in Wh]]-Table1[[#This Row],[Target Yield Wh]])</f>
        <v>-61777</v>
      </c>
      <c r="L204" s="5">
        <f>Table1[[#This Row],[Total Yield in Wh]]*0.001*0.1</f>
        <v>3.8182000000000005</v>
      </c>
      <c r="M204" s="5">
        <f t="shared" ca="1" si="3"/>
        <v>0</v>
      </c>
    </row>
    <row r="205" spans="1:13">
      <c r="A205" s="5">
        <v>2021</v>
      </c>
      <c r="B205" s="5">
        <v>6</v>
      </c>
      <c r="C205" s="4">
        <v>44368</v>
      </c>
      <c r="D205" s="5">
        <v>113967</v>
      </c>
      <c r="E205" s="5">
        <v>99959</v>
      </c>
      <c r="F205" s="5">
        <v>4.67</v>
      </c>
      <c r="G205" s="5">
        <v>53.28</v>
      </c>
      <c r="H205" s="27">
        <f>Table1[[#This Row],[Total Yield in Wh]]*0.001*0.1</f>
        <v>11.396700000000001</v>
      </c>
      <c r="I205" s="5">
        <v>46.73</v>
      </c>
      <c r="J205" s="5">
        <f>(Table1[[#This Row],[Total Yield in Wh]]-Table1[[#This Row],[Target Yield Wh]])/Table1[[#This Row],[Target Yield Wh]] * 100</f>
        <v>14.013745635710642</v>
      </c>
      <c r="K205" s="5">
        <f>SUM(Table1[[#This Row],[Total Yield in Wh]]-Table1[[#This Row],[Target Yield Wh]])</f>
        <v>14008</v>
      </c>
      <c r="L205" s="5">
        <f>Table1[[#This Row],[Total Yield in Wh]]*0.001*0.1</f>
        <v>11.396700000000001</v>
      </c>
      <c r="M205" s="5">
        <f t="shared" ca="1" si="3"/>
        <v>0</v>
      </c>
    </row>
    <row r="206" spans="1:13">
      <c r="A206" s="5">
        <v>2021</v>
      </c>
      <c r="B206" s="5">
        <v>6</v>
      </c>
      <c r="C206" s="4">
        <v>44369</v>
      </c>
      <c r="D206" s="5">
        <v>123941</v>
      </c>
      <c r="E206" s="5">
        <v>99959</v>
      </c>
      <c r="F206" s="5">
        <v>5.08</v>
      </c>
      <c r="G206" s="5">
        <v>57.94</v>
      </c>
      <c r="H206" s="27">
        <f>Table1[[#This Row],[Total Yield in Wh]]*0.001*0.1</f>
        <v>12.394100000000002</v>
      </c>
      <c r="I206" s="5">
        <v>46.73</v>
      </c>
      <c r="J206" s="5">
        <f>(Table1[[#This Row],[Total Yield in Wh]]-Table1[[#This Row],[Target Yield Wh]])/Table1[[#This Row],[Target Yield Wh]] * 100</f>
        <v>23.991836653027743</v>
      </c>
      <c r="K206" s="5">
        <f>SUM(Table1[[#This Row],[Total Yield in Wh]]-Table1[[#This Row],[Target Yield Wh]])</f>
        <v>23982</v>
      </c>
      <c r="L206" s="5">
        <f>Table1[[#This Row],[Total Yield in Wh]]*0.001*0.1</f>
        <v>12.394100000000002</v>
      </c>
      <c r="M206" s="5">
        <f t="shared" ca="1" si="3"/>
        <v>0</v>
      </c>
    </row>
    <row r="207" spans="1:13">
      <c r="A207" s="5">
        <v>2021</v>
      </c>
      <c r="B207" s="5">
        <v>6</v>
      </c>
      <c r="C207" s="4">
        <v>44370</v>
      </c>
      <c r="D207" s="5">
        <v>79914</v>
      </c>
      <c r="E207" s="5">
        <v>99959</v>
      </c>
      <c r="F207" s="5">
        <v>3.27</v>
      </c>
      <c r="G207" s="5">
        <v>37.36</v>
      </c>
      <c r="H207" s="27">
        <f>Table1[[#This Row],[Total Yield in Wh]]*0.001*0.1</f>
        <v>7.9914000000000005</v>
      </c>
      <c r="I207" s="5">
        <v>46.73</v>
      </c>
      <c r="J207" s="5">
        <f>(Table1[[#This Row],[Total Yield in Wh]]-Table1[[#This Row],[Target Yield Wh]])/Table1[[#This Row],[Target Yield Wh]] * 100</f>
        <v>-20.053221820946586</v>
      </c>
      <c r="K207" s="5">
        <f>SUM(Table1[[#This Row],[Total Yield in Wh]]-Table1[[#This Row],[Target Yield Wh]])</f>
        <v>-20045</v>
      </c>
      <c r="L207" s="5">
        <f>Table1[[#This Row],[Total Yield in Wh]]*0.001*0.1</f>
        <v>7.9914000000000005</v>
      </c>
      <c r="M207" s="5">
        <f t="shared" ca="1" si="3"/>
        <v>0</v>
      </c>
    </row>
    <row r="208" spans="1:13">
      <c r="A208" s="5">
        <v>2021</v>
      </c>
      <c r="B208" s="5">
        <v>6</v>
      </c>
      <c r="C208" s="4">
        <v>44371</v>
      </c>
      <c r="D208" s="5">
        <v>38666</v>
      </c>
      <c r="E208" s="5">
        <v>99959</v>
      </c>
      <c r="F208" s="5">
        <v>1.58</v>
      </c>
      <c r="G208" s="5">
        <v>18.079999999999998</v>
      </c>
      <c r="H208" s="27">
        <f>Table1[[#This Row],[Total Yield in Wh]]*0.001*0.1</f>
        <v>3.8666000000000005</v>
      </c>
      <c r="I208" s="5">
        <v>46.73</v>
      </c>
      <c r="J208" s="5">
        <f>(Table1[[#This Row],[Total Yield in Wh]]-Table1[[#This Row],[Target Yield Wh]])/Table1[[#This Row],[Target Yield Wh]] * 100</f>
        <v>-61.318140437579402</v>
      </c>
      <c r="K208" s="5">
        <f>SUM(Table1[[#This Row],[Total Yield in Wh]]-Table1[[#This Row],[Target Yield Wh]])</f>
        <v>-61293</v>
      </c>
      <c r="L208" s="5">
        <f>Table1[[#This Row],[Total Yield in Wh]]*0.001*0.1</f>
        <v>3.8666000000000005</v>
      </c>
      <c r="M208" s="5">
        <f t="shared" ref="M208:M271" ca="1" si="4">M208</f>
        <v>0</v>
      </c>
    </row>
    <row r="209" spans="1:13">
      <c r="A209" s="5">
        <v>2021</v>
      </c>
      <c r="B209" s="5">
        <v>6</v>
      </c>
      <c r="C209" s="4">
        <v>44372</v>
      </c>
      <c r="D209" s="5">
        <v>65018</v>
      </c>
      <c r="E209" s="5">
        <v>99959</v>
      </c>
      <c r="F209" s="5">
        <v>2.66</v>
      </c>
      <c r="G209" s="5">
        <v>30.4</v>
      </c>
      <c r="H209" s="27">
        <f>Table1[[#This Row],[Total Yield in Wh]]*0.001*0.1</f>
        <v>6.5018000000000002</v>
      </c>
      <c r="I209" s="5">
        <v>46.73</v>
      </c>
      <c r="J209" s="5">
        <f>(Table1[[#This Row],[Total Yield in Wh]]-Table1[[#This Row],[Target Yield Wh]])/Table1[[#This Row],[Target Yield Wh]] * 100</f>
        <v>-34.955331685991261</v>
      </c>
      <c r="K209" s="5">
        <f>SUM(Table1[[#This Row],[Total Yield in Wh]]-Table1[[#This Row],[Target Yield Wh]])</f>
        <v>-34941</v>
      </c>
      <c r="L209" s="5">
        <f>Table1[[#This Row],[Total Yield in Wh]]*0.001*0.1</f>
        <v>6.5018000000000002</v>
      </c>
      <c r="M209" s="5">
        <f t="shared" ca="1" si="4"/>
        <v>0</v>
      </c>
    </row>
    <row r="210" spans="1:13">
      <c r="A210" s="5">
        <v>2021</v>
      </c>
      <c r="B210" s="5">
        <v>6</v>
      </c>
      <c r="C210" s="4">
        <v>44373</v>
      </c>
      <c r="D210" s="5">
        <v>44899</v>
      </c>
      <c r="E210" s="5">
        <v>99959</v>
      </c>
      <c r="F210" s="5">
        <v>1.84</v>
      </c>
      <c r="G210" s="5">
        <v>20.99</v>
      </c>
      <c r="H210" s="27">
        <f>Table1[[#This Row],[Total Yield in Wh]]*0.001*0.1</f>
        <v>4.4899000000000004</v>
      </c>
      <c r="I210" s="5">
        <v>46.73</v>
      </c>
      <c r="J210" s="5">
        <f>(Table1[[#This Row],[Total Yield in Wh]]-Table1[[#This Row],[Target Yield Wh]])/Table1[[#This Row],[Target Yield Wh]] * 100</f>
        <v>-55.082583859382353</v>
      </c>
      <c r="K210" s="5">
        <f>SUM(Table1[[#This Row],[Total Yield in Wh]]-Table1[[#This Row],[Target Yield Wh]])</f>
        <v>-55060</v>
      </c>
      <c r="L210" s="5">
        <f>Table1[[#This Row],[Total Yield in Wh]]*0.001*0.1</f>
        <v>4.4899000000000004</v>
      </c>
      <c r="M210" s="5">
        <f t="shared" ca="1" si="4"/>
        <v>0</v>
      </c>
    </row>
    <row r="211" spans="1:13">
      <c r="A211" s="5">
        <v>2021</v>
      </c>
      <c r="B211" s="5">
        <v>6</v>
      </c>
      <c r="C211" s="4">
        <v>44374</v>
      </c>
      <c r="D211" s="5">
        <v>75690</v>
      </c>
      <c r="E211" s="5">
        <v>99959</v>
      </c>
      <c r="F211" s="5">
        <v>3.1</v>
      </c>
      <c r="G211" s="5">
        <v>35.39</v>
      </c>
      <c r="H211" s="27">
        <f>Table1[[#This Row],[Total Yield in Wh]]*0.001*0.1</f>
        <v>7.569</v>
      </c>
      <c r="I211" s="5">
        <v>46.73</v>
      </c>
      <c r="J211" s="5">
        <f>(Table1[[#This Row],[Total Yield in Wh]]-Table1[[#This Row],[Target Yield Wh]])/Table1[[#This Row],[Target Yield Wh]] * 100</f>
        <v>-24.27895437129223</v>
      </c>
      <c r="K211" s="5">
        <f>SUM(Table1[[#This Row],[Total Yield in Wh]]-Table1[[#This Row],[Target Yield Wh]])</f>
        <v>-24269</v>
      </c>
      <c r="L211" s="5">
        <f>Table1[[#This Row],[Total Yield in Wh]]*0.001*0.1</f>
        <v>7.569</v>
      </c>
      <c r="M211" s="5">
        <f t="shared" ca="1" si="4"/>
        <v>0</v>
      </c>
    </row>
    <row r="212" spans="1:13">
      <c r="A212" s="5">
        <v>2021</v>
      </c>
      <c r="B212" s="5">
        <v>6</v>
      </c>
      <c r="C212" s="4">
        <v>44375</v>
      </c>
      <c r="D212" s="5">
        <v>78815</v>
      </c>
      <c r="E212" s="5">
        <v>99959</v>
      </c>
      <c r="F212" s="5">
        <v>3.23</v>
      </c>
      <c r="G212" s="5">
        <v>36.85</v>
      </c>
      <c r="H212" s="27">
        <f>Table1[[#This Row],[Total Yield in Wh]]*0.001*0.1</f>
        <v>7.8815</v>
      </c>
      <c r="I212" s="5">
        <v>46.73</v>
      </c>
      <c r="J212" s="5">
        <f>(Table1[[#This Row],[Total Yield in Wh]]-Table1[[#This Row],[Target Yield Wh]])/Table1[[#This Row],[Target Yield Wh]] * 100</f>
        <v>-21.152672595764262</v>
      </c>
      <c r="K212" s="5">
        <f>SUM(Table1[[#This Row],[Total Yield in Wh]]-Table1[[#This Row],[Target Yield Wh]])</f>
        <v>-21144</v>
      </c>
      <c r="L212" s="5">
        <f>Table1[[#This Row],[Total Yield in Wh]]*0.001*0.1</f>
        <v>7.8815</v>
      </c>
      <c r="M212" s="5">
        <f t="shared" ca="1" si="4"/>
        <v>0</v>
      </c>
    </row>
    <row r="213" spans="1:13">
      <c r="A213" s="5">
        <v>2021</v>
      </c>
      <c r="B213" s="5">
        <v>6</v>
      </c>
      <c r="C213" s="4">
        <v>44376</v>
      </c>
      <c r="D213" s="5">
        <v>48624</v>
      </c>
      <c r="E213" s="5">
        <v>99959</v>
      </c>
      <c r="F213" s="5">
        <v>1.99</v>
      </c>
      <c r="G213" s="5">
        <v>22.73</v>
      </c>
      <c r="H213" s="27">
        <f>Table1[[#This Row],[Total Yield in Wh]]*0.001*0.1</f>
        <v>4.8624000000000009</v>
      </c>
      <c r="I213" s="5">
        <v>46.73</v>
      </c>
      <c r="J213" s="5">
        <f>(Table1[[#This Row],[Total Yield in Wh]]-Table1[[#This Row],[Target Yield Wh]])/Table1[[#This Row],[Target Yield Wh]] * 100</f>
        <v>-51.356055982953009</v>
      </c>
      <c r="K213" s="5">
        <f>SUM(Table1[[#This Row],[Total Yield in Wh]]-Table1[[#This Row],[Target Yield Wh]])</f>
        <v>-51335</v>
      </c>
      <c r="L213" s="5">
        <f>Table1[[#This Row],[Total Yield in Wh]]*0.001*0.1</f>
        <v>4.8624000000000009</v>
      </c>
      <c r="M213" s="5">
        <f t="shared" ca="1" si="4"/>
        <v>0</v>
      </c>
    </row>
    <row r="214" spans="1:13">
      <c r="A214" s="5">
        <v>2021</v>
      </c>
      <c r="B214" s="5">
        <v>6</v>
      </c>
      <c r="C214" s="4">
        <v>44377</v>
      </c>
      <c r="D214" s="5">
        <v>108892</v>
      </c>
      <c r="E214" s="5">
        <v>99959</v>
      </c>
      <c r="F214" s="5">
        <v>4.46</v>
      </c>
      <c r="G214" s="5">
        <v>50.91</v>
      </c>
      <c r="H214" s="27">
        <f>Table1[[#This Row],[Total Yield in Wh]]*0.001*0.1</f>
        <v>10.889200000000001</v>
      </c>
      <c r="I214" s="5">
        <v>46.73</v>
      </c>
      <c r="J214" s="5">
        <f>(Table1[[#This Row],[Total Yield in Wh]]-Table1[[#This Row],[Target Yield Wh]])/Table1[[#This Row],[Target Yield Wh]] * 100</f>
        <v>8.9366640322532227</v>
      </c>
      <c r="K214" s="5">
        <f>SUM(Table1[[#This Row],[Total Yield in Wh]]-Table1[[#This Row],[Target Yield Wh]])</f>
        <v>8933</v>
      </c>
      <c r="L214" s="5">
        <f>Table1[[#This Row],[Total Yield in Wh]]*0.001*0.1</f>
        <v>10.889200000000001</v>
      </c>
      <c r="M214" s="5">
        <f t="shared" ca="1" si="4"/>
        <v>0</v>
      </c>
    </row>
    <row r="215" spans="1:13">
      <c r="A215" s="5">
        <v>2021</v>
      </c>
      <c r="B215" s="5">
        <v>7</v>
      </c>
      <c r="C215" s="4">
        <v>44378</v>
      </c>
      <c r="D215" s="5">
        <v>131778</v>
      </c>
      <c r="E215" s="5">
        <v>96734</v>
      </c>
      <c r="F215" s="5">
        <v>5.4</v>
      </c>
      <c r="G215" s="5">
        <v>61.61</v>
      </c>
      <c r="H215" s="27">
        <f>Table1[[#This Row],[Total Yield in Wh]]*0.001*0.1</f>
        <v>13.1778</v>
      </c>
      <c r="I215" s="5">
        <v>45.22</v>
      </c>
      <c r="J215" s="5">
        <f>(Table1[[#This Row],[Total Yield in Wh]]-Table1[[#This Row],[Target Yield Wh]])/Table1[[#This Row],[Target Yield Wh]] * 100</f>
        <v>36.227179688630677</v>
      </c>
      <c r="K215" s="5">
        <f>SUM(Table1[[#This Row],[Total Yield in Wh]]-Table1[[#This Row],[Target Yield Wh]])</f>
        <v>35044</v>
      </c>
      <c r="L215" s="5">
        <f>Table1[[#This Row],[Total Yield in Wh]]*0.001*0.1</f>
        <v>13.1778</v>
      </c>
      <c r="M215" s="5">
        <f t="shared" ca="1" si="4"/>
        <v>0</v>
      </c>
    </row>
    <row r="216" spans="1:13">
      <c r="A216" s="5">
        <v>2021</v>
      </c>
      <c r="B216" s="5">
        <v>7</v>
      </c>
      <c r="C216" s="4">
        <v>44379</v>
      </c>
      <c r="D216" s="5">
        <v>133722</v>
      </c>
      <c r="E216" s="5">
        <v>96734</v>
      </c>
      <c r="F216" s="5">
        <v>5.48</v>
      </c>
      <c r="G216" s="5">
        <v>62.52</v>
      </c>
      <c r="H216" s="27">
        <f>Table1[[#This Row],[Total Yield in Wh]]*0.001*0.1</f>
        <v>13.372200000000001</v>
      </c>
      <c r="I216" s="5">
        <v>45.22</v>
      </c>
      <c r="J216" s="5">
        <f>(Table1[[#This Row],[Total Yield in Wh]]-Table1[[#This Row],[Target Yield Wh]])/Table1[[#This Row],[Target Yield Wh]] * 100</f>
        <v>38.236814356896232</v>
      </c>
      <c r="K216" s="5">
        <f>SUM(Table1[[#This Row],[Total Yield in Wh]]-Table1[[#This Row],[Target Yield Wh]])</f>
        <v>36988</v>
      </c>
      <c r="L216" s="5">
        <f>Table1[[#This Row],[Total Yield in Wh]]*0.001*0.1</f>
        <v>13.372200000000001</v>
      </c>
      <c r="M216" s="5">
        <f t="shared" ca="1" si="4"/>
        <v>0</v>
      </c>
    </row>
    <row r="217" spans="1:13">
      <c r="A217" s="5">
        <v>2021</v>
      </c>
      <c r="B217" s="5">
        <v>7</v>
      </c>
      <c r="C217" s="4">
        <v>44380</v>
      </c>
      <c r="D217" s="5">
        <v>126930</v>
      </c>
      <c r="E217" s="5">
        <v>96734</v>
      </c>
      <c r="F217" s="5">
        <v>5.2</v>
      </c>
      <c r="G217" s="5">
        <v>59.34</v>
      </c>
      <c r="H217" s="27">
        <f>Table1[[#This Row],[Total Yield in Wh]]*0.001*0.1</f>
        <v>12.693000000000001</v>
      </c>
      <c r="I217" s="5">
        <v>45.22</v>
      </c>
      <c r="J217" s="5">
        <f>(Table1[[#This Row],[Total Yield in Wh]]-Table1[[#This Row],[Target Yield Wh]])/Table1[[#This Row],[Target Yield Wh]] * 100</f>
        <v>31.215498170240043</v>
      </c>
      <c r="K217" s="5">
        <f>SUM(Table1[[#This Row],[Total Yield in Wh]]-Table1[[#This Row],[Target Yield Wh]])</f>
        <v>30196</v>
      </c>
      <c r="L217" s="5">
        <f>Table1[[#This Row],[Total Yield in Wh]]*0.001*0.1</f>
        <v>12.693000000000001</v>
      </c>
      <c r="M217" s="5">
        <f t="shared" ca="1" si="4"/>
        <v>0</v>
      </c>
    </row>
    <row r="218" spans="1:13">
      <c r="A218" s="5">
        <v>2021</v>
      </c>
      <c r="B218" s="5">
        <v>7</v>
      </c>
      <c r="C218" s="4">
        <v>44381</v>
      </c>
      <c r="D218" s="5">
        <v>121295</v>
      </c>
      <c r="E218" s="5">
        <v>96734</v>
      </c>
      <c r="F218" s="5">
        <v>4.97</v>
      </c>
      <c r="G218" s="5">
        <v>56.71</v>
      </c>
      <c r="H218" s="27">
        <f>Table1[[#This Row],[Total Yield in Wh]]*0.001*0.1</f>
        <v>12.1295</v>
      </c>
      <c r="I218" s="5">
        <v>45.22</v>
      </c>
      <c r="J218" s="5">
        <f>(Table1[[#This Row],[Total Yield in Wh]]-Table1[[#This Row],[Target Yield Wh]])/Table1[[#This Row],[Target Yield Wh]] * 100</f>
        <v>25.390245415262473</v>
      </c>
      <c r="K218" s="5">
        <f>SUM(Table1[[#This Row],[Total Yield in Wh]]-Table1[[#This Row],[Target Yield Wh]])</f>
        <v>24561</v>
      </c>
      <c r="L218" s="5">
        <f>Table1[[#This Row],[Total Yield in Wh]]*0.001*0.1</f>
        <v>12.1295</v>
      </c>
      <c r="M218" s="5">
        <f t="shared" ca="1" si="4"/>
        <v>0</v>
      </c>
    </row>
    <row r="219" spans="1:13">
      <c r="A219" s="5">
        <v>2021</v>
      </c>
      <c r="B219" s="5">
        <v>7</v>
      </c>
      <c r="C219" s="4">
        <v>44382</v>
      </c>
      <c r="D219" s="5">
        <v>121806</v>
      </c>
      <c r="E219" s="5">
        <v>96734</v>
      </c>
      <c r="F219" s="5">
        <v>4.99</v>
      </c>
      <c r="G219" s="5">
        <v>56.94</v>
      </c>
      <c r="H219" s="27">
        <f>Table1[[#This Row],[Total Yield in Wh]]*0.001*0.1</f>
        <v>12.1806</v>
      </c>
      <c r="I219" s="5">
        <v>45.22</v>
      </c>
      <c r="J219" s="5">
        <f>(Table1[[#This Row],[Total Yield in Wh]]-Table1[[#This Row],[Target Yield Wh]])/Table1[[#This Row],[Target Yield Wh]] * 100</f>
        <v>25.918498149564783</v>
      </c>
      <c r="K219" s="5">
        <f>SUM(Table1[[#This Row],[Total Yield in Wh]]-Table1[[#This Row],[Target Yield Wh]])</f>
        <v>25072</v>
      </c>
      <c r="L219" s="5">
        <f>Table1[[#This Row],[Total Yield in Wh]]*0.001*0.1</f>
        <v>12.1806</v>
      </c>
      <c r="M219" s="5">
        <f t="shared" ca="1" si="4"/>
        <v>0</v>
      </c>
    </row>
    <row r="220" spans="1:13">
      <c r="A220" s="5">
        <v>2021</v>
      </c>
      <c r="B220" s="5">
        <v>7</v>
      </c>
      <c r="C220" s="4">
        <v>44383</v>
      </c>
      <c r="D220" s="5">
        <v>115801</v>
      </c>
      <c r="E220" s="5">
        <v>96734</v>
      </c>
      <c r="F220" s="5">
        <v>4.74</v>
      </c>
      <c r="G220" s="5">
        <v>54.14</v>
      </c>
      <c r="H220" s="27">
        <f>Table1[[#This Row],[Total Yield in Wh]]*0.001*0.1</f>
        <v>11.580100000000002</v>
      </c>
      <c r="I220" s="5">
        <v>45.22</v>
      </c>
      <c r="J220" s="5">
        <f>(Table1[[#This Row],[Total Yield in Wh]]-Table1[[#This Row],[Target Yield Wh]])/Table1[[#This Row],[Target Yield Wh]] * 100</f>
        <v>19.710753199495525</v>
      </c>
      <c r="K220" s="5">
        <f>SUM(Table1[[#This Row],[Total Yield in Wh]]-Table1[[#This Row],[Target Yield Wh]])</f>
        <v>19067</v>
      </c>
      <c r="L220" s="5">
        <f>Table1[[#This Row],[Total Yield in Wh]]*0.001*0.1</f>
        <v>11.580100000000002</v>
      </c>
      <c r="M220" s="5">
        <f t="shared" ca="1" si="4"/>
        <v>0</v>
      </c>
    </row>
    <row r="221" spans="1:13">
      <c r="A221" s="5">
        <v>2021</v>
      </c>
      <c r="B221" s="5">
        <v>7</v>
      </c>
      <c r="C221" s="4">
        <v>44384</v>
      </c>
      <c r="D221" s="5">
        <v>32734</v>
      </c>
      <c r="E221" s="5">
        <v>96734</v>
      </c>
      <c r="F221" s="5">
        <v>1.34</v>
      </c>
      <c r="G221" s="5">
        <v>15.3</v>
      </c>
      <c r="H221" s="27">
        <f>Table1[[#This Row],[Total Yield in Wh]]*0.001*0.1</f>
        <v>3.2734000000000005</v>
      </c>
      <c r="I221" s="5">
        <v>45.22</v>
      </c>
      <c r="J221" s="5">
        <f>(Table1[[#This Row],[Total Yield in Wh]]-Table1[[#This Row],[Target Yield Wh]])/Table1[[#This Row],[Target Yield Wh]] * 100</f>
        <v>-66.160812123968824</v>
      </c>
      <c r="K221" s="5">
        <f>SUM(Table1[[#This Row],[Total Yield in Wh]]-Table1[[#This Row],[Target Yield Wh]])</f>
        <v>-64000</v>
      </c>
      <c r="L221" s="5">
        <f>Table1[[#This Row],[Total Yield in Wh]]*0.001*0.1</f>
        <v>3.2734000000000005</v>
      </c>
      <c r="M221" s="5">
        <f t="shared" ca="1" si="4"/>
        <v>0</v>
      </c>
    </row>
    <row r="222" spans="1:13">
      <c r="A222" s="5">
        <v>2021</v>
      </c>
      <c r="B222" s="5">
        <v>7</v>
      </c>
      <c r="C222" s="4">
        <v>44385</v>
      </c>
      <c r="D222" s="5">
        <v>43065</v>
      </c>
      <c r="E222" s="5">
        <v>96734</v>
      </c>
      <c r="F222" s="5">
        <v>1.76</v>
      </c>
      <c r="G222" s="5">
        <v>20.13</v>
      </c>
      <c r="H222" s="27">
        <f>Table1[[#This Row],[Total Yield in Wh]]*0.001*0.1</f>
        <v>4.3064999999999998</v>
      </c>
      <c r="I222" s="5">
        <v>45.22</v>
      </c>
      <c r="J222" s="5">
        <f>(Table1[[#This Row],[Total Yield in Wh]]-Table1[[#This Row],[Target Yield Wh]])/Table1[[#This Row],[Target Yield Wh]] * 100</f>
        <v>-55.481009779395038</v>
      </c>
      <c r="K222" s="5">
        <f>SUM(Table1[[#This Row],[Total Yield in Wh]]-Table1[[#This Row],[Target Yield Wh]])</f>
        <v>-53669</v>
      </c>
      <c r="L222" s="5">
        <f>Table1[[#This Row],[Total Yield in Wh]]*0.001*0.1</f>
        <v>4.3064999999999998</v>
      </c>
      <c r="M222" s="5">
        <f t="shared" ca="1" si="4"/>
        <v>0</v>
      </c>
    </row>
    <row r="223" spans="1:13">
      <c r="A223" s="5">
        <v>2021</v>
      </c>
      <c r="B223" s="5">
        <v>7</v>
      </c>
      <c r="C223" s="4">
        <v>44386</v>
      </c>
      <c r="D223" s="5">
        <v>105141</v>
      </c>
      <c r="E223" s="5">
        <v>96734</v>
      </c>
      <c r="F223" s="5">
        <v>4.3099999999999996</v>
      </c>
      <c r="G223" s="5">
        <v>49.15</v>
      </c>
      <c r="H223" s="27">
        <f>Table1[[#This Row],[Total Yield in Wh]]*0.001*0.1</f>
        <v>10.514100000000001</v>
      </c>
      <c r="I223" s="5">
        <v>45.22</v>
      </c>
      <c r="J223" s="5">
        <f>(Table1[[#This Row],[Total Yield in Wh]]-Table1[[#This Row],[Target Yield Wh]])/Table1[[#This Row],[Target Yield Wh]] * 100</f>
        <v>8.6908429300969683</v>
      </c>
      <c r="K223" s="5">
        <f>SUM(Table1[[#This Row],[Total Yield in Wh]]-Table1[[#This Row],[Target Yield Wh]])</f>
        <v>8407</v>
      </c>
      <c r="L223" s="5">
        <f>Table1[[#This Row],[Total Yield in Wh]]*0.001*0.1</f>
        <v>10.514100000000001</v>
      </c>
      <c r="M223" s="5">
        <f t="shared" ca="1" si="4"/>
        <v>0</v>
      </c>
    </row>
    <row r="224" spans="1:13">
      <c r="A224" s="5">
        <v>2021</v>
      </c>
      <c r="B224" s="5">
        <v>7</v>
      </c>
      <c r="C224" s="4">
        <v>44387</v>
      </c>
      <c r="D224" s="5">
        <v>94896</v>
      </c>
      <c r="E224" s="5">
        <v>96734</v>
      </c>
      <c r="F224" s="5">
        <v>3.89</v>
      </c>
      <c r="G224" s="5">
        <v>44.36</v>
      </c>
      <c r="H224" s="27">
        <f>Table1[[#This Row],[Total Yield in Wh]]*0.001*0.1</f>
        <v>9.4896000000000011</v>
      </c>
      <c r="I224" s="5">
        <v>45.22</v>
      </c>
      <c r="J224" s="5">
        <f>(Table1[[#This Row],[Total Yield in Wh]]-Table1[[#This Row],[Target Yield Wh]])/Table1[[#This Row],[Target Yield Wh]] * 100</f>
        <v>-1.9000558231852296</v>
      </c>
      <c r="K224" s="5">
        <f>SUM(Table1[[#This Row],[Total Yield in Wh]]-Table1[[#This Row],[Target Yield Wh]])</f>
        <v>-1838</v>
      </c>
      <c r="L224" s="5">
        <f>Table1[[#This Row],[Total Yield in Wh]]*0.001*0.1</f>
        <v>9.4896000000000011</v>
      </c>
      <c r="M224" s="5">
        <f t="shared" ca="1" si="4"/>
        <v>0</v>
      </c>
    </row>
    <row r="225" spans="1:13">
      <c r="A225" s="5">
        <v>2021</v>
      </c>
      <c r="B225" s="5">
        <v>7</v>
      </c>
      <c r="C225" s="4">
        <v>44388</v>
      </c>
      <c r="D225" s="5">
        <v>118485</v>
      </c>
      <c r="E225" s="5">
        <v>96734</v>
      </c>
      <c r="F225" s="5">
        <v>4.8499999999999996</v>
      </c>
      <c r="G225" s="5">
        <v>55.39</v>
      </c>
      <c r="H225" s="27">
        <f>Table1[[#This Row],[Total Yield in Wh]]*0.001*0.1</f>
        <v>11.848500000000001</v>
      </c>
      <c r="I225" s="5">
        <v>45.22</v>
      </c>
      <c r="J225" s="5">
        <f>(Table1[[#This Row],[Total Yield in Wh]]-Table1[[#This Row],[Target Yield Wh]])/Table1[[#This Row],[Target Yield Wh]] * 100</f>
        <v>22.485372257944466</v>
      </c>
      <c r="K225" s="5">
        <f>SUM(Table1[[#This Row],[Total Yield in Wh]]-Table1[[#This Row],[Target Yield Wh]])</f>
        <v>21751</v>
      </c>
      <c r="L225" s="5">
        <f>Table1[[#This Row],[Total Yield in Wh]]*0.001*0.1</f>
        <v>11.848500000000001</v>
      </c>
      <c r="M225" s="5">
        <f t="shared" ca="1" si="4"/>
        <v>0</v>
      </c>
    </row>
    <row r="226" spans="1:13">
      <c r="A226" s="5">
        <v>2021</v>
      </c>
      <c r="B226" s="5">
        <v>7</v>
      </c>
      <c r="C226" s="4">
        <v>44389</v>
      </c>
      <c r="D226" s="5">
        <v>47205</v>
      </c>
      <c r="E226" s="5">
        <v>96734</v>
      </c>
      <c r="F226" s="5">
        <v>1.93</v>
      </c>
      <c r="G226" s="5">
        <v>22.07</v>
      </c>
      <c r="H226" s="27">
        <f>Table1[[#This Row],[Total Yield in Wh]]*0.001*0.1</f>
        <v>4.7205000000000004</v>
      </c>
      <c r="I226" s="5">
        <v>45.22</v>
      </c>
      <c r="J226" s="5">
        <f>(Table1[[#This Row],[Total Yield in Wh]]-Table1[[#This Row],[Target Yield Wh]])/Table1[[#This Row],[Target Yield Wh]] * 100</f>
        <v>-51.201232245125809</v>
      </c>
      <c r="K226" s="5">
        <f>SUM(Table1[[#This Row],[Total Yield in Wh]]-Table1[[#This Row],[Target Yield Wh]])</f>
        <v>-49529</v>
      </c>
      <c r="L226" s="5">
        <f>Table1[[#This Row],[Total Yield in Wh]]*0.001*0.1</f>
        <v>4.7205000000000004</v>
      </c>
      <c r="M226" s="5">
        <f t="shared" ca="1" si="4"/>
        <v>0</v>
      </c>
    </row>
    <row r="227" spans="1:13">
      <c r="A227" s="5">
        <v>2021</v>
      </c>
      <c r="B227" s="5">
        <v>7</v>
      </c>
      <c r="C227" s="4">
        <v>44390</v>
      </c>
      <c r="D227" s="5">
        <v>87587</v>
      </c>
      <c r="E227" s="5">
        <v>96734</v>
      </c>
      <c r="F227" s="5">
        <v>3.59</v>
      </c>
      <c r="G227" s="5">
        <v>40.950000000000003</v>
      </c>
      <c r="H227" s="27">
        <f>Table1[[#This Row],[Total Yield in Wh]]*0.001*0.1</f>
        <v>8.758700000000001</v>
      </c>
      <c r="I227" s="5">
        <v>45.22</v>
      </c>
      <c r="J227" s="5">
        <f>(Table1[[#This Row],[Total Yield in Wh]]-Table1[[#This Row],[Target Yield Wh]])/Table1[[#This Row],[Target Yield Wh]] * 100</f>
        <v>-9.4558273202803562</v>
      </c>
      <c r="K227" s="5">
        <f>SUM(Table1[[#This Row],[Total Yield in Wh]]-Table1[[#This Row],[Target Yield Wh]])</f>
        <v>-9147</v>
      </c>
      <c r="L227" s="5">
        <f>Table1[[#This Row],[Total Yield in Wh]]*0.001*0.1</f>
        <v>8.758700000000001</v>
      </c>
      <c r="M227" s="5">
        <f t="shared" ca="1" si="4"/>
        <v>0</v>
      </c>
    </row>
    <row r="228" spans="1:13">
      <c r="A228" s="5">
        <v>2021</v>
      </c>
      <c r="B228" s="5">
        <v>7</v>
      </c>
      <c r="C228" s="4">
        <v>44391</v>
      </c>
      <c r="D228" s="5">
        <v>48931</v>
      </c>
      <c r="E228" s="5">
        <v>96734</v>
      </c>
      <c r="F228" s="5">
        <v>2</v>
      </c>
      <c r="G228" s="5">
        <v>22.88</v>
      </c>
      <c r="H228" s="27">
        <f>Table1[[#This Row],[Total Yield in Wh]]*0.001*0.1</f>
        <v>4.8931000000000004</v>
      </c>
      <c r="I228" s="5">
        <v>45.22</v>
      </c>
      <c r="J228" s="5">
        <f>(Table1[[#This Row],[Total Yield in Wh]]-Table1[[#This Row],[Target Yield Wh]])/Table1[[#This Row],[Target Yield Wh]] * 100</f>
        <v>-49.416957843157526</v>
      </c>
      <c r="K228" s="5">
        <f>SUM(Table1[[#This Row],[Total Yield in Wh]]-Table1[[#This Row],[Target Yield Wh]])</f>
        <v>-47803</v>
      </c>
      <c r="L228" s="5">
        <f>Table1[[#This Row],[Total Yield in Wh]]*0.001*0.1</f>
        <v>4.8931000000000004</v>
      </c>
      <c r="M228" s="5">
        <f t="shared" ca="1" si="4"/>
        <v>0</v>
      </c>
    </row>
    <row r="229" spans="1:13">
      <c r="A229" s="5">
        <v>2021</v>
      </c>
      <c r="B229" s="5">
        <v>7</v>
      </c>
      <c r="C229" s="4">
        <v>44392</v>
      </c>
      <c r="D229" s="5">
        <v>83591</v>
      </c>
      <c r="E229" s="5">
        <v>96734</v>
      </c>
      <c r="F229" s="5">
        <v>3.42</v>
      </c>
      <c r="G229" s="5">
        <v>39.08</v>
      </c>
      <c r="H229" s="27">
        <f>Table1[[#This Row],[Total Yield in Wh]]*0.001*0.1</f>
        <v>8.3591000000000015</v>
      </c>
      <c r="I229" s="5">
        <v>45.22</v>
      </c>
      <c r="J229" s="5">
        <f>(Table1[[#This Row],[Total Yield in Wh]]-Table1[[#This Row],[Target Yield Wh]])/Table1[[#This Row],[Target Yield Wh]] * 100</f>
        <v>-13.586743027270659</v>
      </c>
      <c r="K229" s="5">
        <f>SUM(Table1[[#This Row],[Total Yield in Wh]]-Table1[[#This Row],[Target Yield Wh]])</f>
        <v>-13143</v>
      </c>
      <c r="L229" s="5">
        <f>Table1[[#This Row],[Total Yield in Wh]]*0.001*0.1</f>
        <v>8.3591000000000015</v>
      </c>
      <c r="M229" s="5">
        <f t="shared" ca="1" si="4"/>
        <v>0</v>
      </c>
    </row>
    <row r="230" spans="1:13">
      <c r="A230" s="5">
        <v>2021</v>
      </c>
      <c r="B230" s="5">
        <v>7</v>
      </c>
      <c r="C230" s="4">
        <v>44393</v>
      </c>
      <c r="D230" s="5">
        <v>116519</v>
      </c>
      <c r="E230" s="5">
        <v>96734</v>
      </c>
      <c r="F230" s="5">
        <v>4.7699999999999996</v>
      </c>
      <c r="G230" s="5">
        <v>54.47</v>
      </c>
      <c r="H230" s="27">
        <f>Table1[[#This Row],[Total Yield in Wh]]*0.001*0.1</f>
        <v>11.651900000000001</v>
      </c>
      <c r="I230" s="5">
        <v>45.22</v>
      </c>
      <c r="J230" s="5">
        <f>(Table1[[#This Row],[Total Yield in Wh]]-Table1[[#This Row],[Target Yield Wh]])/Table1[[#This Row],[Target Yield Wh]] * 100</f>
        <v>20.452994810511299</v>
      </c>
      <c r="K230" s="5">
        <f>SUM(Table1[[#This Row],[Total Yield in Wh]]-Table1[[#This Row],[Target Yield Wh]])</f>
        <v>19785</v>
      </c>
      <c r="L230" s="5">
        <f>Table1[[#This Row],[Total Yield in Wh]]*0.001*0.1</f>
        <v>11.651900000000001</v>
      </c>
      <c r="M230" s="5">
        <f t="shared" ca="1" si="4"/>
        <v>0</v>
      </c>
    </row>
    <row r="231" spans="1:13">
      <c r="A231" s="5">
        <v>2021</v>
      </c>
      <c r="B231" s="5">
        <v>7</v>
      </c>
      <c r="C231" s="4">
        <v>44394</v>
      </c>
      <c r="D231" s="5">
        <v>116591</v>
      </c>
      <c r="E231" s="5">
        <v>96734</v>
      </c>
      <c r="F231" s="5">
        <v>4.7699999999999996</v>
      </c>
      <c r="G231" s="5">
        <v>54.51</v>
      </c>
      <c r="H231" s="27">
        <f>Table1[[#This Row],[Total Yield in Wh]]*0.001*0.1</f>
        <v>11.659100000000002</v>
      </c>
      <c r="I231" s="5">
        <v>45.22</v>
      </c>
      <c r="J231" s="5">
        <f>(Table1[[#This Row],[Total Yield in Wh]]-Table1[[#This Row],[Target Yield Wh]])/Table1[[#This Row],[Target Yield Wh]] * 100</f>
        <v>20.527425724150763</v>
      </c>
      <c r="K231" s="5">
        <f>SUM(Table1[[#This Row],[Total Yield in Wh]]-Table1[[#This Row],[Target Yield Wh]])</f>
        <v>19857</v>
      </c>
      <c r="L231" s="5">
        <f>Table1[[#This Row],[Total Yield in Wh]]*0.001*0.1</f>
        <v>11.659100000000002</v>
      </c>
      <c r="M231" s="5">
        <f t="shared" ca="1" si="4"/>
        <v>0</v>
      </c>
    </row>
    <row r="232" spans="1:13">
      <c r="A232" s="5">
        <v>2021</v>
      </c>
      <c r="B232" s="5">
        <v>7</v>
      </c>
      <c r="C232" s="4">
        <v>44395</v>
      </c>
      <c r="D232" s="5">
        <v>123143</v>
      </c>
      <c r="E232" s="5">
        <v>96734</v>
      </c>
      <c r="F232" s="5">
        <v>5.04</v>
      </c>
      <c r="G232" s="5">
        <v>57.57</v>
      </c>
      <c r="H232" s="27">
        <f>Table1[[#This Row],[Total Yield in Wh]]*0.001*0.1</f>
        <v>12.314300000000001</v>
      </c>
      <c r="I232" s="5">
        <v>45.22</v>
      </c>
      <c r="J232" s="5">
        <f>(Table1[[#This Row],[Total Yield in Wh]]-Table1[[#This Row],[Target Yield Wh]])/Table1[[#This Row],[Target Yield Wh]] * 100</f>
        <v>27.300638865342069</v>
      </c>
      <c r="K232" s="5">
        <f>SUM(Table1[[#This Row],[Total Yield in Wh]]-Table1[[#This Row],[Target Yield Wh]])</f>
        <v>26409</v>
      </c>
      <c r="L232" s="5">
        <f>Table1[[#This Row],[Total Yield in Wh]]*0.001*0.1</f>
        <v>12.314300000000001</v>
      </c>
      <c r="M232" s="5">
        <f t="shared" ca="1" si="4"/>
        <v>0</v>
      </c>
    </row>
    <row r="233" spans="1:13">
      <c r="A233" s="5">
        <v>2021</v>
      </c>
      <c r="B233" s="5">
        <v>7</v>
      </c>
      <c r="C233" s="4">
        <v>44396</v>
      </c>
      <c r="D233" s="5">
        <v>124248</v>
      </c>
      <c r="E233" s="5">
        <v>96734</v>
      </c>
      <c r="F233" s="5">
        <v>5.09</v>
      </c>
      <c r="G233" s="5">
        <v>58.09</v>
      </c>
      <c r="H233" s="27">
        <f>Table1[[#This Row],[Total Yield in Wh]]*0.001*0.1</f>
        <v>12.424800000000001</v>
      </c>
      <c r="I233" s="5">
        <v>45.22</v>
      </c>
      <c r="J233" s="5">
        <f>(Table1[[#This Row],[Total Yield in Wh]]-Table1[[#This Row],[Target Yield Wh]])/Table1[[#This Row],[Target Yield Wh]] * 100</f>
        <v>28.442946637169968</v>
      </c>
      <c r="K233" s="5">
        <f>SUM(Table1[[#This Row],[Total Yield in Wh]]-Table1[[#This Row],[Target Yield Wh]])</f>
        <v>27514</v>
      </c>
      <c r="L233" s="5">
        <f>Table1[[#This Row],[Total Yield in Wh]]*0.001*0.1</f>
        <v>12.424800000000001</v>
      </c>
      <c r="M233" s="5">
        <f t="shared" ca="1" si="4"/>
        <v>0</v>
      </c>
    </row>
    <row r="234" spans="1:13">
      <c r="A234" s="5">
        <v>2021</v>
      </c>
      <c r="B234" s="5">
        <v>7</v>
      </c>
      <c r="C234" s="4">
        <v>44397</v>
      </c>
      <c r="D234" s="5">
        <v>113982</v>
      </c>
      <c r="E234" s="5">
        <v>96734</v>
      </c>
      <c r="F234" s="5">
        <v>4.67</v>
      </c>
      <c r="G234" s="5">
        <v>53.29</v>
      </c>
      <c r="H234" s="27">
        <f>Table1[[#This Row],[Total Yield in Wh]]*0.001*0.1</f>
        <v>11.398200000000001</v>
      </c>
      <c r="I234" s="5">
        <v>45.22</v>
      </c>
      <c r="J234" s="5">
        <f>(Table1[[#This Row],[Total Yield in Wh]]-Table1[[#This Row],[Target Yield Wh]])/Table1[[#This Row],[Target Yield Wh]] * 100</f>
        <v>17.830338867409598</v>
      </c>
      <c r="K234" s="5">
        <f>SUM(Table1[[#This Row],[Total Yield in Wh]]-Table1[[#This Row],[Target Yield Wh]])</f>
        <v>17248</v>
      </c>
      <c r="L234" s="5">
        <f>Table1[[#This Row],[Total Yield in Wh]]*0.001*0.1</f>
        <v>11.398200000000001</v>
      </c>
      <c r="M234" s="5">
        <f t="shared" ca="1" si="4"/>
        <v>0</v>
      </c>
    </row>
    <row r="235" spans="1:13">
      <c r="A235" s="5">
        <v>2021</v>
      </c>
      <c r="B235" s="5">
        <v>7</v>
      </c>
      <c r="C235" s="4">
        <v>44398</v>
      </c>
      <c r="D235" s="5">
        <v>62702</v>
      </c>
      <c r="E235" s="5">
        <v>96734</v>
      </c>
      <c r="F235" s="5">
        <v>2.57</v>
      </c>
      <c r="G235" s="5">
        <v>29.31</v>
      </c>
      <c r="H235" s="27">
        <f>Table1[[#This Row],[Total Yield in Wh]]*0.001*0.1</f>
        <v>6.2702</v>
      </c>
      <c r="I235" s="5">
        <v>45.22</v>
      </c>
      <c r="J235" s="5">
        <f>(Table1[[#This Row],[Total Yield in Wh]]-Table1[[#This Row],[Target Yield Wh]])/Table1[[#This Row],[Target Yield Wh]] * 100</f>
        <v>-35.181011846920427</v>
      </c>
      <c r="K235" s="5">
        <f>SUM(Table1[[#This Row],[Total Yield in Wh]]-Table1[[#This Row],[Target Yield Wh]])</f>
        <v>-34032</v>
      </c>
      <c r="L235" s="5">
        <f>Table1[[#This Row],[Total Yield in Wh]]*0.001*0.1</f>
        <v>6.2702</v>
      </c>
      <c r="M235" s="5">
        <f t="shared" ca="1" si="4"/>
        <v>0</v>
      </c>
    </row>
    <row r="236" spans="1:13">
      <c r="A236" s="5">
        <v>2021</v>
      </c>
      <c r="B236" s="5">
        <v>7</v>
      </c>
      <c r="C236" s="4">
        <v>44399</v>
      </c>
      <c r="D236" s="5">
        <v>106622</v>
      </c>
      <c r="E236" s="5">
        <v>96734</v>
      </c>
      <c r="F236" s="5">
        <v>4.37</v>
      </c>
      <c r="G236" s="5">
        <v>49.85</v>
      </c>
      <c r="H236" s="27">
        <f>Table1[[#This Row],[Total Yield in Wh]]*0.001*0.1</f>
        <v>10.6622</v>
      </c>
      <c r="I236" s="5">
        <v>45.22</v>
      </c>
      <c r="J236" s="5">
        <f>(Table1[[#This Row],[Total Yield in Wh]]-Table1[[#This Row],[Target Yield Wh]])/Table1[[#This Row],[Target Yield Wh]] * 100</f>
        <v>10.221845473153184</v>
      </c>
      <c r="K236" s="5">
        <f>SUM(Table1[[#This Row],[Total Yield in Wh]]-Table1[[#This Row],[Target Yield Wh]])</f>
        <v>9888</v>
      </c>
      <c r="L236" s="5">
        <f>Table1[[#This Row],[Total Yield in Wh]]*0.001*0.1</f>
        <v>10.6622</v>
      </c>
      <c r="M236" s="5">
        <f t="shared" ca="1" si="4"/>
        <v>0</v>
      </c>
    </row>
    <row r="237" spans="1:13">
      <c r="A237" s="5">
        <v>2021</v>
      </c>
      <c r="B237" s="5">
        <v>7</v>
      </c>
      <c r="C237" s="4">
        <v>44400</v>
      </c>
      <c r="D237" s="5">
        <v>108887</v>
      </c>
      <c r="E237" s="5">
        <v>96734</v>
      </c>
      <c r="F237" s="5">
        <v>4.46</v>
      </c>
      <c r="G237" s="5">
        <v>50.9</v>
      </c>
      <c r="H237" s="27">
        <f>Table1[[#This Row],[Total Yield in Wh]]*0.001*0.1</f>
        <v>10.8887</v>
      </c>
      <c r="I237" s="5">
        <v>45.22</v>
      </c>
      <c r="J237" s="5">
        <f>(Table1[[#This Row],[Total Yield in Wh]]-Table1[[#This Row],[Target Yield Wh]])/Table1[[#This Row],[Target Yield Wh]] * 100</f>
        <v>12.563317964728016</v>
      </c>
      <c r="K237" s="5">
        <f>SUM(Table1[[#This Row],[Total Yield in Wh]]-Table1[[#This Row],[Target Yield Wh]])</f>
        <v>12153</v>
      </c>
      <c r="L237" s="5">
        <f>Table1[[#This Row],[Total Yield in Wh]]*0.001*0.1</f>
        <v>10.8887</v>
      </c>
      <c r="M237" s="5">
        <f t="shared" ca="1" si="4"/>
        <v>0</v>
      </c>
    </row>
    <row r="238" spans="1:13">
      <c r="A238" s="5">
        <v>2021</v>
      </c>
      <c r="B238" s="5">
        <v>7</v>
      </c>
      <c r="C238" s="4">
        <v>44401</v>
      </c>
      <c r="D238" s="5">
        <v>93073</v>
      </c>
      <c r="E238" s="5">
        <v>96734</v>
      </c>
      <c r="F238" s="5">
        <v>3.81</v>
      </c>
      <c r="G238" s="5">
        <v>43.51</v>
      </c>
      <c r="H238" s="27">
        <f>Table1[[#This Row],[Total Yield in Wh]]*0.001*0.1</f>
        <v>9.3073000000000015</v>
      </c>
      <c r="I238" s="5">
        <v>45.22</v>
      </c>
      <c r="J238" s="5">
        <f>(Table1[[#This Row],[Total Yield in Wh]]-Table1[[#This Row],[Target Yield Wh]])/Table1[[#This Row],[Target Yield Wh]] * 100</f>
        <v>-3.7846052060289042</v>
      </c>
      <c r="K238" s="5">
        <f>SUM(Table1[[#This Row],[Total Yield in Wh]]-Table1[[#This Row],[Target Yield Wh]])</f>
        <v>-3661</v>
      </c>
      <c r="L238" s="5">
        <f>Table1[[#This Row],[Total Yield in Wh]]*0.001*0.1</f>
        <v>9.3073000000000015</v>
      </c>
      <c r="M238" s="5">
        <f t="shared" ca="1" si="4"/>
        <v>0</v>
      </c>
    </row>
    <row r="239" spans="1:13">
      <c r="A239" s="5">
        <v>2021</v>
      </c>
      <c r="B239" s="5">
        <v>7</v>
      </c>
      <c r="C239" s="4">
        <v>44402</v>
      </c>
      <c r="D239" s="5">
        <v>131111</v>
      </c>
      <c r="E239" s="5">
        <v>96734</v>
      </c>
      <c r="F239" s="5">
        <v>5.37</v>
      </c>
      <c r="G239" s="5">
        <v>61.29</v>
      </c>
      <c r="H239" s="27">
        <f>Table1[[#This Row],[Total Yield in Wh]]*0.001*0.1</f>
        <v>13.1111</v>
      </c>
      <c r="I239" s="5">
        <v>45.22</v>
      </c>
      <c r="J239" s="5">
        <f>(Table1[[#This Row],[Total Yield in Wh]]-Table1[[#This Row],[Target Yield Wh]])/Table1[[#This Row],[Target Yield Wh]] * 100</f>
        <v>35.53765997477619</v>
      </c>
      <c r="K239" s="5">
        <f>SUM(Table1[[#This Row],[Total Yield in Wh]]-Table1[[#This Row],[Target Yield Wh]])</f>
        <v>34377</v>
      </c>
      <c r="L239" s="5">
        <f>Table1[[#This Row],[Total Yield in Wh]]*0.001*0.1</f>
        <v>13.1111</v>
      </c>
      <c r="M239" s="5">
        <f t="shared" ca="1" si="4"/>
        <v>0</v>
      </c>
    </row>
    <row r="240" spans="1:13">
      <c r="A240" s="5">
        <v>2021</v>
      </c>
      <c r="B240" s="5">
        <v>7</v>
      </c>
      <c r="C240" s="4">
        <v>44403</v>
      </c>
      <c r="D240" s="5">
        <v>121738</v>
      </c>
      <c r="E240" s="5">
        <v>96734</v>
      </c>
      <c r="F240" s="5">
        <v>4.99</v>
      </c>
      <c r="G240" s="5">
        <v>56.91</v>
      </c>
      <c r="H240" s="27">
        <f>Table1[[#This Row],[Total Yield in Wh]]*0.001*0.1</f>
        <v>12.1738</v>
      </c>
      <c r="I240" s="5">
        <v>45.22</v>
      </c>
      <c r="J240" s="5">
        <f>(Table1[[#This Row],[Total Yield in Wh]]-Table1[[#This Row],[Target Yield Wh]])/Table1[[#This Row],[Target Yield Wh]] * 100</f>
        <v>25.848202286683069</v>
      </c>
      <c r="K240" s="5">
        <f>SUM(Table1[[#This Row],[Total Yield in Wh]]-Table1[[#This Row],[Target Yield Wh]])</f>
        <v>25004</v>
      </c>
      <c r="L240" s="5">
        <f>Table1[[#This Row],[Total Yield in Wh]]*0.001*0.1</f>
        <v>12.1738</v>
      </c>
      <c r="M240" s="5">
        <f t="shared" ca="1" si="4"/>
        <v>0</v>
      </c>
    </row>
    <row r="241" spans="1:13">
      <c r="A241" s="5">
        <v>2021</v>
      </c>
      <c r="B241" s="5">
        <v>7</v>
      </c>
      <c r="C241" s="4">
        <v>44404</v>
      </c>
      <c r="D241" s="5">
        <v>87038</v>
      </c>
      <c r="E241" s="5">
        <v>96734</v>
      </c>
      <c r="F241" s="5">
        <v>3.56</v>
      </c>
      <c r="G241" s="5">
        <v>40.69</v>
      </c>
      <c r="H241" s="27">
        <f>Table1[[#This Row],[Total Yield in Wh]]*0.001*0.1</f>
        <v>8.7037999999999993</v>
      </c>
      <c r="I241" s="5">
        <v>45.22</v>
      </c>
      <c r="J241" s="5">
        <f>(Table1[[#This Row],[Total Yield in Wh]]-Table1[[#This Row],[Target Yield Wh]])/Table1[[#This Row],[Target Yield Wh]] * 100</f>
        <v>-10.023363036781276</v>
      </c>
      <c r="K241" s="5">
        <f>SUM(Table1[[#This Row],[Total Yield in Wh]]-Table1[[#This Row],[Target Yield Wh]])</f>
        <v>-9696</v>
      </c>
      <c r="L241" s="5">
        <f>Table1[[#This Row],[Total Yield in Wh]]*0.001*0.1</f>
        <v>8.7037999999999993</v>
      </c>
      <c r="M241" s="5">
        <f t="shared" ca="1" si="4"/>
        <v>0</v>
      </c>
    </row>
    <row r="242" spans="1:13">
      <c r="A242" s="5">
        <v>2021</v>
      </c>
      <c r="B242" s="5">
        <v>7</v>
      </c>
      <c r="C242" s="4">
        <v>44405</v>
      </c>
      <c r="D242" s="5">
        <v>78576</v>
      </c>
      <c r="E242" s="5">
        <v>96734</v>
      </c>
      <c r="F242" s="5">
        <v>3.22</v>
      </c>
      <c r="G242" s="5">
        <v>36.729999999999997</v>
      </c>
      <c r="H242" s="27">
        <f>Table1[[#This Row],[Total Yield in Wh]]*0.001*0.1</f>
        <v>7.8576000000000015</v>
      </c>
      <c r="I242" s="5">
        <v>45.22</v>
      </c>
      <c r="J242" s="5">
        <f>(Table1[[#This Row],[Total Yield in Wh]]-Table1[[#This Row],[Target Yield Wh]])/Table1[[#This Row],[Target Yield Wh]] * 100</f>
        <v>-18.77106291479728</v>
      </c>
      <c r="K242" s="5">
        <f>SUM(Table1[[#This Row],[Total Yield in Wh]]-Table1[[#This Row],[Target Yield Wh]])</f>
        <v>-18158</v>
      </c>
      <c r="L242" s="5">
        <f>Table1[[#This Row],[Total Yield in Wh]]*0.001*0.1</f>
        <v>7.8576000000000015</v>
      </c>
      <c r="M242" s="5">
        <f t="shared" ca="1" si="4"/>
        <v>0</v>
      </c>
    </row>
    <row r="243" spans="1:13">
      <c r="A243" s="5">
        <v>2021</v>
      </c>
      <c r="B243" s="5">
        <v>7</v>
      </c>
      <c r="C243" s="4">
        <v>44406</v>
      </c>
      <c r="D243" s="5">
        <v>50971</v>
      </c>
      <c r="E243" s="5">
        <v>96734</v>
      </c>
      <c r="F243" s="5">
        <v>2.09</v>
      </c>
      <c r="G243" s="5">
        <v>23.83</v>
      </c>
      <c r="H243" s="27">
        <f>Table1[[#This Row],[Total Yield in Wh]]*0.001*0.1</f>
        <v>5.0971000000000011</v>
      </c>
      <c r="I243" s="5">
        <v>45.22</v>
      </c>
      <c r="J243" s="5">
        <f>(Table1[[#This Row],[Total Yield in Wh]]-Table1[[#This Row],[Target Yield Wh]])/Table1[[#This Row],[Target Yield Wh]] * 100</f>
        <v>-47.308081956706019</v>
      </c>
      <c r="K243" s="5">
        <f>SUM(Table1[[#This Row],[Total Yield in Wh]]-Table1[[#This Row],[Target Yield Wh]])</f>
        <v>-45763</v>
      </c>
      <c r="L243" s="5">
        <f>Table1[[#This Row],[Total Yield in Wh]]*0.001*0.1</f>
        <v>5.0971000000000011</v>
      </c>
      <c r="M243" s="5">
        <f t="shared" ca="1" si="4"/>
        <v>0</v>
      </c>
    </row>
    <row r="244" spans="1:13">
      <c r="A244" s="5">
        <v>2021</v>
      </c>
      <c r="B244" s="5">
        <v>7</v>
      </c>
      <c r="C244" s="4">
        <v>44407</v>
      </c>
      <c r="D244" s="5">
        <v>42553</v>
      </c>
      <c r="E244" s="5">
        <v>96734</v>
      </c>
      <c r="F244" s="5">
        <v>1.74</v>
      </c>
      <c r="G244" s="5">
        <v>19.89</v>
      </c>
      <c r="H244" s="27">
        <f>Table1[[#This Row],[Total Yield in Wh]]*0.001*0.1</f>
        <v>4.255300000000001</v>
      </c>
      <c r="I244" s="5">
        <v>45.22</v>
      </c>
      <c r="J244" s="5">
        <f>(Table1[[#This Row],[Total Yield in Wh]]-Table1[[#This Row],[Target Yield Wh]])/Table1[[#This Row],[Target Yield Wh]] * 100</f>
        <v>-56.010296276386796</v>
      </c>
      <c r="K244" s="5">
        <f>SUM(Table1[[#This Row],[Total Yield in Wh]]-Table1[[#This Row],[Target Yield Wh]])</f>
        <v>-54181</v>
      </c>
      <c r="L244" s="5">
        <f>Table1[[#This Row],[Total Yield in Wh]]*0.001*0.1</f>
        <v>4.255300000000001</v>
      </c>
      <c r="M244" s="5">
        <f t="shared" ca="1" si="4"/>
        <v>0</v>
      </c>
    </row>
    <row r="245" spans="1:13">
      <c r="A245" s="5">
        <v>2021</v>
      </c>
      <c r="B245" s="5">
        <v>7</v>
      </c>
      <c r="C245" s="4">
        <v>44408</v>
      </c>
      <c r="D245" s="5">
        <v>59350</v>
      </c>
      <c r="E245" s="5">
        <v>96734</v>
      </c>
      <c r="F245" s="5">
        <v>2.4300000000000002</v>
      </c>
      <c r="G245" s="5">
        <v>27.75</v>
      </c>
      <c r="H245" s="27">
        <f>Table1[[#This Row],[Total Yield in Wh]]*0.001*0.1</f>
        <v>5.9350000000000005</v>
      </c>
      <c r="I245" s="5">
        <v>45.22</v>
      </c>
      <c r="J245" s="5">
        <f>(Table1[[#This Row],[Total Yield in Wh]]-Table1[[#This Row],[Target Yield Wh]])/Table1[[#This Row],[Target Yield Wh]] * 100</f>
        <v>-38.646184381913287</v>
      </c>
      <c r="K245" s="5">
        <f>SUM(Table1[[#This Row],[Total Yield in Wh]]-Table1[[#This Row],[Target Yield Wh]])</f>
        <v>-37384</v>
      </c>
      <c r="L245" s="5">
        <f>Table1[[#This Row],[Total Yield in Wh]]*0.001*0.1</f>
        <v>5.9350000000000005</v>
      </c>
      <c r="M245" s="5">
        <f t="shared" ca="1" si="4"/>
        <v>0</v>
      </c>
    </row>
    <row r="246" spans="1:13">
      <c r="A246" s="5">
        <v>2021</v>
      </c>
      <c r="B246" s="5">
        <v>8</v>
      </c>
      <c r="C246" s="4">
        <v>44409</v>
      </c>
      <c r="D246" s="5">
        <v>57882</v>
      </c>
      <c r="E246" s="5">
        <v>96734</v>
      </c>
      <c r="F246" s="5">
        <v>2.37</v>
      </c>
      <c r="G246" s="5">
        <v>27.06</v>
      </c>
      <c r="H246" s="27">
        <f>Table1[[#This Row],[Total Yield in Wh]]*0.001*0.1</f>
        <v>5.7881999999999998</v>
      </c>
      <c r="I246" s="5">
        <v>45.22</v>
      </c>
      <c r="J246" s="5">
        <f>(Table1[[#This Row],[Total Yield in Wh]]-Table1[[#This Row],[Target Yield Wh]])/Table1[[#This Row],[Target Yield Wh]] * 100</f>
        <v>-40.16374801000682</v>
      </c>
      <c r="K246" s="5">
        <f>SUM(Table1[[#This Row],[Total Yield in Wh]]-Table1[[#This Row],[Target Yield Wh]])</f>
        <v>-38852</v>
      </c>
      <c r="L246" s="5">
        <f>Table1[[#This Row],[Total Yield in Wh]]*0.001*0.1</f>
        <v>5.7881999999999998</v>
      </c>
      <c r="M246" s="5">
        <f t="shared" ca="1" si="4"/>
        <v>0</v>
      </c>
    </row>
    <row r="247" spans="1:13">
      <c r="A247" s="5">
        <v>2021</v>
      </c>
      <c r="B247" s="5">
        <v>8</v>
      </c>
      <c r="C247" s="4">
        <v>44410</v>
      </c>
      <c r="D247" s="5">
        <v>53787</v>
      </c>
      <c r="E247" s="5">
        <v>96734</v>
      </c>
      <c r="F247" s="5">
        <v>2.2000000000000002</v>
      </c>
      <c r="G247" s="5">
        <v>25.15</v>
      </c>
      <c r="H247" s="27">
        <f>Table1[[#This Row],[Total Yield in Wh]]*0.001*0.1</f>
        <v>5.3787000000000003</v>
      </c>
      <c r="I247" s="5">
        <v>45.22</v>
      </c>
      <c r="J247" s="5">
        <f>(Table1[[#This Row],[Total Yield in Wh]]-Table1[[#This Row],[Target Yield Wh]])/Table1[[#This Row],[Target Yield Wh]] * 100</f>
        <v>-44.397006223251388</v>
      </c>
      <c r="K247" s="5">
        <f>SUM(Table1[[#This Row],[Total Yield in Wh]]-Table1[[#This Row],[Target Yield Wh]])</f>
        <v>-42947</v>
      </c>
      <c r="L247" s="5">
        <f>Table1[[#This Row],[Total Yield in Wh]]*0.001*0.1</f>
        <v>5.3787000000000003</v>
      </c>
      <c r="M247" s="5">
        <f t="shared" ca="1" si="4"/>
        <v>0</v>
      </c>
    </row>
    <row r="248" spans="1:13">
      <c r="A248" s="5">
        <v>2021</v>
      </c>
      <c r="B248" s="5">
        <v>8</v>
      </c>
      <c r="C248" s="4">
        <v>44411</v>
      </c>
      <c r="D248" s="5">
        <v>52427</v>
      </c>
      <c r="E248" s="5">
        <v>96734</v>
      </c>
      <c r="F248" s="5">
        <v>2.15</v>
      </c>
      <c r="G248" s="5">
        <v>24.51</v>
      </c>
      <c r="H248" s="27">
        <f>Table1[[#This Row],[Total Yield in Wh]]*0.001*0.1</f>
        <v>5.2427000000000001</v>
      </c>
      <c r="I248" s="5">
        <v>45.22</v>
      </c>
      <c r="J248" s="5">
        <f>(Table1[[#This Row],[Total Yield in Wh]]-Table1[[#This Row],[Target Yield Wh]])/Table1[[#This Row],[Target Yield Wh]] * 100</f>
        <v>-45.802923480885724</v>
      </c>
      <c r="K248" s="5">
        <f>SUM(Table1[[#This Row],[Total Yield in Wh]]-Table1[[#This Row],[Target Yield Wh]])</f>
        <v>-44307</v>
      </c>
      <c r="L248" s="5">
        <f>Table1[[#This Row],[Total Yield in Wh]]*0.001*0.1</f>
        <v>5.2427000000000001</v>
      </c>
      <c r="M248" s="5">
        <f t="shared" ca="1" si="4"/>
        <v>0</v>
      </c>
    </row>
    <row r="249" spans="1:13">
      <c r="A249" s="5">
        <v>2021</v>
      </c>
      <c r="B249" s="5">
        <v>8</v>
      </c>
      <c r="C249" s="4">
        <v>44412</v>
      </c>
      <c r="D249" s="5">
        <v>53399</v>
      </c>
      <c r="E249" s="5">
        <v>96734</v>
      </c>
      <c r="F249" s="5">
        <v>2.19</v>
      </c>
      <c r="G249" s="5">
        <v>24.96</v>
      </c>
      <c r="H249" s="27">
        <f>Table1[[#This Row],[Total Yield in Wh]]*0.001*0.1</f>
        <v>5.3399000000000001</v>
      </c>
      <c r="I249" s="5">
        <v>45.22</v>
      </c>
      <c r="J249" s="5">
        <f>(Table1[[#This Row],[Total Yield in Wh]]-Table1[[#This Row],[Target Yield Wh]])/Table1[[#This Row],[Target Yield Wh]] * 100</f>
        <v>-44.79810614675295</v>
      </c>
      <c r="K249" s="5">
        <f>SUM(Table1[[#This Row],[Total Yield in Wh]]-Table1[[#This Row],[Target Yield Wh]])</f>
        <v>-43335</v>
      </c>
      <c r="L249" s="5">
        <f>Table1[[#This Row],[Total Yield in Wh]]*0.001*0.1</f>
        <v>5.3399000000000001</v>
      </c>
      <c r="M249" s="5">
        <f t="shared" ca="1" si="4"/>
        <v>0</v>
      </c>
    </row>
    <row r="250" spans="1:13">
      <c r="A250" s="5">
        <v>2021</v>
      </c>
      <c r="B250" s="5">
        <v>8</v>
      </c>
      <c r="C250" s="4">
        <v>44413</v>
      </c>
      <c r="D250" s="5">
        <v>49418</v>
      </c>
      <c r="E250" s="5">
        <v>96734</v>
      </c>
      <c r="F250" s="5">
        <v>2.02</v>
      </c>
      <c r="G250" s="5">
        <v>23.1</v>
      </c>
      <c r="H250" s="27">
        <f>Table1[[#This Row],[Total Yield in Wh]]*0.001*0.1</f>
        <v>4.9418000000000006</v>
      </c>
      <c r="I250" s="5">
        <v>45.22</v>
      </c>
      <c r="J250" s="5">
        <f>(Table1[[#This Row],[Total Yield in Wh]]-Table1[[#This Row],[Target Yield Wh]])/Table1[[#This Row],[Target Yield Wh]] * 100</f>
        <v>-48.913515413401697</v>
      </c>
      <c r="K250" s="5">
        <f>SUM(Table1[[#This Row],[Total Yield in Wh]]-Table1[[#This Row],[Target Yield Wh]])</f>
        <v>-47316</v>
      </c>
      <c r="L250" s="5">
        <f>Table1[[#This Row],[Total Yield in Wh]]*0.001*0.1</f>
        <v>4.9418000000000006</v>
      </c>
      <c r="M250" s="5">
        <f t="shared" ca="1" si="4"/>
        <v>0</v>
      </c>
    </row>
    <row r="251" spans="1:13">
      <c r="A251" s="5">
        <v>2021</v>
      </c>
      <c r="B251" s="5">
        <v>8</v>
      </c>
      <c r="C251" s="4">
        <v>44414</v>
      </c>
      <c r="D251" s="5">
        <v>51775</v>
      </c>
      <c r="E251" s="5">
        <v>96734</v>
      </c>
      <c r="F251" s="5">
        <v>2.12</v>
      </c>
      <c r="G251" s="5">
        <v>24.2</v>
      </c>
      <c r="H251" s="27">
        <f>Table1[[#This Row],[Total Yield in Wh]]*0.001*0.1</f>
        <v>5.1775000000000002</v>
      </c>
      <c r="I251" s="5">
        <v>45.22</v>
      </c>
      <c r="J251" s="5">
        <f>(Table1[[#This Row],[Total Yield in Wh]]-Table1[[#This Row],[Target Yield Wh]])/Table1[[#This Row],[Target Yield Wh]] * 100</f>
        <v>-46.476936754398665</v>
      </c>
      <c r="K251" s="5">
        <f>SUM(Table1[[#This Row],[Total Yield in Wh]]-Table1[[#This Row],[Target Yield Wh]])</f>
        <v>-44959</v>
      </c>
      <c r="L251" s="5">
        <f>Table1[[#This Row],[Total Yield in Wh]]*0.001*0.1</f>
        <v>5.1775000000000002</v>
      </c>
      <c r="M251" s="5">
        <f t="shared" ca="1" si="4"/>
        <v>0</v>
      </c>
    </row>
    <row r="252" spans="1:13">
      <c r="A252" s="5">
        <v>2021</v>
      </c>
      <c r="B252" s="5">
        <v>8</v>
      </c>
      <c r="C252" s="4">
        <v>44415</v>
      </c>
      <c r="D252" s="5">
        <v>16458</v>
      </c>
      <c r="E252" s="5">
        <v>96734</v>
      </c>
      <c r="F252" s="5">
        <v>0.67</v>
      </c>
      <c r="G252" s="5">
        <v>7.69</v>
      </c>
      <c r="H252" s="27">
        <f>Table1[[#This Row],[Total Yield in Wh]]*0.001*0.1</f>
        <v>1.6458000000000004</v>
      </c>
      <c r="I252" s="5">
        <v>45.22</v>
      </c>
      <c r="J252" s="5">
        <f>(Table1[[#This Row],[Total Yield in Wh]]-Table1[[#This Row],[Target Yield Wh]])/Table1[[#This Row],[Target Yield Wh]] * 100</f>
        <v>-82.986333657245652</v>
      </c>
      <c r="K252" s="5">
        <f>SUM(Table1[[#This Row],[Total Yield in Wh]]-Table1[[#This Row],[Target Yield Wh]])</f>
        <v>-80276</v>
      </c>
      <c r="L252" s="5">
        <f>Table1[[#This Row],[Total Yield in Wh]]*0.001*0.1</f>
        <v>1.6458000000000004</v>
      </c>
      <c r="M252" s="5">
        <f t="shared" ca="1" si="4"/>
        <v>0</v>
      </c>
    </row>
    <row r="253" spans="1:13">
      <c r="A253" s="5">
        <v>2021</v>
      </c>
      <c r="B253" s="5">
        <v>8</v>
      </c>
      <c r="C253" s="4">
        <v>44416</v>
      </c>
      <c r="D253" s="5">
        <v>46357</v>
      </c>
      <c r="E253" s="5">
        <v>96734</v>
      </c>
      <c r="F253" s="5">
        <v>1.9</v>
      </c>
      <c r="G253" s="5">
        <v>21.67</v>
      </c>
      <c r="H253" s="27">
        <f>Table1[[#This Row],[Total Yield in Wh]]*0.001*0.1</f>
        <v>4.6356999999999999</v>
      </c>
      <c r="I253" s="5">
        <v>45.22</v>
      </c>
      <c r="J253" s="5">
        <f>(Table1[[#This Row],[Total Yield in Wh]]-Table1[[#This Row],[Target Yield Wh]])/Table1[[#This Row],[Target Yield Wh]] * 100</f>
        <v>-52.0778630057684</v>
      </c>
      <c r="K253" s="5">
        <f>SUM(Table1[[#This Row],[Total Yield in Wh]]-Table1[[#This Row],[Target Yield Wh]])</f>
        <v>-50377</v>
      </c>
      <c r="L253" s="5">
        <f>Table1[[#This Row],[Total Yield in Wh]]*0.001*0.1</f>
        <v>4.6356999999999999</v>
      </c>
      <c r="M253" s="5">
        <f t="shared" ca="1" si="4"/>
        <v>0</v>
      </c>
    </row>
    <row r="254" spans="1:13">
      <c r="A254" s="5">
        <v>2021</v>
      </c>
      <c r="B254" s="5">
        <v>8</v>
      </c>
      <c r="C254" s="4">
        <v>44417</v>
      </c>
      <c r="D254" s="5">
        <v>26646</v>
      </c>
      <c r="E254" s="5">
        <v>96734</v>
      </c>
      <c r="F254" s="5">
        <v>1.0900000000000001</v>
      </c>
      <c r="G254" s="5">
        <v>12.46</v>
      </c>
      <c r="H254" s="27">
        <f>Table1[[#This Row],[Total Yield in Wh]]*0.001*0.1</f>
        <v>2.6646000000000001</v>
      </c>
      <c r="I254" s="5">
        <v>45.22</v>
      </c>
      <c r="J254" s="5">
        <f>(Table1[[#This Row],[Total Yield in Wh]]-Table1[[#This Row],[Target Yield Wh]])/Table1[[#This Row],[Target Yield Wh]] * 100</f>
        <v>-72.454359377261355</v>
      </c>
      <c r="K254" s="5">
        <f>SUM(Table1[[#This Row],[Total Yield in Wh]]-Table1[[#This Row],[Target Yield Wh]])</f>
        <v>-70088</v>
      </c>
      <c r="L254" s="5">
        <f>Table1[[#This Row],[Total Yield in Wh]]*0.001*0.1</f>
        <v>2.6646000000000001</v>
      </c>
      <c r="M254" s="5">
        <f t="shared" ca="1" si="4"/>
        <v>0</v>
      </c>
    </row>
    <row r="255" spans="1:13">
      <c r="A255" s="5">
        <v>2021</v>
      </c>
      <c r="B255" s="5">
        <v>8</v>
      </c>
      <c r="C255" s="4">
        <v>44418</v>
      </c>
      <c r="D255" s="5">
        <v>49756</v>
      </c>
      <c r="E255" s="5">
        <v>96734</v>
      </c>
      <c r="F255" s="5">
        <v>2.04</v>
      </c>
      <c r="G255" s="5">
        <v>23.26</v>
      </c>
      <c r="H255" s="27">
        <f>Table1[[#This Row],[Total Yield in Wh]]*0.001*0.1</f>
        <v>4.9756</v>
      </c>
      <c r="I255" s="5">
        <v>45.22</v>
      </c>
      <c r="J255" s="5">
        <f>(Table1[[#This Row],[Total Yield in Wh]]-Table1[[#This Row],[Target Yield Wh]])/Table1[[#This Row],[Target Yield Wh]] * 100</f>
        <v>-48.564103624371988</v>
      </c>
      <c r="K255" s="5">
        <f>SUM(Table1[[#This Row],[Total Yield in Wh]]-Table1[[#This Row],[Target Yield Wh]])</f>
        <v>-46978</v>
      </c>
      <c r="L255" s="5">
        <f>Table1[[#This Row],[Total Yield in Wh]]*0.001*0.1</f>
        <v>4.9756</v>
      </c>
      <c r="M255" s="5">
        <f t="shared" ca="1" si="4"/>
        <v>0</v>
      </c>
    </row>
    <row r="256" spans="1:13">
      <c r="A256" s="5">
        <v>2021</v>
      </c>
      <c r="B256" s="5">
        <v>8</v>
      </c>
      <c r="C256" s="4">
        <v>44419</v>
      </c>
      <c r="D256" s="5">
        <v>45085</v>
      </c>
      <c r="E256" s="5">
        <v>96734</v>
      </c>
      <c r="F256" s="5">
        <v>1.85</v>
      </c>
      <c r="G256" s="5">
        <v>21.08</v>
      </c>
      <c r="H256" s="27">
        <f>Table1[[#This Row],[Total Yield in Wh]]*0.001*0.1</f>
        <v>4.5085000000000006</v>
      </c>
      <c r="I256" s="5">
        <v>45.22</v>
      </c>
      <c r="J256" s="5">
        <f>(Table1[[#This Row],[Total Yield in Wh]]-Table1[[#This Row],[Target Yield Wh]])/Table1[[#This Row],[Target Yield Wh]] * 100</f>
        <v>-53.392809146732276</v>
      </c>
      <c r="K256" s="5">
        <f>SUM(Table1[[#This Row],[Total Yield in Wh]]-Table1[[#This Row],[Target Yield Wh]])</f>
        <v>-51649</v>
      </c>
      <c r="L256" s="5">
        <f>Table1[[#This Row],[Total Yield in Wh]]*0.001*0.1</f>
        <v>4.5085000000000006</v>
      </c>
      <c r="M256" s="5">
        <f t="shared" ca="1" si="4"/>
        <v>0</v>
      </c>
    </row>
    <row r="257" spans="1:13">
      <c r="A257" s="5">
        <v>2021</v>
      </c>
      <c r="B257" s="5">
        <v>8</v>
      </c>
      <c r="C257" s="4">
        <v>44420</v>
      </c>
      <c r="D257" s="5">
        <v>122479</v>
      </c>
      <c r="E257" s="5">
        <v>96734</v>
      </c>
      <c r="F257" s="5">
        <v>5.0199999999999996</v>
      </c>
      <c r="G257" s="5">
        <v>57.26</v>
      </c>
      <c r="H257" s="27">
        <f>Table1[[#This Row],[Total Yield in Wh]]*0.001*0.1</f>
        <v>12.247900000000001</v>
      </c>
      <c r="I257" s="5">
        <v>45.22</v>
      </c>
      <c r="J257" s="5">
        <f>(Table1[[#This Row],[Total Yield in Wh]]-Table1[[#This Row],[Target Yield Wh]])/Table1[[#This Row],[Target Yield Wh]] * 100</f>
        <v>26.614220439555897</v>
      </c>
      <c r="K257" s="5">
        <f>SUM(Table1[[#This Row],[Total Yield in Wh]]-Table1[[#This Row],[Target Yield Wh]])</f>
        <v>25745</v>
      </c>
      <c r="L257" s="5">
        <f>Table1[[#This Row],[Total Yield in Wh]]*0.001*0.1</f>
        <v>12.247900000000001</v>
      </c>
      <c r="M257" s="5">
        <f t="shared" ca="1" si="4"/>
        <v>0</v>
      </c>
    </row>
    <row r="258" spans="1:13">
      <c r="A258" s="5">
        <v>2021</v>
      </c>
      <c r="B258" s="5">
        <v>8</v>
      </c>
      <c r="C258" s="4">
        <v>44421</v>
      </c>
      <c r="D258" s="5">
        <v>135164</v>
      </c>
      <c r="E258" s="5">
        <v>96734</v>
      </c>
      <c r="F258" s="5">
        <v>5.53</v>
      </c>
      <c r="G258" s="5">
        <v>63.19</v>
      </c>
      <c r="H258" s="27">
        <f>Table1[[#This Row],[Total Yield in Wh]]*0.001*0.1</f>
        <v>13.516400000000003</v>
      </c>
      <c r="I258" s="5">
        <v>45.22</v>
      </c>
      <c r="J258" s="5">
        <f>(Table1[[#This Row],[Total Yield in Wh]]-Table1[[#This Row],[Target Yield Wh]])/Table1[[#This Row],[Target Yield Wh]] * 100</f>
        <v>39.727500155064405</v>
      </c>
      <c r="K258" s="5">
        <f>SUM(Table1[[#This Row],[Total Yield in Wh]]-Table1[[#This Row],[Target Yield Wh]])</f>
        <v>38430</v>
      </c>
      <c r="L258" s="5">
        <f>Table1[[#This Row],[Total Yield in Wh]]*0.001*0.1</f>
        <v>13.516400000000003</v>
      </c>
      <c r="M258" s="5">
        <f t="shared" ca="1" si="4"/>
        <v>0</v>
      </c>
    </row>
    <row r="259" spans="1:13">
      <c r="A259" s="5">
        <v>2021</v>
      </c>
      <c r="B259" s="5">
        <v>8</v>
      </c>
      <c r="C259" s="4">
        <v>44422</v>
      </c>
      <c r="D259" s="5">
        <v>137537</v>
      </c>
      <c r="E259" s="5">
        <v>96734</v>
      </c>
      <c r="F259" s="5">
        <v>5.63</v>
      </c>
      <c r="G259" s="5">
        <v>64.3</v>
      </c>
      <c r="H259" s="27">
        <f>Table1[[#This Row],[Total Yield in Wh]]*0.001*0.1</f>
        <v>13.753700000000002</v>
      </c>
      <c r="I259" s="5">
        <v>45.22</v>
      </c>
      <c r="J259" s="5">
        <f>(Table1[[#This Row],[Total Yield in Wh]]-Table1[[#This Row],[Target Yield Wh]])/Table1[[#This Row],[Target Yield Wh]] * 100</f>
        <v>42.180619017098437</v>
      </c>
      <c r="K259" s="5">
        <f>SUM(Table1[[#This Row],[Total Yield in Wh]]-Table1[[#This Row],[Target Yield Wh]])</f>
        <v>40803</v>
      </c>
      <c r="L259" s="5">
        <f>Table1[[#This Row],[Total Yield in Wh]]*0.001*0.1</f>
        <v>13.753700000000002</v>
      </c>
      <c r="M259" s="5">
        <f t="shared" ca="1" si="4"/>
        <v>0</v>
      </c>
    </row>
    <row r="260" spans="1:13">
      <c r="A260" s="5">
        <v>2021</v>
      </c>
      <c r="B260" s="5">
        <v>8</v>
      </c>
      <c r="C260" s="4">
        <v>44423</v>
      </c>
      <c r="D260" s="5">
        <v>134582</v>
      </c>
      <c r="E260" s="5">
        <v>96734</v>
      </c>
      <c r="F260" s="5">
        <v>5.51</v>
      </c>
      <c r="G260" s="5">
        <v>62.92</v>
      </c>
      <c r="H260" s="27">
        <f>Table1[[#This Row],[Total Yield in Wh]]*0.001*0.1</f>
        <v>13.4582</v>
      </c>
      <c r="I260" s="5">
        <v>45.22</v>
      </c>
      <c r="J260" s="5">
        <f>(Table1[[#This Row],[Total Yield in Wh]]-Table1[[#This Row],[Target Yield Wh]])/Table1[[#This Row],[Target Yield Wh]] * 100</f>
        <v>39.125850269812062</v>
      </c>
      <c r="K260" s="5">
        <f>SUM(Table1[[#This Row],[Total Yield in Wh]]-Table1[[#This Row],[Target Yield Wh]])</f>
        <v>37848</v>
      </c>
      <c r="L260" s="5">
        <f>Table1[[#This Row],[Total Yield in Wh]]*0.001*0.1</f>
        <v>13.4582</v>
      </c>
      <c r="M260" s="5">
        <f t="shared" ca="1" si="4"/>
        <v>0</v>
      </c>
    </row>
    <row r="261" spans="1:13">
      <c r="A261" s="5">
        <v>2021</v>
      </c>
      <c r="B261" s="5">
        <v>8</v>
      </c>
      <c r="C261" s="4">
        <v>44424</v>
      </c>
      <c r="D261" s="5">
        <v>132797</v>
      </c>
      <c r="E261" s="5">
        <v>96734</v>
      </c>
      <c r="F261" s="5">
        <v>5.44</v>
      </c>
      <c r="G261" s="5">
        <v>62.08</v>
      </c>
      <c r="H261" s="27">
        <f>Table1[[#This Row],[Total Yield in Wh]]*0.001*0.1</f>
        <v>13.2797</v>
      </c>
      <c r="I261" s="5">
        <v>45.22</v>
      </c>
      <c r="J261" s="5">
        <f>(Table1[[#This Row],[Total Yield in Wh]]-Table1[[#This Row],[Target Yield Wh]])/Table1[[#This Row],[Target Yield Wh]] * 100</f>
        <v>37.280583869166996</v>
      </c>
      <c r="K261" s="5">
        <f>SUM(Table1[[#This Row],[Total Yield in Wh]]-Table1[[#This Row],[Target Yield Wh]])</f>
        <v>36063</v>
      </c>
      <c r="L261" s="5">
        <f>Table1[[#This Row],[Total Yield in Wh]]*0.001*0.1</f>
        <v>13.2797</v>
      </c>
      <c r="M261" s="5">
        <f t="shared" ca="1" si="4"/>
        <v>0</v>
      </c>
    </row>
    <row r="262" spans="1:13">
      <c r="A262" s="5">
        <v>2021</v>
      </c>
      <c r="B262" s="5">
        <v>8</v>
      </c>
      <c r="C262" s="4">
        <v>44425</v>
      </c>
      <c r="D262" s="5">
        <v>135972</v>
      </c>
      <c r="E262" s="5">
        <v>96734</v>
      </c>
      <c r="F262" s="5">
        <v>5.57</v>
      </c>
      <c r="G262" s="5">
        <v>63.57</v>
      </c>
      <c r="H262" s="27">
        <f>Table1[[#This Row],[Total Yield in Wh]]*0.001*0.1</f>
        <v>13.597200000000001</v>
      </c>
      <c r="I262" s="5">
        <v>45.22</v>
      </c>
      <c r="J262" s="5">
        <f>(Table1[[#This Row],[Total Yield in Wh]]-Table1[[#This Row],[Target Yield Wh]])/Table1[[#This Row],[Target Yield Wh]] * 100</f>
        <v>40.562780408129512</v>
      </c>
      <c r="K262" s="5">
        <f>SUM(Table1[[#This Row],[Total Yield in Wh]]-Table1[[#This Row],[Target Yield Wh]])</f>
        <v>39238</v>
      </c>
      <c r="L262" s="5">
        <f>Table1[[#This Row],[Total Yield in Wh]]*0.001*0.1</f>
        <v>13.597200000000001</v>
      </c>
      <c r="M262" s="5">
        <f t="shared" ca="1" si="4"/>
        <v>0</v>
      </c>
    </row>
    <row r="263" spans="1:13">
      <c r="A263" s="5">
        <v>2021</v>
      </c>
      <c r="B263" s="5">
        <v>8</v>
      </c>
      <c r="C263" s="4">
        <v>44426</v>
      </c>
      <c r="D263" s="5">
        <v>115534</v>
      </c>
      <c r="E263" s="5">
        <v>96734</v>
      </c>
      <c r="F263" s="5">
        <v>4.7300000000000004</v>
      </c>
      <c r="G263" s="5">
        <v>54.01</v>
      </c>
      <c r="H263" s="27">
        <f>Table1[[#This Row],[Total Yield in Wh]]*0.001*0.1</f>
        <v>11.553400000000002</v>
      </c>
      <c r="I263" s="5">
        <v>45.22</v>
      </c>
      <c r="J263" s="5">
        <f>(Table1[[#This Row],[Total Yield in Wh]]-Table1[[#This Row],[Target Yield Wh]])/Table1[[#This Row],[Target Yield Wh]] * 100</f>
        <v>19.434738561415841</v>
      </c>
      <c r="K263" s="5">
        <f>SUM(Table1[[#This Row],[Total Yield in Wh]]-Table1[[#This Row],[Target Yield Wh]])</f>
        <v>18800</v>
      </c>
      <c r="L263" s="5">
        <f>Table1[[#This Row],[Total Yield in Wh]]*0.001*0.1</f>
        <v>11.553400000000002</v>
      </c>
      <c r="M263" s="5">
        <f t="shared" ca="1" si="4"/>
        <v>0</v>
      </c>
    </row>
    <row r="264" spans="1:13">
      <c r="A264" s="5">
        <v>2021</v>
      </c>
      <c r="B264" s="5">
        <v>8</v>
      </c>
      <c r="C264" s="4">
        <v>44427</v>
      </c>
      <c r="D264" s="5">
        <v>114316</v>
      </c>
      <c r="E264" s="5">
        <v>96734</v>
      </c>
      <c r="F264" s="5">
        <v>4.68</v>
      </c>
      <c r="G264" s="5">
        <v>53.44</v>
      </c>
      <c r="H264" s="27">
        <f>Table1[[#This Row],[Total Yield in Wh]]*0.001*0.1</f>
        <v>11.431600000000001</v>
      </c>
      <c r="I264" s="5">
        <v>45.22</v>
      </c>
      <c r="J264" s="5">
        <f>(Table1[[#This Row],[Total Yield in Wh]]-Table1[[#This Row],[Target Yield Wh]])/Table1[[#This Row],[Target Yield Wh]] * 100</f>
        <v>18.175615605681561</v>
      </c>
      <c r="K264" s="5">
        <f>SUM(Table1[[#This Row],[Total Yield in Wh]]-Table1[[#This Row],[Target Yield Wh]])</f>
        <v>17582</v>
      </c>
      <c r="L264" s="5">
        <f>Table1[[#This Row],[Total Yield in Wh]]*0.001*0.1</f>
        <v>11.431600000000001</v>
      </c>
      <c r="M264" s="5">
        <f t="shared" ca="1" si="4"/>
        <v>0</v>
      </c>
    </row>
    <row r="265" spans="1:13">
      <c r="A265" s="5">
        <v>2021</v>
      </c>
      <c r="B265" s="5">
        <v>8</v>
      </c>
      <c r="C265" s="4">
        <v>44428</v>
      </c>
      <c r="D265" s="5">
        <v>124850</v>
      </c>
      <c r="E265" s="5">
        <v>96734</v>
      </c>
      <c r="F265" s="5">
        <v>5.1100000000000003</v>
      </c>
      <c r="G265" s="5">
        <v>58.37</v>
      </c>
      <c r="H265" s="27">
        <f>Table1[[#This Row],[Total Yield in Wh]]*0.001*0.1</f>
        <v>12.485000000000001</v>
      </c>
      <c r="I265" s="5">
        <v>45.22</v>
      </c>
      <c r="J265" s="5">
        <f>(Table1[[#This Row],[Total Yield in Wh]]-Table1[[#This Row],[Target Yield Wh]])/Table1[[#This Row],[Target Yield Wh]] * 100</f>
        <v>29.065271776211056</v>
      </c>
      <c r="K265" s="5">
        <f>SUM(Table1[[#This Row],[Total Yield in Wh]]-Table1[[#This Row],[Target Yield Wh]])</f>
        <v>28116</v>
      </c>
      <c r="L265" s="5">
        <f>Table1[[#This Row],[Total Yield in Wh]]*0.001*0.1</f>
        <v>12.485000000000001</v>
      </c>
      <c r="M265" s="5">
        <f t="shared" ca="1" si="4"/>
        <v>0</v>
      </c>
    </row>
    <row r="266" spans="1:13">
      <c r="A266" s="5">
        <v>2021</v>
      </c>
      <c r="B266" s="5">
        <v>8</v>
      </c>
      <c r="C266" s="4">
        <v>44429</v>
      </c>
      <c r="D266" s="5">
        <v>82337</v>
      </c>
      <c r="E266" s="5">
        <v>96734</v>
      </c>
      <c r="F266" s="5">
        <v>3.37</v>
      </c>
      <c r="G266" s="5">
        <v>38.49</v>
      </c>
      <c r="H266" s="27">
        <f>Table1[[#This Row],[Total Yield in Wh]]*0.001*0.1</f>
        <v>8.2337000000000007</v>
      </c>
      <c r="I266" s="5">
        <v>45.22</v>
      </c>
      <c r="J266" s="5">
        <f>(Table1[[#This Row],[Total Yield in Wh]]-Table1[[#This Row],[Target Yield Wh]])/Table1[[#This Row],[Target Yield Wh]] * 100</f>
        <v>-14.883081439824675</v>
      </c>
      <c r="K266" s="5">
        <f>SUM(Table1[[#This Row],[Total Yield in Wh]]-Table1[[#This Row],[Target Yield Wh]])</f>
        <v>-14397</v>
      </c>
      <c r="L266" s="5">
        <f>Table1[[#This Row],[Total Yield in Wh]]*0.001*0.1</f>
        <v>8.2337000000000007</v>
      </c>
      <c r="M266" s="5">
        <f t="shared" ca="1" si="4"/>
        <v>0</v>
      </c>
    </row>
    <row r="267" spans="1:13">
      <c r="A267" s="5">
        <v>2021</v>
      </c>
      <c r="B267" s="5">
        <v>8</v>
      </c>
      <c r="C267" s="4">
        <v>44430</v>
      </c>
      <c r="D267" s="5">
        <v>138403</v>
      </c>
      <c r="E267" s="5">
        <v>96734</v>
      </c>
      <c r="F267" s="5">
        <v>5.67</v>
      </c>
      <c r="G267" s="5">
        <v>64.7</v>
      </c>
      <c r="H267" s="27">
        <f>Table1[[#This Row],[Total Yield in Wh]]*0.001*0.1</f>
        <v>13.840299999999999</v>
      </c>
      <c r="I267" s="5">
        <v>45.22</v>
      </c>
      <c r="J267" s="5">
        <f>(Table1[[#This Row],[Total Yield in Wh]]-Table1[[#This Row],[Target Yield Wh]])/Table1[[#This Row],[Target Yield Wh]] * 100</f>
        <v>43.075857506150889</v>
      </c>
      <c r="K267" s="5">
        <f>SUM(Table1[[#This Row],[Total Yield in Wh]]-Table1[[#This Row],[Target Yield Wh]])</f>
        <v>41669</v>
      </c>
      <c r="L267" s="5">
        <f>Table1[[#This Row],[Total Yield in Wh]]*0.001*0.1</f>
        <v>13.840299999999999</v>
      </c>
      <c r="M267" s="5">
        <f t="shared" ca="1" si="4"/>
        <v>0</v>
      </c>
    </row>
    <row r="268" spans="1:13">
      <c r="A268" s="5">
        <v>2021</v>
      </c>
      <c r="B268" s="5">
        <v>8</v>
      </c>
      <c r="C268" s="4">
        <v>44431</v>
      </c>
      <c r="D268" s="5">
        <v>107020</v>
      </c>
      <c r="E268" s="5">
        <v>96734</v>
      </c>
      <c r="F268" s="5">
        <v>4.38</v>
      </c>
      <c r="G268" s="5">
        <v>50.03</v>
      </c>
      <c r="H268" s="27">
        <f>Table1[[#This Row],[Total Yield in Wh]]*0.001*0.1</f>
        <v>10.702</v>
      </c>
      <c r="I268" s="5">
        <v>45.22</v>
      </c>
      <c r="J268" s="5">
        <f>(Table1[[#This Row],[Total Yield in Wh]]-Table1[[#This Row],[Target Yield Wh]])/Table1[[#This Row],[Target Yield Wh]] * 100</f>
        <v>10.633283023549115</v>
      </c>
      <c r="K268" s="5">
        <f>SUM(Table1[[#This Row],[Total Yield in Wh]]-Table1[[#This Row],[Target Yield Wh]])</f>
        <v>10286</v>
      </c>
      <c r="L268" s="5">
        <f>Table1[[#This Row],[Total Yield in Wh]]*0.001*0.1</f>
        <v>10.702</v>
      </c>
      <c r="M268" s="5">
        <f t="shared" ca="1" si="4"/>
        <v>0</v>
      </c>
    </row>
    <row r="269" spans="1:13">
      <c r="A269" s="5">
        <v>2021</v>
      </c>
      <c r="B269" s="5">
        <v>8</v>
      </c>
      <c r="C269" s="4">
        <v>44432</v>
      </c>
      <c r="D269" s="5">
        <v>70412</v>
      </c>
      <c r="E269" s="5">
        <v>96734</v>
      </c>
      <c r="F269" s="5">
        <v>2.88</v>
      </c>
      <c r="G269" s="5">
        <v>32.92</v>
      </c>
      <c r="H269" s="27">
        <f>Table1[[#This Row],[Total Yield in Wh]]*0.001*0.1</f>
        <v>7.0412000000000008</v>
      </c>
      <c r="I269" s="5">
        <v>45.22</v>
      </c>
      <c r="J269" s="5">
        <f>(Table1[[#This Row],[Total Yield in Wh]]-Table1[[#This Row],[Target Yield Wh]])/Table1[[#This Row],[Target Yield Wh]] * 100</f>
        <v>-27.210701511361052</v>
      </c>
      <c r="K269" s="5">
        <f>SUM(Table1[[#This Row],[Total Yield in Wh]]-Table1[[#This Row],[Target Yield Wh]])</f>
        <v>-26322</v>
      </c>
      <c r="L269" s="5">
        <f>Table1[[#This Row],[Total Yield in Wh]]*0.001*0.1</f>
        <v>7.0412000000000008</v>
      </c>
      <c r="M269" s="5">
        <f t="shared" ca="1" si="4"/>
        <v>0</v>
      </c>
    </row>
    <row r="270" spans="1:13">
      <c r="A270" s="5">
        <v>2021</v>
      </c>
      <c r="B270" s="5">
        <v>8</v>
      </c>
      <c r="C270" s="4">
        <v>44433</v>
      </c>
      <c r="D270" s="5">
        <v>81578</v>
      </c>
      <c r="E270" s="5">
        <v>96734</v>
      </c>
      <c r="F270" s="5">
        <v>3.34</v>
      </c>
      <c r="G270" s="5">
        <v>38.14</v>
      </c>
      <c r="H270" s="27">
        <f>Table1[[#This Row],[Total Yield in Wh]]*0.001*0.1</f>
        <v>8.1577999999999999</v>
      </c>
      <c r="I270" s="5">
        <v>45.22</v>
      </c>
      <c r="J270" s="5">
        <f>(Table1[[#This Row],[Total Yield in Wh]]-Table1[[#This Row],[Target Yield Wh]])/Table1[[#This Row],[Target Yield Wh]] * 100</f>
        <v>-15.667707321107367</v>
      </c>
      <c r="K270" s="5">
        <f>SUM(Table1[[#This Row],[Total Yield in Wh]]-Table1[[#This Row],[Target Yield Wh]])</f>
        <v>-15156</v>
      </c>
      <c r="L270" s="5">
        <f>Table1[[#This Row],[Total Yield in Wh]]*0.001*0.1</f>
        <v>8.1577999999999999</v>
      </c>
      <c r="M270" s="5">
        <f t="shared" ca="1" si="4"/>
        <v>0</v>
      </c>
    </row>
    <row r="271" spans="1:13">
      <c r="A271" s="5">
        <v>2021</v>
      </c>
      <c r="B271" s="5">
        <v>8</v>
      </c>
      <c r="C271" s="4">
        <v>44434</v>
      </c>
      <c r="D271" s="5">
        <v>104664</v>
      </c>
      <c r="E271" s="5">
        <v>96734</v>
      </c>
      <c r="F271" s="5">
        <v>4.29</v>
      </c>
      <c r="G271" s="5">
        <v>48.93</v>
      </c>
      <c r="H271" s="27">
        <f>Table1[[#This Row],[Total Yield in Wh]]*0.001*0.1</f>
        <v>10.4664</v>
      </c>
      <c r="I271" s="5">
        <v>45.22</v>
      </c>
      <c r="J271" s="5">
        <f>(Table1[[#This Row],[Total Yield in Wh]]-Table1[[#This Row],[Target Yield Wh]])/Table1[[#This Row],[Target Yield Wh]] * 100</f>
        <v>8.1977381272355121</v>
      </c>
      <c r="K271" s="5">
        <f>SUM(Table1[[#This Row],[Total Yield in Wh]]-Table1[[#This Row],[Target Yield Wh]])</f>
        <v>7930</v>
      </c>
      <c r="L271" s="5">
        <f>Table1[[#This Row],[Total Yield in Wh]]*0.001*0.1</f>
        <v>10.4664</v>
      </c>
      <c r="M271" s="5">
        <f t="shared" ca="1" si="4"/>
        <v>0</v>
      </c>
    </row>
    <row r="272" spans="1:13">
      <c r="A272" s="5">
        <v>2021</v>
      </c>
      <c r="B272" s="5">
        <v>8</v>
      </c>
      <c r="C272" s="4">
        <v>44435</v>
      </c>
      <c r="D272" s="5">
        <v>96615</v>
      </c>
      <c r="E272" s="5">
        <v>96734</v>
      </c>
      <c r="F272" s="5">
        <v>3.96</v>
      </c>
      <c r="G272" s="5">
        <v>45.17</v>
      </c>
      <c r="H272" s="27">
        <f>Table1[[#This Row],[Total Yield in Wh]]*0.001*0.1</f>
        <v>9.661500000000002</v>
      </c>
      <c r="I272" s="5">
        <v>45.22</v>
      </c>
      <c r="J272" s="5">
        <f>(Table1[[#This Row],[Total Yield in Wh]]-Table1[[#This Row],[Target Yield Wh]])/Table1[[#This Row],[Target Yield Wh]] * 100</f>
        <v>-0.12301776004300453</v>
      </c>
      <c r="K272" s="5">
        <f>SUM(Table1[[#This Row],[Total Yield in Wh]]-Table1[[#This Row],[Target Yield Wh]])</f>
        <v>-119</v>
      </c>
      <c r="L272" s="5">
        <f>Table1[[#This Row],[Total Yield in Wh]]*0.001*0.1</f>
        <v>9.661500000000002</v>
      </c>
      <c r="M272" s="5">
        <f t="shared" ref="M272:M335" ca="1" si="5">M272</f>
        <v>0</v>
      </c>
    </row>
    <row r="273" spans="1:13">
      <c r="A273" s="5">
        <v>2021</v>
      </c>
      <c r="B273" s="5">
        <v>8</v>
      </c>
      <c r="C273" s="4">
        <v>44436</v>
      </c>
      <c r="D273" s="5">
        <v>115277</v>
      </c>
      <c r="E273" s="5">
        <v>96734</v>
      </c>
      <c r="F273" s="5">
        <v>4.72</v>
      </c>
      <c r="G273" s="5">
        <v>53.89</v>
      </c>
      <c r="H273" s="27">
        <f>Table1[[#This Row],[Total Yield in Wh]]*0.001*0.1</f>
        <v>11.527700000000001</v>
      </c>
      <c r="I273" s="5">
        <v>45.22</v>
      </c>
      <c r="J273" s="5">
        <f>(Table1[[#This Row],[Total Yield in Wh]]-Table1[[#This Row],[Target Yield Wh]])/Table1[[#This Row],[Target Yield Wh]] * 100</f>
        <v>19.169061550230531</v>
      </c>
      <c r="K273" s="5">
        <f>SUM(Table1[[#This Row],[Total Yield in Wh]]-Table1[[#This Row],[Target Yield Wh]])</f>
        <v>18543</v>
      </c>
      <c r="L273" s="5">
        <f>Table1[[#This Row],[Total Yield in Wh]]*0.001*0.1</f>
        <v>11.527700000000001</v>
      </c>
      <c r="M273" s="5">
        <f t="shared" ca="1" si="5"/>
        <v>0</v>
      </c>
    </row>
    <row r="274" spans="1:13">
      <c r="A274" s="5">
        <v>2021</v>
      </c>
      <c r="B274" s="5">
        <v>8</v>
      </c>
      <c r="C274" s="4">
        <v>44437</v>
      </c>
      <c r="D274" s="5">
        <v>126620</v>
      </c>
      <c r="E274" s="5">
        <v>96734</v>
      </c>
      <c r="F274" s="5">
        <v>5.19</v>
      </c>
      <c r="G274" s="5">
        <v>59.19</v>
      </c>
      <c r="H274" s="27">
        <f>Table1[[#This Row],[Total Yield in Wh]]*0.001*0.1</f>
        <v>12.662000000000001</v>
      </c>
      <c r="I274" s="5">
        <v>45.22</v>
      </c>
      <c r="J274" s="5">
        <f>(Table1[[#This Row],[Total Yield in Wh]]-Table1[[#This Row],[Target Yield Wh]])/Table1[[#This Row],[Target Yield Wh]] * 100</f>
        <v>30.895031736514568</v>
      </c>
      <c r="K274" s="5">
        <f>SUM(Table1[[#This Row],[Total Yield in Wh]]-Table1[[#This Row],[Target Yield Wh]])</f>
        <v>29886</v>
      </c>
      <c r="L274" s="5">
        <f>Table1[[#This Row],[Total Yield in Wh]]*0.001*0.1</f>
        <v>12.662000000000001</v>
      </c>
      <c r="M274" s="5">
        <f t="shared" ca="1" si="5"/>
        <v>0</v>
      </c>
    </row>
    <row r="275" spans="1:13">
      <c r="A275" s="5">
        <v>2021</v>
      </c>
      <c r="B275" s="5">
        <v>8</v>
      </c>
      <c r="C275" s="4">
        <v>44438</v>
      </c>
      <c r="D275" s="5">
        <v>134472</v>
      </c>
      <c r="E275" s="5">
        <v>96734</v>
      </c>
      <c r="F275" s="5">
        <v>5.51</v>
      </c>
      <c r="G275" s="5">
        <v>62.87</v>
      </c>
      <c r="H275" s="27">
        <f>Table1[[#This Row],[Total Yield in Wh]]*0.001*0.1</f>
        <v>13.447200000000002</v>
      </c>
      <c r="I275" s="5">
        <v>45.22</v>
      </c>
      <c r="J275" s="5">
        <f>(Table1[[#This Row],[Total Yield in Wh]]-Table1[[#This Row],[Target Yield Wh]])/Table1[[#This Row],[Target Yield Wh]] * 100</f>
        <v>39.012136373973988</v>
      </c>
      <c r="K275" s="5">
        <f>SUM(Table1[[#This Row],[Total Yield in Wh]]-Table1[[#This Row],[Target Yield Wh]])</f>
        <v>37738</v>
      </c>
      <c r="L275" s="5">
        <f>Table1[[#This Row],[Total Yield in Wh]]*0.001*0.1</f>
        <v>13.447200000000002</v>
      </c>
      <c r="M275" s="5">
        <f t="shared" ca="1" si="5"/>
        <v>0</v>
      </c>
    </row>
    <row r="276" spans="1:13">
      <c r="A276" s="5">
        <v>2021</v>
      </c>
      <c r="B276" s="5">
        <v>8</v>
      </c>
      <c r="C276" s="4">
        <v>44439</v>
      </c>
      <c r="D276" s="5">
        <v>60758</v>
      </c>
      <c r="E276" s="5">
        <v>96734</v>
      </c>
      <c r="F276" s="5">
        <v>2.4900000000000002</v>
      </c>
      <c r="G276" s="5">
        <v>28.4</v>
      </c>
      <c r="H276" s="27">
        <f>Table1[[#This Row],[Total Yield in Wh]]*0.001*0.1</f>
        <v>6.075800000000001</v>
      </c>
      <c r="I276" s="5">
        <v>45.22</v>
      </c>
      <c r="J276" s="5">
        <f>(Table1[[#This Row],[Total Yield in Wh]]-Table1[[#This Row],[Target Yield Wh]])/Table1[[#This Row],[Target Yield Wh]] * 100</f>
        <v>-37.190646515185975</v>
      </c>
      <c r="K276" s="5">
        <f>SUM(Table1[[#This Row],[Total Yield in Wh]]-Table1[[#This Row],[Target Yield Wh]])</f>
        <v>-35976</v>
      </c>
      <c r="L276" s="5">
        <f>Table1[[#This Row],[Total Yield in Wh]]*0.001*0.1</f>
        <v>6.075800000000001</v>
      </c>
      <c r="M276" s="5">
        <f t="shared" ca="1" si="5"/>
        <v>0</v>
      </c>
    </row>
    <row r="277" spans="1:13">
      <c r="A277" s="5">
        <v>2021</v>
      </c>
      <c r="B277" s="5">
        <v>9</v>
      </c>
      <c r="C277" s="4">
        <v>44440</v>
      </c>
      <c r="D277" s="5">
        <v>135824</v>
      </c>
      <c r="E277" s="5">
        <v>89963</v>
      </c>
      <c r="F277" s="5">
        <v>5.56</v>
      </c>
      <c r="G277" s="5">
        <v>63.5</v>
      </c>
      <c r="H277" s="27">
        <f>Table1[[#This Row],[Total Yield in Wh]]*0.001*0.1</f>
        <v>13.582400000000002</v>
      </c>
      <c r="I277" s="5">
        <v>42.06</v>
      </c>
      <c r="J277" s="5">
        <f>(Table1[[#This Row],[Total Yield in Wh]]-Table1[[#This Row],[Target Yield Wh]])/Table1[[#This Row],[Target Yield Wh]] * 100</f>
        <v>50.977624134366351</v>
      </c>
      <c r="K277" s="5">
        <f>SUM(Table1[[#This Row],[Total Yield in Wh]]-Table1[[#This Row],[Target Yield Wh]])</f>
        <v>45861</v>
      </c>
      <c r="L277" s="5">
        <f>Table1[[#This Row],[Total Yield in Wh]]*0.001*0.1</f>
        <v>13.582400000000002</v>
      </c>
      <c r="M277" s="5">
        <f t="shared" ca="1" si="5"/>
        <v>0</v>
      </c>
    </row>
    <row r="278" spans="1:13">
      <c r="A278" s="5">
        <v>2021</v>
      </c>
      <c r="B278" s="5">
        <v>9</v>
      </c>
      <c r="C278" s="4">
        <v>44441</v>
      </c>
      <c r="D278" s="5">
        <v>107396</v>
      </c>
      <c r="E278" s="5">
        <v>89963</v>
      </c>
      <c r="F278" s="5">
        <v>4.4000000000000004</v>
      </c>
      <c r="G278" s="5">
        <v>50.21</v>
      </c>
      <c r="H278" s="27">
        <f>Table1[[#This Row],[Total Yield in Wh]]*0.001*0.1</f>
        <v>10.739600000000001</v>
      </c>
      <c r="I278" s="5">
        <v>42.06</v>
      </c>
      <c r="J278" s="5">
        <f>(Table1[[#This Row],[Total Yield in Wh]]-Table1[[#This Row],[Target Yield Wh]])/Table1[[#This Row],[Target Yield Wh]] * 100</f>
        <v>19.377966497337795</v>
      </c>
      <c r="K278" s="5">
        <f>SUM(Table1[[#This Row],[Total Yield in Wh]]-Table1[[#This Row],[Target Yield Wh]])</f>
        <v>17433</v>
      </c>
      <c r="L278" s="5">
        <f>Table1[[#This Row],[Total Yield in Wh]]*0.001*0.1</f>
        <v>10.739600000000001</v>
      </c>
      <c r="M278" s="5">
        <f t="shared" ca="1" si="5"/>
        <v>0</v>
      </c>
    </row>
    <row r="279" spans="1:13">
      <c r="A279" s="5">
        <v>2021</v>
      </c>
      <c r="B279" s="5">
        <v>9</v>
      </c>
      <c r="C279" s="4">
        <v>44442</v>
      </c>
      <c r="D279" s="5">
        <v>21565</v>
      </c>
      <c r="E279" s="5">
        <v>89963</v>
      </c>
      <c r="F279" s="5">
        <v>0.88</v>
      </c>
      <c r="G279" s="5">
        <v>10.08</v>
      </c>
      <c r="H279" s="27">
        <f>Table1[[#This Row],[Total Yield in Wh]]*0.001*0.1</f>
        <v>2.1565000000000003</v>
      </c>
      <c r="I279" s="5">
        <v>42.06</v>
      </c>
      <c r="J279" s="5">
        <f>(Table1[[#This Row],[Total Yield in Wh]]-Table1[[#This Row],[Target Yield Wh]])/Table1[[#This Row],[Target Yield Wh]] * 100</f>
        <v>-76.029034158487377</v>
      </c>
      <c r="K279" s="5">
        <f>SUM(Table1[[#This Row],[Total Yield in Wh]]-Table1[[#This Row],[Target Yield Wh]])</f>
        <v>-68398</v>
      </c>
      <c r="L279" s="5">
        <f>Table1[[#This Row],[Total Yield in Wh]]*0.001*0.1</f>
        <v>2.1565000000000003</v>
      </c>
      <c r="M279" s="5">
        <f t="shared" ca="1" si="5"/>
        <v>0</v>
      </c>
    </row>
    <row r="280" spans="1:13">
      <c r="A280" s="5">
        <v>2021</v>
      </c>
      <c r="B280" s="5">
        <v>9</v>
      </c>
      <c r="C280" s="4">
        <v>44443</v>
      </c>
      <c r="D280" s="5">
        <v>22518</v>
      </c>
      <c r="E280" s="5">
        <v>89963</v>
      </c>
      <c r="F280" s="5">
        <v>0.92</v>
      </c>
      <c r="G280" s="5">
        <v>10.53</v>
      </c>
      <c r="H280" s="27">
        <f>Table1[[#This Row],[Total Yield in Wh]]*0.001*0.1</f>
        <v>2.2518000000000002</v>
      </c>
      <c r="I280" s="5">
        <v>42.06</v>
      </c>
      <c r="J280" s="5">
        <f>(Table1[[#This Row],[Total Yield in Wh]]-Table1[[#This Row],[Target Yield Wh]])/Table1[[#This Row],[Target Yield Wh]] * 100</f>
        <v>-74.969709769571935</v>
      </c>
      <c r="K280" s="5">
        <f>SUM(Table1[[#This Row],[Total Yield in Wh]]-Table1[[#This Row],[Target Yield Wh]])</f>
        <v>-67445</v>
      </c>
      <c r="L280" s="5">
        <f>Table1[[#This Row],[Total Yield in Wh]]*0.001*0.1</f>
        <v>2.2518000000000002</v>
      </c>
      <c r="M280" s="5">
        <f t="shared" ca="1" si="5"/>
        <v>0</v>
      </c>
    </row>
    <row r="281" spans="1:13">
      <c r="A281" s="5">
        <v>2021</v>
      </c>
      <c r="B281" s="5">
        <v>9</v>
      </c>
      <c r="C281" s="4">
        <v>44444</v>
      </c>
      <c r="D281" s="5">
        <v>129631</v>
      </c>
      <c r="E281" s="5">
        <v>89963</v>
      </c>
      <c r="F281" s="5">
        <v>5.31</v>
      </c>
      <c r="G281" s="5">
        <v>60.6</v>
      </c>
      <c r="H281" s="27">
        <f>Table1[[#This Row],[Total Yield in Wh]]*0.001*0.1</f>
        <v>12.963100000000001</v>
      </c>
      <c r="I281" s="5">
        <v>42.06</v>
      </c>
      <c r="J281" s="5">
        <f>(Table1[[#This Row],[Total Yield in Wh]]-Table1[[#This Row],[Target Yield Wh]])/Table1[[#This Row],[Target Yield Wh]] * 100</f>
        <v>44.093682958549621</v>
      </c>
      <c r="K281" s="5">
        <f>SUM(Table1[[#This Row],[Total Yield in Wh]]-Table1[[#This Row],[Target Yield Wh]])</f>
        <v>39668</v>
      </c>
      <c r="L281" s="5">
        <f>Table1[[#This Row],[Total Yield in Wh]]*0.001*0.1</f>
        <v>12.963100000000001</v>
      </c>
      <c r="M281" s="5">
        <f t="shared" ca="1" si="5"/>
        <v>0</v>
      </c>
    </row>
    <row r="282" spans="1:13">
      <c r="A282" s="5">
        <v>2021</v>
      </c>
      <c r="B282" s="5">
        <v>9</v>
      </c>
      <c r="C282" s="4">
        <v>44445</v>
      </c>
      <c r="D282" s="5">
        <v>141975</v>
      </c>
      <c r="E282" s="5">
        <v>89963</v>
      </c>
      <c r="F282" s="5">
        <v>5.81</v>
      </c>
      <c r="G282" s="5">
        <v>66.37</v>
      </c>
      <c r="H282" s="27">
        <f>Table1[[#This Row],[Total Yield in Wh]]*0.001*0.1</f>
        <v>14.1975</v>
      </c>
      <c r="I282" s="5">
        <v>42.06</v>
      </c>
      <c r="J282" s="5">
        <f>(Table1[[#This Row],[Total Yield in Wh]]-Table1[[#This Row],[Target Yield Wh]])/Table1[[#This Row],[Target Yield Wh]] * 100</f>
        <v>57.814879450440735</v>
      </c>
      <c r="K282" s="5">
        <f>SUM(Table1[[#This Row],[Total Yield in Wh]]-Table1[[#This Row],[Target Yield Wh]])</f>
        <v>52012</v>
      </c>
      <c r="L282" s="5">
        <f>Table1[[#This Row],[Total Yield in Wh]]*0.001*0.1</f>
        <v>14.1975</v>
      </c>
      <c r="M282" s="5">
        <f t="shared" ca="1" si="5"/>
        <v>0</v>
      </c>
    </row>
    <row r="283" spans="1:13">
      <c r="A283" s="5">
        <v>2021</v>
      </c>
      <c r="B283" s="5">
        <v>9</v>
      </c>
      <c r="C283" s="4">
        <v>44446</v>
      </c>
      <c r="D283" s="5">
        <v>66582</v>
      </c>
      <c r="E283" s="5">
        <v>89963</v>
      </c>
      <c r="F283" s="5">
        <v>2.73</v>
      </c>
      <c r="G283" s="5">
        <v>31.13</v>
      </c>
      <c r="H283" s="27">
        <f>Table1[[#This Row],[Total Yield in Wh]]*0.001*0.1</f>
        <v>6.6582000000000008</v>
      </c>
      <c r="I283" s="5">
        <v>42.06</v>
      </c>
      <c r="J283" s="5">
        <f>(Table1[[#This Row],[Total Yield in Wh]]-Table1[[#This Row],[Target Yield Wh]])/Table1[[#This Row],[Target Yield Wh]] * 100</f>
        <v>-25.989573491324215</v>
      </c>
      <c r="K283" s="5">
        <f>SUM(Table1[[#This Row],[Total Yield in Wh]]-Table1[[#This Row],[Target Yield Wh]])</f>
        <v>-23381</v>
      </c>
      <c r="L283" s="5">
        <f>Table1[[#This Row],[Total Yield in Wh]]*0.001*0.1</f>
        <v>6.6582000000000008</v>
      </c>
      <c r="M283" s="5">
        <f t="shared" ca="1" si="5"/>
        <v>0</v>
      </c>
    </row>
    <row r="284" spans="1:13">
      <c r="A284" s="5">
        <v>2021</v>
      </c>
      <c r="B284" s="5">
        <v>9</v>
      </c>
      <c r="C284" s="4">
        <v>44447</v>
      </c>
      <c r="D284" s="5">
        <v>111353</v>
      </c>
      <c r="E284" s="5">
        <v>89963</v>
      </c>
      <c r="F284" s="5">
        <v>4.5599999999999996</v>
      </c>
      <c r="G284" s="5">
        <v>52.06</v>
      </c>
      <c r="H284" s="27">
        <f>Table1[[#This Row],[Total Yield in Wh]]*0.001*0.1</f>
        <v>11.135300000000001</v>
      </c>
      <c r="I284" s="5">
        <v>42.06</v>
      </c>
      <c r="J284" s="5">
        <f>(Table1[[#This Row],[Total Yield in Wh]]-Table1[[#This Row],[Target Yield Wh]])/Table1[[#This Row],[Target Yield Wh]] * 100</f>
        <v>23.776441425919543</v>
      </c>
      <c r="K284" s="5">
        <f>SUM(Table1[[#This Row],[Total Yield in Wh]]-Table1[[#This Row],[Target Yield Wh]])</f>
        <v>21390</v>
      </c>
      <c r="L284" s="5">
        <f>Table1[[#This Row],[Total Yield in Wh]]*0.001*0.1</f>
        <v>11.135300000000001</v>
      </c>
      <c r="M284" s="5">
        <f t="shared" ca="1" si="5"/>
        <v>0</v>
      </c>
    </row>
    <row r="285" spans="1:13">
      <c r="A285" s="5">
        <v>2021</v>
      </c>
      <c r="B285" s="5">
        <v>9</v>
      </c>
      <c r="C285" s="4">
        <v>44448</v>
      </c>
      <c r="D285" s="5">
        <v>105345</v>
      </c>
      <c r="E285" s="5">
        <v>89963</v>
      </c>
      <c r="F285" s="5">
        <v>4.3099999999999996</v>
      </c>
      <c r="G285" s="5">
        <v>49.25</v>
      </c>
      <c r="H285" s="27">
        <f>Table1[[#This Row],[Total Yield in Wh]]*0.001*0.1</f>
        <v>10.534500000000001</v>
      </c>
      <c r="I285" s="5">
        <v>42.06</v>
      </c>
      <c r="J285" s="5">
        <f>(Table1[[#This Row],[Total Yield in Wh]]-Table1[[#This Row],[Target Yield Wh]])/Table1[[#This Row],[Target Yield Wh]] * 100</f>
        <v>17.098140346586931</v>
      </c>
      <c r="K285" s="5">
        <f>SUM(Table1[[#This Row],[Total Yield in Wh]]-Table1[[#This Row],[Target Yield Wh]])</f>
        <v>15382</v>
      </c>
      <c r="L285" s="5">
        <f>Table1[[#This Row],[Total Yield in Wh]]*0.001*0.1</f>
        <v>10.534500000000001</v>
      </c>
      <c r="M285" s="5">
        <f t="shared" ca="1" si="5"/>
        <v>0</v>
      </c>
    </row>
    <row r="286" spans="1:13">
      <c r="A286" s="5">
        <v>2021</v>
      </c>
      <c r="B286" s="5">
        <v>9</v>
      </c>
      <c r="C286" s="4">
        <v>44449</v>
      </c>
      <c r="D286" s="5">
        <v>138098</v>
      </c>
      <c r="E286" s="5">
        <v>89963</v>
      </c>
      <c r="F286" s="5">
        <v>5.66</v>
      </c>
      <c r="G286" s="5">
        <v>64.56</v>
      </c>
      <c r="H286" s="27">
        <f>Table1[[#This Row],[Total Yield in Wh]]*0.001*0.1</f>
        <v>13.809800000000003</v>
      </c>
      <c r="I286" s="5">
        <v>42.06</v>
      </c>
      <c r="J286" s="5">
        <f>(Table1[[#This Row],[Total Yield in Wh]]-Table1[[#This Row],[Target Yield Wh]])/Table1[[#This Row],[Target Yield Wh]] * 100</f>
        <v>53.505329968987247</v>
      </c>
      <c r="K286" s="5">
        <f>SUM(Table1[[#This Row],[Total Yield in Wh]]-Table1[[#This Row],[Target Yield Wh]])</f>
        <v>48135</v>
      </c>
      <c r="L286" s="5">
        <f>Table1[[#This Row],[Total Yield in Wh]]*0.001*0.1</f>
        <v>13.809800000000003</v>
      </c>
      <c r="M286" s="5">
        <f t="shared" ca="1" si="5"/>
        <v>0</v>
      </c>
    </row>
    <row r="287" spans="1:13">
      <c r="A287" s="5">
        <v>2021</v>
      </c>
      <c r="B287" s="5">
        <v>9</v>
      </c>
      <c r="C287" s="4">
        <v>44450</v>
      </c>
      <c r="D287" s="5">
        <v>103037</v>
      </c>
      <c r="E287" s="5">
        <v>89963</v>
      </c>
      <c r="F287" s="5">
        <v>4.22</v>
      </c>
      <c r="G287" s="5">
        <v>48.17</v>
      </c>
      <c r="H287" s="27">
        <f>Table1[[#This Row],[Total Yield in Wh]]*0.001*0.1</f>
        <v>10.303700000000001</v>
      </c>
      <c r="I287" s="5">
        <v>42.06</v>
      </c>
      <c r="J287" s="5">
        <f>(Table1[[#This Row],[Total Yield in Wh]]-Table1[[#This Row],[Target Yield Wh]])/Table1[[#This Row],[Target Yield Wh]] * 100</f>
        <v>14.532641196936519</v>
      </c>
      <c r="K287" s="5">
        <f>SUM(Table1[[#This Row],[Total Yield in Wh]]-Table1[[#This Row],[Target Yield Wh]])</f>
        <v>13074</v>
      </c>
      <c r="L287" s="5">
        <f>Table1[[#This Row],[Total Yield in Wh]]*0.001*0.1</f>
        <v>10.303700000000001</v>
      </c>
      <c r="M287" s="5">
        <f t="shared" ca="1" si="5"/>
        <v>0</v>
      </c>
    </row>
    <row r="288" spans="1:13">
      <c r="A288" s="5">
        <v>2021</v>
      </c>
      <c r="B288" s="5">
        <v>9</v>
      </c>
      <c r="C288" s="4">
        <v>44451</v>
      </c>
      <c r="D288" s="5">
        <v>28775</v>
      </c>
      <c r="E288" s="5">
        <v>89963</v>
      </c>
      <c r="F288" s="5">
        <v>1.18</v>
      </c>
      <c r="G288" s="5">
        <v>13.45</v>
      </c>
      <c r="H288" s="27">
        <f>Table1[[#This Row],[Total Yield in Wh]]*0.001*0.1</f>
        <v>2.8775000000000004</v>
      </c>
      <c r="I288" s="5">
        <v>42.06</v>
      </c>
      <c r="J288" s="5">
        <f>(Table1[[#This Row],[Total Yield in Wh]]-Table1[[#This Row],[Target Yield Wh]])/Table1[[#This Row],[Target Yield Wh]] * 100</f>
        <v>-68.014628236052602</v>
      </c>
      <c r="K288" s="5">
        <f>SUM(Table1[[#This Row],[Total Yield in Wh]]-Table1[[#This Row],[Target Yield Wh]])</f>
        <v>-61188</v>
      </c>
      <c r="L288" s="5">
        <f>Table1[[#This Row],[Total Yield in Wh]]*0.001*0.1</f>
        <v>2.8775000000000004</v>
      </c>
      <c r="M288" s="5">
        <f t="shared" ca="1" si="5"/>
        <v>0</v>
      </c>
    </row>
    <row r="289" spans="1:13">
      <c r="A289" s="5">
        <v>2021</v>
      </c>
      <c r="B289" s="5">
        <v>9</v>
      </c>
      <c r="C289" s="4">
        <v>44452</v>
      </c>
      <c r="D289" s="5">
        <v>25993</v>
      </c>
      <c r="E289" s="5">
        <v>89963</v>
      </c>
      <c r="F289" s="5">
        <v>1.06</v>
      </c>
      <c r="G289" s="5">
        <v>12.15</v>
      </c>
      <c r="H289" s="27">
        <f>Table1[[#This Row],[Total Yield in Wh]]*0.001*0.1</f>
        <v>2.5993000000000004</v>
      </c>
      <c r="I289" s="5">
        <v>42.06</v>
      </c>
      <c r="J289" s="5">
        <f>(Table1[[#This Row],[Total Yield in Wh]]-Table1[[#This Row],[Target Yield Wh]])/Table1[[#This Row],[Target Yield Wh]] * 100</f>
        <v>-71.10701065993797</v>
      </c>
      <c r="K289" s="5">
        <f>SUM(Table1[[#This Row],[Total Yield in Wh]]-Table1[[#This Row],[Target Yield Wh]])</f>
        <v>-63970</v>
      </c>
      <c r="L289" s="5">
        <f>Table1[[#This Row],[Total Yield in Wh]]*0.001*0.1</f>
        <v>2.5993000000000004</v>
      </c>
      <c r="M289" s="5">
        <f t="shared" ca="1" si="5"/>
        <v>0</v>
      </c>
    </row>
    <row r="290" spans="1:13">
      <c r="A290" s="5">
        <v>2021</v>
      </c>
      <c r="B290" s="5">
        <v>9</v>
      </c>
      <c r="C290" s="4">
        <v>44453</v>
      </c>
      <c r="D290" s="5">
        <v>75316</v>
      </c>
      <c r="E290" s="5">
        <v>89963</v>
      </c>
      <c r="F290" s="5">
        <v>3.08</v>
      </c>
      <c r="G290" s="5">
        <v>35.21</v>
      </c>
      <c r="H290" s="27">
        <f>Table1[[#This Row],[Total Yield in Wh]]*0.001*0.1</f>
        <v>7.531600000000001</v>
      </c>
      <c r="I290" s="5">
        <v>42.06</v>
      </c>
      <c r="J290" s="5">
        <f>(Table1[[#This Row],[Total Yield in Wh]]-Table1[[#This Row],[Target Yield Wh]])/Table1[[#This Row],[Target Yield Wh]] * 100</f>
        <v>-16.281137801096008</v>
      </c>
      <c r="K290" s="5">
        <f>SUM(Table1[[#This Row],[Total Yield in Wh]]-Table1[[#This Row],[Target Yield Wh]])</f>
        <v>-14647</v>
      </c>
      <c r="L290" s="5">
        <f>Table1[[#This Row],[Total Yield in Wh]]*0.001*0.1</f>
        <v>7.531600000000001</v>
      </c>
      <c r="M290" s="5">
        <f t="shared" ca="1" si="5"/>
        <v>0</v>
      </c>
    </row>
    <row r="291" spans="1:13">
      <c r="A291" s="5">
        <v>2021</v>
      </c>
      <c r="B291" s="5">
        <v>9</v>
      </c>
      <c r="C291" s="4">
        <v>44454</v>
      </c>
      <c r="D291" s="5">
        <v>141497</v>
      </c>
      <c r="E291" s="5">
        <v>89963</v>
      </c>
      <c r="F291" s="5">
        <v>5.79</v>
      </c>
      <c r="G291" s="5">
        <v>66.150000000000006</v>
      </c>
      <c r="H291" s="27">
        <f>Table1[[#This Row],[Total Yield in Wh]]*0.001*0.1</f>
        <v>14.149700000000003</v>
      </c>
      <c r="I291" s="5">
        <v>42.06</v>
      </c>
      <c r="J291" s="5">
        <f>(Table1[[#This Row],[Total Yield in Wh]]-Table1[[#This Row],[Target Yield Wh]])/Table1[[#This Row],[Target Yield Wh]] * 100</f>
        <v>57.283549903849362</v>
      </c>
      <c r="K291" s="5">
        <f>SUM(Table1[[#This Row],[Total Yield in Wh]]-Table1[[#This Row],[Target Yield Wh]])</f>
        <v>51534</v>
      </c>
      <c r="L291" s="5">
        <f>Table1[[#This Row],[Total Yield in Wh]]*0.001*0.1</f>
        <v>14.149700000000003</v>
      </c>
      <c r="M291" s="5">
        <f t="shared" ca="1" si="5"/>
        <v>0</v>
      </c>
    </row>
    <row r="292" spans="1:13">
      <c r="A292" s="5">
        <v>2021</v>
      </c>
      <c r="B292" s="5">
        <v>9</v>
      </c>
      <c r="C292" s="4">
        <v>44455</v>
      </c>
      <c r="D292" s="5">
        <v>142013</v>
      </c>
      <c r="E292" s="5">
        <v>89963</v>
      </c>
      <c r="F292" s="5">
        <v>5.82</v>
      </c>
      <c r="G292" s="5">
        <v>66.39</v>
      </c>
      <c r="H292" s="27">
        <f>Table1[[#This Row],[Total Yield in Wh]]*0.001*0.1</f>
        <v>14.201300000000002</v>
      </c>
      <c r="I292" s="5">
        <v>42.06</v>
      </c>
      <c r="J292" s="5">
        <f>(Table1[[#This Row],[Total Yield in Wh]]-Table1[[#This Row],[Target Yield Wh]])/Table1[[#This Row],[Target Yield Wh]] * 100</f>
        <v>57.857119037826664</v>
      </c>
      <c r="K292" s="5">
        <f>SUM(Table1[[#This Row],[Total Yield in Wh]]-Table1[[#This Row],[Target Yield Wh]])</f>
        <v>52050</v>
      </c>
      <c r="L292" s="5">
        <f>Table1[[#This Row],[Total Yield in Wh]]*0.001*0.1</f>
        <v>14.201300000000002</v>
      </c>
      <c r="M292" s="5">
        <f t="shared" ca="1" si="5"/>
        <v>0</v>
      </c>
    </row>
    <row r="293" spans="1:13">
      <c r="A293" s="5">
        <v>2021</v>
      </c>
      <c r="B293" s="5">
        <v>9</v>
      </c>
      <c r="C293" s="4">
        <v>44456</v>
      </c>
      <c r="D293" s="5">
        <v>114956</v>
      </c>
      <c r="E293" s="5">
        <v>89963</v>
      </c>
      <c r="F293" s="5">
        <v>4.71</v>
      </c>
      <c r="G293" s="5">
        <v>53.74</v>
      </c>
      <c r="H293" s="27">
        <f>Table1[[#This Row],[Total Yield in Wh]]*0.001*0.1</f>
        <v>11.495600000000001</v>
      </c>
      <c r="I293" s="5">
        <v>42.06</v>
      </c>
      <c r="J293" s="5">
        <f>(Table1[[#This Row],[Total Yield in Wh]]-Table1[[#This Row],[Target Yield Wh]])/Table1[[#This Row],[Target Yield Wh]] * 100</f>
        <v>27.781421250958726</v>
      </c>
      <c r="K293" s="5">
        <f>SUM(Table1[[#This Row],[Total Yield in Wh]]-Table1[[#This Row],[Target Yield Wh]])</f>
        <v>24993</v>
      </c>
      <c r="L293" s="5">
        <f>Table1[[#This Row],[Total Yield in Wh]]*0.001*0.1</f>
        <v>11.495600000000001</v>
      </c>
      <c r="M293" s="5">
        <f t="shared" ca="1" si="5"/>
        <v>0</v>
      </c>
    </row>
    <row r="294" spans="1:13">
      <c r="A294" s="5">
        <v>2021</v>
      </c>
      <c r="B294" s="5">
        <v>9</v>
      </c>
      <c r="C294" s="4">
        <v>44457</v>
      </c>
      <c r="D294" s="5">
        <v>142114</v>
      </c>
      <c r="E294" s="5">
        <v>89963</v>
      </c>
      <c r="F294" s="5">
        <v>5.82</v>
      </c>
      <c r="G294" s="5">
        <v>66.44</v>
      </c>
      <c r="H294" s="27">
        <f>Table1[[#This Row],[Total Yield in Wh]]*0.001*0.1</f>
        <v>14.211400000000001</v>
      </c>
      <c r="I294" s="5">
        <v>42.06</v>
      </c>
      <c r="J294" s="5">
        <f>(Table1[[#This Row],[Total Yield in Wh]]-Table1[[#This Row],[Target Yield Wh]])/Table1[[#This Row],[Target Yield Wh]] * 100</f>
        <v>57.969387414826087</v>
      </c>
      <c r="K294" s="5">
        <f>SUM(Table1[[#This Row],[Total Yield in Wh]]-Table1[[#This Row],[Target Yield Wh]])</f>
        <v>52151</v>
      </c>
      <c r="L294" s="5">
        <f>Table1[[#This Row],[Total Yield in Wh]]*0.001*0.1</f>
        <v>14.211400000000001</v>
      </c>
      <c r="M294" s="5">
        <f t="shared" ca="1" si="5"/>
        <v>0</v>
      </c>
    </row>
    <row r="295" spans="1:13">
      <c r="A295" s="5">
        <v>2021</v>
      </c>
      <c r="B295" s="5">
        <v>9</v>
      </c>
      <c r="C295" s="4">
        <v>44458</v>
      </c>
      <c r="D295" s="5">
        <v>125279</v>
      </c>
      <c r="E295" s="5">
        <v>89963</v>
      </c>
      <c r="F295" s="5">
        <v>5.13</v>
      </c>
      <c r="G295" s="5">
        <v>58.57</v>
      </c>
      <c r="H295" s="27">
        <f>Table1[[#This Row],[Total Yield in Wh]]*0.001*0.1</f>
        <v>12.527900000000001</v>
      </c>
      <c r="I295" s="5">
        <v>42.06</v>
      </c>
      <c r="J295" s="5">
        <f>(Table1[[#This Row],[Total Yield in Wh]]-Table1[[#This Row],[Target Yield Wh]])/Table1[[#This Row],[Target Yield Wh]] * 100</f>
        <v>39.256138634772078</v>
      </c>
      <c r="K295" s="5">
        <f>SUM(Table1[[#This Row],[Total Yield in Wh]]-Table1[[#This Row],[Target Yield Wh]])</f>
        <v>35316</v>
      </c>
      <c r="L295" s="5">
        <f>Table1[[#This Row],[Total Yield in Wh]]*0.001*0.1</f>
        <v>12.527900000000001</v>
      </c>
      <c r="M295" s="5">
        <f t="shared" ca="1" si="5"/>
        <v>0</v>
      </c>
    </row>
    <row r="296" spans="1:13">
      <c r="A296" s="5">
        <v>2021</v>
      </c>
      <c r="B296" s="5">
        <v>9</v>
      </c>
      <c r="C296" s="4">
        <v>44459</v>
      </c>
      <c r="D296" s="5">
        <v>64002</v>
      </c>
      <c r="E296" s="5">
        <v>89963</v>
      </c>
      <c r="F296" s="5">
        <v>2.62</v>
      </c>
      <c r="G296" s="5">
        <v>29.92</v>
      </c>
      <c r="H296" s="27">
        <f>Table1[[#This Row],[Total Yield in Wh]]*0.001*0.1</f>
        <v>6.4001999999999999</v>
      </c>
      <c r="I296" s="5">
        <v>42.06</v>
      </c>
      <c r="J296" s="5">
        <f>(Table1[[#This Row],[Total Yield in Wh]]-Table1[[#This Row],[Target Yield Wh]])/Table1[[#This Row],[Target Yield Wh]] * 100</f>
        <v>-28.857419161210718</v>
      </c>
      <c r="K296" s="5">
        <f>SUM(Table1[[#This Row],[Total Yield in Wh]]-Table1[[#This Row],[Target Yield Wh]])</f>
        <v>-25961</v>
      </c>
      <c r="L296" s="5">
        <f>Table1[[#This Row],[Total Yield in Wh]]*0.001*0.1</f>
        <v>6.4001999999999999</v>
      </c>
      <c r="M296" s="5">
        <f t="shared" ca="1" si="5"/>
        <v>0</v>
      </c>
    </row>
    <row r="297" spans="1:13">
      <c r="A297" s="5">
        <v>2021</v>
      </c>
      <c r="B297" s="5">
        <v>9</v>
      </c>
      <c r="C297" s="4">
        <v>44460</v>
      </c>
      <c r="D297" s="5">
        <v>97962</v>
      </c>
      <c r="E297" s="5">
        <v>89963</v>
      </c>
      <c r="F297" s="5">
        <v>4.01</v>
      </c>
      <c r="G297" s="5">
        <v>45.8</v>
      </c>
      <c r="H297" s="27">
        <f>Table1[[#This Row],[Total Yield in Wh]]*0.001*0.1</f>
        <v>9.7962000000000007</v>
      </c>
      <c r="I297" s="5">
        <v>42.06</v>
      </c>
      <c r="J297" s="5">
        <f>(Table1[[#This Row],[Total Yield in Wh]]-Table1[[#This Row],[Target Yield Wh]])/Table1[[#This Row],[Target Yield Wh]] * 100</f>
        <v>8.891433144737281</v>
      </c>
      <c r="K297" s="5">
        <f>SUM(Table1[[#This Row],[Total Yield in Wh]]-Table1[[#This Row],[Target Yield Wh]])</f>
        <v>7999</v>
      </c>
      <c r="L297" s="5">
        <f>Table1[[#This Row],[Total Yield in Wh]]*0.001*0.1</f>
        <v>9.7962000000000007</v>
      </c>
      <c r="M297" s="5">
        <f t="shared" ca="1" si="5"/>
        <v>0</v>
      </c>
    </row>
    <row r="298" spans="1:13">
      <c r="A298" s="5">
        <v>2021</v>
      </c>
      <c r="B298" s="5">
        <v>9</v>
      </c>
      <c r="C298" s="4">
        <v>44461</v>
      </c>
      <c r="D298" s="5">
        <v>126707</v>
      </c>
      <c r="E298" s="5">
        <v>89963</v>
      </c>
      <c r="F298" s="5">
        <v>5.19</v>
      </c>
      <c r="G298" s="5">
        <v>59.24</v>
      </c>
      <c r="H298" s="27">
        <f>Table1[[#This Row],[Total Yield in Wh]]*0.001*0.1</f>
        <v>12.670700000000002</v>
      </c>
      <c r="I298" s="5">
        <v>42.06</v>
      </c>
      <c r="J298" s="5">
        <f>(Table1[[#This Row],[Total Yield in Wh]]-Table1[[#This Row],[Target Yield Wh]])/Table1[[#This Row],[Target Yield Wh]] * 100</f>
        <v>40.843457866011583</v>
      </c>
      <c r="K298" s="5">
        <f>SUM(Table1[[#This Row],[Total Yield in Wh]]-Table1[[#This Row],[Target Yield Wh]])</f>
        <v>36744</v>
      </c>
      <c r="L298" s="5">
        <f>Table1[[#This Row],[Total Yield in Wh]]*0.001*0.1</f>
        <v>12.670700000000002</v>
      </c>
      <c r="M298" s="5">
        <f t="shared" ca="1" si="5"/>
        <v>0</v>
      </c>
    </row>
    <row r="299" spans="1:13">
      <c r="A299" s="5">
        <v>2021</v>
      </c>
      <c r="B299" s="5">
        <v>9</v>
      </c>
      <c r="C299" s="4">
        <v>44462</v>
      </c>
      <c r="D299" s="5">
        <v>146267</v>
      </c>
      <c r="E299" s="5">
        <v>89963</v>
      </c>
      <c r="F299" s="5">
        <v>5.99</v>
      </c>
      <c r="G299" s="5">
        <v>68.38</v>
      </c>
      <c r="H299" s="27">
        <f>Table1[[#This Row],[Total Yield in Wh]]*0.001*0.1</f>
        <v>14.6267</v>
      </c>
      <c r="I299" s="5">
        <v>42.06</v>
      </c>
      <c r="J299" s="5">
        <f>(Table1[[#This Row],[Total Yield in Wh]]-Table1[[#This Row],[Target Yield Wh]])/Table1[[#This Row],[Target Yield Wh]] * 100</f>
        <v>62.585729688872092</v>
      </c>
      <c r="K299" s="5">
        <f>SUM(Table1[[#This Row],[Total Yield in Wh]]-Table1[[#This Row],[Target Yield Wh]])</f>
        <v>56304</v>
      </c>
      <c r="L299" s="5">
        <f>Table1[[#This Row],[Total Yield in Wh]]*0.001*0.1</f>
        <v>14.6267</v>
      </c>
      <c r="M299" s="5">
        <f t="shared" ca="1" si="5"/>
        <v>0</v>
      </c>
    </row>
    <row r="300" spans="1:13">
      <c r="A300" s="5">
        <v>2021</v>
      </c>
      <c r="B300" s="5">
        <v>9</v>
      </c>
      <c r="C300" s="4">
        <v>44463</v>
      </c>
      <c r="D300" s="5">
        <v>112243</v>
      </c>
      <c r="E300" s="5">
        <v>89963</v>
      </c>
      <c r="F300" s="5">
        <v>4.5999999999999996</v>
      </c>
      <c r="G300" s="5">
        <v>52.47</v>
      </c>
      <c r="H300" s="27">
        <f>Table1[[#This Row],[Total Yield in Wh]]*0.001*0.1</f>
        <v>11.224300000000001</v>
      </c>
      <c r="I300" s="5">
        <v>42.06</v>
      </c>
      <c r="J300" s="5">
        <f>(Table1[[#This Row],[Total Yield in Wh]]-Table1[[#This Row],[Target Yield Wh]])/Table1[[#This Row],[Target Yield Wh]] * 100</f>
        <v>24.76573702522148</v>
      </c>
      <c r="K300" s="5">
        <f>SUM(Table1[[#This Row],[Total Yield in Wh]]-Table1[[#This Row],[Target Yield Wh]])</f>
        <v>22280</v>
      </c>
      <c r="L300" s="5">
        <f>Table1[[#This Row],[Total Yield in Wh]]*0.001*0.1</f>
        <v>11.224300000000001</v>
      </c>
      <c r="M300" s="5">
        <f t="shared" ca="1" si="5"/>
        <v>0</v>
      </c>
    </row>
    <row r="301" spans="1:13">
      <c r="A301" s="5">
        <v>2021</v>
      </c>
      <c r="B301" s="5">
        <v>9</v>
      </c>
      <c r="C301" s="4">
        <v>44464</v>
      </c>
      <c r="D301" s="5">
        <v>119299</v>
      </c>
      <c r="E301" s="5">
        <v>89963</v>
      </c>
      <c r="F301" s="5">
        <v>4.8899999999999997</v>
      </c>
      <c r="G301" s="5">
        <v>55.77</v>
      </c>
      <c r="H301" s="27">
        <f>Table1[[#This Row],[Total Yield in Wh]]*0.001*0.1</f>
        <v>11.929900000000002</v>
      </c>
      <c r="I301" s="5">
        <v>42.06</v>
      </c>
      <c r="J301" s="5">
        <f>(Table1[[#This Row],[Total Yield in Wh]]-Table1[[#This Row],[Target Yield Wh]])/Table1[[#This Row],[Target Yield Wh]] * 100</f>
        <v>32.608961461934349</v>
      </c>
      <c r="K301" s="5">
        <f>SUM(Table1[[#This Row],[Total Yield in Wh]]-Table1[[#This Row],[Target Yield Wh]])</f>
        <v>29336</v>
      </c>
      <c r="L301" s="5">
        <f>Table1[[#This Row],[Total Yield in Wh]]*0.001*0.1</f>
        <v>11.929900000000002</v>
      </c>
      <c r="M301" s="5">
        <f t="shared" ca="1" si="5"/>
        <v>0</v>
      </c>
    </row>
    <row r="302" spans="1:13">
      <c r="A302" s="5">
        <v>2021</v>
      </c>
      <c r="B302" s="5">
        <v>9</v>
      </c>
      <c r="C302" s="4">
        <v>44465</v>
      </c>
      <c r="D302" s="5">
        <v>113917</v>
      </c>
      <c r="E302" s="5">
        <v>89963</v>
      </c>
      <c r="F302" s="5">
        <v>4.66</v>
      </c>
      <c r="G302" s="5">
        <v>53.26</v>
      </c>
      <c r="H302" s="27">
        <f>Table1[[#This Row],[Total Yield in Wh]]*0.001*0.1</f>
        <v>11.3917</v>
      </c>
      <c r="I302" s="5">
        <v>42.06</v>
      </c>
      <c r="J302" s="5">
        <f>(Table1[[#This Row],[Total Yield in Wh]]-Table1[[#This Row],[Target Yield Wh]])/Table1[[#This Row],[Target Yield Wh]] * 100</f>
        <v>26.626502006380399</v>
      </c>
      <c r="K302" s="5">
        <f>SUM(Table1[[#This Row],[Total Yield in Wh]]-Table1[[#This Row],[Target Yield Wh]])</f>
        <v>23954</v>
      </c>
      <c r="L302" s="5">
        <f>Table1[[#This Row],[Total Yield in Wh]]*0.001*0.1</f>
        <v>11.3917</v>
      </c>
      <c r="M302" s="5">
        <f t="shared" ca="1" si="5"/>
        <v>0</v>
      </c>
    </row>
    <row r="303" spans="1:13">
      <c r="A303" s="5">
        <v>2021</v>
      </c>
      <c r="B303" s="5">
        <v>9</v>
      </c>
      <c r="C303" s="4">
        <v>44466</v>
      </c>
      <c r="D303" s="5">
        <v>134226</v>
      </c>
      <c r="E303" s="5">
        <v>89963</v>
      </c>
      <c r="F303" s="5">
        <v>5.5</v>
      </c>
      <c r="G303" s="5">
        <v>62.75</v>
      </c>
      <c r="H303" s="27">
        <f>Table1[[#This Row],[Total Yield in Wh]]*0.001*0.1</f>
        <v>13.422600000000001</v>
      </c>
      <c r="I303" s="5">
        <v>42.06</v>
      </c>
      <c r="J303" s="5">
        <f>(Table1[[#This Row],[Total Yield in Wh]]-Table1[[#This Row],[Target Yield Wh]])/Table1[[#This Row],[Target Yield Wh]] * 100</f>
        <v>49.201338327979286</v>
      </c>
      <c r="K303" s="5">
        <f>SUM(Table1[[#This Row],[Total Yield in Wh]]-Table1[[#This Row],[Target Yield Wh]])</f>
        <v>44263</v>
      </c>
      <c r="L303" s="5">
        <f>Table1[[#This Row],[Total Yield in Wh]]*0.001*0.1</f>
        <v>13.422600000000001</v>
      </c>
      <c r="M303" s="5">
        <f t="shared" ca="1" si="5"/>
        <v>0</v>
      </c>
    </row>
    <row r="304" spans="1:13">
      <c r="A304" s="5">
        <v>2021</v>
      </c>
      <c r="B304" s="5">
        <v>9</v>
      </c>
      <c r="C304" s="4">
        <v>44467</v>
      </c>
      <c r="D304" s="5">
        <v>144021</v>
      </c>
      <c r="E304" s="5">
        <v>89963</v>
      </c>
      <c r="F304" s="5">
        <v>5.9</v>
      </c>
      <c r="G304" s="5">
        <v>67.33</v>
      </c>
      <c r="H304" s="27">
        <f>Table1[[#This Row],[Total Yield in Wh]]*0.001*0.1</f>
        <v>14.402100000000003</v>
      </c>
      <c r="I304" s="5">
        <v>42.06</v>
      </c>
      <c r="J304" s="5">
        <f>(Table1[[#This Row],[Total Yield in Wh]]-Table1[[#This Row],[Target Yield Wh]])/Table1[[#This Row],[Target Yield Wh]] * 100</f>
        <v>60.089147760746087</v>
      </c>
      <c r="K304" s="5">
        <f>SUM(Table1[[#This Row],[Total Yield in Wh]]-Table1[[#This Row],[Target Yield Wh]])</f>
        <v>54058</v>
      </c>
      <c r="L304" s="5">
        <f>Table1[[#This Row],[Total Yield in Wh]]*0.001*0.1</f>
        <v>14.402100000000003</v>
      </c>
      <c r="M304" s="5">
        <f t="shared" ca="1" si="5"/>
        <v>0</v>
      </c>
    </row>
    <row r="305" spans="1:13">
      <c r="A305" s="5">
        <v>2021</v>
      </c>
      <c r="B305" s="5">
        <v>9</v>
      </c>
      <c r="C305" s="4">
        <v>44468</v>
      </c>
      <c r="D305" s="5">
        <v>134300</v>
      </c>
      <c r="E305" s="5">
        <v>89963</v>
      </c>
      <c r="F305" s="5">
        <v>5.5</v>
      </c>
      <c r="G305" s="5">
        <v>62.79</v>
      </c>
      <c r="H305" s="27">
        <f>Table1[[#This Row],[Total Yield in Wh]]*0.001*0.1</f>
        <v>13.430000000000001</v>
      </c>
      <c r="I305" s="5">
        <v>42.06</v>
      </c>
      <c r="J305" s="5">
        <f>(Table1[[#This Row],[Total Yield in Wh]]-Table1[[#This Row],[Target Yield Wh]])/Table1[[#This Row],[Target Yield Wh]] * 100</f>
        <v>49.283594366572927</v>
      </c>
      <c r="K305" s="5">
        <f>SUM(Table1[[#This Row],[Total Yield in Wh]]-Table1[[#This Row],[Target Yield Wh]])</f>
        <v>44337</v>
      </c>
      <c r="L305" s="5">
        <f>Table1[[#This Row],[Total Yield in Wh]]*0.001*0.1</f>
        <v>13.430000000000001</v>
      </c>
      <c r="M305" s="5">
        <f t="shared" ca="1" si="5"/>
        <v>0</v>
      </c>
    </row>
    <row r="306" spans="1:13">
      <c r="A306" s="5">
        <v>2021</v>
      </c>
      <c r="B306" s="5">
        <v>9</v>
      </c>
      <c r="C306" s="4">
        <v>44469</v>
      </c>
      <c r="D306" s="5">
        <v>128336</v>
      </c>
      <c r="E306" s="5">
        <v>89963</v>
      </c>
      <c r="F306" s="5">
        <v>5.26</v>
      </c>
      <c r="G306" s="5">
        <v>60</v>
      </c>
      <c r="H306" s="27">
        <f>Table1[[#This Row],[Total Yield in Wh]]*0.001*0.1</f>
        <v>12.833600000000002</v>
      </c>
      <c r="I306" s="5">
        <v>42.06</v>
      </c>
      <c r="J306" s="5">
        <f>(Table1[[#This Row],[Total Yield in Wh]]-Table1[[#This Row],[Target Yield Wh]])/Table1[[#This Row],[Target Yield Wh]] * 100</f>
        <v>42.654202283160849</v>
      </c>
      <c r="K306" s="5">
        <f>SUM(Table1[[#This Row],[Total Yield in Wh]]-Table1[[#This Row],[Target Yield Wh]])</f>
        <v>38373</v>
      </c>
      <c r="L306" s="5">
        <f>Table1[[#This Row],[Total Yield in Wh]]*0.001*0.1</f>
        <v>12.833600000000002</v>
      </c>
      <c r="M306" s="5">
        <f t="shared" ca="1" si="5"/>
        <v>0</v>
      </c>
    </row>
    <row r="307" spans="1:13">
      <c r="A307" s="5">
        <v>2021</v>
      </c>
      <c r="B307" s="5">
        <v>10</v>
      </c>
      <c r="C307" s="4">
        <v>44470</v>
      </c>
      <c r="D307" s="5">
        <v>115852</v>
      </c>
      <c r="E307" s="5">
        <v>77387</v>
      </c>
      <c r="F307" s="5">
        <v>4.74</v>
      </c>
      <c r="G307" s="5">
        <v>54.16</v>
      </c>
      <c r="H307" s="27">
        <f>Table1[[#This Row],[Total Yield in Wh]]*0.001*0.1</f>
        <v>11.5852</v>
      </c>
      <c r="I307" s="5">
        <v>36.18</v>
      </c>
      <c r="J307" s="5">
        <f>(Table1[[#This Row],[Total Yield in Wh]]-Table1[[#This Row],[Target Yield Wh]])/Table1[[#This Row],[Target Yield Wh]] * 100</f>
        <v>49.704730768733768</v>
      </c>
      <c r="K307" s="5">
        <f>SUM(Table1[[#This Row],[Total Yield in Wh]]-Table1[[#This Row],[Target Yield Wh]])</f>
        <v>38465</v>
      </c>
      <c r="L307" s="5">
        <f>Table1[[#This Row],[Total Yield in Wh]]*0.001*0.1</f>
        <v>11.5852</v>
      </c>
      <c r="M307" s="5">
        <f t="shared" ca="1" si="5"/>
        <v>0</v>
      </c>
    </row>
    <row r="308" spans="1:13">
      <c r="A308" s="5">
        <v>2021</v>
      </c>
      <c r="B308" s="5">
        <v>10</v>
      </c>
      <c r="C308" s="4">
        <v>44471</v>
      </c>
      <c r="D308" s="5">
        <v>58065</v>
      </c>
      <c r="E308" s="5">
        <v>77387</v>
      </c>
      <c r="F308" s="5">
        <v>2.38</v>
      </c>
      <c r="G308" s="5">
        <v>27.15</v>
      </c>
      <c r="H308" s="27">
        <f>Table1[[#This Row],[Total Yield in Wh]]*0.001*0.1</f>
        <v>5.8064999999999998</v>
      </c>
      <c r="I308" s="5">
        <v>36.18</v>
      </c>
      <c r="J308" s="5">
        <f>(Table1[[#This Row],[Total Yield in Wh]]-Table1[[#This Row],[Target Yield Wh]])/Table1[[#This Row],[Target Yield Wh]] * 100</f>
        <v>-24.968017884140746</v>
      </c>
      <c r="K308" s="5">
        <f>SUM(Table1[[#This Row],[Total Yield in Wh]]-Table1[[#This Row],[Target Yield Wh]])</f>
        <v>-19322</v>
      </c>
      <c r="L308" s="5">
        <f>Table1[[#This Row],[Total Yield in Wh]]*0.001*0.1</f>
        <v>5.8064999999999998</v>
      </c>
      <c r="M308" s="5">
        <f t="shared" ca="1" si="5"/>
        <v>0</v>
      </c>
    </row>
    <row r="309" spans="1:13">
      <c r="A309" s="5">
        <v>2021</v>
      </c>
      <c r="B309" s="5">
        <v>10</v>
      </c>
      <c r="C309" s="4">
        <v>44472</v>
      </c>
      <c r="D309" s="5">
        <v>36651</v>
      </c>
      <c r="E309" s="5">
        <v>77387</v>
      </c>
      <c r="F309" s="5">
        <v>1.5</v>
      </c>
      <c r="G309" s="5">
        <v>17.13</v>
      </c>
      <c r="H309" s="27">
        <f>Table1[[#This Row],[Total Yield in Wh]]*0.001*0.1</f>
        <v>3.6651000000000007</v>
      </c>
      <c r="I309" s="5">
        <v>36.18</v>
      </c>
      <c r="J309" s="5">
        <f>(Table1[[#This Row],[Total Yield in Wh]]-Table1[[#This Row],[Target Yield Wh]])/Table1[[#This Row],[Target Yield Wh]] * 100</f>
        <v>-52.639332187576727</v>
      </c>
      <c r="K309" s="5">
        <f>SUM(Table1[[#This Row],[Total Yield in Wh]]-Table1[[#This Row],[Target Yield Wh]])</f>
        <v>-40736</v>
      </c>
      <c r="L309" s="5">
        <f>Table1[[#This Row],[Total Yield in Wh]]*0.001*0.1</f>
        <v>3.6651000000000007</v>
      </c>
      <c r="M309" s="5">
        <f t="shared" ca="1" si="5"/>
        <v>0</v>
      </c>
    </row>
    <row r="310" spans="1:13">
      <c r="A310" s="5">
        <v>2021</v>
      </c>
      <c r="B310" s="5">
        <v>10</v>
      </c>
      <c r="C310" s="4">
        <v>44473</v>
      </c>
      <c r="D310" s="5">
        <v>30839</v>
      </c>
      <c r="E310" s="5">
        <v>77387</v>
      </c>
      <c r="F310" s="5">
        <v>1.26</v>
      </c>
      <c r="G310" s="5">
        <v>14.42</v>
      </c>
      <c r="H310" s="27">
        <f>Table1[[#This Row],[Total Yield in Wh]]*0.001*0.1</f>
        <v>3.0839000000000003</v>
      </c>
      <c r="I310" s="5">
        <v>36.18</v>
      </c>
      <c r="J310" s="5">
        <f>(Table1[[#This Row],[Total Yield in Wh]]-Table1[[#This Row],[Target Yield Wh]])/Table1[[#This Row],[Target Yield Wh]] * 100</f>
        <v>-60.149637536020265</v>
      </c>
      <c r="K310" s="5">
        <f>SUM(Table1[[#This Row],[Total Yield in Wh]]-Table1[[#This Row],[Target Yield Wh]])</f>
        <v>-46548</v>
      </c>
      <c r="L310" s="5">
        <f>Table1[[#This Row],[Total Yield in Wh]]*0.001*0.1</f>
        <v>3.0839000000000003</v>
      </c>
      <c r="M310" s="5">
        <f t="shared" ca="1" si="5"/>
        <v>0</v>
      </c>
    </row>
    <row r="311" spans="1:13">
      <c r="A311" s="5">
        <v>2021</v>
      </c>
      <c r="B311" s="5">
        <v>10</v>
      </c>
      <c r="C311" s="4">
        <v>44474</v>
      </c>
      <c r="D311" s="5">
        <v>30793</v>
      </c>
      <c r="E311" s="5">
        <v>77387</v>
      </c>
      <c r="F311" s="5">
        <v>1.26</v>
      </c>
      <c r="G311" s="5">
        <v>14.4</v>
      </c>
      <c r="H311" s="27">
        <f>Table1[[#This Row],[Total Yield in Wh]]*0.001*0.1</f>
        <v>3.0792999999999999</v>
      </c>
      <c r="I311" s="5">
        <v>36.18</v>
      </c>
      <c r="J311" s="5">
        <f>(Table1[[#This Row],[Total Yield in Wh]]-Table1[[#This Row],[Target Yield Wh]])/Table1[[#This Row],[Target Yield Wh]] * 100</f>
        <v>-60.209079044283918</v>
      </c>
      <c r="K311" s="5">
        <f>SUM(Table1[[#This Row],[Total Yield in Wh]]-Table1[[#This Row],[Target Yield Wh]])</f>
        <v>-46594</v>
      </c>
      <c r="L311" s="5">
        <f>Table1[[#This Row],[Total Yield in Wh]]*0.001*0.1</f>
        <v>3.0792999999999999</v>
      </c>
      <c r="M311" s="5">
        <f t="shared" ca="1" si="5"/>
        <v>0</v>
      </c>
    </row>
    <row r="312" spans="1:13">
      <c r="A312" s="5">
        <v>2021</v>
      </c>
      <c r="B312" s="5">
        <v>10</v>
      </c>
      <c r="C312" s="4">
        <v>44475</v>
      </c>
      <c r="D312" s="5">
        <v>91673</v>
      </c>
      <c r="E312" s="5">
        <v>77387</v>
      </c>
      <c r="F312" s="5">
        <v>3.75</v>
      </c>
      <c r="G312" s="5">
        <v>42.86</v>
      </c>
      <c r="H312" s="27">
        <f>Table1[[#This Row],[Total Yield in Wh]]*0.001*0.1</f>
        <v>9.1673000000000009</v>
      </c>
      <c r="I312" s="5">
        <v>36.18</v>
      </c>
      <c r="J312" s="5">
        <f>(Table1[[#This Row],[Total Yield in Wh]]-Table1[[#This Row],[Target Yield Wh]])/Table1[[#This Row],[Target Yield Wh]] * 100</f>
        <v>18.460464935971157</v>
      </c>
      <c r="K312" s="5">
        <f>SUM(Table1[[#This Row],[Total Yield in Wh]]-Table1[[#This Row],[Target Yield Wh]])</f>
        <v>14286</v>
      </c>
      <c r="L312" s="5">
        <f>Table1[[#This Row],[Total Yield in Wh]]*0.001*0.1</f>
        <v>9.1673000000000009</v>
      </c>
      <c r="M312" s="5">
        <f t="shared" ca="1" si="5"/>
        <v>0</v>
      </c>
    </row>
    <row r="313" spans="1:13">
      <c r="A313" s="5">
        <v>2021</v>
      </c>
      <c r="B313" s="5">
        <v>10</v>
      </c>
      <c r="C313" s="4">
        <v>44476</v>
      </c>
      <c r="D313" s="5">
        <v>11708</v>
      </c>
      <c r="E313" s="5">
        <v>77387</v>
      </c>
      <c r="F313" s="5">
        <v>0.48</v>
      </c>
      <c r="G313" s="5">
        <v>5.47</v>
      </c>
      <c r="H313" s="27">
        <f>Table1[[#This Row],[Total Yield in Wh]]*0.001*0.1</f>
        <v>1.1708000000000001</v>
      </c>
      <c r="I313" s="5">
        <v>36.18</v>
      </c>
      <c r="J313" s="5">
        <f>(Table1[[#This Row],[Total Yield in Wh]]-Table1[[#This Row],[Target Yield Wh]])/Table1[[#This Row],[Target Yield Wh]] * 100</f>
        <v>-84.870843940196679</v>
      </c>
      <c r="K313" s="5">
        <f>SUM(Table1[[#This Row],[Total Yield in Wh]]-Table1[[#This Row],[Target Yield Wh]])</f>
        <v>-65679</v>
      </c>
      <c r="L313" s="5">
        <f>Table1[[#This Row],[Total Yield in Wh]]*0.001*0.1</f>
        <v>1.1708000000000001</v>
      </c>
      <c r="M313" s="5">
        <f t="shared" ca="1" si="5"/>
        <v>0</v>
      </c>
    </row>
    <row r="314" spans="1:13">
      <c r="A314" s="5">
        <v>2021</v>
      </c>
      <c r="B314" s="5">
        <v>10</v>
      </c>
      <c r="C314" s="4">
        <v>44477</v>
      </c>
      <c r="D314" s="5">
        <v>47274</v>
      </c>
      <c r="E314" s="5">
        <v>77387</v>
      </c>
      <c r="F314" s="5">
        <v>1.94</v>
      </c>
      <c r="G314" s="5">
        <v>22.1</v>
      </c>
      <c r="H314" s="27">
        <f>Table1[[#This Row],[Total Yield in Wh]]*0.001*0.1</f>
        <v>4.7274000000000003</v>
      </c>
      <c r="I314" s="5">
        <v>36.18</v>
      </c>
      <c r="J314" s="5">
        <f>(Table1[[#This Row],[Total Yield in Wh]]-Table1[[#This Row],[Target Yield Wh]])/Table1[[#This Row],[Target Yield Wh]] * 100</f>
        <v>-38.912220398774991</v>
      </c>
      <c r="K314" s="5">
        <f>SUM(Table1[[#This Row],[Total Yield in Wh]]-Table1[[#This Row],[Target Yield Wh]])</f>
        <v>-30113</v>
      </c>
      <c r="L314" s="5">
        <f>Table1[[#This Row],[Total Yield in Wh]]*0.001*0.1</f>
        <v>4.7274000000000003</v>
      </c>
      <c r="M314" s="5">
        <f t="shared" ca="1" si="5"/>
        <v>0</v>
      </c>
    </row>
    <row r="315" spans="1:13">
      <c r="A315" s="5">
        <v>2021</v>
      </c>
      <c r="B315" s="5">
        <v>10</v>
      </c>
      <c r="C315" s="4">
        <v>44478</v>
      </c>
      <c r="D315" s="5">
        <v>124038</v>
      </c>
      <c r="E315" s="5">
        <v>77387</v>
      </c>
      <c r="F315" s="5">
        <v>5.08</v>
      </c>
      <c r="G315" s="5">
        <v>57.99</v>
      </c>
      <c r="H315" s="27">
        <f>Table1[[#This Row],[Total Yield in Wh]]*0.001*0.1</f>
        <v>12.4038</v>
      </c>
      <c r="I315" s="5">
        <v>36.18</v>
      </c>
      <c r="J315" s="5">
        <f>(Table1[[#This Row],[Total Yield in Wh]]-Table1[[#This Row],[Target Yield Wh]])/Table1[[#This Row],[Target Yield Wh]] * 100</f>
        <v>60.282734826262811</v>
      </c>
      <c r="K315" s="5">
        <f>SUM(Table1[[#This Row],[Total Yield in Wh]]-Table1[[#This Row],[Target Yield Wh]])</f>
        <v>46651</v>
      </c>
      <c r="L315" s="5">
        <f>Table1[[#This Row],[Total Yield in Wh]]*0.001*0.1</f>
        <v>12.4038</v>
      </c>
      <c r="M315" s="5">
        <f t="shared" ca="1" si="5"/>
        <v>0</v>
      </c>
    </row>
    <row r="316" spans="1:13">
      <c r="A316" s="5">
        <v>2021</v>
      </c>
      <c r="B316" s="5">
        <v>10</v>
      </c>
      <c r="C316" s="4">
        <v>44479</v>
      </c>
      <c r="D316" s="5">
        <v>23504</v>
      </c>
      <c r="E316" s="5">
        <v>77387</v>
      </c>
      <c r="F316" s="5">
        <v>0.96</v>
      </c>
      <c r="G316" s="5">
        <v>10.99</v>
      </c>
      <c r="H316" s="27">
        <f>Table1[[#This Row],[Total Yield in Wh]]*0.001*0.1</f>
        <v>2.3504</v>
      </c>
      <c r="I316" s="5">
        <v>36.18</v>
      </c>
      <c r="J316" s="5">
        <f>(Table1[[#This Row],[Total Yield in Wh]]-Table1[[#This Row],[Target Yield Wh]])/Table1[[#This Row],[Target Yield Wh]] * 100</f>
        <v>-69.627973690671567</v>
      </c>
      <c r="K316" s="5">
        <f>SUM(Table1[[#This Row],[Total Yield in Wh]]-Table1[[#This Row],[Target Yield Wh]])</f>
        <v>-53883</v>
      </c>
      <c r="L316" s="5">
        <f>Table1[[#This Row],[Total Yield in Wh]]*0.001*0.1</f>
        <v>2.3504</v>
      </c>
      <c r="M316" s="5">
        <f t="shared" ca="1" si="5"/>
        <v>0</v>
      </c>
    </row>
    <row r="317" spans="1:13">
      <c r="A317" s="5">
        <v>2021</v>
      </c>
      <c r="B317" s="5">
        <v>10</v>
      </c>
      <c r="C317" s="4">
        <v>44480</v>
      </c>
      <c r="D317" s="5">
        <v>11345</v>
      </c>
      <c r="E317" s="5">
        <v>77387</v>
      </c>
      <c r="F317" s="5">
        <v>0.46</v>
      </c>
      <c r="G317" s="5">
        <v>5.3</v>
      </c>
      <c r="H317" s="27">
        <f>Table1[[#This Row],[Total Yield in Wh]]*0.001*0.1</f>
        <v>1.1345000000000001</v>
      </c>
      <c r="I317" s="5">
        <v>36.18</v>
      </c>
      <c r="J317" s="5">
        <f>(Table1[[#This Row],[Total Yield in Wh]]-Table1[[#This Row],[Target Yield Wh]])/Table1[[#This Row],[Target Yield Wh]] * 100</f>
        <v>-85.33991497279905</v>
      </c>
      <c r="K317" s="5">
        <f>SUM(Table1[[#This Row],[Total Yield in Wh]]-Table1[[#This Row],[Target Yield Wh]])</f>
        <v>-66042</v>
      </c>
      <c r="L317" s="5">
        <f>Table1[[#This Row],[Total Yield in Wh]]*0.001*0.1</f>
        <v>1.1345000000000001</v>
      </c>
      <c r="M317" s="5">
        <f t="shared" ca="1" si="5"/>
        <v>0</v>
      </c>
    </row>
    <row r="318" spans="1:13">
      <c r="A318" s="5">
        <v>2021</v>
      </c>
      <c r="B318" s="5">
        <v>10</v>
      </c>
      <c r="C318" s="4">
        <v>44481</v>
      </c>
      <c r="D318" s="5">
        <v>19785</v>
      </c>
      <c r="E318" s="5">
        <v>77387</v>
      </c>
      <c r="F318" s="5">
        <v>0.81</v>
      </c>
      <c r="G318" s="5">
        <v>9.25</v>
      </c>
      <c r="H318" s="27">
        <f>Table1[[#This Row],[Total Yield in Wh]]*0.001*0.1</f>
        <v>1.9785000000000001</v>
      </c>
      <c r="I318" s="5">
        <v>36.18</v>
      </c>
      <c r="J318" s="5">
        <f>(Table1[[#This Row],[Total Yield in Wh]]-Table1[[#This Row],[Target Yield Wh]])/Table1[[#This Row],[Target Yield Wh]] * 100</f>
        <v>-74.433690413118484</v>
      </c>
      <c r="K318" s="5">
        <f>SUM(Table1[[#This Row],[Total Yield in Wh]]-Table1[[#This Row],[Target Yield Wh]])</f>
        <v>-57602</v>
      </c>
      <c r="L318" s="5">
        <f>Table1[[#This Row],[Total Yield in Wh]]*0.001*0.1</f>
        <v>1.9785000000000001</v>
      </c>
      <c r="M318" s="5">
        <f t="shared" ca="1" si="5"/>
        <v>0</v>
      </c>
    </row>
    <row r="319" spans="1:13">
      <c r="A319" s="5">
        <v>2021</v>
      </c>
      <c r="B319" s="5">
        <v>10</v>
      </c>
      <c r="C319" s="4">
        <v>44482</v>
      </c>
      <c r="D319" s="5">
        <v>25753</v>
      </c>
      <c r="E319" s="5">
        <v>77387</v>
      </c>
      <c r="F319" s="5">
        <v>1.05</v>
      </c>
      <c r="G319" s="5">
        <v>12.04</v>
      </c>
      <c r="H319" s="27">
        <f>Table1[[#This Row],[Total Yield in Wh]]*0.001*0.1</f>
        <v>2.5753000000000004</v>
      </c>
      <c r="I319" s="5">
        <v>36.18</v>
      </c>
      <c r="J319" s="5">
        <f>(Table1[[#This Row],[Total Yield in Wh]]-Table1[[#This Row],[Target Yield Wh]])/Table1[[#This Row],[Target Yield Wh]] * 100</f>
        <v>-66.721800819259045</v>
      </c>
      <c r="K319" s="5">
        <f>SUM(Table1[[#This Row],[Total Yield in Wh]]-Table1[[#This Row],[Target Yield Wh]])</f>
        <v>-51634</v>
      </c>
      <c r="L319" s="5">
        <f>Table1[[#This Row],[Total Yield in Wh]]*0.001*0.1</f>
        <v>2.5753000000000004</v>
      </c>
      <c r="M319" s="5">
        <f t="shared" ca="1" si="5"/>
        <v>0</v>
      </c>
    </row>
    <row r="320" spans="1:13">
      <c r="A320" s="5">
        <v>2021</v>
      </c>
      <c r="B320" s="5">
        <v>10</v>
      </c>
      <c r="C320" s="4">
        <v>44483</v>
      </c>
      <c r="D320" s="5">
        <v>106163</v>
      </c>
      <c r="E320" s="5">
        <v>77387</v>
      </c>
      <c r="F320" s="5">
        <v>4.3499999999999996</v>
      </c>
      <c r="G320" s="5">
        <v>49.63</v>
      </c>
      <c r="H320" s="27">
        <f>Table1[[#This Row],[Total Yield in Wh]]*0.001*0.1</f>
        <v>10.616300000000001</v>
      </c>
      <c r="I320" s="5">
        <v>36.18</v>
      </c>
      <c r="J320" s="5">
        <f>(Table1[[#This Row],[Total Yield in Wh]]-Table1[[#This Row],[Target Yield Wh]])/Table1[[#This Row],[Target Yield Wh]] * 100</f>
        <v>37.184540039024647</v>
      </c>
      <c r="K320" s="5">
        <f>SUM(Table1[[#This Row],[Total Yield in Wh]]-Table1[[#This Row],[Target Yield Wh]])</f>
        <v>28776</v>
      </c>
      <c r="L320" s="5">
        <f>Table1[[#This Row],[Total Yield in Wh]]*0.001*0.1</f>
        <v>10.616300000000001</v>
      </c>
      <c r="M320" s="5">
        <f t="shared" ca="1" si="5"/>
        <v>0</v>
      </c>
    </row>
    <row r="321" spans="1:13">
      <c r="A321" s="5">
        <v>2021</v>
      </c>
      <c r="B321" s="5">
        <v>10</v>
      </c>
      <c r="C321" s="4">
        <v>44484</v>
      </c>
      <c r="D321" s="5">
        <v>48798</v>
      </c>
      <c r="E321" s="5">
        <v>77387</v>
      </c>
      <c r="F321" s="5">
        <v>2</v>
      </c>
      <c r="G321" s="5">
        <v>22.81</v>
      </c>
      <c r="H321" s="27">
        <f>Table1[[#This Row],[Total Yield in Wh]]*0.001*0.1</f>
        <v>4.8798000000000004</v>
      </c>
      <c r="I321" s="5">
        <v>36.18</v>
      </c>
      <c r="J321" s="5">
        <f>(Table1[[#This Row],[Total Yield in Wh]]-Table1[[#This Row],[Target Yield Wh]])/Table1[[#This Row],[Target Yield Wh]] * 100</f>
        <v>-36.942897385865841</v>
      </c>
      <c r="K321" s="5">
        <f>SUM(Table1[[#This Row],[Total Yield in Wh]]-Table1[[#This Row],[Target Yield Wh]])</f>
        <v>-28589</v>
      </c>
      <c r="L321" s="5">
        <f>Table1[[#This Row],[Total Yield in Wh]]*0.001*0.1</f>
        <v>4.8798000000000004</v>
      </c>
      <c r="M321" s="5">
        <f t="shared" ca="1" si="5"/>
        <v>0</v>
      </c>
    </row>
    <row r="322" spans="1:13">
      <c r="A322" s="5">
        <v>2021</v>
      </c>
      <c r="B322" s="5">
        <v>10</v>
      </c>
      <c r="C322" s="4">
        <v>44485</v>
      </c>
      <c r="D322" s="5">
        <v>137818</v>
      </c>
      <c r="E322" s="5">
        <v>77387</v>
      </c>
      <c r="F322" s="5">
        <v>5.64</v>
      </c>
      <c r="G322" s="5">
        <v>64.430000000000007</v>
      </c>
      <c r="H322" s="27">
        <f>Table1[[#This Row],[Total Yield in Wh]]*0.001*0.1</f>
        <v>13.781800000000002</v>
      </c>
      <c r="I322" s="5">
        <v>36.18</v>
      </c>
      <c r="J322" s="5">
        <f>(Table1[[#This Row],[Total Yield in Wh]]-Table1[[#This Row],[Target Yield Wh]])/Table1[[#This Row],[Target Yield Wh]] * 100</f>
        <v>78.089343171333695</v>
      </c>
      <c r="K322" s="5">
        <f>SUM(Table1[[#This Row],[Total Yield in Wh]]-Table1[[#This Row],[Target Yield Wh]])</f>
        <v>60431</v>
      </c>
      <c r="L322" s="5">
        <f>Table1[[#This Row],[Total Yield in Wh]]*0.001*0.1</f>
        <v>13.781800000000002</v>
      </c>
      <c r="M322" s="5">
        <f t="shared" ca="1" si="5"/>
        <v>0</v>
      </c>
    </row>
    <row r="323" spans="1:13">
      <c r="A323" s="5">
        <v>2021</v>
      </c>
      <c r="B323" s="5">
        <v>10</v>
      </c>
      <c r="C323" s="4">
        <v>44486</v>
      </c>
      <c r="D323" s="5">
        <v>140543</v>
      </c>
      <c r="E323" s="5">
        <v>77387</v>
      </c>
      <c r="F323" s="5">
        <v>5.76</v>
      </c>
      <c r="G323" s="5">
        <v>65.7</v>
      </c>
      <c r="H323" s="27">
        <f>Table1[[#This Row],[Total Yield in Wh]]*0.001*0.1</f>
        <v>14.054300000000001</v>
      </c>
      <c r="I323" s="5">
        <v>36.18</v>
      </c>
      <c r="J323" s="5">
        <f>(Table1[[#This Row],[Total Yield in Wh]]-Table1[[#This Row],[Target Yield Wh]])/Table1[[#This Row],[Target Yield Wh]] * 100</f>
        <v>81.610606432604953</v>
      </c>
      <c r="K323" s="5">
        <f>SUM(Table1[[#This Row],[Total Yield in Wh]]-Table1[[#This Row],[Target Yield Wh]])</f>
        <v>63156</v>
      </c>
      <c r="L323" s="5">
        <f>Table1[[#This Row],[Total Yield in Wh]]*0.001*0.1</f>
        <v>14.054300000000001</v>
      </c>
      <c r="M323" s="5">
        <f t="shared" ca="1" si="5"/>
        <v>0</v>
      </c>
    </row>
    <row r="324" spans="1:13">
      <c r="A324" s="5">
        <v>2021</v>
      </c>
      <c r="B324" s="5">
        <v>10</v>
      </c>
      <c r="C324" s="4">
        <v>44487</v>
      </c>
      <c r="D324" s="5">
        <v>137150</v>
      </c>
      <c r="E324" s="5">
        <v>77387</v>
      </c>
      <c r="F324" s="5">
        <v>5.62</v>
      </c>
      <c r="G324" s="5">
        <v>64.12</v>
      </c>
      <c r="H324" s="27">
        <f>Table1[[#This Row],[Total Yield in Wh]]*0.001*0.1</f>
        <v>13.715000000000002</v>
      </c>
      <c r="I324" s="5">
        <v>36.18</v>
      </c>
      <c r="J324" s="5">
        <f>(Table1[[#This Row],[Total Yield in Wh]]-Table1[[#This Row],[Target Yield Wh]])/Table1[[#This Row],[Target Yield Wh]] * 100</f>
        <v>77.226149094809202</v>
      </c>
      <c r="K324" s="5">
        <f>SUM(Table1[[#This Row],[Total Yield in Wh]]-Table1[[#This Row],[Target Yield Wh]])</f>
        <v>59763</v>
      </c>
      <c r="L324" s="5">
        <f>Table1[[#This Row],[Total Yield in Wh]]*0.001*0.1</f>
        <v>13.715000000000002</v>
      </c>
      <c r="M324" s="5">
        <f t="shared" ca="1" si="5"/>
        <v>0</v>
      </c>
    </row>
    <row r="325" spans="1:13">
      <c r="A325" s="5">
        <v>2021</v>
      </c>
      <c r="B325" s="5">
        <v>10</v>
      </c>
      <c r="C325" s="4">
        <v>44488</v>
      </c>
      <c r="D325" s="5">
        <v>124099</v>
      </c>
      <c r="E325" s="5">
        <v>77387</v>
      </c>
      <c r="F325" s="5">
        <v>5.08</v>
      </c>
      <c r="G325" s="5">
        <v>58.02</v>
      </c>
      <c r="H325" s="27">
        <f>Table1[[#This Row],[Total Yield in Wh]]*0.001*0.1</f>
        <v>12.4099</v>
      </c>
      <c r="I325" s="5">
        <v>36.18</v>
      </c>
      <c r="J325" s="5">
        <f>(Table1[[#This Row],[Total Yield in Wh]]-Table1[[#This Row],[Target Yield Wh]])/Table1[[#This Row],[Target Yield Wh]] * 100</f>
        <v>60.361559435047226</v>
      </c>
      <c r="K325" s="5">
        <f>SUM(Table1[[#This Row],[Total Yield in Wh]]-Table1[[#This Row],[Target Yield Wh]])</f>
        <v>46712</v>
      </c>
      <c r="L325" s="5">
        <f>Table1[[#This Row],[Total Yield in Wh]]*0.001*0.1</f>
        <v>12.4099</v>
      </c>
      <c r="M325" s="5">
        <f t="shared" ca="1" si="5"/>
        <v>0</v>
      </c>
    </row>
    <row r="326" spans="1:13">
      <c r="A326" s="5">
        <v>2021</v>
      </c>
      <c r="B326" s="5">
        <v>10</v>
      </c>
      <c r="C326" s="4">
        <v>44489</v>
      </c>
      <c r="D326" s="5">
        <v>84605</v>
      </c>
      <c r="E326" s="5">
        <v>77387</v>
      </c>
      <c r="F326" s="5">
        <v>3.46</v>
      </c>
      <c r="G326" s="5">
        <v>39.549999999999997</v>
      </c>
      <c r="H326" s="27">
        <f>Table1[[#This Row],[Total Yield in Wh]]*0.001*0.1</f>
        <v>8.4605000000000015</v>
      </c>
      <c r="I326" s="5">
        <v>36.18</v>
      </c>
      <c r="J326" s="5">
        <f>(Table1[[#This Row],[Total Yield in Wh]]-Table1[[#This Row],[Target Yield Wh]])/Table1[[#This Row],[Target Yield Wh]] * 100</f>
        <v>9.3271479705893743</v>
      </c>
      <c r="K326" s="5">
        <f>SUM(Table1[[#This Row],[Total Yield in Wh]]-Table1[[#This Row],[Target Yield Wh]])</f>
        <v>7218</v>
      </c>
      <c r="L326" s="5">
        <f>Table1[[#This Row],[Total Yield in Wh]]*0.001*0.1</f>
        <v>8.4605000000000015</v>
      </c>
      <c r="M326" s="5">
        <f t="shared" ca="1" si="5"/>
        <v>0</v>
      </c>
    </row>
    <row r="327" spans="1:13">
      <c r="A327" s="5">
        <v>2021</v>
      </c>
      <c r="B327" s="5">
        <v>10</v>
      </c>
      <c r="C327" s="4">
        <v>44490</v>
      </c>
      <c r="D327" s="5">
        <v>17246</v>
      </c>
      <c r="E327" s="5">
        <v>77387</v>
      </c>
      <c r="F327" s="5">
        <v>0.71</v>
      </c>
      <c r="G327" s="5">
        <v>8.06</v>
      </c>
      <c r="H327" s="27">
        <f>Table1[[#This Row],[Total Yield in Wh]]*0.001*0.1</f>
        <v>1.7245999999999999</v>
      </c>
      <c r="I327" s="5">
        <v>36.18</v>
      </c>
      <c r="J327" s="5">
        <f>(Table1[[#This Row],[Total Yield in Wh]]-Table1[[#This Row],[Target Yield Wh]])/Table1[[#This Row],[Target Yield Wh]] * 100</f>
        <v>-77.714603227932344</v>
      </c>
      <c r="K327" s="5">
        <f>SUM(Table1[[#This Row],[Total Yield in Wh]]-Table1[[#This Row],[Target Yield Wh]])</f>
        <v>-60141</v>
      </c>
      <c r="L327" s="5">
        <f>Table1[[#This Row],[Total Yield in Wh]]*0.001*0.1</f>
        <v>1.7245999999999999</v>
      </c>
      <c r="M327" s="5">
        <f t="shared" ca="1" si="5"/>
        <v>0</v>
      </c>
    </row>
    <row r="328" spans="1:13">
      <c r="A328" s="5">
        <v>2021</v>
      </c>
      <c r="B328" s="5">
        <v>10</v>
      </c>
      <c r="C328" s="4">
        <v>44491</v>
      </c>
      <c r="D328" s="5">
        <v>78062</v>
      </c>
      <c r="E328" s="5">
        <v>77387</v>
      </c>
      <c r="F328" s="5">
        <v>3.2</v>
      </c>
      <c r="G328" s="5">
        <v>36.49</v>
      </c>
      <c r="H328" s="27">
        <f>Table1[[#This Row],[Total Yield in Wh]]*0.001*0.1</f>
        <v>7.8062000000000005</v>
      </c>
      <c r="I328" s="5">
        <v>36.18</v>
      </c>
      <c r="J328" s="5">
        <f>(Table1[[#This Row],[Total Yield in Wh]]-Table1[[#This Row],[Target Yield Wh]])/Table1[[#This Row],[Target Yield Wh]] * 100</f>
        <v>0.87223952343416855</v>
      </c>
      <c r="K328" s="5">
        <f>SUM(Table1[[#This Row],[Total Yield in Wh]]-Table1[[#This Row],[Target Yield Wh]])</f>
        <v>675</v>
      </c>
      <c r="L328" s="5">
        <f>Table1[[#This Row],[Total Yield in Wh]]*0.001*0.1</f>
        <v>7.8062000000000005</v>
      </c>
      <c r="M328" s="5">
        <f t="shared" ca="1" si="5"/>
        <v>0</v>
      </c>
    </row>
    <row r="329" spans="1:13">
      <c r="A329" s="5">
        <v>2021</v>
      </c>
      <c r="B329" s="5">
        <v>10</v>
      </c>
      <c r="C329" s="4">
        <v>44492</v>
      </c>
      <c r="D329" s="5">
        <v>138442</v>
      </c>
      <c r="E329" s="5">
        <v>77387</v>
      </c>
      <c r="F329" s="5">
        <v>5.67</v>
      </c>
      <c r="G329" s="5">
        <v>64.72</v>
      </c>
      <c r="H329" s="27">
        <f>Table1[[#This Row],[Total Yield in Wh]]*0.001*0.1</f>
        <v>13.844200000000001</v>
      </c>
      <c r="I329" s="5">
        <v>36.18</v>
      </c>
      <c r="J329" s="5">
        <f>(Table1[[#This Row],[Total Yield in Wh]]-Table1[[#This Row],[Target Yield Wh]])/Table1[[#This Row],[Target Yield Wh]] * 100</f>
        <v>78.895680152997272</v>
      </c>
      <c r="K329" s="5">
        <f>SUM(Table1[[#This Row],[Total Yield in Wh]]-Table1[[#This Row],[Target Yield Wh]])</f>
        <v>61055</v>
      </c>
      <c r="L329" s="5">
        <f>Table1[[#This Row],[Total Yield in Wh]]*0.001*0.1</f>
        <v>13.844200000000001</v>
      </c>
      <c r="M329" s="5">
        <f t="shared" ca="1" si="5"/>
        <v>0</v>
      </c>
    </row>
    <row r="330" spans="1:13">
      <c r="A330" s="5">
        <v>2021</v>
      </c>
      <c r="B330" s="5">
        <v>10</v>
      </c>
      <c r="C330" s="4">
        <v>44493</v>
      </c>
      <c r="D330" s="5">
        <v>18150</v>
      </c>
      <c r="E330" s="5">
        <v>77387</v>
      </c>
      <c r="F330" s="5">
        <v>0.74</v>
      </c>
      <c r="G330" s="5">
        <v>8.49</v>
      </c>
      <c r="H330" s="27">
        <f>Table1[[#This Row],[Total Yield in Wh]]*0.001*0.1</f>
        <v>1.8150000000000004</v>
      </c>
      <c r="I330" s="5">
        <v>36.18</v>
      </c>
      <c r="J330" s="5">
        <f>(Table1[[#This Row],[Total Yield in Wh]]-Table1[[#This Row],[Target Yield Wh]])/Table1[[#This Row],[Target Yield Wh]] * 100</f>
        <v>-76.546448369881247</v>
      </c>
      <c r="K330" s="5">
        <f>SUM(Table1[[#This Row],[Total Yield in Wh]]-Table1[[#This Row],[Target Yield Wh]])</f>
        <v>-59237</v>
      </c>
      <c r="L330" s="5">
        <f>Table1[[#This Row],[Total Yield in Wh]]*0.001*0.1</f>
        <v>1.8150000000000004</v>
      </c>
      <c r="M330" s="5">
        <f t="shared" ca="1" si="5"/>
        <v>0</v>
      </c>
    </row>
    <row r="331" spans="1:13">
      <c r="A331" s="5">
        <v>2021</v>
      </c>
      <c r="B331" s="5">
        <v>10</v>
      </c>
      <c r="C331" s="4">
        <v>44494</v>
      </c>
      <c r="D331" s="5">
        <v>56337</v>
      </c>
      <c r="E331" s="5">
        <v>77387</v>
      </c>
      <c r="F331" s="5">
        <v>2.31</v>
      </c>
      <c r="G331" s="5">
        <v>26.34</v>
      </c>
      <c r="H331" s="27">
        <f>Table1[[#This Row],[Total Yield in Wh]]*0.001*0.1</f>
        <v>5.633700000000001</v>
      </c>
      <c r="I331" s="5">
        <v>36.18</v>
      </c>
      <c r="J331" s="5">
        <f>(Table1[[#This Row],[Total Yield in Wh]]-Table1[[#This Row],[Target Yield Wh]])/Table1[[#This Row],[Target Yield Wh]] * 100</f>
        <v>-27.200951064132216</v>
      </c>
      <c r="K331" s="5">
        <f>SUM(Table1[[#This Row],[Total Yield in Wh]]-Table1[[#This Row],[Target Yield Wh]])</f>
        <v>-21050</v>
      </c>
      <c r="L331" s="5">
        <f>Table1[[#This Row],[Total Yield in Wh]]*0.001*0.1</f>
        <v>5.633700000000001</v>
      </c>
      <c r="M331" s="5">
        <f t="shared" ca="1" si="5"/>
        <v>0</v>
      </c>
    </row>
    <row r="332" spans="1:13">
      <c r="A332" s="5">
        <v>2021</v>
      </c>
      <c r="B332" s="5">
        <v>10</v>
      </c>
      <c r="C332" s="4">
        <v>44495</v>
      </c>
      <c r="D332" s="5">
        <v>132875</v>
      </c>
      <c r="E332" s="5">
        <v>77387</v>
      </c>
      <c r="F332" s="5">
        <v>5.44</v>
      </c>
      <c r="G332" s="5">
        <v>62.12</v>
      </c>
      <c r="H332" s="27">
        <f>Table1[[#This Row],[Total Yield in Wh]]*0.001*0.1</f>
        <v>13.287500000000001</v>
      </c>
      <c r="I332" s="5">
        <v>36.18</v>
      </c>
      <c r="J332" s="5">
        <f>(Table1[[#This Row],[Total Yield in Wh]]-Table1[[#This Row],[Target Yield Wh]])/Table1[[#This Row],[Target Yield Wh]] * 100</f>
        <v>71.701965446392805</v>
      </c>
      <c r="K332" s="5">
        <f>SUM(Table1[[#This Row],[Total Yield in Wh]]-Table1[[#This Row],[Target Yield Wh]])</f>
        <v>55488</v>
      </c>
      <c r="L332" s="5">
        <f>Table1[[#This Row],[Total Yield in Wh]]*0.001*0.1</f>
        <v>13.287500000000001</v>
      </c>
      <c r="M332" s="5">
        <f t="shared" ca="1" si="5"/>
        <v>0</v>
      </c>
    </row>
    <row r="333" spans="1:13">
      <c r="A333" s="5">
        <v>2021</v>
      </c>
      <c r="B333" s="5">
        <v>10</v>
      </c>
      <c r="C333" s="4">
        <v>44496</v>
      </c>
      <c r="D333" s="5">
        <v>107683</v>
      </c>
      <c r="E333" s="5">
        <v>77387</v>
      </c>
      <c r="F333" s="5">
        <v>4.41</v>
      </c>
      <c r="G333" s="5">
        <v>50.34</v>
      </c>
      <c r="H333" s="27">
        <f>Table1[[#This Row],[Total Yield in Wh]]*0.001*0.1</f>
        <v>10.768300000000002</v>
      </c>
      <c r="I333" s="5">
        <v>36.18</v>
      </c>
      <c r="J333" s="5">
        <f>(Table1[[#This Row],[Total Yield in Wh]]-Table1[[#This Row],[Target Yield Wh]])/Table1[[#This Row],[Target Yield Wh]] * 100</f>
        <v>39.148694225128253</v>
      </c>
      <c r="K333" s="5">
        <f>SUM(Table1[[#This Row],[Total Yield in Wh]]-Table1[[#This Row],[Target Yield Wh]])</f>
        <v>30296</v>
      </c>
      <c r="L333" s="5">
        <f>Table1[[#This Row],[Total Yield in Wh]]*0.001*0.1</f>
        <v>10.768300000000002</v>
      </c>
      <c r="M333" s="5">
        <f t="shared" ca="1" si="5"/>
        <v>0</v>
      </c>
    </row>
    <row r="334" spans="1:13">
      <c r="A334" s="5">
        <v>2021</v>
      </c>
      <c r="B334" s="5">
        <v>10</v>
      </c>
      <c r="C334" s="4">
        <v>44497</v>
      </c>
      <c r="D334" s="5">
        <v>3760</v>
      </c>
      <c r="E334" s="5">
        <v>77387</v>
      </c>
      <c r="F334" s="5">
        <v>0.15</v>
      </c>
      <c r="G334" s="5">
        <v>1.76</v>
      </c>
      <c r="H334" s="27">
        <f>Table1[[#This Row],[Total Yield in Wh]]*0.001*0.1</f>
        <v>0.37600000000000006</v>
      </c>
      <c r="I334" s="5">
        <v>36.18</v>
      </c>
      <c r="J334" s="5">
        <f>(Table1[[#This Row],[Total Yield in Wh]]-Table1[[#This Row],[Target Yield Wh]])/Table1[[#This Row],[Target Yield Wh]] * 100</f>
        <v>-95.141302802796332</v>
      </c>
      <c r="K334" s="5">
        <f>SUM(Table1[[#This Row],[Total Yield in Wh]]-Table1[[#This Row],[Target Yield Wh]])</f>
        <v>-73627</v>
      </c>
      <c r="L334" s="5">
        <f>Table1[[#This Row],[Total Yield in Wh]]*0.001*0.1</f>
        <v>0.37600000000000006</v>
      </c>
      <c r="M334" s="5">
        <f t="shared" ca="1" si="5"/>
        <v>0</v>
      </c>
    </row>
    <row r="335" spans="1:13">
      <c r="A335" s="5">
        <v>2021</v>
      </c>
      <c r="B335" s="5">
        <v>10</v>
      </c>
      <c r="C335" s="4">
        <v>44498</v>
      </c>
      <c r="D335" s="5">
        <v>8752</v>
      </c>
      <c r="E335" s="5">
        <v>77387</v>
      </c>
      <c r="F335" s="5">
        <v>0.36</v>
      </c>
      <c r="G335" s="5">
        <v>4.09</v>
      </c>
      <c r="H335" s="27">
        <f>Table1[[#This Row],[Total Yield in Wh]]*0.001*0.1</f>
        <v>0.87520000000000009</v>
      </c>
      <c r="I335" s="5">
        <v>36.18</v>
      </c>
      <c r="J335" s="5">
        <f>(Table1[[#This Row],[Total Yield in Wh]]-Table1[[#This Row],[Target Yield Wh]])/Table1[[#This Row],[Target Yield Wh]] * 100</f>
        <v>-88.690606949487645</v>
      </c>
      <c r="K335" s="5">
        <f>SUM(Table1[[#This Row],[Total Yield in Wh]]-Table1[[#This Row],[Target Yield Wh]])</f>
        <v>-68635</v>
      </c>
      <c r="L335" s="5">
        <f>Table1[[#This Row],[Total Yield in Wh]]*0.001*0.1</f>
        <v>0.87520000000000009</v>
      </c>
      <c r="M335" s="5">
        <f t="shared" ca="1" si="5"/>
        <v>0</v>
      </c>
    </row>
    <row r="336" spans="1:13">
      <c r="A336" s="5">
        <v>2021</v>
      </c>
      <c r="B336" s="5">
        <v>10</v>
      </c>
      <c r="C336" s="4">
        <v>44499</v>
      </c>
      <c r="D336" s="5">
        <v>94229</v>
      </c>
      <c r="E336" s="5">
        <v>77387</v>
      </c>
      <c r="F336" s="5">
        <v>3.86</v>
      </c>
      <c r="G336" s="5">
        <v>44.05</v>
      </c>
      <c r="H336" s="27">
        <f>Table1[[#This Row],[Total Yield in Wh]]*0.001*0.1</f>
        <v>9.4229000000000003</v>
      </c>
      <c r="I336" s="5">
        <v>36.18</v>
      </c>
      <c r="J336" s="5">
        <f>(Table1[[#This Row],[Total Yield in Wh]]-Table1[[#This Row],[Target Yield Wh]])/Table1[[#This Row],[Target Yield Wh]] * 100</f>
        <v>21.763345264708541</v>
      </c>
      <c r="K336" s="5">
        <f>SUM(Table1[[#This Row],[Total Yield in Wh]]-Table1[[#This Row],[Target Yield Wh]])</f>
        <v>16842</v>
      </c>
      <c r="L336" s="5">
        <f>Table1[[#This Row],[Total Yield in Wh]]*0.001*0.1</f>
        <v>9.4229000000000003</v>
      </c>
      <c r="M336" s="5">
        <f t="shared" ref="M336:M399" ca="1" si="6">M336</f>
        <v>0</v>
      </c>
    </row>
    <row r="337" spans="1:13">
      <c r="A337" s="5">
        <v>2021</v>
      </c>
      <c r="B337" s="5">
        <v>10</v>
      </c>
      <c r="C337" s="4">
        <v>44500</v>
      </c>
      <c r="D337" s="5">
        <v>94963</v>
      </c>
      <c r="E337" s="5">
        <v>77387</v>
      </c>
      <c r="F337" s="5">
        <v>3.89</v>
      </c>
      <c r="G337" s="5">
        <v>44.4</v>
      </c>
      <c r="H337" s="27">
        <f>Table1[[#This Row],[Total Yield in Wh]]*0.001*0.1</f>
        <v>9.4963000000000015</v>
      </c>
      <c r="I337" s="5">
        <v>36.18</v>
      </c>
      <c r="J337" s="5">
        <f>(Table1[[#This Row],[Total Yield in Wh]]-Table1[[#This Row],[Target Yield Wh]])/Table1[[#This Row],[Target Yield Wh]] * 100</f>
        <v>22.711824983524366</v>
      </c>
      <c r="K337" s="5">
        <f>SUM(Table1[[#This Row],[Total Yield in Wh]]-Table1[[#This Row],[Target Yield Wh]])</f>
        <v>17576</v>
      </c>
      <c r="L337" s="5">
        <f>Table1[[#This Row],[Total Yield in Wh]]*0.001*0.1</f>
        <v>9.4963000000000015</v>
      </c>
      <c r="M337" s="5">
        <f t="shared" ca="1" si="6"/>
        <v>0</v>
      </c>
    </row>
    <row r="338" spans="1:13">
      <c r="A338" s="5">
        <v>2021</v>
      </c>
      <c r="B338" s="5">
        <v>11</v>
      </c>
      <c r="C338" s="4">
        <v>44501</v>
      </c>
      <c r="D338" s="5">
        <v>97780</v>
      </c>
      <c r="E338" s="5">
        <v>69971</v>
      </c>
      <c r="F338" s="5">
        <v>4</v>
      </c>
      <c r="G338" s="5">
        <v>45.71</v>
      </c>
      <c r="H338" s="27">
        <f>Table1[[#This Row],[Total Yield in Wh]]*0.001*0.1</f>
        <v>9.7780000000000005</v>
      </c>
      <c r="I338" s="5">
        <v>32.71</v>
      </c>
      <c r="J338" s="5">
        <f>(Table1[[#This Row],[Total Yield in Wh]]-Table1[[#This Row],[Target Yield Wh]])/Table1[[#This Row],[Target Yield Wh]] * 100</f>
        <v>39.743608066198853</v>
      </c>
      <c r="K338" s="5">
        <f>SUM(Table1[[#This Row],[Total Yield in Wh]]-Table1[[#This Row],[Target Yield Wh]])</f>
        <v>27809</v>
      </c>
      <c r="L338" s="5">
        <f>Table1[[#This Row],[Total Yield in Wh]]*0.001*0.1</f>
        <v>9.7780000000000005</v>
      </c>
      <c r="M338" s="5">
        <f t="shared" ca="1" si="6"/>
        <v>0</v>
      </c>
    </row>
    <row r="339" spans="1:13">
      <c r="A339" s="5">
        <v>2021</v>
      </c>
      <c r="B339" s="5">
        <v>11</v>
      </c>
      <c r="C339" s="4">
        <v>44502</v>
      </c>
      <c r="D339" s="5">
        <v>124047</v>
      </c>
      <c r="E339" s="5">
        <v>69971</v>
      </c>
      <c r="F339" s="5">
        <v>5.08</v>
      </c>
      <c r="G339" s="5">
        <v>57.99</v>
      </c>
      <c r="H339" s="27">
        <f>Table1[[#This Row],[Total Yield in Wh]]*0.001*0.1</f>
        <v>12.4047</v>
      </c>
      <c r="I339" s="5">
        <v>32.71</v>
      </c>
      <c r="J339" s="5">
        <f>(Table1[[#This Row],[Total Yield in Wh]]-Table1[[#This Row],[Target Yield Wh]])/Table1[[#This Row],[Target Yield Wh]] * 100</f>
        <v>77.283445999056752</v>
      </c>
      <c r="K339" s="5">
        <f>SUM(Table1[[#This Row],[Total Yield in Wh]]-Table1[[#This Row],[Target Yield Wh]])</f>
        <v>54076</v>
      </c>
      <c r="L339" s="5">
        <f>Table1[[#This Row],[Total Yield in Wh]]*0.001*0.1</f>
        <v>12.4047</v>
      </c>
      <c r="M339" s="5">
        <f t="shared" ca="1" si="6"/>
        <v>0</v>
      </c>
    </row>
    <row r="340" spans="1:13">
      <c r="A340" s="5">
        <v>2021</v>
      </c>
      <c r="B340" s="5">
        <v>11</v>
      </c>
      <c r="C340" s="4">
        <v>44503</v>
      </c>
      <c r="D340" s="5">
        <v>85625</v>
      </c>
      <c r="E340" s="5">
        <v>69971</v>
      </c>
      <c r="F340" s="5">
        <v>3.51</v>
      </c>
      <c r="G340" s="5">
        <v>40.03</v>
      </c>
      <c r="H340" s="27">
        <f>Table1[[#This Row],[Total Yield in Wh]]*0.001*0.1</f>
        <v>8.5625</v>
      </c>
      <c r="I340" s="5">
        <v>32.71</v>
      </c>
      <c r="J340" s="5">
        <f>(Table1[[#This Row],[Total Yield in Wh]]-Table1[[#This Row],[Target Yield Wh]])/Table1[[#This Row],[Target Yield Wh]] * 100</f>
        <v>22.372125594889312</v>
      </c>
      <c r="K340" s="5">
        <f>SUM(Table1[[#This Row],[Total Yield in Wh]]-Table1[[#This Row],[Target Yield Wh]])</f>
        <v>15654</v>
      </c>
      <c r="L340" s="5">
        <f>Table1[[#This Row],[Total Yield in Wh]]*0.001*0.1</f>
        <v>8.5625</v>
      </c>
      <c r="M340" s="5">
        <f t="shared" ca="1" si="6"/>
        <v>0</v>
      </c>
    </row>
    <row r="341" spans="1:13">
      <c r="A341" s="5">
        <v>2021</v>
      </c>
      <c r="B341" s="5">
        <v>11</v>
      </c>
      <c r="C341" s="4">
        <v>44504</v>
      </c>
      <c r="D341" s="5">
        <v>101970</v>
      </c>
      <c r="E341" s="5">
        <v>69971</v>
      </c>
      <c r="F341" s="5">
        <v>4.18</v>
      </c>
      <c r="G341" s="5">
        <v>47.67</v>
      </c>
      <c r="H341" s="27">
        <f>Table1[[#This Row],[Total Yield in Wh]]*0.001*0.1</f>
        <v>10.197000000000001</v>
      </c>
      <c r="I341" s="5">
        <v>32.71</v>
      </c>
      <c r="J341" s="5">
        <f>(Table1[[#This Row],[Total Yield in Wh]]-Table1[[#This Row],[Target Yield Wh]])/Table1[[#This Row],[Target Yield Wh]] * 100</f>
        <v>45.731803175601321</v>
      </c>
      <c r="K341" s="5">
        <f>SUM(Table1[[#This Row],[Total Yield in Wh]]-Table1[[#This Row],[Target Yield Wh]])</f>
        <v>31999</v>
      </c>
      <c r="L341" s="5">
        <f>Table1[[#This Row],[Total Yield in Wh]]*0.001*0.1</f>
        <v>10.197000000000001</v>
      </c>
      <c r="M341" s="5">
        <f t="shared" ca="1" si="6"/>
        <v>0</v>
      </c>
    </row>
    <row r="342" spans="1:13">
      <c r="A342" s="5">
        <v>2021</v>
      </c>
      <c r="B342" s="5">
        <v>11</v>
      </c>
      <c r="C342" s="4">
        <v>44505</v>
      </c>
      <c r="D342" s="5">
        <v>133317</v>
      </c>
      <c r="E342" s="5">
        <v>69971</v>
      </c>
      <c r="F342" s="5">
        <v>5.46</v>
      </c>
      <c r="G342" s="5">
        <v>62.33</v>
      </c>
      <c r="H342" s="27">
        <f>Table1[[#This Row],[Total Yield in Wh]]*0.001*0.1</f>
        <v>13.331700000000001</v>
      </c>
      <c r="I342" s="5">
        <v>32.71</v>
      </c>
      <c r="J342" s="5">
        <f>(Table1[[#This Row],[Total Yield in Wh]]-Table1[[#This Row],[Target Yield Wh]])/Table1[[#This Row],[Target Yield Wh]] * 100</f>
        <v>90.531791742293237</v>
      </c>
      <c r="K342" s="5">
        <f>SUM(Table1[[#This Row],[Total Yield in Wh]]-Table1[[#This Row],[Target Yield Wh]])</f>
        <v>63346</v>
      </c>
      <c r="L342" s="5">
        <f>Table1[[#This Row],[Total Yield in Wh]]*0.001*0.1</f>
        <v>13.331700000000001</v>
      </c>
      <c r="M342" s="5">
        <f t="shared" ca="1" si="6"/>
        <v>0</v>
      </c>
    </row>
    <row r="343" spans="1:13">
      <c r="A343" s="5">
        <v>2021</v>
      </c>
      <c r="B343" s="5">
        <v>11</v>
      </c>
      <c r="C343" s="4">
        <v>44506</v>
      </c>
      <c r="D343" s="5">
        <v>128024</v>
      </c>
      <c r="E343" s="5">
        <v>69971</v>
      </c>
      <c r="F343" s="5">
        <v>5.24</v>
      </c>
      <c r="G343" s="5">
        <v>59.85</v>
      </c>
      <c r="H343" s="27">
        <f>Table1[[#This Row],[Total Yield in Wh]]*0.001*0.1</f>
        <v>12.8024</v>
      </c>
      <c r="I343" s="5">
        <v>32.71</v>
      </c>
      <c r="J343" s="5">
        <f>(Table1[[#This Row],[Total Yield in Wh]]-Table1[[#This Row],[Target Yield Wh]])/Table1[[#This Row],[Target Yield Wh]] * 100</f>
        <v>82.967229280702</v>
      </c>
      <c r="K343" s="5">
        <f>SUM(Table1[[#This Row],[Total Yield in Wh]]-Table1[[#This Row],[Target Yield Wh]])</f>
        <v>58053</v>
      </c>
      <c r="L343" s="5">
        <f>Table1[[#This Row],[Total Yield in Wh]]*0.001*0.1</f>
        <v>12.8024</v>
      </c>
      <c r="M343" s="5">
        <f t="shared" ca="1" si="6"/>
        <v>0</v>
      </c>
    </row>
    <row r="344" spans="1:13">
      <c r="A344" s="5">
        <v>2021</v>
      </c>
      <c r="B344" s="5">
        <v>11</v>
      </c>
      <c r="C344" s="4">
        <v>44507</v>
      </c>
      <c r="D344" s="5">
        <v>87034</v>
      </c>
      <c r="E344" s="5">
        <v>69971</v>
      </c>
      <c r="F344" s="5">
        <v>3.56</v>
      </c>
      <c r="G344" s="5">
        <v>40.69</v>
      </c>
      <c r="H344" s="27">
        <f>Table1[[#This Row],[Total Yield in Wh]]*0.001*0.1</f>
        <v>8.7034000000000002</v>
      </c>
      <c r="I344" s="5">
        <v>32.71</v>
      </c>
      <c r="J344" s="5">
        <f>(Table1[[#This Row],[Total Yield in Wh]]-Table1[[#This Row],[Target Yield Wh]])/Table1[[#This Row],[Target Yield Wh]] * 100</f>
        <v>24.385816981320833</v>
      </c>
      <c r="K344" s="5">
        <f>SUM(Table1[[#This Row],[Total Yield in Wh]]-Table1[[#This Row],[Target Yield Wh]])</f>
        <v>17063</v>
      </c>
      <c r="L344" s="5">
        <f>Table1[[#This Row],[Total Yield in Wh]]*0.001*0.1</f>
        <v>8.7034000000000002</v>
      </c>
      <c r="M344" s="5">
        <f t="shared" ca="1" si="6"/>
        <v>0</v>
      </c>
    </row>
    <row r="345" spans="1:13">
      <c r="A345" s="5">
        <v>2021</v>
      </c>
      <c r="B345" s="5">
        <v>11</v>
      </c>
      <c r="C345" s="4">
        <v>44508</v>
      </c>
      <c r="D345" s="5">
        <v>123269</v>
      </c>
      <c r="E345" s="5">
        <v>69971</v>
      </c>
      <c r="F345" s="5">
        <v>5.05</v>
      </c>
      <c r="G345" s="5">
        <v>57.63</v>
      </c>
      <c r="H345" s="27">
        <f>Table1[[#This Row],[Total Yield in Wh]]*0.001*0.1</f>
        <v>12.326900000000002</v>
      </c>
      <c r="I345" s="5">
        <v>32.71</v>
      </c>
      <c r="J345" s="5">
        <f>(Table1[[#This Row],[Total Yield in Wh]]-Table1[[#This Row],[Target Yield Wh]])/Table1[[#This Row],[Target Yield Wh]] * 100</f>
        <v>76.171556787812094</v>
      </c>
      <c r="K345" s="5">
        <f>SUM(Table1[[#This Row],[Total Yield in Wh]]-Table1[[#This Row],[Target Yield Wh]])</f>
        <v>53298</v>
      </c>
      <c r="L345" s="5">
        <f>Table1[[#This Row],[Total Yield in Wh]]*0.001*0.1</f>
        <v>12.326900000000002</v>
      </c>
      <c r="M345" s="5">
        <f t="shared" ca="1" si="6"/>
        <v>0</v>
      </c>
    </row>
    <row r="346" spans="1:13">
      <c r="A346" s="5">
        <v>2021</v>
      </c>
      <c r="B346" s="5">
        <v>11</v>
      </c>
      <c r="C346" s="4">
        <v>44509</v>
      </c>
      <c r="D346" s="5">
        <v>95086</v>
      </c>
      <c r="E346" s="5">
        <v>69971</v>
      </c>
      <c r="F346" s="5">
        <v>3.89</v>
      </c>
      <c r="G346" s="5">
        <v>44.45</v>
      </c>
      <c r="H346" s="27">
        <f>Table1[[#This Row],[Total Yield in Wh]]*0.001*0.1</f>
        <v>9.5085999999999995</v>
      </c>
      <c r="I346" s="5">
        <v>32.71</v>
      </c>
      <c r="J346" s="5">
        <f>(Table1[[#This Row],[Total Yield in Wh]]-Table1[[#This Row],[Target Yield Wh]])/Table1[[#This Row],[Target Yield Wh]] * 100</f>
        <v>35.89344156864987</v>
      </c>
      <c r="K346" s="5">
        <f>SUM(Table1[[#This Row],[Total Yield in Wh]]-Table1[[#This Row],[Target Yield Wh]])</f>
        <v>25115</v>
      </c>
      <c r="L346" s="5">
        <f>Table1[[#This Row],[Total Yield in Wh]]*0.001*0.1</f>
        <v>9.5085999999999995</v>
      </c>
      <c r="M346" s="5">
        <f t="shared" ca="1" si="6"/>
        <v>0</v>
      </c>
    </row>
    <row r="347" spans="1:13">
      <c r="A347" s="5">
        <v>2021</v>
      </c>
      <c r="B347" s="5">
        <v>11</v>
      </c>
      <c r="C347" s="4">
        <v>44510</v>
      </c>
      <c r="D347" s="5">
        <v>49684</v>
      </c>
      <c r="E347" s="5">
        <v>69971</v>
      </c>
      <c r="F347" s="5">
        <v>2.0299999999999998</v>
      </c>
      <c r="G347" s="5">
        <v>23.23</v>
      </c>
      <c r="H347" s="27">
        <f>Table1[[#This Row],[Total Yield in Wh]]*0.001*0.1</f>
        <v>4.9683999999999999</v>
      </c>
      <c r="I347" s="5">
        <v>32.71</v>
      </c>
      <c r="J347" s="5">
        <f>(Table1[[#This Row],[Total Yield in Wh]]-Table1[[#This Row],[Target Yield Wh]])/Table1[[#This Row],[Target Yield Wh]] * 100</f>
        <v>-28.99344013948636</v>
      </c>
      <c r="K347" s="5">
        <f>SUM(Table1[[#This Row],[Total Yield in Wh]]-Table1[[#This Row],[Target Yield Wh]])</f>
        <v>-20287</v>
      </c>
      <c r="L347" s="5">
        <f>Table1[[#This Row],[Total Yield in Wh]]*0.001*0.1</f>
        <v>4.9683999999999999</v>
      </c>
      <c r="M347" s="5">
        <f t="shared" ca="1" si="6"/>
        <v>0</v>
      </c>
    </row>
    <row r="348" spans="1:13">
      <c r="A348" s="5">
        <v>2021</v>
      </c>
      <c r="B348" s="5">
        <v>11</v>
      </c>
      <c r="C348" s="4">
        <v>44511</v>
      </c>
      <c r="D348" s="5">
        <v>14715</v>
      </c>
      <c r="E348" s="5">
        <v>69971</v>
      </c>
      <c r="F348" s="5">
        <v>0.6</v>
      </c>
      <c r="G348" s="5">
        <v>6.88</v>
      </c>
      <c r="H348" s="27">
        <f>Table1[[#This Row],[Total Yield in Wh]]*0.001*0.1</f>
        <v>1.4715</v>
      </c>
      <c r="I348" s="5">
        <v>32.71</v>
      </c>
      <c r="J348" s="5">
        <f>(Table1[[#This Row],[Total Yield in Wh]]-Table1[[#This Row],[Target Yield Wh]])/Table1[[#This Row],[Target Yield Wh]] * 100</f>
        <v>-78.969858941561498</v>
      </c>
      <c r="K348" s="5">
        <f>SUM(Table1[[#This Row],[Total Yield in Wh]]-Table1[[#This Row],[Target Yield Wh]])</f>
        <v>-55256</v>
      </c>
      <c r="L348" s="5">
        <f>Table1[[#This Row],[Total Yield in Wh]]*0.001*0.1</f>
        <v>1.4715</v>
      </c>
      <c r="M348" s="5">
        <f t="shared" ca="1" si="6"/>
        <v>0</v>
      </c>
    </row>
    <row r="349" spans="1:13">
      <c r="A349" s="5">
        <v>2021</v>
      </c>
      <c r="B349" s="5">
        <v>11</v>
      </c>
      <c r="C349" s="4">
        <v>44512</v>
      </c>
      <c r="D349" s="5">
        <v>29006</v>
      </c>
      <c r="E349" s="5">
        <v>69971</v>
      </c>
      <c r="F349" s="5">
        <v>1.19</v>
      </c>
      <c r="G349" s="5">
        <v>13.56</v>
      </c>
      <c r="H349" s="27">
        <f>Table1[[#This Row],[Total Yield in Wh]]*0.001*0.1</f>
        <v>2.9006000000000003</v>
      </c>
      <c r="I349" s="5">
        <v>32.71</v>
      </c>
      <c r="J349" s="5">
        <f>(Table1[[#This Row],[Total Yield in Wh]]-Table1[[#This Row],[Target Yield Wh]])/Table1[[#This Row],[Target Yield Wh]] * 100</f>
        <v>-58.545683211616236</v>
      </c>
      <c r="K349" s="5">
        <f>SUM(Table1[[#This Row],[Total Yield in Wh]]-Table1[[#This Row],[Target Yield Wh]])</f>
        <v>-40965</v>
      </c>
      <c r="L349" s="5">
        <f>Table1[[#This Row],[Total Yield in Wh]]*0.001*0.1</f>
        <v>2.9006000000000003</v>
      </c>
      <c r="M349" s="5">
        <f t="shared" ca="1" si="6"/>
        <v>0</v>
      </c>
    </row>
    <row r="350" spans="1:13">
      <c r="A350" s="5">
        <v>2021</v>
      </c>
      <c r="B350" s="5">
        <v>11</v>
      </c>
      <c r="C350" s="4">
        <v>44513</v>
      </c>
      <c r="D350" s="5">
        <v>16533</v>
      </c>
      <c r="E350" s="5">
        <v>69971</v>
      </c>
      <c r="F350" s="5">
        <v>0.68</v>
      </c>
      <c r="G350" s="5">
        <v>7.73</v>
      </c>
      <c r="H350" s="27">
        <f>Table1[[#This Row],[Total Yield in Wh]]*0.001*0.1</f>
        <v>1.6533000000000002</v>
      </c>
      <c r="I350" s="5">
        <v>32.71</v>
      </c>
      <c r="J350" s="5">
        <f>(Table1[[#This Row],[Total Yield in Wh]]-Table1[[#This Row],[Target Yield Wh]])/Table1[[#This Row],[Target Yield Wh]] * 100</f>
        <v>-76.371639679295711</v>
      </c>
      <c r="K350" s="5">
        <f>SUM(Table1[[#This Row],[Total Yield in Wh]]-Table1[[#This Row],[Target Yield Wh]])</f>
        <v>-53438</v>
      </c>
      <c r="L350" s="5">
        <f>Table1[[#This Row],[Total Yield in Wh]]*0.001*0.1</f>
        <v>1.6533000000000002</v>
      </c>
      <c r="M350" s="5">
        <f t="shared" ca="1" si="6"/>
        <v>0</v>
      </c>
    </row>
    <row r="351" spans="1:13">
      <c r="A351" s="5">
        <v>2021</v>
      </c>
      <c r="B351" s="5">
        <v>11</v>
      </c>
      <c r="C351" s="4">
        <v>44514</v>
      </c>
      <c r="D351" s="5">
        <v>15066</v>
      </c>
      <c r="E351" s="5">
        <v>69971</v>
      </c>
      <c r="F351" s="5">
        <v>0.62</v>
      </c>
      <c r="G351" s="5">
        <v>7.04</v>
      </c>
      <c r="H351" s="27">
        <f>Table1[[#This Row],[Total Yield in Wh]]*0.001*0.1</f>
        <v>1.5066000000000002</v>
      </c>
      <c r="I351" s="5">
        <v>32.71</v>
      </c>
      <c r="J351" s="5">
        <f>(Table1[[#This Row],[Total Yield in Wh]]-Table1[[#This Row],[Target Yield Wh]])/Table1[[#This Row],[Target Yield Wh]] * 100</f>
        <v>-78.468222549341874</v>
      </c>
      <c r="K351" s="5">
        <f>SUM(Table1[[#This Row],[Total Yield in Wh]]-Table1[[#This Row],[Target Yield Wh]])</f>
        <v>-54905</v>
      </c>
      <c r="L351" s="5">
        <f>Table1[[#This Row],[Total Yield in Wh]]*0.001*0.1</f>
        <v>1.5066000000000002</v>
      </c>
      <c r="M351" s="5">
        <f t="shared" ca="1" si="6"/>
        <v>0</v>
      </c>
    </row>
    <row r="352" spans="1:13">
      <c r="A352" s="5">
        <v>2021</v>
      </c>
      <c r="B352" s="5">
        <v>11</v>
      </c>
      <c r="C352" s="4">
        <v>44515</v>
      </c>
      <c r="D352" s="5">
        <v>14512</v>
      </c>
      <c r="E352" s="5">
        <v>69971</v>
      </c>
      <c r="F352" s="5">
        <v>0.59</v>
      </c>
      <c r="G352" s="5">
        <v>6.78</v>
      </c>
      <c r="H352" s="27">
        <f>Table1[[#This Row],[Total Yield in Wh]]*0.001*0.1</f>
        <v>1.4512</v>
      </c>
      <c r="I352" s="5">
        <v>32.71</v>
      </c>
      <c r="J352" s="5">
        <f>(Table1[[#This Row],[Total Yield in Wh]]-Table1[[#This Row],[Target Yield Wh]])/Table1[[#This Row],[Target Yield Wh]] * 100</f>
        <v>-79.259979134212742</v>
      </c>
      <c r="K352" s="5">
        <f>SUM(Table1[[#This Row],[Total Yield in Wh]]-Table1[[#This Row],[Target Yield Wh]])</f>
        <v>-55459</v>
      </c>
      <c r="L352" s="5">
        <f>Table1[[#This Row],[Total Yield in Wh]]*0.001*0.1</f>
        <v>1.4512</v>
      </c>
      <c r="M352" s="5">
        <f t="shared" ca="1" si="6"/>
        <v>0</v>
      </c>
    </row>
    <row r="353" spans="1:13">
      <c r="A353" s="5">
        <v>2021</v>
      </c>
      <c r="B353" s="5">
        <v>11</v>
      </c>
      <c r="C353" s="4">
        <v>44516</v>
      </c>
      <c r="D353" s="5">
        <v>57292</v>
      </c>
      <c r="E353" s="5">
        <v>69971</v>
      </c>
      <c r="F353" s="5">
        <v>2.35</v>
      </c>
      <c r="G353" s="5">
        <v>26.78</v>
      </c>
      <c r="H353" s="27">
        <f>Table1[[#This Row],[Total Yield in Wh]]*0.001*0.1</f>
        <v>5.7292000000000005</v>
      </c>
      <c r="I353" s="5">
        <v>32.71</v>
      </c>
      <c r="J353" s="5">
        <f>(Table1[[#This Row],[Total Yield in Wh]]-Table1[[#This Row],[Target Yield Wh]])/Table1[[#This Row],[Target Yield Wh]] * 100</f>
        <v>-18.1203641508625</v>
      </c>
      <c r="K353" s="5">
        <f>SUM(Table1[[#This Row],[Total Yield in Wh]]-Table1[[#This Row],[Target Yield Wh]])</f>
        <v>-12679</v>
      </c>
      <c r="L353" s="5">
        <f>Table1[[#This Row],[Total Yield in Wh]]*0.001*0.1</f>
        <v>5.7292000000000005</v>
      </c>
      <c r="M353" s="5">
        <f t="shared" ca="1" si="6"/>
        <v>0</v>
      </c>
    </row>
    <row r="354" spans="1:13">
      <c r="A354" s="5">
        <v>2021</v>
      </c>
      <c r="B354" s="5">
        <v>11</v>
      </c>
      <c r="C354" s="4">
        <v>44517</v>
      </c>
      <c r="D354" s="5">
        <v>69657</v>
      </c>
      <c r="E354" s="5">
        <v>69971</v>
      </c>
      <c r="F354" s="5">
        <v>2.85</v>
      </c>
      <c r="G354" s="5">
        <v>32.56</v>
      </c>
      <c r="H354" s="27">
        <f>Table1[[#This Row],[Total Yield in Wh]]*0.001*0.1</f>
        <v>6.9657</v>
      </c>
      <c r="I354" s="5">
        <v>32.71</v>
      </c>
      <c r="J354" s="5">
        <f>(Table1[[#This Row],[Total Yield in Wh]]-Table1[[#This Row],[Target Yield Wh]])/Table1[[#This Row],[Target Yield Wh]] * 100</f>
        <v>-0.44875734232753567</v>
      </c>
      <c r="K354" s="5">
        <f>SUM(Table1[[#This Row],[Total Yield in Wh]]-Table1[[#This Row],[Target Yield Wh]])</f>
        <v>-314</v>
      </c>
      <c r="L354" s="5">
        <f>Table1[[#This Row],[Total Yield in Wh]]*0.001*0.1</f>
        <v>6.9657</v>
      </c>
      <c r="M354" s="5">
        <f t="shared" ca="1" si="6"/>
        <v>0</v>
      </c>
    </row>
    <row r="355" spans="1:13">
      <c r="A355" s="5">
        <v>2021</v>
      </c>
      <c r="B355" s="5">
        <v>11</v>
      </c>
      <c r="C355" s="4">
        <v>44518</v>
      </c>
      <c r="D355" s="5">
        <v>16885</v>
      </c>
      <c r="E355" s="5">
        <v>69971</v>
      </c>
      <c r="F355" s="5">
        <v>0.69</v>
      </c>
      <c r="G355" s="5">
        <v>7.89</v>
      </c>
      <c r="H355" s="27">
        <f>Table1[[#This Row],[Total Yield in Wh]]*0.001*0.1</f>
        <v>1.6885000000000003</v>
      </c>
      <c r="I355" s="5">
        <v>32.71</v>
      </c>
      <c r="J355" s="5">
        <f>(Table1[[#This Row],[Total Yield in Wh]]-Table1[[#This Row],[Target Yield Wh]])/Table1[[#This Row],[Target Yield Wh]] * 100</f>
        <v>-75.86857412356548</v>
      </c>
      <c r="K355" s="5">
        <f>SUM(Table1[[#This Row],[Total Yield in Wh]]-Table1[[#This Row],[Target Yield Wh]])</f>
        <v>-53086</v>
      </c>
      <c r="L355" s="5">
        <f>Table1[[#This Row],[Total Yield in Wh]]*0.001*0.1</f>
        <v>1.6885000000000003</v>
      </c>
      <c r="M355" s="5">
        <f t="shared" ca="1" si="6"/>
        <v>0</v>
      </c>
    </row>
    <row r="356" spans="1:13">
      <c r="A356" s="5">
        <v>2021</v>
      </c>
      <c r="B356" s="5">
        <v>11</v>
      </c>
      <c r="C356" s="4">
        <v>44519</v>
      </c>
      <c r="D356" s="5">
        <v>87863</v>
      </c>
      <c r="E356" s="5">
        <v>69971</v>
      </c>
      <c r="F356" s="5">
        <v>3.6</v>
      </c>
      <c r="G356" s="5">
        <v>41.08</v>
      </c>
      <c r="H356" s="27">
        <f>Table1[[#This Row],[Total Yield in Wh]]*0.001*0.1</f>
        <v>8.7863000000000007</v>
      </c>
      <c r="I356" s="5">
        <v>32.71</v>
      </c>
      <c r="J356" s="5">
        <f>(Table1[[#This Row],[Total Yield in Wh]]-Table1[[#This Row],[Target Yield Wh]])/Table1[[#This Row],[Target Yield Wh]] * 100</f>
        <v>25.570593531605951</v>
      </c>
      <c r="K356" s="5">
        <f>SUM(Table1[[#This Row],[Total Yield in Wh]]-Table1[[#This Row],[Target Yield Wh]])</f>
        <v>17892</v>
      </c>
      <c r="L356" s="5">
        <f>Table1[[#This Row],[Total Yield in Wh]]*0.001*0.1</f>
        <v>8.7863000000000007</v>
      </c>
      <c r="M356" s="5">
        <f t="shared" ca="1" si="6"/>
        <v>0</v>
      </c>
    </row>
    <row r="357" spans="1:13">
      <c r="A357" s="5">
        <v>2021</v>
      </c>
      <c r="B357" s="5">
        <v>11</v>
      </c>
      <c r="C357" s="4">
        <v>44520</v>
      </c>
      <c r="D357" s="5">
        <v>44133</v>
      </c>
      <c r="E357" s="5">
        <v>69971</v>
      </c>
      <c r="F357" s="5">
        <v>1.81</v>
      </c>
      <c r="G357" s="5">
        <v>20.63</v>
      </c>
      <c r="H357" s="27">
        <f>Table1[[#This Row],[Total Yield in Wh]]*0.001*0.1</f>
        <v>4.4133000000000004</v>
      </c>
      <c r="I357" s="5">
        <v>32.71</v>
      </c>
      <c r="J357" s="5">
        <f>(Table1[[#This Row],[Total Yield in Wh]]-Table1[[#This Row],[Target Yield Wh]])/Table1[[#This Row],[Target Yield Wh]] * 100</f>
        <v>-36.926726786811685</v>
      </c>
      <c r="K357" s="5">
        <f>SUM(Table1[[#This Row],[Total Yield in Wh]]-Table1[[#This Row],[Target Yield Wh]])</f>
        <v>-25838</v>
      </c>
      <c r="L357" s="5">
        <f>Table1[[#This Row],[Total Yield in Wh]]*0.001*0.1</f>
        <v>4.4133000000000004</v>
      </c>
      <c r="M357" s="5">
        <f t="shared" ca="1" si="6"/>
        <v>0</v>
      </c>
    </row>
    <row r="358" spans="1:13">
      <c r="A358" s="5">
        <v>2021</v>
      </c>
      <c r="B358" s="5">
        <v>11</v>
      </c>
      <c r="C358" s="4">
        <v>44521</v>
      </c>
      <c r="D358" s="5">
        <v>99722</v>
      </c>
      <c r="E358" s="5">
        <v>69971</v>
      </c>
      <c r="F358" s="5">
        <v>4.08</v>
      </c>
      <c r="G358" s="5">
        <v>46.62</v>
      </c>
      <c r="H358" s="27">
        <f>Table1[[#This Row],[Total Yield in Wh]]*0.001*0.1</f>
        <v>9.9722000000000008</v>
      </c>
      <c r="I358" s="5">
        <v>32.71</v>
      </c>
      <c r="J358" s="5">
        <f>(Table1[[#This Row],[Total Yield in Wh]]-Table1[[#This Row],[Target Yield Wh]])/Table1[[#This Row],[Target Yield Wh]] * 100</f>
        <v>42.519043603778705</v>
      </c>
      <c r="K358" s="5">
        <f>SUM(Table1[[#This Row],[Total Yield in Wh]]-Table1[[#This Row],[Target Yield Wh]])</f>
        <v>29751</v>
      </c>
      <c r="L358" s="5">
        <f>Table1[[#This Row],[Total Yield in Wh]]*0.001*0.1</f>
        <v>9.9722000000000008</v>
      </c>
      <c r="M358" s="5">
        <f t="shared" ca="1" si="6"/>
        <v>0</v>
      </c>
    </row>
    <row r="359" spans="1:13">
      <c r="A359" s="5">
        <v>2021</v>
      </c>
      <c r="B359" s="5">
        <v>11</v>
      </c>
      <c r="C359" s="4">
        <v>44522</v>
      </c>
      <c r="D359" s="5">
        <v>113559</v>
      </c>
      <c r="E359" s="5">
        <v>69971</v>
      </c>
      <c r="F359" s="5">
        <v>4.6500000000000004</v>
      </c>
      <c r="G359" s="5">
        <v>53.09</v>
      </c>
      <c r="H359" s="27">
        <f>Table1[[#This Row],[Total Yield in Wh]]*0.001*0.1</f>
        <v>11.3559</v>
      </c>
      <c r="I359" s="5">
        <v>32.71</v>
      </c>
      <c r="J359" s="5">
        <f>(Table1[[#This Row],[Total Yield in Wh]]-Table1[[#This Row],[Target Yield Wh]])/Table1[[#This Row],[Target Yield Wh]] * 100</f>
        <v>62.294379099912824</v>
      </c>
      <c r="K359" s="5">
        <f>SUM(Table1[[#This Row],[Total Yield in Wh]]-Table1[[#This Row],[Target Yield Wh]])</f>
        <v>43588</v>
      </c>
      <c r="L359" s="5">
        <f>Table1[[#This Row],[Total Yield in Wh]]*0.001*0.1</f>
        <v>11.3559</v>
      </c>
      <c r="M359" s="5">
        <f t="shared" ca="1" si="6"/>
        <v>0</v>
      </c>
    </row>
    <row r="360" spans="1:13">
      <c r="A360" s="5">
        <v>2021</v>
      </c>
      <c r="B360" s="5">
        <v>11</v>
      </c>
      <c r="C360" s="4">
        <v>44523</v>
      </c>
      <c r="D360" s="5">
        <v>121530</v>
      </c>
      <c r="E360" s="5">
        <v>69971</v>
      </c>
      <c r="F360" s="5">
        <v>4.9800000000000004</v>
      </c>
      <c r="G360" s="5">
        <v>56.82</v>
      </c>
      <c r="H360" s="27">
        <f>Table1[[#This Row],[Total Yield in Wh]]*0.001*0.1</f>
        <v>12.153</v>
      </c>
      <c r="I360" s="5">
        <v>32.71</v>
      </c>
      <c r="J360" s="5">
        <f>(Table1[[#This Row],[Total Yield in Wh]]-Table1[[#This Row],[Target Yield Wh]])/Table1[[#This Row],[Target Yield Wh]] * 100</f>
        <v>73.686241442883485</v>
      </c>
      <c r="K360" s="5">
        <f>SUM(Table1[[#This Row],[Total Yield in Wh]]-Table1[[#This Row],[Target Yield Wh]])</f>
        <v>51559</v>
      </c>
      <c r="L360" s="5">
        <f>Table1[[#This Row],[Total Yield in Wh]]*0.001*0.1</f>
        <v>12.153</v>
      </c>
      <c r="M360" s="5">
        <f t="shared" ca="1" si="6"/>
        <v>0</v>
      </c>
    </row>
    <row r="361" spans="1:13">
      <c r="A361" s="5">
        <v>2021</v>
      </c>
      <c r="B361" s="5">
        <v>11</v>
      </c>
      <c r="C361" s="4">
        <v>44524</v>
      </c>
      <c r="D361" s="5">
        <v>39860</v>
      </c>
      <c r="E361" s="5">
        <v>69971</v>
      </c>
      <c r="F361" s="5">
        <v>1.63</v>
      </c>
      <c r="G361" s="5">
        <v>18.63</v>
      </c>
      <c r="H361" s="27">
        <f>Table1[[#This Row],[Total Yield in Wh]]*0.001*0.1</f>
        <v>3.9860000000000002</v>
      </c>
      <c r="I361" s="5">
        <v>32.71</v>
      </c>
      <c r="J361" s="5">
        <f>(Table1[[#This Row],[Total Yield in Wh]]-Table1[[#This Row],[Target Yield Wh]])/Table1[[#This Row],[Target Yield Wh]] * 100</f>
        <v>-43.033542467593719</v>
      </c>
      <c r="K361" s="5">
        <f>SUM(Table1[[#This Row],[Total Yield in Wh]]-Table1[[#This Row],[Target Yield Wh]])</f>
        <v>-30111</v>
      </c>
      <c r="L361" s="5">
        <f>Table1[[#This Row],[Total Yield in Wh]]*0.001*0.1</f>
        <v>3.9860000000000002</v>
      </c>
      <c r="M361" s="5">
        <f t="shared" ca="1" si="6"/>
        <v>0</v>
      </c>
    </row>
    <row r="362" spans="1:13">
      <c r="A362" s="5">
        <v>2021</v>
      </c>
      <c r="B362" s="5">
        <v>11</v>
      </c>
      <c r="C362" s="4">
        <v>44525</v>
      </c>
      <c r="D362" s="5">
        <v>8246</v>
      </c>
      <c r="E362" s="5">
        <v>69971</v>
      </c>
      <c r="F362" s="5">
        <v>0.34</v>
      </c>
      <c r="G362" s="5">
        <v>3.86</v>
      </c>
      <c r="H362" s="27">
        <f>Table1[[#This Row],[Total Yield in Wh]]*0.001*0.1</f>
        <v>0.82460000000000011</v>
      </c>
      <c r="I362" s="5">
        <v>32.71</v>
      </c>
      <c r="J362" s="5">
        <f>(Table1[[#This Row],[Total Yield in Wh]]-Table1[[#This Row],[Target Yield Wh]])/Table1[[#This Row],[Target Yield Wh]] * 100</f>
        <v>-88.215117691615092</v>
      </c>
      <c r="K362" s="5">
        <f>SUM(Table1[[#This Row],[Total Yield in Wh]]-Table1[[#This Row],[Target Yield Wh]])</f>
        <v>-61725</v>
      </c>
      <c r="L362" s="5">
        <f>Table1[[#This Row],[Total Yield in Wh]]*0.001*0.1</f>
        <v>0.82460000000000011</v>
      </c>
      <c r="M362" s="5">
        <f t="shared" ca="1" si="6"/>
        <v>0</v>
      </c>
    </row>
    <row r="363" spans="1:13">
      <c r="A363" s="5">
        <v>2021</v>
      </c>
      <c r="B363" s="5">
        <v>11</v>
      </c>
      <c r="C363" s="4">
        <v>44526</v>
      </c>
      <c r="D363" s="5">
        <v>24414</v>
      </c>
      <c r="E363" s="5">
        <v>69971</v>
      </c>
      <c r="F363" s="5">
        <v>1</v>
      </c>
      <c r="G363" s="5">
        <v>11.41</v>
      </c>
      <c r="H363" s="27">
        <f>Table1[[#This Row],[Total Yield in Wh]]*0.001*0.1</f>
        <v>2.4414000000000002</v>
      </c>
      <c r="I363" s="5">
        <v>32.71</v>
      </c>
      <c r="J363" s="5">
        <f>(Table1[[#This Row],[Total Yield in Wh]]-Table1[[#This Row],[Target Yield Wh]])/Table1[[#This Row],[Target Yield Wh]] * 100</f>
        <v>-65.108402052278805</v>
      </c>
      <c r="K363" s="5">
        <f>SUM(Table1[[#This Row],[Total Yield in Wh]]-Table1[[#This Row],[Target Yield Wh]])</f>
        <v>-45557</v>
      </c>
      <c r="L363" s="5">
        <f>Table1[[#This Row],[Total Yield in Wh]]*0.001*0.1</f>
        <v>2.4414000000000002</v>
      </c>
      <c r="M363" s="5">
        <f t="shared" ca="1" si="6"/>
        <v>0</v>
      </c>
    </row>
    <row r="364" spans="1:13">
      <c r="A364" s="5">
        <v>2021</v>
      </c>
      <c r="B364" s="5">
        <v>11</v>
      </c>
      <c r="C364" s="4">
        <v>44527</v>
      </c>
      <c r="D364" s="5">
        <v>39480</v>
      </c>
      <c r="E364" s="5">
        <v>69971</v>
      </c>
      <c r="F364" s="5">
        <v>1.62</v>
      </c>
      <c r="G364" s="5">
        <v>18.46</v>
      </c>
      <c r="H364" s="27">
        <f>Table1[[#This Row],[Total Yield in Wh]]*0.001*0.1</f>
        <v>3.9480000000000004</v>
      </c>
      <c r="I364" s="5">
        <v>32.71</v>
      </c>
      <c r="J364" s="5">
        <f>(Table1[[#This Row],[Total Yield in Wh]]-Table1[[#This Row],[Target Yield Wh]])/Table1[[#This Row],[Target Yield Wh]] * 100</f>
        <v>-43.576624601620672</v>
      </c>
      <c r="K364" s="5">
        <f>SUM(Table1[[#This Row],[Total Yield in Wh]]-Table1[[#This Row],[Target Yield Wh]])</f>
        <v>-30491</v>
      </c>
      <c r="L364" s="5">
        <f>Table1[[#This Row],[Total Yield in Wh]]*0.001*0.1</f>
        <v>3.9480000000000004</v>
      </c>
      <c r="M364" s="5">
        <f t="shared" ca="1" si="6"/>
        <v>0</v>
      </c>
    </row>
    <row r="365" spans="1:13">
      <c r="A365" s="5">
        <v>2021</v>
      </c>
      <c r="B365" s="5">
        <v>11</v>
      </c>
      <c r="C365" s="4">
        <v>44528</v>
      </c>
      <c r="D365" s="5">
        <v>128596</v>
      </c>
      <c r="E365" s="5">
        <v>69971</v>
      </c>
      <c r="F365" s="5">
        <v>5.27</v>
      </c>
      <c r="G365" s="5">
        <v>60.12</v>
      </c>
      <c r="H365" s="27">
        <f>Table1[[#This Row],[Total Yield in Wh]]*0.001*0.1</f>
        <v>12.8596</v>
      </c>
      <c r="I365" s="5">
        <v>32.71</v>
      </c>
      <c r="J365" s="5">
        <f>(Table1[[#This Row],[Total Yield in Wh]]-Table1[[#This Row],[Target Yield Wh]])/Table1[[#This Row],[Target Yield Wh]] * 100</f>
        <v>83.784710808763634</v>
      </c>
      <c r="K365" s="5">
        <f>SUM(Table1[[#This Row],[Total Yield in Wh]]-Table1[[#This Row],[Target Yield Wh]])</f>
        <v>58625</v>
      </c>
      <c r="L365" s="5">
        <f>Table1[[#This Row],[Total Yield in Wh]]*0.001*0.1</f>
        <v>12.8596</v>
      </c>
      <c r="M365" s="5">
        <f t="shared" ca="1" si="6"/>
        <v>0</v>
      </c>
    </row>
    <row r="366" spans="1:13">
      <c r="A366" s="5">
        <v>2021</v>
      </c>
      <c r="B366" s="5">
        <v>11</v>
      </c>
      <c r="C366" s="4">
        <v>44529</v>
      </c>
      <c r="D366" s="5">
        <v>15800</v>
      </c>
      <c r="E366" s="5">
        <v>69971</v>
      </c>
      <c r="F366" s="5">
        <v>0.65</v>
      </c>
      <c r="G366" s="5">
        <v>7.39</v>
      </c>
      <c r="H366" s="27">
        <f>Table1[[#This Row],[Total Yield in Wh]]*0.001*0.1</f>
        <v>1.58</v>
      </c>
      <c r="I366" s="5">
        <v>32.71</v>
      </c>
      <c r="J366" s="5">
        <f>(Table1[[#This Row],[Total Yield in Wh]]-Table1[[#This Row],[Target Yield Wh]])/Table1[[#This Row],[Target Yield Wh]] * 100</f>
        <v>-77.419216532563496</v>
      </c>
      <c r="K366" s="5">
        <f>SUM(Table1[[#This Row],[Total Yield in Wh]]-Table1[[#This Row],[Target Yield Wh]])</f>
        <v>-54171</v>
      </c>
      <c r="L366" s="5">
        <f>Table1[[#This Row],[Total Yield in Wh]]*0.001*0.1</f>
        <v>1.58</v>
      </c>
      <c r="M366" s="5">
        <f t="shared" ca="1" si="6"/>
        <v>0</v>
      </c>
    </row>
    <row r="367" spans="1:13">
      <c r="A367" s="5">
        <v>2021</v>
      </c>
      <c r="B367" s="5">
        <v>11</v>
      </c>
      <c r="C367" s="4">
        <v>44530</v>
      </c>
      <c r="D367" s="5">
        <v>123982</v>
      </c>
      <c r="E367" s="5">
        <v>69971</v>
      </c>
      <c r="F367" s="5">
        <v>5.08</v>
      </c>
      <c r="G367" s="5">
        <v>57.96</v>
      </c>
      <c r="H367" s="27">
        <f>Table1[[#This Row],[Total Yield in Wh]]*0.001*0.1</f>
        <v>12.398200000000001</v>
      </c>
      <c r="I367" s="5">
        <v>32.71</v>
      </c>
      <c r="J367" s="5">
        <f>(Table1[[#This Row],[Total Yield in Wh]]-Table1[[#This Row],[Target Yield Wh]])/Table1[[#This Row],[Target Yield Wh]] * 100</f>
        <v>77.190550370867925</v>
      </c>
      <c r="K367" s="5">
        <f>SUM(Table1[[#This Row],[Total Yield in Wh]]-Table1[[#This Row],[Target Yield Wh]])</f>
        <v>54011</v>
      </c>
      <c r="L367" s="5">
        <f>Table1[[#This Row],[Total Yield in Wh]]*0.001*0.1</f>
        <v>12.398200000000001</v>
      </c>
      <c r="M367" s="5">
        <f t="shared" ca="1" si="6"/>
        <v>0</v>
      </c>
    </row>
    <row r="368" spans="1:13">
      <c r="A368" s="5">
        <v>2021</v>
      </c>
      <c r="B368" s="5">
        <v>12</v>
      </c>
      <c r="C368" s="4">
        <v>44531</v>
      </c>
      <c r="D368" s="5">
        <v>34610</v>
      </c>
      <c r="E368" s="5">
        <v>58040</v>
      </c>
      <c r="F368" s="5">
        <v>1.42</v>
      </c>
      <c r="G368" s="5">
        <v>16.18</v>
      </c>
      <c r="H368" s="27">
        <f>Table1[[#This Row],[Total Yield in Wh]]*0.001*0.1</f>
        <v>3.4610000000000003</v>
      </c>
      <c r="I368" s="5">
        <v>27.13</v>
      </c>
      <c r="J368" s="5">
        <f>(Table1[[#This Row],[Total Yield in Wh]]-Table1[[#This Row],[Target Yield Wh]])/Table1[[#This Row],[Target Yield Wh]] * 100</f>
        <v>-40.368711233631977</v>
      </c>
      <c r="K368" s="5">
        <f>SUM(Table1[[#This Row],[Total Yield in Wh]]-Table1[[#This Row],[Target Yield Wh]])</f>
        <v>-23430</v>
      </c>
      <c r="L368" s="5">
        <f>Table1[[#This Row],[Total Yield in Wh]]*0.001*0.1</f>
        <v>3.4610000000000003</v>
      </c>
      <c r="M368" s="5">
        <f t="shared" ca="1" si="6"/>
        <v>0</v>
      </c>
    </row>
    <row r="369" spans="1:13">
      <c r="A369" s="5">
        <v>2021</v>
      </c>
      <c r="B369" s="5">
        <v>12</v>
      </c>
      <c r="C369" s="4">
        <v>44532</v>
      </c>
      <c r="D369" s="5">
        <v>118269</v>
      </c>
      <c r="E369" s="5">
        <v>58040</v>
      </c>
      <c r="F369" s="5">
        <v>4.84</v>
      </c>
      <c r="G369" s="5">
        <v>55.29</v>
      </c>
      <c r="H369" s="27">
        <f>Table1[[#This Row],[Total Yield in Wh]]*0.001*0.1</f>
        <v>11.826900000000002</v>
      </c>
      <c r="I369" s="5">
        <v>27.13</v>
      </c>
      <c r="J369" s="5">
        <f>(Table1[[#This Row],[Total Yield in Wh]]-Table1[[#This Row],[Target Yield Wh]])/Table1[[#This Row],[Target Yield Wh]] * 100</f>
        <v>103.77153687112337</v>
      </c>
      <c r="K369" s="5">
        <f>SUM(Table1[[#This Row],[Total Yield in Wh]]-Table1[[#This Row],[Target Yield Wh]])</f>
        <v>60229</v>
      </c>
      <c r="L369" s="5">
        <f>Table1[[#This Row],[Total Yield in Wh]]*0.001*0.1</f>
        <v>11.826900000000002</v>
      </c>
      <c r="M369" s="5">
        <f t="shared" ca="1" si="6"/>
        <v>0</v>
      </c>
    </row>
    <row r="370" spans="1:13">
      <c r="A370" s="5">
        <v>2021</v>
      </c>
      <c r="B370" s="5">
        <v>12</v>
      </c>
      <c r="C370" s="4">
        <v>44533</v>
      </c>
      <c r="D370" s="5">
        <v>25539</v>
      </c>
      <c r="E370" s="5">
        <v>58040</v>
      </c>
      <c r="F370" s="5">
        <v>1.05</v>
      </c>
      <c r="G370" s="5">
        <v>11.94</v>
      </c>
      <c r="H370" s="27">
        <f>Table1[[#This Row],[Total Yield in Wh]]*0.001*0.1</f>
        <v>2.5539000000000005</v>
      </c>
      <c r="I370" s="5">
        <v>27.13</v>
      </c>
      <c r="J370" s="5">
        <f>(Table1[[#This Row],[Total Yield in Wh]]-Table1[[#This Row],[Target Yield Wh]])/Table1[[#This Row],[Target Yield Wh]] * 100</f>
        <v>-55.997587870434188</v>
      </c>
      <c r="K370" s="5">
        <f>SUM(Table1[[#This Row],[Total Yield in Wh]]-Table1[[#This Row],[Target Yield Wh]])</f>
        <v>-32501</v>
      </c>
      <c r="L370" s="5">
        <f>Table1[[#This Row],[Total Yield in Wh]]*0.001*0.1</f>
        <v>2.5539000000000005</v>
      </c>
      <c r="M370" s="5">
        <f t="shared" ca="1" si="6"/>
        <v>0</v>
      </c>
    </row>
    <row r="371" spans="1:13">
      <c r="A371" s="5">
        <v>2021</v>
      </c>
      <c r="B371" s="5">
        <v>12</v>
      </c>
      <c r="C371" s="4">
        <v>44534</v>
      </c>
      <c r="D371" s="5">
        <v>21027</v>
      </c>
      <c r="E371" s="5">
        <v>58040</v>
      </c>
      <c r="F371" s="5">
        <v>0.86</v>
      </c>
      <c r="G371" s="5">
        <v>9.83</v>
      </c>
      <c r="H371" s="27">
        <f>Table1[[#This Row],[Total Yield in Wh]]*0.001*0.1</f>
        <v>2.1027</v>
      </c>
      <c r="I371" s="5">
        <v>27.13</v>
      </c>
      <c r="J371" s="5">
        <f>(Table1[[#This Row],[Total Yield in Wh]]-Table1[[#This Row],[Target Yield Wh]])/Table1[[#This Row],[Target Yield Wh]] * 100</f>
        <v>-63.771536871123359</v>
      </c>
      <c r="K371" s="5">
        <f>SUM(Table1[[#This Row],[Total Yield in Wh]]-Table1[[#This Row],[Target Yield Wh]])</f>
        <v>-37013</v>
      </c>
      <c r="L371" s="5">
        <f>Table1[[#This Row],[Total Yield in Wh]]*0.001*0.1</f>
        <v>2.1027</v>
      </c>
      <c r="M371" s="5">
        <f t="shared" ca="1" si="6"/>
        <v>0</v>
      </c>
    </row>
    <row r="372" spans="1:13">
      <c r="A372" s="5">
        <v>2021</v>
      </c>
      <c r="B372" s="5">
        <v>12</v>
      </c>
      <c r="C372" s="4">
        <v>44535</v>
      </c>
      <c r="D372" s="5">
        <v>1646</v>
      </c>
      <c r="E372" s="5">
        <v>58040</v>
      </c>
      <c r="F372" s="5">
        <v>7.0000000000000007E-2</v>
      </c>
      <c r="G372" s="5">
        <v>0.77</v>
      </c>
      <c r="H372" s="27">
        <f>Table1[[#This Row],[Total Yield in Wh]]*0.001*0.1</f>
        <v>0.16460000000000002</v>
      </c>
      <c r="I372" s="5">
        <v>27.13</v>
      </c>
      <c r="J372" s="5">
        <f>(Table1[[#This Row],[Total Yield in Wh]]-Table1[[#This Row],[Target Yield Wh]])/Table1[[#This Row],[Target Yield Wh]] * 100</f>
        <v>-97.164024810475539</v>
      </c>
      <c r="K372" s="5">
        <f>SUM(Table1[[#This Row],[Total Yield in Wh]]-Table1[[#This Row],[Target Yield Wh]])</f>
        <v>-56394</v>
      </c>
      <c r="L372" s="5">
        <f>Table1[[#This Row],[Total Yield in Wh]]*0.001*0.1</f>
        <v>0.16460000000000002</v>
      </c>
      <c r="M372" s="5">
        <f t="shared" ca="1" si="6"/>
        <v>0</v>
      </c>
    </row>
    <row r="373" spans="1:13">
      <c r="A373" s="5">
        <v>2021</v>
      </c>
      <c r="B373" s="5">
        <v>12</v>
      </c>
      <c r="C373" s="4">
        <v>44536</v>
      </c>
      <c r="D373" s="5">
        <v>104509</v>
      </c>
      <c r="E373" s="5">
        <v>58040</v>
      </c>
      <c r="F373" s="5">
        <v>4.28</v>
      </c>
      <c r="G373" s="5">
        <v>48.86</v>
      </c>
      <c r="H373" s="27">
        <f>Table1[[#This Row],[Total Yield in Wh]]*0.001*0.1</f>
        <v>10.450900000000001</v>
      </c>
      <c r="I373" s="5">
        <v>27.13</v>
      </c>
      <c r="J373" s="5">
        <f>(Table1[[#This Row],[Total Yield in Wh]]-Table1[[#This Row],[Target Yield Wh]])/Table1[[#This Row],[Target Yield Wh]] * 100</f>
        <v>80.063749138525154</v>
      </c>
      <c r="K373" s="5">
        <f>SUM(Table1[[#This Row],[Total Yield in Wh]]-Table1[[#This Row],[Target Yield Wh]])</f>
        <v>46469</v>
      </c>
      <c r="L373" s="5">
        <f>Table1[[#This Row],[Total Yield in Wh]]*0.001*0.1</f>
        <v>10.450900000000001</v>
      </c>
      <c r="M373" s="5">
        <f t="shared" ca="1" si="6"/>
        <v>0</v>
      </c>
    </row>
    <row r="374" spans="1:13">
      <c r="A374" s="5">
        <v>2021</v>
      </c>
      <c r="B374" s="5">
        <v>12</v>
      </c>
      <c r="C374" s="4">
        <v>44537</v>
      </c>
      <c r="D374" s="5">
        <v>11432</v>
      </c>
      <c r="E374" s="5">
        <v>58040</v>
      </c>
      <c r="F374" s="5">
        <v>0.47</v>
      </c>
      <c r="G374" s="5">
        <v>5.34</v>
      </c>
      <c r="H374" s="27">
        <f>Table1[[#This Row],[Total Yield in Wh]]*0.001*0.1</f>
        <v>1.1432</v>
      </c>
      <c r="I374" s="5">
        <v>27.13</v>
      </c>
      <c r="J374" s="5">
        <f>(Table1[[#This Row],[Total Yield in Wh]]-Table1[[#This Row],[Target Yield Wh]])/Table1[[#This Row],[Target Yield Wh]] * 100</f>
        <v>-80.303239145416953</v>
      </c>
      <c r="K374" s="5">
        <f>SUM(Table1[[#This Row],[Total Yield in Wh]]-Table1[[#This Row],[Target Yield Wh]])</f>
        <v>-46608</v>
      </c>
      <c r="L374" s="5">
        <f>Table1[[#This Row],[Total Yield in Wh]]*0.001*0.1</f>
        <v>1.1432</v>
      </c>
      <c r="M374" s="5">
        <f t="shared" ca="1" si="6"/>
        <v>0</v>
      </c>
    </row>
    <row r="375" spans="1:13">
      <c r="A375" s="5">
        <v>2021</v>
      </c>
      <c r="B375" s="5">
        <v>12</v>
      </c>
      <c r="C375" s="4">
        <v>44538</v>
      </c>
      <c r="D375" s="5">
        <v>76787</v>
      </c>
      <c r="E375" s="5">
        <v>58040</v>
      </c>
      <c r="F375" s="5">
        <v>3.14</v>
      </c>
      <c r="G375" s="5">
        <v>35.9</v>
      </c>
      <c r="H375" s="27">
        <f>Table1[[#This Row],[Total Yield in Wh]]*0.001*0.1</f>
        <v>7.678700000000001</v>
      </c>
      <c r="I375" s="5">
        <v>27.13</v>
      </c>
      <c r="J375" s="5">
        <f>(Table1[[#This Row],[Total Yield in Wh]]-Table1[[#This Row],[Target Yield Wh]])/Table1[[#This Row],[Target Yield Wh]] * 100</f>
        <v>32.300137835975193</v>
      </c>
      <c r="K375" s="5">
        <f>SUM(Table1[[#This Row],[Total Yield in Wh]]-Table1[[#This Row],[Target Yield Wh]])</f>
        <v>18747</v>
      </c>
      <c r="L375" s="5">
        <f>Table1[[#This Row],[Total Yield in Wh]]*0.001*0.1</f>
        <v>7.678700000000001</v>
      </c>
      <c r="M375" s="5">
        <f t="shared" ca="1" si="6"/>
        <v>0</v>
      </c>
    </row>
    <row r="376" spans="1:13">
      <c r="A376" s="5">
        <v>2021</v>
      </c>
      <c r="B376" s="5">
        <v>12</v>
      </c>
      <c r="C376" s="4">
        <v>44539</v>
      </c>
      <c r="D376" s="5">
        <v>5382</v>
      </c>
      <c r="E376" s="5">
        <v>58040</v>
      </c>
      <c r="F376" s="5">
        <v>0.22</v>
      </c>
      <c r="G376" s="5">
        <v>2.52</v>
      </c>
      <c r="H376" s="27">
        <f>Table1[[#This Row],[Total Yield in Wh]]*0.001*0.1</f>
        <v>0.53820000000000001</v>
      </c>
      <c r="I376" s="5">
        <v>27.13</v>
      </c>
      <c r="J376" s="5">
        <f>(Table1[[#This Row],[Total Yield in Wh]]-Table1[[#This Row],[Target Yield Wh]])/Table1[[#This Row],[Target Yield Wh]] * 100</f>
        <v>-90.727084769124744</v>
      </c>
      <c r="K376" s="5">
        <f>SUM(Table1[[#This Row],[Total Yield in Wh]]-Table1[[#This Row],[Target Yield Wh]])</f>
        <v>-52658</v>
      </c>
      <c r="L376" s="5">
        <f>Table1[[#This Row],[Total Yield in Wh]]*0.001*0.1</f>
        <v>0.53820000000000001</v>
      </c>
      <c r="M376" s="5">
        <f t="shared" ca="1" si="6"/>
        <v>0</v>
      </c>
    </row>
    <row r="377" spans="1:13">
      <c r="A377" s="5">
        <v>2021</v>
      </c>
      <c r="B377" s="5">
        <v>12</v>
      </c>
      <c r="C377" s="4">
        <v>44540</v>
      </c>
      <c r="D377" s="5">
        <v>12599</v>
      </c>
      <c r="E377" s="5">
        <v>58040</v>
      </c>
      <c r="F377" s="5">
        <v>0.52</v>
      </c>
      <c r="G377" s="5">
        <v>5.89</v>
      </c>
      <c r="H377" s="27">
        <f>Table1[[#This Row],[Total Yield in Wh]]*0.001*0.1</f>
        <v>1.2599</v>
      </c>
      <c r="I377" s="5">
        <v>27.13</v>
      </c>
      <c r="J377" s="5">
        <f>(Table1[[#This Row],[Total Yield in Wh]]-Table1[[#This Row],[Target Yield Wh]])/Table1[[#This Row],[Target Yield Wh]] * 100</f>
        <v>-78.292556857339761</v>
      </c>
      <c r="K377" s="5">
        <f>SUM(Table1[[#This Row],[Total Yield in Wh]]-Table1[[#This Row],[Target Yield Wh]])</f>
        <v>-45441</v>
      </c>
      <c r="L377" s="5">
        <f>Table1[[#This Row],[Total Yield in Wh]]*0.001*0.1</f>
        <v>1.2599</v>
      </c>
      <c r="M377" s="5">
        <f t="shared" ca="1" si="6"/>
        <v>0</v>
      </c>
    </row>
    <row r="378" spans="1:13">
      <c r="A378" s="5">
        <v>2021</v>
      </c>
      <c r="B378" s="5">
        <v>12</v>
      </c>
      <c r="C378" s="4">
        <v>44541</v>
      </c>
      <c r="D378" s="5">
        <v>88830</v>
      </c>
      <c r="E378" s="5">
        <v>58040</v>
      </c>
      <c r="F378" s="5">
        <v>3.64</v>
      </c>
      <c r="G378" s="5">
        <v>41.53</v>
      </c>
      <c r="H378" s="27">
        <f>Table1[[#This Row],[Total Yield in Wh]]*0.001*0.1</f>
        <v>8.8830000000000009</v>
      </c>
      <c r="I378" s="5">
        <v>27.13</v>
      </c>
      <c r="J378" s="5">
        <f>(Table1[[#This Row],[Total Yield in Wh]]-Table1[[#This Row],[Target Yield Wh]])/Table1[[#This Row],[Target Yield Wh]] * 100</f>
        <v>53.049620951068235</v>
      </c>
      <c r="K378" s="5">
        <f>SUM(Table1[[#This Row],[Total Yield in Wh]]-Table1[[#This Row],[Target Yield Wh]])</f>
        <v>30790</v>
      </c>
      <c r="L378" s="5">
        <f>Table1[[#This Row],[Total Yield in Wh]]*0.001*0.1</f>
        <v>8.8830000000000009</v>
      </c>
      <c r="M378" s="5">
        <f t="shared" ca="1" si="6"/>
        <v>0</v>
      </c>
    </row>
    <row r="379" spans="1:13">
      <c r="A379" s="5">
        <v>2021</v>
      </c>
      <c r="B379" s="5">
        <v>12</v>
      </c>
      <c r="C379" s="4">
        <v>44542</v>
      </c>
      <c r="D379" s="5">
        <v>114162</v>
      </c>
      <c r="E379" s="5">
        <v>58040</v>
      </c>
      <c r="F379" s="5">
        <v>4.67</v>
      </c>
      <c r="G379" s="5">
        <v>53.37</v>
      </c>
      <c r="H379" s="27">
        <f>Table1[[#This Row],[Total Yield in Wh]]*0.001*0.1</f>
        <v>11.416200000000002</v>
      </c>
      <c r="I379" s="5">
        <v>27.13</v>
      </c>
      <c r="J379" s="5">
        <f>(Table1[[#This Row],[Total Yield in Wh]]-Table1[[#This Row],[Target Yield Wh]])/Table1[[#This Row],[Target Yield Wh]] * 100</f>
        <v>96.695382494831151</v>
      </c>
      <c r="K379" s="5">
        <f>SUM(Table1[[#This Row],[Total Yield in Wh]]-Table1[[#This Row],[Target Yield Wh]])</f>
        <v>56122</v>
      </c>
      <c r="L379" s="5">
        <f>Table1[[#This Row],[Total Yield in Wh]]*0.001*0.1</f>
        <v>11.416200000000002</v>
      </c>
      <c r="M379" s="5">
        <f t="shared" ca="1" si="6"/>
        <v>0</v>
      </c>
    </row>
    <row r="380" spans="1:13">
      <c r="A380" s="5">
        <v>2021</v>
      </c>
      <c r="B380" s="5">
        <v>12</v>
      </c>
      <c r="C380" s="4">
        <v>44543</v>
      </c>
      <c r="D380" s="5">
        <v>119722</v>
      </c>
      <c r="E380" s="5">
        <v>58040</v>
      </c>
      <c r="F380" s="5">
        <v>4.9000000000000004</v>
      </c>
      <c r="G380" s="5">
        <v>55.97</v>
      </c>
      <c r="H380" s="27">
        <f>Table1[[#This Row],[Total Yield in Wh]]*0.001*0.1</f>
        <v>11.972200000000001</v>
      </c>
      <c r="I380" s="5">
        <v>27.13</v>
      </c>
      <c r="J380" s="5">
        <f>(Table1[[#This Row],[Total Yield in Wh]]-Table1[[#This Row],[Target Yield Wh]])/Table1[[#This Row],[Target Yield Wh]] * 100</f>
        <v>106.27498277050309</v>
      </c>
      <c r="K380" s="5">
        <f>SUM(Table1[[#This Row],[Total Yield in Wh]]-Table1[[#This Row],[Target Yield Wh]])</f>
        <v>61682</v>
      </c>
      <c r="L380" s="5">
        <f>Table1[[#This Row],[Total Yield in Wh]]*0.001*0.1</f>
        <v>11.972200000000001</v>
      </c>
      <c r="M380" s="5">
        <f t="shared" ca="1" si="6"/>
        <v>0</v>
      </c>
    </row>
    <row r="381" spans="1:13">
      <c r="A381" s="5">
        <v>2021</v>
      </c>
      <c r="B381" s="5">
        <v>12</v>
      </c>
      <c r="C381" s="4">
        <v>44544</v>
      </c>
      <c r="D381" s="5">
        <v>34332</v>
      </c>
      <c r="E381" s="5">
        <v>58040</v>
      </c>
      <c r="F381" s="5">
        <v>1.41</v>
      </c>
      <c r="G381" s="5">
        <v>16.05</v>
      </c>
      <c r="H381" s="27">
        <f>Table1[[#This Row],[Total Yield in Wh]]*0.001*0.1</f>
        <v>3.4332000000000003</v>
      </c>
      <c r="I381" s="5">
        <v>27.13</v>
      </c>
      <c r="J381" s="5">
        <f>(Table1[[#This Row],[Total Yield in Wh]]-Table1[[#This Row],[Target Yield Wh]])/Table1[[#This Row],[Target Yield Wh]] * 100</f>
        <v>-40.847691247415575</v>
      </c>
      <c r="K381" s="5">
        <f>SUM(Table1[[#This Row],[Total Yield in Wh]]-Table1[[#This Row],[Target Yield Wh]])</f>
        <v>-23708</v>
      </c>
      <c r="L381" s="5">
        <f>Table1[[#This Row],[Total Yield in Wh]]*0.001*0.1</f>
        <v>3.4332000000000003</v>
      </c>
      <c r="M381" s="5">
        <f t="shared" ca="1" si="6"/>
        <v>0</v>
      </c>
    </row>
    <row r="382" spans="1:13">
      <c r="A382" s="5">
        <v>2021</v>
      </c>
      <c r="B382" s="5">
        <v>12</v>
      </c>
      <c r="C382" s="4">
        <v>44545</v>
      </c>
      <c r="D382" s="5">
        <v>13217</v>
      </c>
      <c r="E382" s="5">
        <v>58040</v>
      </c>
      <c r="F382" s="5">
        <v>0.54</v>
      </c>
      <c r="G382" s="5">
        <v>6.18</v>
      </c>
      <c r="H382" s="27">
        <f>Table1[[#This Row],[Total Yield in Wh]]*0.001*0.1</f>
        <v>1.3217000000000001</v>
      </c>
      <c r="I382" s="5">
        <v>27.13</v>
      </c>
      <c r="J382" s="5">
        <f>(Table1[[#This Row],[Total Yield in Wh]]-Table1[[#This Row],[Target Yield Wh]])/Table1[[#This Row],[Target Yield Wh]] * 100</f>
        <v>-77.227773949000692</v>
      </c>
      <c r="K382" s="5">
        <f>SUM(Table1[[#This Row],[Total Yield in Wh]]-Table1[[#This Row],[Target Yield Wh]])</f>
        <v>-44823</v>
      </c>
      <c r="L382" s="5">
        <f>Table1[[#This Row],[Total Yield in Wh]]*0.001*0.1</f>
        <v>1.3217000000000001</v>
      </c>
      <c r="M382" s="5">
        <f t="shared" ca="1" si="6"/>
        <v>0</v>
      </c>
    </row>
    <row r="383" spans="1:13">
      <c r="A383" s="5">
        <v>2021</v>
      </c>
      <c r="B383" s="5">
        <v>12</v>
      </c>
      <c r="C383" s="4">
        <v>44546</v>
      </c>
      <c r="D383" s="5">
        <v>58683</v>
      </c>
      <c r="E383" s="5">
        <v>58040</v>
      </c>
      <c r="F383" s="5">
        <v>2.4</v>
      </c>
      <c r="G383" s="5">
        <v>27.43</v>
      </c>
      <c r="H383" s="27">
        <f>Table1[[#This Row],[Total Yield in Wh]]*0.001*0.1</f>
        <v>5.8683000000000005</v>
      </c>
      <c r="I383" s="5">
        <v>27.13</v>
      </c>
      <c r="J383" s="5">
        <f>(Table1[[#This Row],[Total Yield in Wh]]-Table1[[#This Row],[Target Yield Wh]])/Table1[[#This Row],[Target Yield Wh]] * 100</f>
        <v>1.107856650585803</v>
      </c>
      <c r="K383" s="5">
        <f>SUM(Table1[[#This Row],[Total Yield in Wh]]-Table1[[#This Row],[Target Yield Wh]])</f>
        <v>643</v>
      </c>
      <c r="L383" s="5">
        <f>Table1[[#This Row],[Total Yield in Wh]]*0.001*0.1</f>
        <v>5.8683000000000005</v>
      </c>
      <c r="M383" s="5">
        <f t="shared" ca="1" si="6"/>
        <v>0</v>
      </c>
    </row>
    <row r="384" spans="1:13">
      <c r="A384" s="5">
        <v>2021</v>
      </c>
      <c r="B384" s="5">
        <v>12</v>
      </c>
      <c r="C384" s="4">
        <v>44547</v>
      </c>
      <c r="D384" s="5">
        <v>79593</v>
      </c>
      <c r="E384" s="5">
        <v>58040</v>
      </c>
      <c r="F384" s="5">
        <v>3.26</v>
      </c>
      <c r="G384" s="5">
        <v>37.21</v>
      </c>
      <c r="H384" s="27">
        <f>Table1[[#This Row],[Total Yield in Wh]]*0.001*0.1</f>
        <v>7.9593000000000007</v>
      </c>
      <c r="I384" s="5">
        <v>27.13</v>
      </c>
      <c r="J384" s="5">
        <f>(Table1[[#This Row],[Total Yield in Wh]]-Table1[[#This Row],[Target Yield Wh]])/Table1[[#This Row],[Target Yield Wh]] * 100</f>
        <v>37.134734665747757</v>
      </c>
      <c r="K384" s="5">
        <f>SUM(Table1[[#This Row],[Total Yield in Wh]]-Table1[[#This Row],[Target Yield Wh]])</f>
        <v>21553</v>
      </c>
      <c r="L384" s="5">
        <f>Table1[[#This Row],[Total Yield in Wh]]*0.001*0.1</f>
        <v>7.9593000000000007</v>
      </c>
      <c r="M384" s="5">
        <f t="shared" ca="1" si="6"/>
        <v>0</v>
      </c>
    </row>
    <row r="385" spans="1:13">
      <c r="A385" s="5">
        <v>2021</v>
      </c>
      <c r="B385" s="5">
        <v>12</v>
      </c>
      <c r="C385" s="4">
        <v>44548</v>
      </c>
      <c r="D385" s="5">
        <v>52269</v>
      </c>
      <c r="E385" s="5">
        <v>58040</v>
      </c>
      <c r="F385" s="5">
        <v>2.14</v>
      </c>
      <c r="G385" s="5">
        <v>24.44</v>
      </c>
      <c r="H385" s="27">
        <f>Table1[[#This Row],[Total Yield in Wh]]*0.001*0.1</f>
        <v>5.2269000000000005</v>
      </c>
      <c r="I385" s="5">
        <v>27.13</v>
      </c>
      <c r="J385" s="5">
        <f>(Table1[[#This Row],[Total Yield in Wh]]-Table1[[#This Row],[Target Yield Wh]])/Table1[[#This Row],[Target Yield Wh]] * 100</f>
        <v>-9.9431426602343205</v>
      </c>
      <c r="K385" s="5">
        <f>SUM(Table1[[#This Row],[Total Yield in Wh]]-Table1[[#This Row],[Target Yield Wh]])</f>
        <v>-5771</v>
      </c>
      <c r="L385" s="5">
        <f>Table1[[#This Row],[Total Yield in Wh]]*0.001*0.1</f>
        <v>5.2269000000000005</v>
      </c>
      <c r="M385" s="5">
        <f t="shared" ca="1" si="6"/>
        <v>0</v>
      </c>
    </row>
    <row r="386" spans="1:13">
      <c r="A386" s="5">
        <v>2021</v>
      </c>
      <c r="B386" s="5">
        <v>12</v>
      </c>
      <c r="C386" s="4">
        <v>44549</v>
      </c>
      <c r="D386" s="5">
        <v>38760</v>
      </c>
      <c r="E386" s="5">
        <v>58040</v>
      </c>
      <c r="F386" s="5">
        <v>1.59</v>
      </c>
      <c r="G386" s="5">
        <v>18.12</v>
      </c>
      <c r="H386" s="27">
        <f>Table1[[#This Row],[Total Yield in Wh]]*0.001*0.1</f>
        <v>3.8759999999999999</v>
      </c>
      <c r="I386" s="5">
        <v>27.13</v>
      </c>
      <c r="J386" s="5">
        <f>(Table1[[#This Row],[Total Yield in Wh]]-Table1[[#This Row],[Target Yield Wh]])/Table1[[#This Row],[Target Yield Wh]] * 100</f>
        <v>-33.218470020675397</v>
      </c>
      <c r="K386" s="5">
        <f>SUM(Table1[[#This Row],[Total Yield in Wh]]-Table1[[#This Row],[Target Yield Wh]])</f>
        <v>-19280</v>
      </c>
      <c r="L386" s="5">
        <f>Table1[[#This Row],[Total Yield in Wh]]*0.001*0.1</f>
        <v>3.8759999999999999</v>
      </c>
      <c r="M386" s="5">
        <f t="shared" ca="1" si="6"/>
        <v>0</v>
      </c>
    </row>
    <row r="387" spans="1:13">
      <c r="A387" s="5">
        <v>2021</v>
      </c>
      <c r="B387" s="5">
        <v>12</v>
      </c>
      <c r="C387" s="4">
        <v>44550</v>
      </c>
      <c r="D387" s="5">
        <v>98380</v>
      </c>
      <c r="E387" s="5">
        <v>58040</v>
      </c>
      <c r="F387" s="5">
        <v>4.03</v>
      </c>
      <c r="G387" s="5">
        <v>45.99</v>
      </c>
      <c r="H387" s="27">
        <f>Table1[[#This Row],[Total Yield in Wh]]*0.001*0.1</f>
        <v>9.838000000000001</v>
      </c>
      <c r="I387" s="5">
        <v>27.13</v>
      </c>
      <c r="J387" s="5">
        <f>(Table1[[#This Row],[Total Yield in Wh]]-Table1[[#This Row],[Target Yield Wh]])/Table1[[#This Row],[Target Yield Wh]] * 100</f>
        <v>69.503790489317709</v>
      </c>
      <c r="K387" s="5">
        <f>SUM(Table1[[#This Row],[Total Yield in Wh]]-Table1[[#This Row],[Target Yield Wh]])</f>
        <v>40340</v>
      </c>
      <c r="L387" s="5">
        <f>Table1[[#This Row],[Total Yield in Wh]]*0.001*0.1</f>
        <v>9.838000000000001</v>
      </c>
      <c r="M387" s="5">
        <f t="shared" ca="1" si="6"/>
        <v>0</v>
      </c>
    </row>
    <row r="388" spans="1:13">
      <c r="A388" s="5">
        <v>2021</v>
      </c>
      <c r="B388" s="5">
        <v>12</v>
      </c>
      <c r="C388" s="4">
        <v>44551</v>
      </c>
      <c r="D388" s="5">
        <v>58201</v>
      </c>
      <c r="E388" s="5">
        <v>58040</v>
      </c>
      <c r="F388" s="5">
        <v>2.38</v>
      </c>
      <c r="G388" s="5">
        <v>27.21</v>
      </c>
      <c r="H388" s="27">
        <f>Table1[[#This Row],[Total Yield in Wh]]*0.001*0.1</f>
        <v>5.8201000000000001</v>
      </c>
      <c r="I388" s="5">
        <v>27.13</v>
      </c>
      <c r="J388" s="5">
        <f>(Table1[[#This Row],[Total Yield in Wh]]-Table1[[#This Row],[Target Yield Wh]])/Table1[[#This Row],[Target Yield Wh]] * 100</f>
        <v>0.27739490006891798</v>
      </c>
      <c r="K388" s="5">
        <f>SUM(Table1[[#This Row],[Total Yield in Wh]]-Table1[[#This Row],[Target Yield Wh]])</f>
        <v>161</v>
      </c>
      <c r="L388" s="5">
        <f>Table1[[#This Row],[Total Yield in Wh]]*0.001*0.1</f>
        <v>5.8201000000000001</v>
      </c>
      <c r="M388" s="5">
        <f t="shared" ca="1" si="6"/>
        <v>0</v>
      </c>
    </row>
    <row r="389" spans="1:13">
      <c r="A389" s="5">
        <v>2021</v>
      </c>
      <c r="B389" s="5">
        <v>12</v>
      </c>
      <c r="C389" s="4">
        <v>44552</v>
      </c>
      <c r="D389" s="5">
        <v>49883</v>
      </c>
      <c r="E389" s="5">
        <v>58040</v>
      </c>
      <c r="F389" s="5">
        <v>2.04</v>
      </c>
      <c r="G389" s="5">
        <v>23.32</v>
      </c>
      <c r="H389" s="27">
        <f>Table1[[#This Row],[Total Yield in Wh]]*0.001*0.1</f>
        <v>4.9883000000000006</v>
      </c>
      <c r="I389" s="5">
        <v>27.13</v>
      </c>
      <c r="J389" s="5">
        <f>(Table1[[#This Row],[Total Yield in Wh]]-Table1[[#This Row],[Target Yield Wh]])/Table1[[#This Row],[Target Yield Wh]] * 100</f>
        <v>-14.054100620261888</v>
      </c>
      <c r="K389" s="5">
        <f>SUM(Table1[[#This Row],[Total Yield in Wh]]-Table1[[#This Row],[Target Yield Wh]])</f>
        <v>-8157</v>
      </c>
      <c r="L389" s="5">
        <f>Table1[[#This Row],[Total Yield in Wh]]*0.001*0.1</f>
        <v>4.9883000000000006</v>
      </c>
      <c r="M389" s="5">
        <f t="shared" ca="1" si="6"/>
        <v>0</v>
      </c>
    </row>
    <row r="390" spans="1:13">
      <c r="A390" s="5">
        <v>2021</v>
      </c>
      <c r="B390" s="5">
        <v>12</v>
      </c>
      <c r="C390" s="4">
        <v>44553</v>
      </c>
      <c r="D390" s="5">
        <v>28073</v>
      </c>
      <c r="E390" s="5">
        <v>58040</v>
      </c>
      <c r="F390" s="5">
        <v>1.1499999999999999</v>
      </c>
      <c r="G390" s="5">
        <v>13.12</v>
      </c>
      <c r="H390" s="27">
        <f>Table1[[#This Row],[Total Yield in Wh]]*0.001*0.1</f>
        <v>2.8073000000000001</v>
      </c>
      <c r="I390" s="5">
        <v>27.13</v>
      </c>
      <c r="J390" s="5">
        <f>(Table1[[#This Row],[Total Yield in Wh]]-Table1[[#This Row],[Target Yield Wh]])/Table1[[#This Row],[Target Yield Wh]] * 100</f>
        <v>-51.631633356305997</v>
      </c>
      <c r="K390" s="5">
        <f>SUM(Table1[[#This Row],[Total Yield in Wh]]-Table1[[#This Row],[Target Yield Wh]])</f>
        <v>-29967</v>
      </c>
      <c r="L390" s="5">
        <f>Table1[[#This Row],[Total Yield in Wh]]*0.001*0.1</f>
        <v>2.8073000000000001</v>
      </c>
      <c r="M390" s="5">
        <f t="shared" ca="1" si="6"/>
        <v>0</v>
      </c>
    </row>
    <row r="391" spans="1:13">
      <c r="A391" s="5">
        <v>2021</v>
      </c>
      <c r="B391" s="5">
        <v>12</v>
      </c>
      <c r="C391" s="4">
        <v>44554</v>
      </c>
      <c r="D391" s="5">
        <v>5167</v>
      </c>
      <c r="E391" s="5">
        <v>58040</v>
      </c>
      <c r="F391" s="5">
        <v>0.21</v>
      </c>
      <c r="G391" s="5">
        <v>2.42</v>
      </c>
      <c r="H391" s="27">
        <f>Table1[[#This Row],[Total Yield in Wh]]*0.001*0.1</f>
        <v>0.51670000000000005</v>
      </c>
      <c r="I391" s="5">
        <v>27.13</v>
      </c>
      <c r="J391" s="5">
        <f>(Table1[[#This Row],[Total Yield in Wh]]-Table1[[#This Row],[Target Yield Wh]])/Table1[[#This Row],[Target Yield Wh]] * 100</f>
        <v>-91.097518952446592</v>
      </c>
      <c r="K391" s="5">
        <f>SUM(Table1[[#This Row],[Total Yield in Wh]]-Table1[[#This Row],[Target Yield Wh]])</f>
        <v>-52873</v>
      </c>
      <c r="L391" s="5">
        <f>Table1[[#This Row],[Total Yield in Wh]]*0.001*0.1</f>
        <v>0.51670000000000005</v>
      </c>
      <c r="M391" s="5">
        <f t="shared" ca="1" si="6"/>
        <v>0</v>
      </c>
    </row>
    <row r="392" spans="1:13">
      <c r="A392" s="5">
        <v>2021</v>
      </c>
      <c r="B392" s="5">
        <v>12</v>
      </c>
      <c r="C392" s="4">
        <v>44555</v>
      </c>
      <c r="D392" s="5">
        <v>89605</v>
      </c>
      <c r="E392" s="5">
        <v>58040</v>
      </c>
      <c r="F392" s="5">
        <v>3.67</v>
      </c>
      <c r="G392" s="5">
        <v>41.89</v>
      </c>
      <c r="H392" s="27">
        <f>Table1[[#This Row],[Total Yield in Wh]]*0.001*0.1</f>
        <v>8.9605000000000015</v>
      </c>
      <c r="I392" s="5">
        <v>27.13</v>
      </c>
      <c r="J392" s="5">
        <f>(Table1[[#This Row],[Total Yield in Wh]]-Table1[[#This Row],[Target Yield Wh]])/Table1[[#This Row],[Target Yield Wh]] * 100</f>
        <v>54.384906960716748</v>
      </c>
      <c r="K392" s="5">
        <f>SUM(Table1[[#This Row],[Total Yield in Wh]]-Table1[[#This Row],[Target Yield Wh]])</f>
        <v>31565</v>
      </c>
      <c r="L392" s="5">
        <f>Table1[[#This Row],[Total Yield in Wh]]*0.001*0.1</f>
        <v>8.9605000000000015</v>
      </c>
      <c r="M392" s="5">
        <f t="shared" ca="1" si="6"/>
        <v>0</v>
      </c>
    </row>
    <row r="393" spans="1:13">
      <c r="A393" s="5">
        <v>2021</v>
      </c>
      <c r="B393" s="5">
        <v>12</v>
      </c>
      <c r="C393" s="4">
        <v>44556</v>
      </c>
      <c r="D393" s="5">
        <v>77171</v>
      </c>
      <c r="E393" s="5">
        <v>58040</v>
      </c>
      <c r="F393" s="5">
        <v>3.16</v>
      </c>
      <c r="G393" s="5">
        <v>36.08</v>
      </c>
      <c r="H393" s="27">
        <f>Table1[[#This Row],[Total Yield in Wh]]*0.001*0.1</f>
        <v>7.7171000000000012</v>
      </c>
      <c r="I393" s="5">
        <v>27.13</v>
      </c>
      <c r="J393" s="5">
        <f>(Table1[[#This Row],[Total Yield in Wh]]-Table1[[#This Row],[Target Yield Wh]])/Table1[[#This Row],[Target Yield Wh]] * 100</f>
        <v>32.961750516884905</v>
      </c>
      <c r="K393" s="5">
        <f>SUM(Table1[[#This Row],[Total Yield in Wh]]-Table1[[#This Row],[Target Yield Wh]])</f>
        <v>19131</v>
      </c>
      <c r="L393" s="5">
        <f>Table1[[#This Row],[Total Yield in Wh]]*0.001*0.1</f>
        <v>7.7171000000000012</v>
      </c>
      <c r="M393" s="5">
        <f t="shared" ca="1" si="6"/>
        <v>0</v>
      </c>
    </row>
    <row r="394" spans="1:13">
      <c r="A394" s="5">
        <v>2021</v>
      </c>
      <c r="B394" s="5">
        <v>12</v>
      </c>
      <c r="C394" s="4">
        <v>44557</v>
      </c>
      <c r="D394" s="5">
        <v>25533</v>
      </c>
      <c r="E394" s="5">
        <v>58040</v>
      </c>
      <c r="F394" s="5">
        <v>1.05</v>
      </c>
      <c r="G394" s="5">
        <v>11.94</v>
      </c>
      <c r="H394" s="27">
        <f>Table1[[#This Row],[Total Yield in Wh]]*0.001*0.1</f>
        <v>2.5533000000000001</v>
      </c>
      <c r="I394" s="5">
        <v>27.13</v>
      </c>
      <c r="J394" s="5">
        <f>(Table1[[#This Row],[Total Yield in Wh]]-Table1[[#This Row],[Target Yield Wh]])/Table1[[#This Row],[Target Yield Wh]] * 100</f>
        <v>-56.007925568573405</v>
      </c>
      <c r="K394" s="5">
        <f>SUM(Table1[[#This Row],[Total Yield in Wh]]-Table1[[#This Row],[Target Yield Wh]])</f>
        <v>-32507</v>
      </c>
      <c r="L394" s="5">
        <f>Table1[[#This Row],[Total Yield in Wh]]*0.001*0.1</f>
        <v>2.5533000000000001</v>
      </c>
      <c r="M394" s="5">
        <f t="shared" ca="1" si="6"/>
        <v>0</v>
      </c>
    </row>
    <row r="395" spans="1:13">
      <c r="A395" s="5">
        <v>2021</v>
      </c>
      <c r="B395" s="5">
        <v>12</v>
      </c>
      <c r="C395" s="4">
        <v>44558</v>
      </c>
      <c r="D395" s="5">
        <v>2081</v>
      </c>
      <c r="E395" s="5">
        <v>58040</v>
      </c>
      <c r="F395" s="5">
        <v>0.09</v>
      </c>
      <c r="G395" s="5">
        <v>0.97</v>
      </c>
      <c r="H395" s="27">
        <f>Table1[[#This Row],[Total Yield in Wh]]*0.001*0.1</f>
        <v>0.20810000000000001</v>
      </c>
      <c r="I395" s="5">
        <v>27.13</v>
      </c>
      <c r="J395" s="5">
        <f>(Table1[[#This Row],[Total Yield in Wh]]-Table1[[#This Row],[Target Yield Wh]])/Table1[[#This Row],[Target Yield Wh]] * 100</f>
        <v>-96.414541695382496</v>
      </c>
      <c r="K395" s="5">
        <f>SUM(Table1[[#This Row],[Total Yield in Wh]]-Table1[[#This Row],[Target Yield Wh]])</f>
        <v>-55959</v>
      </c>
      <c r="L395" s="5">
        <f>Table1[[#This Row],[Total Yield in Wh]]*0.001*0.1</f>
        <v>0.20810000000000001</v>
      </c>
      <c r="M395" s="5">
        <f t="shared" ca="1" si="6"/>
        <v>0</v>
      </c>
    </row>
    <row r="396" spans="1:13">
      <c r="A396" s="5">
        <v>2021</v>
      </c>
      <c r="B396" s="5">
        <v>12</v>
      </c>
      <c r="C396" s="4">
        <v>44559</v>
      </c>
      <c r="D396" s="5">
        <v>45917</v>
      </c>
      <c r="E396" s="5">
        <v>58040</v>
      </c>
      <c r="F396" s="5">
        <v>1.88</v>
      </c>
      <c r="G396" s="5">
        <v>21.47</v>
      </c>
      <c r="H396" s="27">
        <f>Table1[[#This Row],[Total Yield in Wh]]*0.001*0.1</f>
        <v>4.5917000000000003</v>
      </c>
      <c r="I396" s="5">
        <v>27.13</v>
      </c>
      <c r="J396" s="5">
        <f>(Table1[[#This Row],[Total Yield in Wh]]-Table1[[#This Row],[Target Yield Wh]])/Table1[[#This Row],[Target Yield Wh]] * 100</f>
        <v>-20.887319090282563</v>
      </c>
      <c r="K396" s="5">
        <f>SUM(Table1[[#This Row],[Total Yield in Wh]]-Table1[[#This Row],[Target Yield Wh]])</f>
        <v>-12123</v>
      </c>
      <c r="L396" s="5">
        <f>Table1[[#This Row],[Total Yield in Wh]]*0.001*0.1</f>
        <v>4.5917000000000003</v>
      </c>
      <c r="M396" s="5">
        <f t="shared" ca="1" si="6"/>
        <v>0</v>
      </c>
    </row>
    <row r="397" spans="1:13">
      <c r="A397" s="5">
        <v>2021</v>
      </c>
      <c r="B397" s="5">
        <v>12</v>
      </c>
      <c r="C397" s="4">
        <v>44560</v>
      </c>
      <c r="D397" s="5">
        <v>7741</v>
      </c>
      <c r="E397" s="5">
        <v>58040</v>
      </c>
      <c r="F397" s="5">
        <v>0.32</v>
      </c>
      <c r="G397" s="5">
        <v>3.62</v>
      </c>
      <c r="H397" s="27">
        <f>Table1[[#This Row],[Total Yield in Wh]]*0.001*0.1</f>
        <v>0.77410000000000012</v>
      </c>
      <c r="I397" s="5">
        <v>27.13</v>
      </c>
      <c r="J397" s="5">
        <f>(Table1[[#This Row],[Total Yield in Wh]]-Table1[[#This Row],[Target Yield Wh]])/Table1[[#This Row],[Target Yield Wh]] * 100</f>
        <v>-86.662646450723628</v>
      </c>
      <c r="K397" s="5">
        <f>SUM(Table1[[#This Row],[Total Yield in Wh]]-Table1[[#This Row],[Target Yield Wh]])</f>
        <v>-50299</v>
      </c>
      <c r="L397" s="5">
        <f>Table1[[#This Row],[Total Yield in Wh]]*0.001*0.1</f>
        <v>0.77410000000000012</v>
      </c>
      <c r="M397" s="5">
        <f t="shared" ca="1" si="6"/>
        <v>0</v>
      </c>
    </row>
    <row r="398" spans="1:13">
      <c r="A398" s="5">
        <v>2021</v>
      </c>
      <c r="B398" s="5">
        <v>12</v>
      </c>
      <c r="C398" s="4">
        <v>44561</v>
      </c>
      <c r="D398" s="5">
        <v>2792</v>
      </c>
      <c r="E398" s="5">
        <v>58040</v>
      </c>
      <c r="F398" s="5">
        <v>0.11</v>
      </c>
      <c r="G398" s="5">
        <v>1.31</v>
      </c>
      <c r="H398" s="27">
        <f>Table1[[#This Row],[Total Yield in Wh]]*0.001*0.1</f>
        <v>0.27920000000000006</v>
      </c>
      <c r="I398" s="5">
        <v>27.13</v>
      </c>
      <c r="J398" s="5">
        <f>(Table1[[#This Row],[Total Yield in Wh]]-Table1[[#This Row],[Target Yield Wh]])/Table1[[#This Row],[Target Yield Wh]] * 100</f>
        <v>-95.189524465885597</v>
      </c>
      <c r="K398" s="5">
        <f>SUM(Table1[[#This Row],[Total Yield in Wh]]-Table1[[#This Row],[Target Yield Wh]])</f>
        <v>-55248</v>
      </c>
      <c r="L398" s="5">
        <f>Table1[[#This Row],[Total Yield in Wh]]*0.001*0.1</f>
        <v>0.27920000000000006</v>
      </c>
      <c r="M398" s="5">
        <f t="shared" ca="1" si="6"/>
        <v>0</v>
      </c>
    </row>
    <row r="399" spans="1:13">
      <c r="A399" s="5">
        <v>2022</v>
      </c>
      <c r="B399" s="5">
        <v>1</v>
      </c>
      <c r="C399" s="4">
        <v>44562</v>
      </c>
      <c r="D399" s="5">
        <v>1356</v>
      </c>
      <c r="E399" s="5">
        <v>58040</v>
      </c>
      <c r="F399" s="5">
        <v>0.06</v>
      </c>
      <c r="G399" s="5">
        <v>0.63</v>
      </c>
      <c r="H399" s="27">
        <f>Table1[[#This Row],[Total Yield in Wh]]*0.001*0.1</f>
        <v>0.13560000000000003</v>
      </c>
      <c r="I399" s="5">
        <v>27.13</v>
      </c>
      <c r="J399" s="5">
        <f>(Table1[[#This Row],[Total Yield in Wh]]-Table1[[#This Row],[Target Yield Wh]])/Table1[[#This Row],[Target Yield Wh]] * 100</f>
        <v>-97.663680220537557</v>
      </c>
      <c r="K399" s="5">
        <f>SUM(Table1[[#This Row],[Total Yield in Wh]]-Table1[[#This Row],[Target Yield Wh]])</f>
        <v>-56684</v>
      </c>
      <c r="L399" s="5">
        <f>Table1[[#This Row],[Total Yield in Wh]]*0.001*0.1</f>
        <v>0.13560000000000003</v>
      </c>
      <c r="M399" s="5">
        <f t="shared" ca="1" si="6"/>
        <v>0</v>
      </c>
    </row>
    <row r="400" spans="1:13">
      <c r="A400" s="5">
        <v>2022</v>
      </c>
      <c r="B400" s="5">
        <v>1</v>
      </c>
      <c r="C400" s="4">
        <v>44563</v>
      </c>
      <c r="D400" s="5">
        <v>35778</v>
      </c>
      <c r="E400" s="5">
        <v>58040</v>
      </c>
      <c r="F400" s="5">
        <v>1.47</v>
      </c>
      <c r="G400" s="5">
        <v>16.73</v>
      </c>
      <c r="H400" s="27">
        <f>Table1[[#This Row],[Total Yield in Wh]]*0.001*0.1</f>
        <v>3.5777999999999999</v>
      </c>
      <c r="I400" s="5">
        <v>27.13</v>
      </c>
      <c r="J400" s="5">
        <f>(Table1[[#This Row],[Total Yield in Wh]]-Table1[[#This Row],[Target Yield Wh]])/Table1[[#This Row],[Target Yield Wh]] * 100</f>
        <v>-38.356305995864922</v>
      </c>
      <c r="K400" s="5">
        <f>SUM(Table1[[#This Row],[Total Yield in Wh]]-Table1[[#This Row],[Target Yield Wh]])</f>
        <v>-22262</v>
      </c>
      <c r="L400" s="5">
        <f>Table1[[#This Row],[Total Yield in Wh]]*0.001*0.1</f>
        <v>3.5777999999999999</v>
      </c>
      <c r="M400" s="5">
        <f t="shared" ref="M400:M463" ca="1" si="7">M400</f>
        <v>0</v>
      </c>
    </row>
    <row r="401" spans="1:13">
      <c r="A401" s="5">
        <v>2022</v>
      </c>
      <c r="B401" s="5">
        <v>1</v>
      </c>
      <c r="C401" s="4">
        <v>44564</v>
      </c>
      <c r="D401" s="5">
        <v>57847</v>
      </c>
      <c r="E401" s="5">
        <v>58040</v>
      </c>
      <c r="F401" s="5">
        <v>2.37</v>
      </c>
      <c r="G401" s="5">
        <v>27.04</v>
      </c>
      <c r="H401" s="27">
        <f>Table1[[#This Row],[Total Yield in Wh]]*0.001*0.1</f>
        <v>5.7847000000000008</v>
      </c>
      <c r="I401" s="5">
        <v>27.13</v>
      </c>
      <c r="J401" s="5">
        <f>(Table1[[#This Row],[Total Yield in Wh]]-Table1[[#This Row],[Target Yield Wh]])/Table1[[#This Row],[Target Yield Wh]] * 100</f>
        <v>-0.33252929014472776</v>
      </c>
      <c r="K401" s="5">
        <f>SUM(Table1[[#This Row],[Total Yield in Wh]]-Table1[[#This Row],[Target Yield Wh]])</f>
        <v>-193</v>
      </c>
      <c r="L401" s="5">
        <f>Table1[[#This Row],[Total Yield in Wh]]*0.001*0.1</f>
        <v>5.7847000000000008</v>
      </c>
      <c r="M401" s="5">
        <f t="shared" ca="1" si="7"/>
        <v>0</v>
      </c>
    </row>
    <row r="402" spans="1:13">
      <c r="A402" s="5">
        <v>2022</v>
      </c>
      <c r="B402" s="5">
        <v>1</v>
      </c>
      <c r="C402" s="4">
        <v>44565</v>
      </c>
      <c r="D402" s="5">
        <v>30174</v>
      </c>
      <c r="E402" s="5">
        <v>58040</v>
      </c>
      <c r="F402" s="5">
        <v>1.24</v>
      </c>
      <c r="G402" s="5">
        <v>14.11</v>
      </c>
      <c r="H402" s="27">
        <f>Table1[[#This Row],[Total Yield in Wh]]*0.001*0.1</f>
        <v>3.0174000000000003</v>
      </c>
      <c r="I402" s="5">
        <v>27.13</v>
      </c>
      <c r="J402" s="5">
        <f>(Table1[[#This Row],[Total Yield in Wh]]-Table1[[#This Row],[Target Yield Wh]])/Table1[[#This Row],[Target Yield Wh]] * 100</f>
        <v>-48.011716057891107</v>
      </c>
      <c r="K402" s="5">
        <f>SUM(Table1[[#This Row],[Total Yield in Wh]]-Table1[[#This Row],[Target Yield Wh]])</f>
        <v>-27866</v>
      </c>
      <c r="L402" s="5">
        <f>Table1[[#This Row],[Total Yield in Wh]]*0.001*0.1</f>
        <v>3.0174000000000003</v>
      </c>
      <c r="M402" s="5">
        <f t="shared" ca="1" si="7"/>
        <v>0</v>
      </c>
    </row>
    <row r="403" spans="1:13">
      <c r="A403" s="5">
        <v>2022</v>
      </c>
      <c r="B403" s="5">
        <v>1</v>
      </c>
      <c r="C403" s="4">
        <v>44566</v>
      </c>
      <c r="D403" s="5">
        <v>20884</v>
      </c>
      <c r="E403" s="5">
        <v>58040</v>
      </c>
      <c r="F403" s="5">
        <v>0.86</v>
      </c>
      <c r="G403" s="5">
        <v>9.76</v>
      </c>
      <c r="H403" s="27">
        <f>Table1[[#This Row],[Total Yield in Wh]]*0.001*0.1</f>
        <v>2.0884</v>
      </c>
      <c r="I403" s="5">
        <v>27.13</v>
      </c>
      <c r="J403" s="5">
        <f>(Table1[[#This Row],[Total Yield in Wh]]-Table1[[#This Row],[Target Yield Wh]])/Table1[[#This Row],[Target Yield Wh]] * 100</f>
        <v>-64.017918676774642</v>
      </c>
      <c r="K403" s="5">
        <f>SUM(Table1[[#This Row],[Total Yield in Wh]]-Table1[[#This Row],[Target Yield Wh]])</f>
        <v>-37156</v>
      </c>
      <c r="L403" s="5">
        <f>Table1[[#This Row],[Total Yield in Wh]]*0.001*0.1</f>
        <v>2.0884</v>
      </c>
      <c r="M403" s="5">
        <f t="shared" ca="1" si="7"/>
        <v>0</v>
      </c>
    </row>
    <row r="404" spans="1:13">
      <c r="A404" s="5">
        <v>2022</v>
      </c>
      <c r="B404" s="5">
        <v>1</v>
      </c>
      <c r="C404" s="4">
        <v>44567</v>
      </c>
      <c r="D404" s="5">
        <v>39967</v>
      </c>
      <c r="E404" s="5">
        <v>58040</v>
      </c>
      <c r="F404" s="5">
        <v>1.64</v>
      </c>
      <c r="G404" s="5">
        <v>18.68</v>
      </c>
      <c r="H404" s="27">
        <f>Table1[[#This Row],[Total Yield in Wh]]*0.001*0.1</f>
        <v>3.9967000000000001</v>
      </c>
      <c r="I404" s="5">
        <v>27.13</v>
      </c>
      <c r="J404" s="5">
        <f>(Table1[[#This Row],[Total Yield in Wh]]-Table1[[#This Row],[Target Yield Wh]])/Table1[[#This Row],[Target Yield Wh]] * 100</f>
        <v>-31.138869745003444</v>
      </c>
      <c r="K404" s="5">
        <f>SUM(Table1[[#This Row],[Total Yield in Wh]]-Table1[[#This Row],[Target Yield Wh]])</f>
        <v>-18073</v>
      </c>
      <c r="L404" s="5">
        <f>Table1[[#This Row],[Total Yield in Wh]]*0.001*0.1</f>
        <v>3.9967000000000001</v>
      </c>
      <c r="M404" s="5">
        <f t="shared" ca="1" si="7"/>
        <v>0</v>
      </c>
    </row>
    <row r="405" spans="1:13">
      <c r="A405" s="5">
        <v>2022</v>
      </c>
      <c r="B405" s="5">
        <v>1</v>
      </c>
      <c r="C405" s="4">
        <v>44568</v>
      </c>
      <c r="D405" s="5">
        <v>62730</v>
      </c>
      <c r="E405" s="5">
        <v>58040</v>
      </c>
      <c r="F405" s="5">
        <v>2.57</v>
      </c>
      <c r="G405" s="5">
        <v>29.33</v>
      </c>
      <c r="H405" s="27">
        <f>Table1[[#This Row],[Total Yield in Wh]]*0.001*0.1</f>
        <v>6.2730000000000006</v>
      </c>
      <c r="I405" s="5">
        <v>27.13</v>
      </c>
      <c r="J405" s="5">
        <f>(Table1[[#This Row],[Total Yield in Wh]]-Table1[[#This Row],[Target Yield Wh]])/Table1[[#This Row],[Target Yield Wh]] * 100</f>
        <v>8.0806340454858727</v>
      </c>
      <c r="K405" s="5">
        <f>SUM(Table1[[#This Row],[Total Yield in Wh]]-Table1[[#This Row],[Target Yield Wh]])</f>
        <v>4690</v>
      </c>
      <c r="L405" s="5">
        <f>Table1[[#This Row],[Total Yield in Wh]]*0.001*0.1</f>
        <v>6.2730000000000006</v>
      </c>
      <c r="M405" s="5">
        <f t="shared" ca="1" si="7"/>
        <v>0</v>
      </c>
    </row>
    <row r="406" spans="1:13">
      <c r="A406" s="5">
        <v>2022</v>
      </c>
      <c r="B406" s="5">
        <v>1</v>
      </c>
      <c r="C406" s="4">
        <v>44569</v>
      </c>
      <c r="D406" s="5">
        <v>21268</v>
      </c>
      <c r="E406" s="5">
        <v>58040</v>
      </c>
      <c r="F406" s="5">
        <v>0.87</v>
      </c>
      <c r="G406" s="5">
        <v>9.94</v>
      </c>
      <c r="H406" s="27">
        <f>Table1[[#This Row],[Total Yield in Wh]]*0.001*0.1</f>
        <v>2.1268000000000002</v>
      </c>
      <c r="I406" s="5">
        <v>27.13</v>
      </c>
      <c r="J406" s="5">
        <f>(Table1[[#This Row],[Total Yield in Wh]]-Table1[[#This Row],[Target Yield Wh]])/Table1[[#This Row],[Target Yield Wh]] * 100</f>
        <v>-63.356305995864929</v>
      </c>
      <c r="K406" s="5">
        <f>SUM(Table1[[#This Row],[Total Yield in Wh]]-Table1[[#This Row],[Target Yield Wh]])</f>
        <v>-36772</v>
      </c>
      <c r="L406" s="5">
        <f>Table1[[#This Row],[Total Yield in Wh]]*0.001*0.1</f>
        <v>2.1268000000000002</v>
      </c>
      <c r="M406" s="5">
        <f t="shared" ca="1" si="7"/>
        <v>0</v>
      </c>
    </row>
    <row r="407" spans="1:13">
      <c r="A407" s="5">
        <v>2022</v>
      </c>
      <c r="B407" s="5">
        <v>1</v>
      </c>
      <c r="C407" s="4">
        <v>44570</v>
      </c>
      <c r="D407" s="5">
        <v>69802</v>
      </c>
      <c r="E407" s="5">
        <v>58040</v>
      </c>
      <c r="F407" s="5">
        <v>2.86</v>
      </c>
      <c r="G407" s="5">
        <v>32.630000000000003</v>
      </c>
      <c r="H407" s="27">
        <f>Table1[[#This Row],[Total Yield in Wh]]*0.001*0.1</f>
        <v>6.9802000000000008</v>
      </c>
      <c r="I407" s="5">
        <v>27.13</v>
      </c>
      <c r="J407" s="5">
        <f>(Table1[[#This Row],[Total Yield in Wh]]-Table1[[#This Row],[Target Yield Wh]])/Table1[[#This Row],[Target Yield Wh]] * 100</f>
        <v>20.265334252239832</v>
      </c>
      <c r="K407" s="5">
        <f>SUM(Table1[[#This Row],[Total Yield in Wh]]-Table1[[#This Row],[Target Yield Wh]])</f>
        <v>11762</v>
      </c>
      <c r="L407" s="5">
        <f>Table1[[#This Row],[Total Yield in Wh]]*0.001*0.1</f>
        <v>6.9802000000000008</v>
      </c>
      <c r="M407" s="5">
        <f t="shared" ca="1" si="7"/>
        <v>0</v>
      </c>
    </row>
    <row r="408" spans="1:13">
      <c r="A408" s="5">
        <v>2022</v>
      </c>
      <c r="B408" s="5">
        <v>1</v>
      </c>
      <c r="C408" s="4">
        <v>44571</v>
      </c>
      <c r="D408" s="5">
        <v>70827</v>
      </c>
      <c r="E408" s="5">
        <v>58040</v>
      </c>
      <c r="F408" s="5">
        <v>2.9</v>
      </c>
      <c r="G408" s="5">
        <v>33.11</v>
      </c>
      <c r="H408" s="27">
        <f>Table1[[#This Row],[Total Yield in Wh]]*0.001*0.1</f>
        <v>7.0827</v>
      </c>
      <c r="I408" s="5">
        <v>27.13</v>
      </c>
      <c r="J408" s="5">
        <f>(Table1[[#This Row],[Total Yield in Wh]]-Table1[[#This Row],[Target Yield Wh]])/Table1[[#This Row],[Target Yield Wh]] * 100</f>
        <v>22.031357684355619</v>
      </c>
      <c r="K408" s="5">
        <f>SUM(Table1[[#This Row],[Total Yield in Wh]]-Table1[[#This Row],[Target Yield Wh]])</f>
        <v>12787</v>
      </c>
      <c r="L408" s="5">
        <f>Table1[[#This Row],[Total Yield in Wh]]*0.001*0.1</f>
        <v>7.0827</v>
      </c>
      <c r="M408" s="5">
        <f t="shared" ca="1" si="7"/>
        <v>0</v>
      </c>
    </row>
    <row r="409" spans="1:13">
      <c r="A409" s="5">
        <v>2022</v>
      </c>
      <c r="B409" s="5">
        <v>1</v>
      </c>
      <c r="C409" s="4">
        <v>44572</v>
      </c>
      <c r="D409" s="5">
        <v>66100</v>
      </c>
      <c r="E409" s="5">
        <v>58040</v>
      </c>
      <c r="F409" s="5">
        <v>2.71</v>
      </c>
      <c r="G409" s="5">
        <v>30.9</v>
      </c>
      <c r="H409" s="27">
        <f>Table1[[#This Row],[Total Yield in Wh]]*0.001*0.1</f>
        <v>6.6099999999999994</v>
      </c>
      <c r="I409" s="5">
        <v>27.13</v>
      </c>
      <c r="J409" s="5">
        <f>(Table1[[#This Row],[Total Yield in Wh]]-Table1[[#This Row],[Target Yield Wh]])/Table1[[#This Row],[Target Yield Wh]] * 100</f>
        <v>13.886974500344589</v>
      </c>
      <c r="K409" s="5">
        <f>SUM(Table1[[#This Row],[Total Yield in Wh]]-Table1[[#This Row],[Target Yield Wh]])</f>
        <v>8060</v>
      </c>
      <c r="L409" s="5">
        <f>Table1[[#This Row],[Total Yield in Wh]]*0.001*0.1</f>
        <v>6.6099999999999994</v>
      </c>
      <c r="M409" s="5">
        <f t="shared" ca="1" si="7"/>
        <v>0</v>
      </c>
    </row>
    <row r="410" spans="1:13">
      <c r="A410" s="5">
        <v>2022</v>
      </c>
      <c r="B410" s="5">
        <v>1</v>
      </c>
      <c r="C410" s="4">
        <v>44573</v>
      </c>
      <c r="D410" s="5">
        <v>44266</v>
      </c>
      <c r="E410" s="5">
        <v>58040</v>
      </c>
      <c r="F410" s="5">
        <v>1.81</v>
      </c>
      <c r="G410" s="5">
        <v>20.69</v>
      </c>
      <c r="H410" s="27">
        <f>Table1[[#This Row],[Total Yield in Wh]]*0.001*0.1</f>
        <v>4.4265999999999996</v>
      </c>
      <c r="I410" s="5">
        <v>27.13</v>
      </c>
      <c r="J410" s="5">
        <f>(Table1[[#This Row],[Total Yield in Wh]]-Table1[[#This Row],[Target Yield Wh]])/Table1[[#This Row],[Target Yield Wh]] * 100</f>
        <v>-23.731909028256375</v>
      </c>
      <c r="K410" s="5">
        <f>SUM(Table1[[#This Row],[Total Yield in Wh]]-Table1[[#This Row],[Target Yield Wh]])</f>
        <v>-13774</v>
      </c>
      <c r="L410" s="5">
        <f>Table1[[#This Row],[Total Yield in Wh]]*0.001*0.1</f>
        <v>4.4265999999999996</v>
      </c>
      <c r="M410" s="5">
        <f t="shared" ca="1" si="7"/>
        <v>0</v>
      </c>
    </row>
    <row r="411" spans="1:13">
      <c r="A411" s="5">
        <v>2022</v>
      </c>
      <c r="B411" s="5">
        <v>1</v>
      </c>
      <c r="C411" s="4">
        <v>44574</v>
      </c>
      <c r="D411" s="5">
        <v>70648</v>
      </c>
      <c r="E411" s="5">
        <v>58040</v>
      </c>
      <c r="F411" s="5">
        <v>2.89</v>
      </c>
      <c r="G411" s="5">
        <v>33.03</v>
      </c>
      <c r="H411" s="27">
        <f>Table1[[#This Row],[Total Yield in Wh]]*0.001*0.1</f>
        <v>7.0648</v>
      </c>
      <c r="I411" s="5">
        <v>27.13</v>
      </c>
      <c r="J411" s="5">
        <f>(Table1[[#This Row],[Total Yield in Wh]]-Table1[[#This Row],[Target Yield Wh]])/Table1[[#This Row],[Target Yield Wh]] * 100</f>
        <v>21.722949689869058</v>
      </c>
      <c r="K411" s="5">
        <f>SUM(Table1[[#This Row],[Total Yield in Wh]]-Table1[[#This Row],[Target Yield Wh]])</f>
        <v>12608</v>
      </c>
      <c r="L411" s="5">
        <f>Table1[[#This Row],[Total Yield in Wh]]*0.001*0.1</f>
        <v>7.0648</v>
      </c>
      <c r="M411" s="5">
        <f t="shared" ca="1" si="7"/>
        <v>0</v>
      </c>
    </row>
    <row r="412" spans="1:13">
      <c r="A412" s="5">
        <v>2022</v>
      </c>
      <c r="B412" s="5">
        <v>1</v>
      </c>
      <c r="C412" s="4">
        <v>44575</v>
      </c>
      <c r="D412" s="5">
        <v>12614</v>
      </c>
      <c r="E412" s="5">
        <v>58040</v>
      </c>
      <c r="F412" s="5">
        <v>0.52</v>
      </c>
      <c r="G412" s="5">
        <v>5.9</v>
      </c>
      <c r="H412" s="27">
        <f>Table1[[#This Row],[Total Yield in Wh]]*0.001*0.1</f>
        <v>1.2614000000000001</v>
      </c>
      <c r="I412" s="5">
        <v>27.13</v>
      </c>
      <c r="J412" s="5">
        <f>(Table1[[#This Row],[Total Yield in Wh]]-Table1[[#This Row],[Target Yield Wh]])/Table1[[#This Row],[Target Yield Wh]] * 100</f>
        <v>-78.266712611991736</v>
      </c>
      <c r="K412" s="5">
        <f>SUM(Table1[[#This Row],[Total Yield in Wh]]-Table1[[#This Row],[Target Yield Wh]])</f>
        <v>-45426</v>
      </c>
      <c r="L412" s="5">
        <f>Table1[[#This Row],[Total Yield in Wh]]*0.001*0.1</f>
        <v>1.2614000000000001</v>
      </c>
      <c r="M412" s="5">
        <f t="shared" ca="1" si="7"/>
        <v>0</v>
      </c>
    </row>
    <row r="413" spans="1:13">
      <c r="A413" s="5">
        <v>2022</v>
      </c>
      <c r="B413" s="5">
        <v>1</v>
      </c>
      <c r="C413" s="4">
        <v>44576</v>
      </c>
      <c r="D413" s="5">
        <v>99488</v>
      </c>
      <c r="E413" s="5">
        <v>58040</v>
      </c>
      <c r="F413" s="5">
        <v>4.07</v>
      </c>
      <c r="G413" s="5">
        <v>46.51</v>
      </c>
      <c r="H413" s="27">
        <f>Table1[[#This Row],[Total Yield in Wh]]*0.001*0.1</f>
        <v>9.9488000000000003</v>
      </c>
      <c r="I413" s="5">
        <v>27.13</v>
      </c>
      <c r="J413" s="5">
        <f>(Table1[[#This Row],[Total Yield in Wh]]-Table1[[#This Row],[Target Yield Wh]])/Table1[[#This Row],[Target Yield Wh]] * 100</f>
        <v>71.412818745692633</v>
      </c>
      <c r="K413" s="5">
        <f>SUM(Table1[[#This Row],[Total Yield in Wh]]-Table1[[#This Row],[Target Yield Wh]])</f>
        <v>41448</v>
      </c>
      <c r="L413" s="5">
        <f>Table1[[#This Row],[Total Yield in Wh]]*0.001*0.1</f>
        <v>9.9488000000000003</v>
      </c>
      <c r="M413" s="5">
        <f t="shared" ca="1" si="7"/>
        <v>0</v>
      </c>
    </row>
    <row r="414" spans="1:13">
      <c r="A414" s="5">
        <v>2022</v>
      </c>
      <c r="B414" s="5">
        <v>1</v>
      </c>
      <c r="C414" s="4">
        <v>44577</v>
      </c>
      <c r="D414" s="5">
        <v>44783</v>
      </c>
      <c r="E414" s="5">
        <v>58040</v>
      </c>
      <c r="F414" s="5">
        <v>1.83</v>
      </c>
      <c r="G414" s="5">
        <v>20.94</v>
      </c>
      <c r="H414" s="27">
        <f>Table1[[#This Row],[Total Yield in Wh]]*0.001*0.1</f>
        <v>4.4782999999999999</v>
      </c>
      <c r="I414" s="5">
        <v>27.13</v>
      </c>
      <c r="J414" s="5">
        <f>(Table1[[#This Row],[Total Yield in Wh]]-Table1[[#This Row],[Target Yield Wh]])/Table1[[#This Row],[Target Yield Wh]] * 100</f>
        <v>-22.84114403859407</v>
      </c>
      <c r="K414" s="5">
        <f>SUM(Table1[[#This Row],[Total Yield in Wh]]-Table1[[#This Row],[Target Yield Wh]])</f>
        <v>-13257</v>
      </c>
      <c r="L414" s="5">
        <f>Table1[[#This Row],[Total Yield in Wh]]*0.001*0.1</f>
        <v>4.4782999999999999</v>
      </c>
      <c r="M414" s="5">
        <f t="shared" ca="1" si="7"/>
        <v>0</v>
      </c>
    </row>
    <row r="415" spans="1:13">
      <c r="A415" s="5">
        <v>2022</v>
      </c>
      <c r="B415" s="5">
        <v>1</v>
      </c>
      <c r="C415" s="4">
        <v>44578</v>
      </c>
      <c r="D415" s="5">
        <v>71277</v>
      </c>
      <c r="E415" s="5">
        <v>58040</v>
      </c>
      <c r="F415" s="5">
        <v>2.92</v>
      </c>
      <c r="G415" s="5">
        <v>33.32</v>
      </c>
      <c r="H415" s="27">
        <f>Table1[[#This Row],[Total Yield in Wh]]*0.001*0.1</f>
        <v>7.1277000000000008</v>
      </c>
      <c r="I415" s="5">
        <v>27.13</v>
      </c>
      <c r="J415" s="5">
        <f>(Table1[[#This Row],[Total Yield in Wh]]-Table1[[#This Row],[Target Yield Wh]])/Table1[[#This Row],[Target Yield Wh]] * 100</f>
        <v>22.806685044796694</v>
      </c>
      <c r="K415" s="5">
        <f>SUM(Table1[[#This Row],[Total Yield in Wh]]-Table1[[#This Row],[Target Yield Wh]])</f>
        <v>13237</v>
      </c>
      <c r="L415" s="5">
        <f>Table1[[#This Row],[Total Yield in Wh]]*0.001*0.1</f>
        <v>7.1277000000000008</v>
      </c>
      <c r="M415" s="5">
        <f t="shared" ca="1" si="7"/>
        <v>0</v>
      </c>
    </row>
    <row r="416" spans="1:13">
      <c r="A416" s="5">
        <v>2022</v>
      </c>
      <c r="B416" s="5">
        <v>1</v>
      </c>
      <c r="C416" s="4">
        <v>44579</v>
      </c>
      <c r="D416" s="5">
        <v>80681</v>
      </c>
      <c r="E416" s="5">
        <v>58040</v>
      </c>
      <c r="F416" s="5">
        <v>3.3</v>
      </c>
      <c r="G416" s="5">
        <v>37.72</v>
      </c>
      <c r="H416" s="27">
        <f>Table1[[#This Row],[Total Yield in Wh]]*0.001*0.1</f>
        <v>8.0680999999999994</v>
      </c>
      <c r="I416" s="5">
        <v>27.13</v>
      </c>
      <c r="J416" s="5">
        <f>(Table1[[#This Row],[Total Yield in Wh]]-Table1[[#This Row],[Target Yield Wh]])/Table1[[#This Row],[Target Yield Wh]] * 100</f>
        <v>39.009303928325295</v>
      </c>
      <c r="K416" s="5">
        <f>SUM(Table1[[#This Row],[Total Yield in Wh]]-Table1[[#This Row],[Target Yield Wh]])</f>
        <v>22641</v>
      </c>
      <c r="L416" s="5">
        <f>Table1[[#This Row],[Total Yield in Wh]]*0.001*0.1</f>
        <v>8.0680999999999994</v>
      </c>
      <c r="M416" s="5">
        <f t="shared" ca="1" si="7"/>
        <v>0</v>
      </c>
    </row>
    <row r="417" spans="1:13">
      <c r="A417" s="5">
        <v>2022</v>
      </c>
      <c r="B417" s="5">
        <v>1</v>
      </c>
      <c r="C417" s="4">
        <v>44580</v>
      </c>
      <c r="D417" s="5">
        <v>133122</v>
      </c>
      <c r="E417" s="5">
        <v>58040</v>
      </c>
      <c r="F417" s="5">
        <v>5.45</v>
      </c>
      <c r="G417" s="5">
        <v>62.23</v>
      </c>
      <c r="H417" s="27">
        <f>Table1[[#This Row],[Total Yield in Wh]]*0.001*0.1</f>
        <v>13.312200000000002</v>
      </c>
      <c r="I417" s="5">
        <v>27.13</v>
      </c>
      <c r="J417" s="5">
        <f>(Table1[[#This Row],[Total Yield in Wh]]-Table1[[#This Row],[Target Yield Wh]])/Table1[[#This Row],[Target Yield Wh]] * 100</f>
        <v>129.36250861474846</v>
      </c>
      <c r="K417" s="5">
        <f>SUM(Table1[[#This Row],[Total Yield in Wh]]-Table1[[#This Row],[Target Yield Wh]])</f>
        <v>75082</v>
      </c>
      <c r="L417" s="5">
        <f>Table1[[#This Row],[Total Yield in Wh]]*0.001*0.1</f>
        <v>13.312200000000002</v>
      </c>
      <c r="M417" s="5">
        <f t="shared" ca="1" si="7"/>
        <v>0</v>
      </c>
    </row>
    <row r="418" spans="1:13">
      <c r="A418" s="5">
        <v>2022</v>
      </c>
      <c r="B418" s="5">
        <v>1</v>
      </c>
      <c r="C418" s="4">
        <v>44581</v>
      </c>
      <c r="D418" s="5">
        <v>137612</v>
      </c>
      <c r="E418" s="5">
        <v>58040</v>
      </c>
      <c r="F418" s="5">
        <v>5.64</v>
      </c>
      <c r="G418" s="5">
        <v>64.33</v>
      </c>
      <c r="H418" s="27">
        <f>Table1[[#This Row],[Total Yield in Wh]]*0.001*0.1</f>
        <v>13.761200000000001</v>
      </c>
      <c r="I418" s="5">
        <v>27.13</v>
      </c>
      <c r="J418" s="5">
        <f>(Table1[[#This Row],[Total Yield in Wh]]-Table1[[#This Row],[Target Yield Wh]])/Table1[[#This Row],[Target Yield Wh]] * 100</f>
        <v>137.09855272226051</v>
      </c>
      <c r="K418" s="5">
        <f>SUM(Table1[[#This Row],[Total Yield in Wh]]-Table1[[#This Row],[Target Yield Wh]])</f>
        <v>79572</v>
      </c>
      <c r="L418" s="5">
        <f>Table1[[#This Row],[Total Yield in Wh]]*0.001*0.1</f>
        <v>13.761200000000001</v>
      </c>
      <c r="M418" s="5">
        <f t="shared" ca="1" si="7"/>
        <v>0</v>
      </c>
    </row>
    <row r="419" spans="1:13">
      <c r="A419" s="5">
        <v>2022</v>
      </c>
      <c r="B419" s="5">
        <v>1</v>
      </c>
      <c r="C419" s="4">
        <v>44582</v>
      </c>
      <c r="D419" s="5">
        <v>138906</v>
      </c>
      <c r="E419" s="5">
        <v>58040</v>
      </c>
      <c r="F419" s="5">
        <v>5.69</v>
      </c>
      <c r="G419" s="5">
        <v>64.94</v>
      </c>
      <c r="H419" s="27">
        <f>Table1[[#This Row],[Total Yield in Wh]]*0.001*0.1</f>
        <v>13.890600000000001</v>
      </c>
      <c r="I419" s="5">
        <v>27.13</v>
      </c>
      <c r="J419" s="5">
        <f>(Table1[[#This Row],[Total Yield in Wh]]-Table1[[#This Row],[Target Yield Wh]])/Table1[[#This Row],[Target Yield Wh]] * 100</f>
        <v>139.32804962095108</v>
      </c>
      <c r="K419" s="5">
        <f>SUM(Table1[[#This Row],[Total Yield in Wh]]-Table1[[#This Row],[Target Yield Wh]])</f>
        <v>80866</v>
      </c>
      <c r="L419" s="5">
        <f>Table1[[#This Row],[Total Yield in Wh]]*0.001*0.1</f>
        <v>13.890600000000001</v>
      </c>
      <c r="M419" s="5">
        <f t="shared" ca="1" si="7"/>
        <v>0</v>
      </c>
    </row>
    <row r="420" spans="1:13">
      <c r="A420" s="5">
        <v>2022</v>
      </c>
      <c r="B420" s="5">
        <v>1</v>
      </c>
      <c r="C420" s="4">
        <v>44583</v>
      </c>
      <c r="D420" s="5">
        <v>112870</v>
      </c>
      <c r="E420" s="5">
        <v>58040</v>
      </c>
      <c r="F420" s="5">
        <v>4.62</v>
      </c>
      <c r="G420" s="5">
        <v>52.77</v>
      </c>
      <c r="H420" s="27">
        <f>Table1[[#This Row],[Total Yield in Wh]]*0.001*0.1</f>
        <v>11.287000000000001</v>
      </c>
      <c r="I420" s="5">
        <v>27.13</v>
      </c>
      <c r="J420" s="5">
        <f>(Table1[[#This Row],[Total Yield in Wh]]-Table1[[#This Row],[Target Yield Wh]])/Table1[[#This Row],[Target Yield Wh]] * 100</f>
        <v>94.469331495520322</v>
      </c>
      <c r="K420" s="5">
        <f>SUM(Table1[[#This Row],[Total Yield in Wh]]-Table1[[#This Row],[Target Yield Wh]])</f>
        <v>54830</v>
      </c>
      <c r="L420" s="5">
        <f>Table1[[#This Row],[Total Yield in Wh]]*0.001*0.1</f>
        <v>11.287000000000001</v>
      </c>
      <c r="M420" s="5">
        <f t="shared" ca="1" si="7"/>
        <v>0</v>
      </c>
    </row>
    <row r="421" spans="1:13">
      <c r="A421" s="5">
        <v>2022</v>
      </c>
      <c r="B421" s="5">
        <v>1</v>
      </c>
      <c r="C421" s="4">
        <v>44584</v>
      </c>
      <c r="D421" s="5">
        <v>114157</v>
      </c>
      <c r="E421" s="5">
        <v>58040</v>
      </c>
      <c r="F421" s="5">
        <v>4.67</v>
      </c>
      <c r="G421" s="5">
        <v>53.37</v>
      </c>
      <c r="H421" s="27">
        <f>Table1[[#This Row],[Total Yield in Wh]]*0.001*0.1</f>
        <v>11.415700000000001</v>
      </c>
      <c r="I421" s="5">
        <v>27.13</v>
      </c>
      <c r="J421" s="5">
        <f>(Table1[[#This Row],[Total Yield in Wh]]-Table1[[#This Row],[Target Yield Wh]])/Table1[[#This Row],[Target Yield Wh]] * 100</f>
        <v>96.686767746381804</v>
      </c>
      <c r="K421" s="5">
        <f>SUM(Table1[[#This Row],[Total Yield in Wh]]-Table1[[#This Row],[Target Yield Wh]])</f>
        <v>56117</v>
      </c>
      <c r="L421" s="5">
        <f>Table1[[#This Row],[Total Yield in Wh]]*0.001*0.1</f>
        <v>11.415700000000001</v>
      </c>
      <c r="M421" s="5">
        <f t="shared" ca="1" si="7"/>
        <v>0</v>
      </c>
    </row>
    <row r="422" spans="1:13">
      <c r="A422" s="5">
        <v>2022</v>
      </c>
      <c r="B422" s="5">
        <v>1</v>
      </c>
      <c r="C422" s="4">
        <v>44585</v>
      </c>
      <c r="D422" s="5">
        <v>16849</v>
      </c>
      <c r="E422" s="5">
        <v>58040</v>
      </c>
      <c r="F422" s="5">
        <v>0.69</v>
      </c>
      <c r="G422" s="5">
        <v>7.88</v>
      </c>
      <c r="H422" s="27">
        <f>Table1[[#This Row],[Total Yield in Wh]]*0.001*0.1</f>
        <v>1.6849000000000001</v>
      </c>
      <c r="I422" s="5">
        <v>27.13</v>
      </c>
      <c r="J422" s="5">
        <f>(Table1[[#This Row],[Total Yield in Wh]]-Table1[[#This Row],[Target Yield Wh]])/Table1[[#This Row],[Target Yield Wh]] * 100</f>
        <v>-70.970020675396285</v>
      </c>
      <c r="K422" s="5">
        <f>SUM(Table1[[#This Row],[Total Yield in Wh]]-Table1[[#This Row],[Target Yield Wh]])</f>
        <v>-41191</v>
      </c>
      <c r="L422" s="5">
        <f>Table1[[#This Row],[Total Yield in Wh]]*0.001*0.1</f>
        <v>1.6849000000000001</v>
      </c>
      <c r="M422" s="5">
        <f t="shared" ca="1" si="7"/>
        <v>0</v>
      </c>
    </row>
    <row r="423" spans="1:13">
      <c r="A423" s="5">
        <v>2022</v>
      </c>
      <c r="B423" s="5">
        <v>1</v>
      </c>
      <c r="C423" s="4">
        <v>44586</v>
      </c>
      <c r="D423" s="5">
        <v>81054</v>
      </c>
      <c r="E423" s="5">
        <v>58040</v>
      </c>
      <c r="F423" s="5">
        <v>3.32</v>
      </c>
      <c r="G423" s="5">
        <v>37.89</v>
      </c>
      <c r="H423" s="27">
        <f>Table1[[#This Row],[Total Yield in Wh]]*0.001*0.1</f>
        <v>8.1054000000000013</v>
      </c>
      <c r="I423" s="5">
        <v>27.13</v>
      </c>
      <c r="J423" s="5">
        <f>(Table1[[#This Row],[Total Yield in Wh]]-Table1[[#This Row],[Target Yield Wh]])/Table1[[#This Row],[Target Yield Wh]] * 100</f>
        <v>39.651964162646451</v>
      </c>
      <c r="K423" s="5">
        <f>SUM(Table1[[#This Row],[Total Yield in Wh]]-Table1[[#This Row],[Target Yield Wh]])</f>
        <v>23014</v>
      </c>
      <c r="L423" s="5">
        <f>Table1[[#This Row],[Total Yield in Wh]]*0.001*0.1</f>
        <v>8.1054000000000013</v>
      </c>
      <c r="M423" s="5">
        <f t="shared" ca="1" si="7"/>
        <v>0</v>
      </c>
    </row>
    <row r="424" spans="1:13">
      <c r="A424" s="5">
        <v>2022</v>
      </c>
      <c r="B424" s="5">
        <v>1</v>
      </c>
      <c r="C424" s="4">
        <v>44587</v>
      </c>
      <c r="D424" s="5">
        <v>91245</v>
      </c>
      <c r="E424" s="5">
        <v>58040</v>
      </c>
      <c r="F424" s="5">
        <v>3.74</v>
      </c>
      <c r="G424" s="5">
        <v>42.66</v>
      </c>
      <c r="H424" s="27">
        <f>Table1[[#This Row],[Total Yield in Wh]]*0.001*0.1</f>
        <v>9.1245000000000012</v>
      </c>
      <c r="I424" s="5">
        <v>27.13</v>
      </c>
      <c r="J424" s="5">
        <f>(Table1[[#This Row],[Total Yield in Wh]]-Table1[[#This Row],[Target Yield Wh]])/Table1[[#This Row],[Target Yield Wh]] * 100</f>
        <v>57.210544452101999</v>
      </c>
      <c r="K424" s="5">
        <f>SUM(Table1[[#This Row],[Total Yield in Wh]]-Table1[[#This Row],[Target Yield Wh]])</f>
        <v>33205</v>
      </c>
      <c r="L424" s="5">
        <f>Table1[[#This Row],[Total Yield in Wh]]*0.001*0.1</f>
        <v>9.1245000000000012</v>
      </c>
      <c r="M424" s="5">
        <f t="shared" ca="1" si="7"/>
        <v>0</v>
      </c>
    </row>
    <row r="425" spans="1:13">
      <c r="A425" s="5">
        <v>2022</v>
      </c>
      <c r="B425" s="5">
        <v>1</v>
      </c>
      <c r="C425" s="4">
        <v>44588</v>
      </c>
      <c r="D425" s="5">
        <v>45475</v>
      </c>
      <c r="E425" s="5">
        <v>58040</v>
      </c>
      <c r="F425" s="5">
        <v>1.86</v>
      </c>
      <c r="G425" s="5">
        <v>21.26</v>
      </c>
      <c r="H425" s="27">
        <f>Table1[[#This Row],[Total Yield in Wh]]*0.001*0.1</f>
        <v>4.5475000000000003</v>
      </c>
      <c r="I425" s="5">
        <v>27.13</v>
      </c>
      <c r="J425" s="5">
        <f>(Table1[[#This Row],[Total Yield in Wh]]-Table1[[#This Row],[Target Yield Wh]])/Table1[[#This Row],[Target Yield Wh]] * 100</f>
        <v>-21.648862853204687</v>
      </c>
      <c r="K425" s="5">
        <f>SUM(Table1[[#This Row],[Total Yield in Wh]]-Table1[[#This Row],[Target Yield Wh]])</f>
        <v>-12565</v>
      </c>
      <c r="L425" s="5">
        <f>Table1[[#This Row],[Total Yield in Wh]]*0.001*0.1</f>
        <v>4.5475000000000003</v>
      </c>
      <c r="M425" s="5">
        <f t="shared" ca="1" si="7"/>
        <v>0</v>
      </c>
    </row>
    <row r="426" spans="1:13">
      <c r="A426" s="5">
        <v>2022</v>
      </c>
      <c r="B426" s="5">
        <v>1</v>
      </c>
      <c r="C426" s="4">
        <v>44589</v>
      </c>
      <c r="D426" s="5">
        <v>134409</v>
      </c>
      <c r="E426" s="5">
        <v>58040</v>
      </c>
      <c r="F426" s="5">
        <v>5.5</v>
      </c>
      <c r="G426" s="5">
        <v>62.84</v>
      </c>
      <c r="H426" s="27">
        <f>Table1[[#This Row],[Total Yield in Wh]]*0.001*0.1</f>
        <v>13.440899999999999</v>
      </c>
      <c r="I426" s="5">
        <v>27.13</v>
      </c>
      <c r="J426" s="5">
        <f>(Table1[[#This Row],[Total Yield in Wh]]-Table1[[#This Row],[Target Yield Wh]])/Table1[[#This Row],[Target Yield Wh]] * 100</f>
        <v>131.57994486560995</v>
      </c>
      <c r="K426" s="5">
        <f>SUM(Table1[[#This Row],[Total Yield in Wh]]-Table1[[#This Row],[Target Yield Wh]])</f>
        <v>76369</v>
      </c>
      <c r="L426" s="5">
        <f>Table1[[#This Row],[Total Yield in Wh]]*0.001*0.1</f>
        <v>13.440899999999999</v>
      </c>
      <c r="M426" s="5">
        <f t="shared" ca="1" si="7"/>
        <v>0</v>
      </c>
    </row>
    <row r="427" spans="1:13">
      <c r="A427" s="5">
        <v>2022</v>
      </c>
      <c r="B427" s="5">
        <v>1</v>
      </c>
      <c r="C427" s="4">
        <v>44590</v>
      </c>
      <c r="D427" s="5">
        <v>62031</v>
      </c>
      <c r="E427" s="5">
        <v>58040</v>
      </c>
      <c r="F427" s="5">
        <v>2.54</v>
      </c>
      <c r="G427" s="5">
        <v>29</v>
      </c>
      <c r="H427" s="27">
        <f>Table1[[#This Row],[Total Yield in Wh]]*0.001*0.1</f>
        <v>6.2031000000000001</v>
      </c>
      <c r="I427" s="5">
        <v>27.13</v>
      </c>
      <c r="J427" s="5">
        <f>(Table1[[#This Row],[Total Yield in Wh]]-Table1[[#This Row],[Target Yield Wh]])/Table1[[#This Row],[Target Yield Wh]] * 100</f>
        <v>6.8762922122674013</v>
      </c>
      <c r="K427" s="5">
        <f>SUM(Table1[[#This Row],[Total Yield in Wh]]-Table1[[#This Row],[Target Yield Wh]])</f>
        <v>3991</v>
      </c>
      <c r="L427" s="5">
        <f>Table1[[#This Row],[Total Yield in Wh]]*0.001*0.1</f>
        <v>6.2031000000000001</v>
      </c>
      <c r="M427" s="5">
        <f t="shared" ca="1" si="7"/>
        <v>0</v>
      </c>
    </row>
    <row r="428" spans="1:13">
      <c r="A428" s="5">
        <v>2022</v>
      </c>
      <c r="B428" s="5">
        <v>1</v>
      </c>
      <c r="C428" s="4">
        <v>44591</v>
      </c>
      <c r="D428" s="5">
        <v>58317</v>
      </c>
      <c r="E428" s="5">
        <v>58040</v>
      </c>
      <c r="F428" s="5">
        <v>2.39</v>
      </c>
      <c r="G428" s="5">
        <v>27.26</v>
      </c>
      <c r="H428" s="27">
        <f>Table1[[#This Row],[Total Yield in Wh]]*0.001*0.1</f>
        <v>5.8317000000000005</v>
      </c>
      <c r="I428" s="5">
        <v>27.13</v>
      </c>
      <c r="J428" s="5">
        <f>(Table1[[#This Row],[Total Yield in Wh]]-Table1[[#This Row],[Target Yield Wh]])/Table1[[#This Row],[Target Yield Wh]] * 100</f>
        <v>0.47725706409372842</v>
      </c>
      <c r="K428" s="5">
        <f>SUM(Table1[[#This Row],[Total Yield in Wh]]-Table1[[#This Row],[Target Yield Wh]])</f>
        <v>277</v>
      </c>
      <c r="L428" s="5">
        <f>Table1[[#This Row],[Total Yield in Wh]]*0.001*0.1</f>
        <v>5.8317000000000005</v>
      </c>
      <c r="M428" s="5">
        <f t="shared" ca="1" si="7"/>
        <v>0</v>
      </c>
    </row>
    <row r="429" spans="1:13">
      <c r="A429" s="5">
        <v>2022</v>
      </c>
      <c r="B429" s="5">
        <v>1</v>
      </c>
      <c r="C429" s="4">
        <v>44592</v>
      </c>
      <c r="D429" s="5">
        <v>102677</v>
      </c>
      <c r="E429" s="5">
        <v>58040</v>
      </c>
      <c r="F429" s="5">
        <v>4.2</v>
      </c>
      <c r="G429" s="5">
        <v>48</v>
      </c>
      <c r="H429" s="27">
        <f>Table1[[#This Row],[Total Yield in Wh]]*0.001*0.1</f>
        <v>10.267700000000001</v>
      </c>
      <c r="I429" s="5">
        <v>27.13</v>
      </c>
      <c r="J429" s="5">
        <f>(Table1[[#This Row],[Total Yield in Wh]]-Table1[[#This Row],[Target Yield Wh]])/Table1[[#This Row],[Target Yield Wh]] * 100</f>
        <v>76.907305306685046</v>
      </c>
      <c r="K429" s="5">
        <f>SUM(Table1[[#This Row],[Total Yield in Wh]]-Table1[[#This Row],[Target Yield Wh]])</f>
        <v>44637</v>
      </c>
      <c r="L429" s="5">
        <f>Table1[[#This Row],[Total Yield in Wh]]*0.001*0.1</f>
        <v>10.267700000000001</v>
      </c>
      <c r="M429" s="5">
        <f t="shared" ca="1" si="7"/>
        <v>0</v>
      </c>
    </row>
    <row r="430" spans="1:13">
      <c r="A430" s="5">
        <v>2022</v>
      </c>
      <c r="B430" s="5">
        <v>2</v>
      </c>
      <c r="C430" s="4">
        <v>44593</v>
      </c>
      <c r="D430" s="5">
        <v>97957</v>
      </c>
      <c r="E430" s="5">
        <v>74969</v>
      </c>
      <c r="F430" s="5">
        <v>4.01</v>
      </c>
      <c r="G430" s="5">
        <v>45.79</v>
      </c>
      <c r="H430" s="27">
        <f>Table1[[#This Row],[Total Yield in Wh]]*0.001*0.1</f>
        <v>9.7957000000000019</v>
      </c>
      <c r="I430" s="5">
        <v>35.049999999999997</v>
      </c>
      <c r="J430" s="5">
        <f>(Table1[[#This Row],[Total Yield in Wh]]-Table1[[#This Row],[Target Yield Wh]])/Table1[[#This Row],[Target Yield Wh]] * 100</f>
        <v>30.66334084755032</v>
      </c>
      <c r="K430" s="5">
        <f>SUM(Table1[[#This Row],[Total Yield in Wh]]-Table1[[#This Row],[Target Yield Wh]])</f>
        <v>22988</v>
      </c>
      <c r="L430" s="5">
        <f>Table1[[#This Row],[Total Yield in Wh]]*0.001*0.1</f>
        <v>9.7957000000000019</v>
      </c>
      <c r="M430" s="5">
        <f t="shared" ca="1" si="7"/>
        <v>0</v>
      </c>
    </row>
    <row r="431" spans="1:13">
      <c r="A431" s="5">
        <v>2022</v>
      </c>
      <c r="B431" s="5">
        <v>2</v>
      </c>
      <c r="C431" s="4">
        <v>44594</v>
      </c>
      <c r="D431" s="5">
        <v>41441</v>
      </c>
      <c r="E431" s="5">
        <v>74969</v>
      </c>
      <c r="F431" s="5">
        <v>1.7</v>
      </c>
      <c r="G431" s="5">
        <v>19.37</v>
      </c>
      <c r="H431" s="27">
        <f>Table1[[#This Row],[Total Yield in Wh]]*0.001*0.1</f>
        <v>4.1441000000000008</v>
      </c>
      <c r="I431" s="5">
        <v>35.049999999999997</v>
      </c>
      <c r="J431" s="5">
        <f>(Table1[[#This Row],[Total Yield in Wh]]-Table1[[#This Row],[Target Yield Wh]])/Table1[[#This Row],[Target Yield Wh]] * 100</f>
        <v>-44.722485293921487</v>
      </c>
      <c r="K431" s="5">
        <f>SUM(Table1[[#This Row],[Total Yield in Wh]]-Table1[[#This Row],[Target Yield Wh]])</f>
        <v>-33528</v>
      </c>
      <c r="L431" s="5">
        <f>Table1[[#This Row],[Total Yield in Wh]]*0.001*0.1</f>
        <v>4.1441000000000008</v>
      </c>
      <c r="M431" s="5">
        <f t="shared" ca="1" si="7"/>
        <v>0</v>
      </c>
    </row>
    <row r="432" spans="1:13">
      <c r="A432" s="5">
        <v>2022</v>
      </c>
      <c r="B432" s="5">
        <v>2</v>
      </c>
      <c r="C432" s="4">
        <v>44595</v>
      </c>
      <c r="D432" s="5">
        <v>131056</v>
      </c>
      <c r="E432" s="5">
        <v>74969</v>
      </c>
      <c r="F432" s="5">
        <v>5.37</v>
      </c>
      <c r="G432" s="5">
        <v>61.27</v>
      </c>
      <c r="H432" s="27">
        <f>Table1[[#This Row],[Total Yield in Wh]]*0.001*0.1</f>
        <v>13.105600000000003</v>
      </c>
      <c r="I432" s="5">
        <v>35.049999999999997</v>
      </c>
      <c r="J432" s="5">
        <f>(Table1[[#This Row],[Total Yield in Wh]]-Table1[[#This Row],[Target Yield Wh]])/Table1[[#This Row],[Target Yield Wh]] * 100</f>
        <v>74.813589617041714</v>
      </c>
      <c r="K432" s="5">
        <f>SUM(Table1[[#This Row],[Total Yield in Wh]]-Table1[[#This Row],[Target Yield Wh]])</f>
        <v>56087</v>
      </c>
      <c r="L432" s="5">
        <f>Table1[[#This Row],[Total Yield in Wh]]*0.001*0.1</f>
        <v>13.105600000000003</v>
      </c>
      <c r="M432" s="5">
        <f t="shared" ca="1" si="7"/>
        <v>0</v>
      </c>
    </row>
    <row r="433" spans="1:13">
      <c r="A433" s="5">
        <v>2022</v>
      </c>
      <c r="B433" s="5">
        <v>2</v>
      </c>
      <c r="C433" s="4">
        <v>44596</v>
      </c>
      <c r="D433" s="5">
        <v>51486</v>
      </c>
      <c r="E433" s="5">
        <v>74969</v>
      </c>
      <c r="F433" s="5">
        <v>2.11</v>
      </c>
      <c r="G433" s="5">
        <v>24.07</v>
      </c>
      <c r="H433" s="27">
        <f>Table1[[#This Row],[Total Yield in Wh]]*0.001*0.1</f>
        <v>5.148600000000001</v>
      </c>
      <c r="I433" s="5">
        <v>35.049999999999997</v>
      </c>
      <c r="J433" s="5">
        <f>(Table1[[#This Row],[Total Yield in Wh]]-Table1[[#This Row],[Target Yield Wh]])/Table1[[#This Row],[Target Yield Wh]] * 100</f>
        <v>-31.323613760354281</v>
      </c>
      <c r="K433" s="5">
        <f>SUM(Table1[[#This Row],[Total Yield in Wh]]-Table1[[#This Row],[Target Yield Wh]])</f>
        <v>-23483</v>
      </c>
      <c r="L433" s="5">
        <f>Table1[[#This Row],[Total Yield in Wh]]*0.001*0.1</f>
        <v>5.148600000000001</v>
      </c>
      <c r="M433" s="5">
        <f t="shared" ca="1" si="7"/>
        <v>0</v>
      </c>
    </row>
    <row r="434" spans="1:13">
      <c r="A434" s="5">
        <v>2022</v>
      </c>
      <c r="B434" s="5">
        <v>2</v>
      </c>
      <c r="C434" s="4">
        <v>44597</v>
      </c>
      <c r="D434" s="5">
        <v>76614</v>
      </c>
      <c r="E434" s="5">
        <v>74969</v>
      </c>
      <c r="F434" s="5">
        <v>3.14</v>
      </c>
      <c r="G434" s="5">
        <v>35.82</v>
      </c>
      <c r="H434" s="27">
        <f>Table1[[#This Row],[Total Yield in Wh]]*0.001*0.1</f>
        <v>7.6614000000000004</v>
      </c>
      <c r="I434" s="5">
        <v>35.049999999999997</v>
      </c>
      <c r="J434" s="5">
        <f>(Table1[[#This Row],[Total Yield in Wh]]-Table1[[#This Row],[Target Yield Wh]])/Table1[[#This Row],[Target Yield Wh]] * 100</f>
        <v>2.1942402859848738</v>
      </c>
      <c r="K434" s="5">
        <f>SUM(Table1[[#This Row],[Total Yield in Wh]]-Table1[[#This Row],[Target Yield Wh]])</f>
        <v>1645</v>
      </c>
      <c r="L434" s="5">
        <f>Table1[[#This Row],[Total Yield in Wh]]*0.001*0.1</f>
        <v>7.6614000000000004</v>
      </c>
      <c r="M434" s="5">
        <f t="shared" ca="1" si="7"/>
        <v>0</v>
      </c>
    </row>
    <row r="435" spans="1:13">
      <c r="A435" s="5">
        <v>2022</v>
      </c>
      <c r="B435" s="5">
        <v>2</v>
      </c>
      <c r="C435" s="4">
        <v>44598</v>
      </c>
      <c r="D435" s="5">
        <v>93491</v>
      </c>
      <c r="E435" s="5">
        <v>74969</v>
      </c>
      <c r="F435" s="5">
        <v>3.83</v>
      </c>
      <c r="G435" s="5">
        <v>43.71</v>
      </c>
      <c r="H435" s="27">
        <f>Table1[[#This Row],[Total Yield in Wh]]*0.001*0.1</f>
        <v>9.3491</v>
      </c>
      <c r="I435" s="5">
        <v>35.049999999999997</v>
      </c>
      <c r="J435" s="5">
        <f>(Table1[[#This Row],[Total Yield in Wh]]-Table1[[#This Row],[Target Yield Wh]])/Table1[[#This Row],[Target Yield Wh]] * 100</f>
        <v>24.706211900919048</v>
      </c>
      <c r="K435" s="5">
        <f>SUM(Table1[[#This Row],[Total Yield in Wh]]-Table1[[#This Row],[Target Yield Wh]])</f>
        <v>18522</v>
      </c>
      <c r="L435" s="5">
        <f>Table1[[#This Row],[Total Yield in Wh]]*0.001*0.1</f>
        <v>9.3491</v>
      </c>
      <c r="M435" s="5">
        <f t="shared" ca="1" si="7"/>
        <v>0</v>
      </c>
    </row>
    <row r="436" spans="1:13">
      <c r="A436" s="5">
        <v>2022</v>
      </c>
      <c r="B436" s="5">
        <v>2</v>
      </c>
      <c r="C436" s="4">
        <v>44599</v>
      </c>
      <c r="D436" s="5">
        <v>139705</v>
      </c>
      <c r="E436" s="5">
        <v>74969</v>
      </c>
      <c r="F436" s="5">
        <v>5.72</v>
      </c>
      <c r="G436" s="5">
        <v>65.31</v>
      </c>
      <c r="H436" s="27">
        <f>Table1[[#This Row],[Total Yield in Wh]]*0.001*0.1</f>
        <v>13.970500000000001</v>
      </c>
      <c r="I436" s="5">
        <v>35.049999999999997</v>
      </c>
      <c r="J436" s="5">
        <f>(Table1[[#This Row],[Total Yield in Wh]]-Table1[[#This Row],[Target Yield Wh]])/Table1[[#This Row],[Target Yield Wh]] * 100</f>
        <v>86.350358148034516</v>
      </c>
      <c r="K436" s="5">
        <f>SUM(Table1[[#This Row],[Total Yield in Wh]]-Table1[[#This Row],[Target Yield Wh]])</f>
        <v>64736</v>
      </c>
      <c r="L436" s="5">
        <f>Table1[[#This Row],[Total Yield in Wh]]*0.001*0.1</f>
        <v>13.970500000000001</v>
      </c>
      <c r="M436" s="5">
        <f t="shared" ca="1" si="7"/>
        <v>0</v>
      </c>
    </row>
    <row r="437" spans="1:13">
      <c r="A437" s="5">
        <v>2022</v>
      </c>
      <c r="B437" s="5">
        <v>2</v>
      </c>
      <c r="C437" s="4">
        <v>44600</v>
      </c>
      <c r="D437" s="5">
        <v>96718</v>
      </c>
      <c r="E437" s="5">
        <v>74969</v>
      </c>
      <c r="F437" s="5">
        <v>3.96</v>
      </c>
      <c r="G437" s="5">
        <v>45.22</v>
      </c>
      <c r="H437" s="27">
        <f>Table1[[#This Row],[Total Yield in Wh]]*0.001*0.1</f>
        <v>9.6718000000000011</v>
      </c>
      <c r="I437" s="5">
        <v>35.049999999999997</v>
      </c>
      <c r="J437" s="5">
        <f>(Table1[[#This Row],[Total Yield in Wh]]-Table1[[#This Row],[Target Yield Wh]])/Table1[[#This Row],[Target Yield Wh]] * 100</f>
        <v>29.010657738531926</v>
      </c>
      <c r="K437" s="5">
        <f>SUM(Table1[[#This Row],[Total Yield in Wh]]-Table1[[#This Row],[Target Yield Wh]])</f>
        <v>21749</v>
      </c>
      <c r="L437" s="5">
        <f>Table1[[#This Row],[Total Yield in Wh]]*0.001*0.1</f>
        <v>9.6718000000000011</v>
      </c>
      <c r="M437" s="5">
        <f t="shared" ca="1" si="7"/>
        <v>0</v>
      </c>
    </row>
    <row r="438" spans="1:13">
      <c r="A438" s="5">
        <v>2022</v>
      </c>
      <c r="B438" s="5">
        <v>2</v>
      </c>
      <c r="C438" s="4">
        <v>44601</v>
      </c>
      <c r="D438" s="5">
        <v>20815</v>
      </c>
      <c r="E438" s="5">
        <v>74969</v>
      </c>
      <c r="F438" s="5">
        <v>0.85</v>
      </c>
      <c r="G438" s="5">
        <v>9.73</v>
      </c>
      <c r="H438" s="27">
        <f>Table1[[#This Row],[Total Yield in Wh]]*0.001*0.1</f>
        <v>2.0815000000000001</v>
      </c>
      <c r="I438" s="5">
        <v>35.049999999999997</v>
      </c>
      <c r="J438" s="5">
        <f>(Table1[[#This Row],[Total Yield in Wh]]-Table1[[#This Row],[Target Yield Wh]])/Table1[[#This Row],[Target Yield Wh]] * 100</f>
        <v>-72.235190545425439</v>
      </c>
      <c r="K438" s="5">
        <f>SUM(Table1[[#This Row],[Total Yield in Wh]]-Table1[[#This Row],[Target Yield Wh]])</f>
        <v>-54154</v>
      </c>
      <c r="L438" s="5">
        <f>Table1[[#This Row],[Total Yield in Wh]]*0.001*0.1</f>
        <v>2.0815000000000001</v>
      </c>
      <c r="M438" s="5">
        <f t="shared" ca="1" si="7"/>
        <v>0</v>
      </c>
    </row>
    <row r="439" spans="1:13">
      <c r="A439" s="5">
        <v>2022</v>
      </c>
      <c r="B439" s="5">
        <v>2</v>
      </c>
      <c r="C439" s="4">
        <v>44602</v>
      </c>
      <c r="D439" s="5">
        <v>65923</v>
      </c>
      <c r="E439" s="5">
        <v>74969</v>
      </c>
      <c r="F439" s="5">
        <v>2.7</v>
      </c>
      <c r="G439" s="5">
        <v>30.82</v>
      </c>
      <c r="H439" s="27">
        <f>Table1[[#This Row],[Total Yield in Wh]]*0.001*0.1</f>
        <v>6.5923000000000007</v>
      </c>
      <c r="I439" s="5">
        <v>35.049999999999997</v>
      </c>
      <c r="J439" s="5">
        <f>(Table1[[#This Row],[Total Yield in Wh]]-Table1[[#This Row],[Target Yield Wh]])/Table1[[#This Row],[Target Yield Wh]] * 100</f>
        <v>-12.066320745908309</v>
      </c>
      <c r="K439" s="5">
        <f>SUM(Table1[[#This Row],[Total Yield in Wh]]-Table1[[#This Row],[Target Yield Wh]])</f>
        <v>-9046</v>
      </c>
      <c r="L439" s="5">
        <f>Table1[[#This Row],[Total Yield in Wh]]*0.001*0.1</f>
        <v>6.5923000000000007</v>
      </c>
      <c r="M439" s="5">
        <f t="shared" ca="1" si="7"/>
        <v>0</v>
      </c>
    </row>
    <row r="440" spans="1:13">
      <c r="A440" s="5">
        <v>2022</v>
      </c>
      <c r="B440" s="5">
        <v>2</v>
      </c>
      <c r="C440" s="4">
        <v>44603</v>
      </c>
      <c r="D440" s="5">
        <v>34649</v>
      </c>
      <c r="E440" s="5">
        <v>74969</v>
      </c>
      <c r="F440" s="5">
        <v>1.42</v>
      </c>
      <c r="G440" s="5">
        <v>16.2</v>
      </c>
      <c r="H440" s="27">
        <f>Table1[[#This Row],[Total Yield in Wh]]*0.001*0.1</f>
        <v>3.4649000000000001</v>
      </c>
      <c r="I440" s="5">
        <v>35.049999999999997</v>
      </c>
      <c r="J440" s="5">
        <f>(Table1[[#This Row],[Total Yield in Wh]]-Table1[[#This Row],[Target Yield Wh]])/Table1[[#This Row],[Target Yield Wh]] * 100</f>
        <v>-53.782229988395201</v>
      </c>
      <c r="K440" s="5">
        <f>SUM(Table1[[#This Row],[Total Yield in Wh]]-Table1[[#This Row],[Target Yield Wh]])</f>
        <v>-40320</v>
      </c>
      <c r="L440" s="5">
        <f>Table1[[#This Row],[Total Yield in Wh]]*0.001*0.1</f>
        <v>3.4649000000000001</v>
      </c>
      <c r="M440" s="5">
        <f t="shared" ca="1" si="7"/>
        <v>0</v>
      </c>
    </row>
    <row r="441" spans="1:13">
      <c r="A441" s="5">
        <v>2022</v>
      </c>
      <c r="B441" s="5">
        <v>2</v>
      </c>
      <c r="C441" s="4">
        <v>44604</v>
      </c>
      <c r="D441" s="5">
        <v>133405</v>
      </c>
      <c r="E441" s="5">
        <v>74969</v>
      </c>
      <c r="F441" s="5">
        <v>5.46</v>
      </c>
      <c r="G441" s="5">
        <v>62.37</v>
      </c>
      <c r="H441" s="27">
        <f>Table1[[#This Row],[Total Yield in Wh]]*0.001*0.1</f>
        <v>13.3405</v>
      </c>
      <c r="I441" s="5">
        <v>35.049999999999997</v>
      </c>
      <c r="J441" s="5">
        <f>(Table1[[#This Row],[Total Yield in Wh]]-Table1[[#This Row],[Target Yield Wh]])/Table1[[#This Row],[Target Yield Wh]] * 100</f>
        <v>77.946884712347781</v>
      </c>
      <c r="K441" s="5">
        <f>SUM(Table1[[#This Row],[Total Yield in Wh]]-Table1[[#This Row],[Target Yield Wh]])</f>
        <v>58436</v>
      </c>
      <c r="L441" s="5">
        <f>Table1[[#This Row],[Total Yield in Wh]]*0.001*0.1</f>
        <v>13.3405</v>
      </c>
      <c r="M441" s="5">
        <f t="shared" ca="1" si="7"/>
        <v>0</v>
      </c>
    </row>
    <row r="442" spans="1:13">
      <c r="A442" s="5">
        <v>2022</v>
      </c>
      <c r="B442" s="5">
        <v>2</v>
      </c>
      <c r="C442" s="4">
        <v>44605</v>
      </c>
      <c r="D442" s="5">
        <v>141520</v>
      </c>
      <c r="E442" s="5">
        <v>74969</v>
      </c>
      <c r="F442" s="5">
        <v>5.8</v>
      </c>
      <c r="G442" s="5">
        <v>66.16</v>
      </c>
      <c r="H442" s="27">
        <f>Table1[[#This Row],[Total Yield in Wh]]*0.001*0.1</f>
        <v>14.152000000000001</v>
      </c>
      <c r="I442" s="5">
        <v>35.049999999999997</v>
      </c>
      <c r="J442" s="5">
        <f>(Table1[[#This Row],[Total Yield in Wh]]-Table1[[#This Row],[Target Yield Wh]])/Table1[[#This Row],[Target Yield Wh]] * 100</f>
        <v>88.771358828315698</v>
      </c>
      <c r="K442" s="5">
        <f>SUM(Table1[[#This Row],[Total Yield in Wh]]-Table1[[#This Row],[Target Yield Wh]])</f>
        <v>66551</v>
      </c>
      <c r="L442" s="5">
        <f>Table1[[#This Row],[Total Yield in Wh]]*0.001*0.1</f>
        <v>14.152000000000001</v>
      </c>
      <c r="M442" s="5">
        <f t="shared" ca="1" si="7"/>
        <v>0</v>
      </c>
    </row>
    <row r="443" spans="1:13">
      <c r="A443" s="5">
        <v>2022</v>
      </c>
      <c r="B443" s="5">
        <v>2</v>
      </c>
      <c r="C443" s="4">
        <v>44606</v>
      </c>
      <c r="D443" s="5">
        <v>95668</v>
      </c>
      <c r="E443" s="5">
        <v>74969</v>
      </c>
      <c r="F443" s="5">
        <v>3.92</v>
      </c>
      <c r="G443" s="5">
        <v>44.72</v>
      </c>
      <c r="H443" s="27">
        <f>Table1[[#This Row],[Total Yield in Wh]]*0.001*0.1</f>
        <v>9.5668000000000006</v>
      </c>
      <c r="I443" s="5">
        <v>35.049999999999997</v>
      </c>
      <c r="J443" s="5">
        <f>(Table1[[#This Row],[Total Yield in Wh]]-Table1[[#This Row],[Target Yield Wh]])/Table1[[#This Row],[Target Yield Wh]] * 100</f>
        <v>27.610078832584133</v>
      </c>
      <c r="K443" s="5">
        <f>SUM(Table1[[#This Row],[Total Yield in Wh]]-Table1[[#This Row],[Target Yield Wh]])</f>
        <v>20699</v>
      </c>
      <c r="L443" s="5">
        <f>Table1[[#This Row],[Total Yield in Wh]]*0.001*0.1</f>
        <v>9.5668000000000006</v>
      </c>
      <c r="M443" s="5">
        <f t="shared" ca="1" si="7"/>
        <v>0</v>
      </c>
    </row>
    <row r="444" spans="1:13">
      <c r="A444" s="5">
        <v>2022</v>
      </c>
      <c r="B444" s="5">
        <v>2</v>
      </c>
      <c r="C444" s="4">
        <v>44607</v>
      </c>
      <c r="D444" s="5">
        <v>91905</v>
      </c>
      <c r="E444" s="5">
        <v>74969</v>
      </c>
      <c r="F444" s="5">
        <v>3.76</v>
      </c>
      <c r="G444" s="5">
        <v>42.97</v>
      </c>
      <c r="H444" s="27">
        <f>Table1[[#This Row],[Total Yield in Wh]]*0.001*0.1</f>
        <v>9.1905000000000001</v>
      </c>
      <c r="I444" s="5">
        <v>35.049999999999997</v>
      </c>
      <c r="J444" s="5">
        <f>(Table1[[#This Row],[Total Yield in Wh]]-Table1[[#This Row],[Target Yield Wh]])/Table1[[#This Row],[Target Yield Wh]] * 100</f>
        <v>22.590670810601715</v>
      </c>
      <c r="K444" s="5">
        <f>SUM(Table1[[#This Row],[Total Yield in Wh]]-Table1[[#This Row],[Target Yield Wh]])</f>
        <v>16936</v>
      </c>
      <c r="L444" s="5">
        <f>Table1[[#This Row],[Total Yield in Wh]]*0.001*0.1</f>
        <v>9.1905000000000001</v>
      </c>
      <c r="M444" s="5">
        <f t="shared" ca="1" si="7"/>
        <v>0</v>
      </c>
    </row>
    <row r="445" spans="1:13">
      <c r="A445" s="5">
        <v>2022</v>
      </c>
      <c r="B445" s="5">
        <v>2</v>
      </c>
      <c r="C445" s="4">
        <v>44608</v>
      </c>
      <c r="D445" s="5">
        <v>7358</v>
      </c>
      <c r="E445" s="5">
        <v>74969</v>
      </c>
      <c r="F445" s="5">
        <v>0.3</v>
      </c>
      <c r="G445" s="5">
        <v>3.44</v>
      </c>
      <c r="H445" s="27">
        <f>Table1[[#This Row],[Total Yield in Wh]]*0.001*0.1</f>
        <v>0.73580000000000012</v>
      </c>
      <c r="I445" s="5">
        <v>35.049999999999997</v>
      </c>
      <c r="J445" s="5">
        <f>(Table1[[#This Row],[Total Yield in Wh]]-Table1[[#This Row],[Target Yield Wh]])/Table1[[#This Row],[Target Yield Wh]] * 100</f>
        <v>-90.185276580986809</v>
      </c>
      <c r="K445" s="5">
        <f>SUM(Table1[[#This Row],[Total Yield in Wh]]-Table1[[#This Row],[Target Yield Wh]])</f>
        <v>-67611</v>
      </c>
      <c r="L445" s="5">
        <f>Table1[[#This Row],[Total Yield in Wh]]*0.001*0.1</f>
        <v>0.73580000000000012</v>
      </c>
      <c r="M445" s="5">
        <f t="shared" ca="1" si="7"/>
        <v>0</v>
      </c>
    </row>
    <row r="446" spans="1:13">
      <c r="A446" s="5">
        <v>2022</v>
      </c>
      <c r="B446" s="5">
        <v>2</v>
      </c>
      <c r="C446" s="4">
        <v>44609</v>
      </c>
      <c r="D446" s="5">
        <v>21326</v>
      </c>
      <c r="E446" s="5">
        <v>74969</v>
      </c>
      <c r="F446" s="5">
        <v>0.87</v>
      </c>
      <c r="G446" s="5">
        <v>9.9700000000000006</v>
      </c>
      <c r="H446" s="27">
        <f>Table1[[#This Row],[Total Yield in Wh]]*0.001*0.1</f>
        <v>2.1326000000000001</v>
      </c>
      <c r="I446" s="5">
        <v>35.049999999999997</v>
      </c>
      <c r="J446" s="5">
        <f>(Table1[[#This Row],[Total Yield in Wh]]-Table1[[#This Row],[Target Yield Wh]])/Table1[[#This Row],[Target Yield Wh]] * 100</f>
        <v>-71.553575477864186</v>
      </c>
      <c r="K446" s="5">
        <f>SUM(Table1[[#This Row],[Total Yield in Wh]]-Table1[[#This Row],[Target Yield Wh]])</f>
        <v>-53643</v>
      </c>
      <c r="L446" s="5">
        <f>Table1[[#This Row],[Total Yield in Wh]]*0.001*0.1</f>
        <v>2.1326000000000001</v>
      </c>
      <c r="M446" s="5">
        <f t="shared" ca="1" si="7"/>
        <v>0</v>
      </c>
    </row>
    <row r="447" spans="1:13">
      <c r="A447" s="5">
        <v>2022</v>
      </c>
      <c r="B447" s="5">
        <v>2</v>
      </c>
      <c r="C447" s="4">
        <v>44610</v>
      </c>
      <c r="D447" s="5">
        <v>111099</v>
      </c>
      <c r="E447" s="5">
        <v>74969</v>
      </c>
      <c r="F447" s="5">
        <v>4.55</v>
      </c>
      <c r="G447" s="5">
        <v>51.94</v>
      </c>
      <c r="H447" s="27">
        <f>Table1[[#This Row],[Total Yield in Wh]]*0.001*0.1</f>
        <v>11.109900000000001</v>
      </c>
      <c r="I447" s="5">
        <v>35.049999999999997</v>
      </c>
      <c r="J447" s="5">
        <f>(Table1[[#This Row],[Total Yield in Wh]]-Table1[[#This Row],[Target Yield Wh]])/Table1[[#This Row],[Target Yield Wh]] * 100</f>
        <v>48.193253211327345</v>
      </c>
      <c r="K447" s="5">
        <f>SUM(Table1[[#This Row],[Total Yield in Wh]]-Table1[[#This Row],[Target Yield Wh]])</f>
        <v>36130</v>
      </c>
      <c r="L447" s="5">
        <f>Table1[[#This Row],[Total Yield in Wh]]*0.001*0.1</f>
        <v>11.109900000000001</v>
      </c>
      <c r="M447" s="5">
        <f t="shared" ca="1" si="7"/>
        <v>0</v>
      </c>
    </row>
    <row r="448" spans="1:13">
      <c r="A448" s="5">
        <v>2022</v>
      </c>
      <c r="B448" s="5">
        <v>2</v>
      </c>
      <c r="C448" s="4">
        <v>44611</v>
      </c>
      <c r="D448" s="5">
        <v>141284</v>
      </c>
      <c r="E448" s="5">
        <v>74969</v>
      </c>
      <c r="F448" s="5">
        <v>5.79</v>
      </c>
      <c r="G448" s="5">
        <v>66.05</v>
      </c>
      <c r="H448" s="27">
        <f>Table1[[#This Row],[Total Yield in Wh]]*0.001*0.1</f>
        <v>14.128399999999999</v>
      </c>
      <c r="I448" s="5">
        <v>35.049999999999997</v>
      </c>
      <c r="J448" s="5">
        <f>(Table1[[#This Row],[Total Yield in Wh]]-Table1[[#This Row],[Target Yield Wh]])/Table1[[#This Row],[Target Yield Wh]] * 100</f>
        <v>88.456562045645541</v>
      </c>
      <c r="K448" s="5">
        <f>SUM(Table1[[#This Row],[Total Yield in Wh]]-Table1[[#This Row],[Target Yield Wh]])</f>
        <v>66315</v>
      </c>
      <c r="L448" s="5">
        <f>Table1[[#This Row],[Total Yield in Wh]]*0.001*0.1</f>
        <v>14.128399999999999</v>
      </c>
      <c r="M448" s="5">
        <f t="shared" ca="1" si="7"/>
        <v>0</v>
      </c>
    </row>
    <row r="449" spans="1:13">
      <c r="A449" s="5">
        <v>2022</v>
      </c>
      <c r="B449" s="5">
        <v>2</v>
      </c>
      <c r="C449" s="4">
        <v>44612</v>
      </c>
      <c r="D449" s="5">
        <v>141364</v>
      </c>
      <c r="E449" s="5">
        <v>74969</v>
      </c>
      <c r="F449" s="5">
        <v>5.79</v>
      </c>
      <c r="G449" s="5">
        <v>66.09</v>
      </c>
      <c r="H449" s="27">
        <f>Table1[[#This Row],[Total Yield in Wh]]*0.001*0.1</f>
        <v>14.136400000000002</v>
      </c>
      <c r="I449" s="5">
        <v>35.049999999999997</v>
      </c>
      <c r="J449" s="5">
        <f>(Table1[[#This Row],[Total Yield in Wh]]-Table1[[#This Row],[Target Yield Wh]])/Table1[[#This Row],[Target Yield Wh]] * 100</f>
        <v>88.563272819432044</v>
      </c>
      <c r="K449" s="5">
        <f>SUM(Table1[[#This Row],[Total Yield in Wh]]-Table1[[#This Row],[Target Yield Wh]])</f>
        <v>66395</v>
      </c>
      <c r="L449" s="5">
        <f>Table1[[#This Row],[Total Yield in Wh]]*0.001*0.1</f>
        <v>14.136400000000002</v>
      </c>
      <c r="M449" s="5">
        <f t="shared" ca="1" si="7"/>
        <v>0</v>
      </c>
    </row>
    <row r="450" spans="1:13">
      <c r="A450" s="5">
        <v>2022</v>
      </c>
      <c r="B450" s="5">
        <v>2</v>
      </c>
      <c r="C450" s="4">
        <v>44613</v>
      </c>
      <c r="D450" s="5">
        <v>17024</v>
      </c>
      <c r="E450" s="5">
        <v>74969</v>
      </c>
      <c r="F450" s="5">
        <v>0.7</v>
      </c>
      <c r="G450" s="5">
        <v>7.96</v>
      </c>
      <c r="H450" s="27">
        <f>Table1[[#This Row],[Total Yield in Wh]]*0.001*0.1</f>
        <v>1.7024000000000001</v>
      </c>
      <c r="I450" s="5">
        <v>35.049999999999997</v>
      </c>
      <c r="J450" s="5">
        <f>(Table1[[#This Row],[Total Yield in Wh]]-Table1[[#This Row],[Target Yield Wh]])/Table1[[#This Row],[Target Yield Wh]] * 100</f>
        <v>-77.291947338233129</v>
      </c>
      <c r="K450" s="5">
        <f>SUM(Table1[[#This Row],[Total Yield in Wh]]-Table1[[#This Row],[Target Yield Wh]])</f>
        <v>-57945</v>
      </c>
      <c r="L450" s="5">
        <f>Table1[[#This Row],[Total Yield in Wh]]*0.001*0.1</f>
        <v>1.7024000000000001</v>
      </c>
      <c r="M450" s="5">
        <f t="shared" ca="1" si="7"/>
        <v>0</v>
      </c>
    </row>
    <row r="451" spans="1:13">
      <c r="A451" s="5">
        <v>2022</v>
      </c>
      <c r="B451" s="5">
        <v>2</v>
      </c>
      <c r="C451" s="4">
        <v>44614</v>
      </c>
      <c r="D451" s="5">
        <v>9588</v>
      </c>
      <c r="E451" s="5">
        <v>74969</v>
      </c>
      <c r="F451" s="5">
        <v>0.39</v>
      </c>
      <c r="G451" s="5">
        <v>4.4800000000000004</v>
      </c>
      <c r="H451" s="27">
        <f>Table1[[#This Row],[Total Yield in Wh]]*0.001*0.1</f>
        <v>0.9588000000000001</v>
      </c>
      <c r="I451" s="5">
        <v>35.049999999999997</v>
      </c>
      <c r="J451" s="5">
        <f>(Table1[[#This Row],[Total Yield in Wh]]-Table1[[#This Row],[Target Yield Wh]])/Table1[[#This Row],[Target Yield Wh]] * 100</f>
        <v>-87.210713761688169</v>
      </c>
      <c r="K451" s="5">
        <f>SUM(Table1[[#This Row],[Total Yield in Wh]]-Table1[[#This Row],[Target Yield Wh]])</f>
        <v>-65381</v>
      </c>
      <c r="L451" s="5">
        <f>Table1[[#This Row],[Total Yield in Wh]]*0.001*0.1</f>
        <v>0.9588000000000001</v>
      </c>
      <c r="M451" s="5">
        <f t="shared" ca="1" si="7"/>
        <v>0</v>
      </c>
    </row>
    <row r="452" spans="1:13">
      <c r="A452" s="5">
        <v>2022</v>
      </c>
      <c r="B452" s="5">
        <v>2</v>
      </c>
      <c r="C452" s="4">
        <v>44615</v>
      </c>
      <c r="D452" s="5">
        <v>134926</v>
      </c>
      <c r="E452" s="5">
        <v>74969</v>
      </c>
      <c r="F452" s="5">
        <v>5.53</v>
      </c>
      <c r="G452" s="5">
        <v>63.08</v>
      </c>
      <c r="H452" s="27">
        <f>Table1[[#This Row],[Total Yield in Wh]]*0.001*0.1</f>
        <v>13.492600000000003</v>
      </c>
      <c r="I452" s="5">
        <v>35.049999999999997</v>
      </c>
      <c r="J452" s="5">
        <f>(Table1[[#This Row],[Total Yield in Wh]]-Table1[[#This Row],[Target Yield Wh]])/Table1[[#This Row],[Target Yield Wh]] * 100</f>
        <v>79.975723298963572</v>
      </c>
      <c r="K452" s="5">
        <f>SUM(Table1[[#This Row],[Total Yield in Wh]]-Table1[[#This Row],[Target Yield Wh]])</f>
        <v>59957</v>
      </c>
      <c r="L452" s="5">
        <f>Table1[[#This Row],[Total Yield in Wh]]*0.001*0.1</f>
        <v>13.492600000000003</v>
      </c>
      <c r="M452" s="5">
        <f t="shared" ca="1" si="7"/>
        <v>0</v>
      </c>
    </row>
    <row r="453" spans="1:13">
      <c r="A453" s="5">
        <v>2022</v>
      </c>
      <c r="B453" s="5">
        <v>2</v>
      </c>
      <c r="C453" s="4">
        <v>44616</v>
      </c>
      <c r="D453" s="5">
        <v>26438</v>
      </c>
      <c r="E453" s="5">
        <v>74969</v>
      </c>
      <c r="F453" s="5">
        <v>1.08</v>
      </c>
      <c r="G453" s="5">
        <v>12.36</v>
      </c>
      <c r="H453" s="27">
        <f>Table1[[#This Row],[Total Yield in Wh]]*0.001*0.1</f>
        <v>2.6438000000000001</v>
      </c>
      <c r="I453" s="5">
        <v>35.049999999999997</v>
      </c>
      <c r="J453" s="5">
        <f>(Table1[[#This Row],[Total Yield in Wh]]-Table1[[#This Row],[Target Yield Wh]])/Table1[[#This Row],[Target Yield Wh]] * 100</f>
        <v>-64.734757032906927</v>
      </c>
      <c r="K453" s="5">
        <f>SUM(Table1[[#This Row],[Total Yield in Wh]]-Table1[[#This Row],[Target Yield Wh]])</f>
        <v>-48531</v>
      </c>
      <c r="L453" s="5">
        <f>Table1[[#This Row],[Total Yield in Wh]]*0.001*0.1</f>
        <v>2.6438000000000001</v>
      </c>
      <c r="M453" s="5">
        <f t="shared" ca="1" si="7"/>
        <v>0</v>
      </c>
    </row>
    <row r="454" spans="1:13">
      <c r="A454" s="5">
        <v>2022</v>
      </c>
      <c r="B454" s="5">
        <v>2</v>
      </c>
      <c r="C454" s="4">
        <v>44617</v>
      </c>
      <c r="D454" s="5">
        <v>94526</v>
      </c>
      <c r="E454" s="5">
        <v>74969</v>
      </c>
      <c r="F454" s="5">
        <v>3.87</v>
      </c>
      <c r="G454" s="5">
        <v>44.19</v>
      </c>
      <c r="H454" s="27">
        <f>Table1[[#This Row],[Total Yield in Wh]]*0.001*0.1</f>
        <v>9.4526000000000003</v>
      </c>
      <c r="I454" s="5">
        <v>35.049999999999997</v>
      </c>
      <c r="J454" s="5">
        <f>(Table1[[#This Row],[Total Yield in Wh]]-Table1[[#This Row],[Target Yield Wh]])/Table1[[#This Row],[Target Yield Wh]] * 100</f>
        <v>26.086782536781872</v>
      </c>
      <c r="K454" s="5">
        <f>SUM(Table1[[#This Row],[Total Yield in Wh]]-Table1[[#This Row],[Target Yield Wh]])</f>
        <v>19557</v>
      </c>
      <c r="L454" s="5">
        <f>Table1[[#This Row],[Total Yield in Wh]]*0.001*0.1</f>
        <v>9.4526000000000003</v>
      </c>
      <c r="M454" s="5">
        <f t="shared" ca="1" si="7"/>
        <v>0</v>
      </c>
    </row>
    <row r="455" spans="1:13">
      <c r="A455" s="5">
        <v>2022</v>
      </c>
      <c r="B455" s="5">
        <v>2</v>
      </c>
      <c r="C455" s="4">
        <v>44618</v>
      </c>
      <c r="D455" s="5">
        <v>151710</v>
      </c>
      <c r="E455" s="5">
        <v>74969</v>
      </c>
      <c r="F455" s="5">
        <v>6.21</v>
      </c>
      <c r="G455" s="5">
        <v>70.92</v>
      </c>
      <c r="H455" s="27">
        <f>Table1[[#This Row],[Total Yield in Wh]]*0.001*0.1</f>
        <v>15.171000000000001</v>
      </c>
      <c r="I455" s="5">
        <v>35.049999999999997</v>
      </c>
      <c r="J455" s="5">
        <f>(Table1[[#This Row],[Total Yield in Wh]]-Table1[[#This Row],[Target Yield Wh]])/Table1[[#This Row],[Target Yield Wh]] * 100</f>
        <v>102.36364363937093</v>
      </c>
      <c r="K455" s="5">
        <f>SUM(Table1[[#This Row],[Total Yield in Wh]]-Table1[[#This Row],[Target Yield Wh]])</f>
        <v>76741</v>
      </c>
      <c r="L455" s="5">
        <f>Table1[[#This Row],[Total Yield in Wh]]*0.001*0.1</f>
        <v>15.171000000000001</v>
      </c>
      <c r="M455" s="5">
        <f t="shared" ca="1" si="7"/>
        <v>0</v>
      </c>
    </row>
    <row r="456" spans="1:13">
      <c r="A456" s="5">
        <v>2022</v>
      </c>
      <c r="B456" s="5">
        <v>2</v>
      </c>
      <c r="C456" s="4">
        <v>44619</v>
      </c>
      <c r="D456" s="5">
        <v>145202</v>
      </c>
      <c r="E456" s="5">
        <v>74969</v>
      </c>
      <c r="F456" s="5">
        <v>5.95</v>
      </c>
      <c r="G456" s="5">
        <v>67.88</v>
      </c>
      <c r="H456" s="27">
        <f>Table1[[#This Row],[Total Yield in Wh]]*0.001*0.1</f>
        <v>14.520200000000001</v>
      </c>
      <c r="I456" s="5">
        <v>35.049999999999997</v>
      </c>
      <c r="J456" s="5">
        <f>(Table1[[#This Row],[Total Yield in Wh]]-Table1[[#This Row],[Target Yield Wh]])/Table1[[#This Row],[Target Yield Wh]] * 100</f>
        <v>93.682722191839289</v>
      </c>
      <c r="K456" s="5">
        <f>SUM(Table1[[#This Row],[Total Yield in Wh]]-Table1[[#This Row],[Target Yield Wh]])</f>
        <v>70233</v>
      </c>
      <c r="L456" s="5">
        <f>Table1[[#This Row],[Total Yield in Wh]]*0.001*0.1</f>
        <v>14.520200000000001</v>
      </c>
      <c r="M456" s="5">
        <f t="shared" ca="1" si="7"/>
        <v>0</v>
      </c>
    </row>
    <row r="457" spans="1:13">
      <c r="A457" s="5">
        <v>2022</v>
      </c>
      <c r="B457" s="5">
        <v>2</v>
      </c>
      <c r="C457" s="4">
        <v>44620</v>
      </c>
      <c r="D457" s="5">
        <v>125628</v>
      </c>
      <c r="E457" s="5">
        <v>74969</v>
      </c>
      <c r="F457" s="5">
        <v>5.14</v>
      </c>
      <c r="G457" s="5">
        <v>58.73</v>
      </c>
      <c r="H457" s="27">
        <f>Table1[[#This Row],[Total Yield in Wh]]*0.001*0.1</f>
        <v>12.562800000000001</v>
      </c>
      <c r="I457" s="5">
        <v>35.049999999999997</v>
      </c>
      <c r="J457" s="5">
        <f>(Table1[[#This Row],[Total Yield in Wh]]-Table1[[#This Row],[Target Yield Wh]])/Table1[[#This Row],[Target Yield Wh]] * 100</f>
        <v>67.573263615627781</v>
      </c>
      <c r="K457" s="5">
        <f>SUM(Table1[[#This Row],[Total Yield in Wh]]-Table1[[#This Row],[Target Yield Wh]])</f>
        <v>50659</v>
      </c>
      <c r="L457" s="5">
        <f>Table1[[#This Row],[Total Yield in Wh]]*0.001*0.1</f>
        <v>12.562800000000001</v>
      </c>
      <c r="M457" s="5">
        <f t="shared" ca="1" si="7"/>
        <v>0</v>
      </c>
    </row>
    <row r="458" spans="1:13">
      <c r="A458" s="5">
        <v>2022</v>
      </c>
      <c r="B458" s="5">
        <v>3</v>
      </c>
      <c r="C458" s="2">
        <v>44621</v>
      </c>
      <c r="D458" s="1">
        <v>84972</v>
      </c>
      <c r="E458" s="1">
        <v>77387</v>
      </c>
      <c r="F458" s="1">
        <v>3.48</v>
      </c>
      <c r="G458" s="1">
        <v>39.72</v>
      </c>
      <c r="H458" s="26">
        <f>Table1[[#This Row],[Total Yield in Wh]]*0.001*0.1</f>
        <v>8.4972000000000012</v>
      </c>
      <c r="I458" s="1">
        <v>36.18</v>
      </c>
      <c r="J458" s="1">
        <f>(Table1[[#This Row],[Total Yield in Wh]]-Table1[[#This Row],[Target Yield Wh]])/Table1[[#This Row],[Target Yield Wh]] * 100</f>
        <v>9.801387829997287</v>
      </c>
      <c r="K458" s="5">
        <f>SUM(Table1[[#This Row],[Total Yield in Wh]]-Table1[[#This Row],[Target Yield Wh]])</f>
        <v>7585</v>
      </c>
      <c r="L458" s="5">
        <f>Table1[[#This Row],[Total Yield in Wh]]*0.001*0.1</f>
        <v>8.4972000000000012</v>
      </c>
      <c r="M458" s="5">
        <f t="shared" ca="1" si="7"/>
        <v>0</v>
      </c>
    </row>
    <row r="459" spans="1:13">
      <c r="A459" s="5">
        <v>2022</v>
      </c>
      <c r="B459" s="5">
        <v>3</v>
      </c>
      <c r="C459" s="2">
        <v>44622</v>
      </c>
      <c r="D459" s="1">
        <v>46680</v>
      </c>
      <c r="E459" s="1">
        <v>77387</v>
      </c>
      <c r="F459" s="1">
        <v>1.91</v>
      </c>
      <c r="G459" s="1">
        <v>21.82</v>
      </c>
      <c r="H459" s="26">
        <f>Table1[[#This Row],[Total Yield in Wh]]*0.001*0.1</f>
        <v>4.6680000000000001</v>
      </c>
      <c r="I459" s="1">
        <v>36.18</v>
      </c>
      <c r="J459" s="1">
        <f>(Table1[[#This Row],[Total Yield in Wh]]-Table1[[#This Row],[Target Yield Wh]])/Table1[[#This Row],[Target Yield Wh]] * 100</f>
        <v>-39.679791179397057</v>
      </c>
      <c r="K459" s="5">
        <f>SUM(Table1[[#This Row],[Total Yield in Wh]]-Table1[[#This Row],[Target Yield Wh]])</f>
        <v>-30707</v>
      </c>
      <c r="L459" s="5">
        <f>Table1[[#This Row],[Total Yield in Wh]]*0.001*0.1</f>
        <v>4.6680000000000001</v>
      </c>
      <c r="M459" s="5">
        <f t="shared" ca="1" si="7"/>
        <v>0</v>
      </c>
    </row>
    <row r="460" spans="1:13">
      <c r="A460" s="5">
        <v>2022</v>
      </c>
      <c r="B460" s="5">
        <v>3</v>
      </c>
      <c r="C460" s="2">
        <v>44623</v>
      </c>
      <c r="D460" s="1">
        <v>101302</v>
      </c>
      <c r="E460" s="1">
        <v>77387</v>
      </c>
      <c r="F460" s="1">
        <v>4.1500000000000004</v>
      </c>
      <c r="G460" s="1">
        <v>47.36</v>
      </c>
      <c r="H460" s="26">
        <f>Table1[[#This Row],[Total Yield in Wh]]*0.001*0.1</f>
        <v>10.130200000000002</v>
      </c>
      <c r="I460" s="1">
        <v>36.18</v>
      </c>
      <c r="J460" s="1">
        <f>(Table1[[#This Row],[Total Yield in Wh]]-Table1[[#This Row],[Target Yield Wh]])/Table1[[#This Row],[Target Yield Wh]] * 100</f>
        <v>30.903123263597244</v>
      </c>
      <c r="K460" s="5">
        <f>SUM(Table1[[#This Row],[Total Yield in Wh]]-Table1[[#This Row],[Target Yield Wh]])</f>
        <v>23915</v>
      </c>
      <c r="L460" s="5">
        <f>Table1[[#This Row],[Total Yield in Wh]]*0.001*0.1</f>
        <v>10.130200000000002</v>
      </c>
      <c r="M460" s="5">
        <f t="shared" ca="1" si="7"/>
        <v>0</v>
      </c>
    </row>
    <row r="461" spans="1:13">
      <c r="A461" s="5">
        <v>2022</v>
      </c>
      <c r="B461" s="5">
        <v>3</v>
      </c>
      <c r="C461" s="2">
        <v>44624</v>
      </c>
      <c r="D461" s="1">
        <v>81392</v>
      </c>
      <c r="E461" s="1">
        <v>77387</v>
      </c>
      <c r="F461" s="1">
        <v>3.33</v>
      </c>
      <c r="G461" s="1">
        <v>38.049999999999997</v>
      </c>
      <c r="H461" s="26">
        <f>Table1[[#This Row],[Total Yield in Wh]]*0.001*0.1</f>
        <v>8.1392000000000007</v>
      </c>
      <c r="I461" s="1">
        <v>36.18</v>
      </c>
      <c r="J461" s="1">
        <f>(Table1[[#This Row],[Total Yield in Wh]]-Table1[[#This Row],[Target Yield Wh]])/Table1[[#This Row],[Target Yield Wh]] * 100</f>
        <v>5.175287839042733</v>
      </c>
      <c r="K461" s="5">
        <f>SUM(Table1[[#This Row],[Total Yield in Wh]]-Table1[[#This Row],[Target Yield Wh]])</f>
        <v>4005</v>
      </c>
      <c r="L461" s="5">
        <f>Table1[[#This Row],[Total Yield in Wh]]*0.001*0.1</f>
        <v>8.1392000000000007</v>
      </c>
      <c r="M461" s="5">
        <f t="shared" ca="1" si="7"/>
        <v>0</v>
      </c>
    </row>
    <row r="462" spans="1:13">
      <c r="A462" s="5">
        <v>2022</v>
      </c>
      <c r="B462" s="5">
        <v>3</v>
      </c>
      <c r="C462" s="2">
        <v>44625</v>
      </c>
      <c r="D462" s="1">
        <v>35504</v>
      </c>
      <c r="E462" s="1">
        <v>77387</v>
      </c>
      <c r="F462" s="1">
        <v>1.45</v>
      </c>
      <c r="G462" s="1">
        <v>16.600000000000001</v>
      </c>
      <c r="H462" s="26">
        <f>Table1[[#This Row],[Total Yield in Wh]]*0.001*0.1</f>
        <v>3.5503999999999998</v>
      </c>
      <c r="I462" s="1">
        <v>36.18</v>
      </c>
      <c r="J462" s="1">
        <f>(Table1[[#This Row],[Total Yield in Wh]]-Table1[[#This Row],[Target Yield Wh]])/Table1[[#This Row],[Target Yield Wh]] * 100</f>
        <v>-54.121493274064115</v>
      </c>
      <c r="K462" s="5">
        <f>SUM(Table1[[#This Row],[Total Yield in Wh]]-Table1[[#This Row],[Target Yield Wh]])</f>
        <v>-41883</v>
      </c>
      <c r="L462" s="5">
        <f>Table1[[#This Row],[Total Yield in Wh]]*0.001*0.1</f>
        <v>3.5503999999999998</v>
      </c>
      <c r="M462" s="5">
        <f t="shared" ca="1" si="7"/>
        <v>0</v>
      </c>
    </row>
    <row r="463" spans="1:13">
      <c r="A463" s="5">
        <v>2022</v>
      </c>
      <c r="B463" s="5">
        <v>3</v>
      </c>
      <c r="C463" s="2">
        <v>44626</v>
      </c>
      <c r="D463" s="1">
        <v>44620</v>
      </c>
      <c r="E463" s="1">
        <v>77387</v>
      </c>
      <c r="F463" s="1">
        <v>1.83</v>
      </c>
      <c r="G463" s="1">
        <v>20.86</v>
      </c>
      <c r="H463" s="26">
        <f>Table1[[#This Row],[Total Yield in Wh]]*0.001*0.1</f>
        <v>4.4619999999999997</v>
      </c>
      <c r="I463" s="1">
        <v>36.18</v>
      </c>
      <c r="J463" s="1">
        <f>(Table1[[#This Row],[Total Yield in Wh]]-Table1[[#This Row],[Target Yield Wh]])/Table1[[#This Row],[Target Yield Wh]] * 100</f>
        <v>-42.341736984248001</v>
      </c>
      <c r="K463" s="5">
        <f>SUM(Table1[[#This Row],[Total Yield in Wh]]-Table1[[#This Row],[Target Yield Wh]])</f>
        <v>-32767</v>
      </c>
      <c r="L463" s="5">
        <f>Table1[[#This Row],[Total Yield in Wh]]*0.001*0.1</f>
        <v>4.4619999999999997</v>
      </c>
      <c r="M463" s="5">
        <f t="shared" ca="1" si="7"/>
        <v>0</v>
      </c>
    </row>
    <row r="464" spans="1:13">
      <c r="A464" s="5">
        <v>2022</v>
      </c>
      <c r="B464" s="5">
        <v>3</v>
      </c>
      <c r="C464" s="2">
        <v>44627</v>
      </c>
      <c r="D464" s="1">
        <v>25514</v>
      </c>
      <c r="E464" s="1">
        <v>77387</v>
      </c>
      <c r="F464" s="1">
        <v>1.04</v>
      </c>
      <c r="G464" s="1">
        <v>11.93</v>
      </c>
      <c r="H464" s="26">
        <f>Table1[[#This Row],[Total Yield in Wh]]*0.001*0.1</f>
        <v>2.5514000000000001</v>
      </c>
      <c r="I464" s="1">
        <v>36.18</v>
      </c>
      <c r="J464" s="1">
        <f>(Table1[[#This Row],[Total Yield in Wh]]-Table1[[#This Row],[Target Yield Wh]])/Table1[[#This Row],[Target Yield Wh]] * 100</f>
        <v>-67.030638220889813</v>
      </c>
      <c r="K464" s="5">
        <f>SUM(Table1[[#This Row],[Total Yield in Wh]]-Table1[[#This Row],[Target Yield Wh]])</f>
        <v>-51873</v>
      </c>
      <c r="L464" s="5">
        <f>Table1[[#This Row],[Total Yield in Wh]]*0.001*0.1</f>
        <v>2.5514000000000001</v>
      </c>
      <c r="M464" s="5">
        <f t="shared" ref="M464:M527" ca="1" si="8">M464</f>
        <v>0</v>
      </c>
    </row>
    <row r="465" spans="1:13">
      <c r="A465" s="5">
        <v>2022</v>
      </c>
      <c r="B465" s="5">
        <v>3</v>
      </c>
      <c r="C465" s="2">
        <v>44628</v>
      </c>
      <c r="D465" s="1">
        <v>130822</v>
      </c>
      <c r="E465" s="1">
        <v>77387</v>
      </c>
      <c r="F465" s="1">
        <v>5.36</v>
      </c>
      <c r="G465" s="1">
        <v>61.16</v>
      </c>
      <c r="H465" s="26">
        <f>Table1[[#This Row],[Total Yield in Wh]]*0.001*0.1</f>
        <v>13.0822</v>
      </c>
      <c r="I465" s="1">
        <v>36.18</v>
      </c>
      <c r="J465" s="1">
        <f>(Table1[[#This Row],[Total Yield in Wh]]-Table1[[#This Row],[Target Yield Wh]])/Table1[[#This Row],[Target Yield Wh]] * 100</f>
        <v>69.049065088451542</v>
      </c>
      <c r="K465" s="5">
        <f>SUM(Table1[[#This Row],[Total Yield in Wh]]-Table1[[#This Row],[Target Yield Wh]])</f>
        <v>53435</v>
      </c>
      <c r="L465" s="5">
        <f>Table1[[#This Row],[Total Yield in Wh]]*0.001*0.1</f>
        <v>13.0822</v>
      </c>
      <c r="M465" s="5">
        <f t="shared" ca="1" si="8"/>
        <v>0</v>
      </c>
    </row>
    <row r="466" spans="1:13">
      <c r="A466" s="5">
        <v>2022</v>
      </c>
      <c r="B466" s="5">
        <v>3</v>
      </c>
      <c r="C466" s="2">
        <v>44629</v>
      </c>
      <c r="D466" s="1">
        <v>150256</v>
      </c>
      <c r="E466" s="1">
        <v>77387</v>
      </c>
      <c r="F466" s="1">
        <v>6.15</v>
      </c>
      <c r="G466" s="1">
        <v>70.239999999999995</v>
      </c>
      <c r="H466" s="26">
        <f>Table1[[#This Row],[Total Yield in Wh]]*0.001*0.1</f>
        <v>15.025600000000001</v>
      </c>
      <c r="I466" s="1">
        <v>36.18</v>
      </c>
      <c r="J466" s="1">
        <f>(Table1[[#This Row],[Total Yield in Wh]]-Table1[[#This Row],[Target Yield Wh]])/Table1[[#This Row],[Target Yield Wh]] * 100</f>
        <v>94.161810123147291</v>
      </c>
      <c r="K466" s="5">
        <f>SUM(Table1[[#This Row],[Total Yield in Wh]]-Table1[[#This Row],[Target Yield Wh]])</f>
        <v>72869</v>
      </c>
      <c r="L466" s="5">
        <f>Table1[[#This Row],[Total Yield in Wh]]*0.001*0.1</f>
        <v>15.025600000000001</v>
      </c>
      <c r="M466" s="5">
        <f t="shared" ca="1" si="8"/>
        <v>0</v>
      </c>
    </row>
    <row r="467" spans="1:13">
      <c r="A467" s="5">
        <v>2022</v>
      </c>
      <c r="B467" s="5">
        <v>3</v>
      </c>
      <c r="C467" s="2">
        <v>44630</v>
      </c>
      <c r="D467" s="1">
        <v>94762</v>
      </c>
      <c r="E467" s="1">
        <v>77387</v>
      </c>
      <c r="F467" s="1">
        <v>3.88</v>
      </c>
      <c r="G467" s="1">
        <v>44.3</v>
      </c>
      <c r="H467" s="26">
        <f>Table1[[#This Row],[Total Yield in Wh]]*0.001*0.1</f>
        <v>9.4762000000000004</v>
      </c>
      <c r="I467" s="1">
        <v>36.18</v>
      </c>
      <c r="J467" s="1">
        <f>(Table1[[#This Row],[Total Yield in Wh]]-Table1[[#This Row],[Target Yield Wh]])/Table1[[#This Row],[Target Yield Wh]] * 100</f>
        <v>22.452091436546191</v>
      </c>
      <c r="K467" s="5">
        <f>SUM(Table1[[#This Row],[Total Yield in Wh]]-Table1[[#This Row],[Target Yield Wh]])</f>
        <v>17375</v>
      </c>
      <c r="L467" s="5">
        <f>Table1[[#This Row],[Total Yield in Wh]]*0.001*0.1</f>
        <v>9.4762000000000004</v>
      </c>
      <c r="M467" s="5">
        <f t="shared" ca="1" si="8"/>
        <v>0</v>
      </c>
    </row>
    <row r="468" spans="1:13">
      <c r="A468" s="5">
        <v>2022</v>
      </c>
      <c r="B468" s="5">
        <v>3</v>
      </c>
      <c r="C468" s="2">
        <v>44631</v>
      </c>
      <c r="D468" s="1">
        <v>141662</v>
      </c>
      <c r="E468" s="1">
        <v>77387</v>
      </c>
      <c r="F468" s="1">
        <v>5.8</v>
      </c>
      <c r="G468" s="1">
        <v>66.23</v>
      </c>
      <c r="H468" s="26">
        <f>Table1[[#This Row],[Total Yield in Wh]]*0.001*0.1</f>
        <v>14.166200000000002</v>
      </c>
      <c r="I468" s="1">
        <v>36.18</v>
      </c>
      <c r="J468" s="1">
        <f>(Table1[[#This Row],[Total Yield in Wh]]-Table1[[#This Row],[Target Yield Wh]])/Table1[[#This Row],[Target Yield Wh]] * 100</f>
        <v>83.056585731453609</v>
      </c>
      <c r="K468" s="5">
        <f>SUM(Table1[[#This Row],[Total Yield in Wh]]-Table1[[#This Row],[Target Yield Wh]])</f>
        <v>64275</v>
      </c>
      <c r="L468" s="5">
        <f>Table1[[#This Row],[Total Yield in Wh]]*0.001*0.1</f>
        <v>14.166200000000002</v>
      </c>
      <c r="M468" s="5">
        <f t="shared" ca="1" si="8"/>
        <v>0</v>
      </c>
    </row>
    <row r="469" spans="1:13">
      <c r="A469" s="5">
        <v>2022</v>
      </c>
      <c r="B469" s="5">
        <v>3</v>
      </c>
      <c r="C469" s="2">
        <v>44632</v>
      </c>
      <c r="D469" s="1">
        <v>156768</v>
      </c>
      <c r="E469" s="1">
        <v>77387</v>
      </c>
      <c r="F469" s="1">
        <v>6.42</v>
      </c>
      <c r="G469" s="1">
        <v>73.290000000000006</v>
      </c>
      <c r="H469" s="26">
        <f>Table1[[#This Row],[Total Yield in Wh]]*0.001*0.1</f>
        <v>15.6768</v>
      </c>
      <c r="I469" s="1">
        <v>36.18</v>
      </c>
      <c r="J469" s="1">
        <f>(Table1[[#This Row],[Total Yield in Wh]]-Table1[[#This Row],[Target Yield Wh]])/Table1[[#This Row],[Target Yield Wh]] * 100</f>
        <v>102.57666016255959</v>
      </c>
      <c r="K469" s="5">
        <f>SUM(Table1[[#This Row],[Total Yield in Wh]]-Table1[[#This Row],[Target Yield Wh]])</f>
        <v>79381</v>
      </c>
      <c r="L469" s="5">
        <f>Table1[[#This Row],[Total Yield in Wh]]*0.001*0.1</f>
        <v>15.6768</v>
      </c>
      <c r="M469" s="5">
        <f t="shared" ca="1" si="8"/>
        <v>0</v>
      </c>
    </row>
    <row r="470" spans="1:13">
      <c r="A470" s="5">
        <v>2022</v>
      </c>
      <c r="B470" s="5">
        <v>3</v>
      </c>
      <c r="C470" s="2">
        <v>44633</v>
      </c>
      <c r="D470" s="1">
        <v>148848</v>
      </c>
      <c r="E470" s="1">
        <v>77387</v>
      </c>
      <c r="F470" s="1">
        <v>6.1</v>
      </c>
      <c r="G470" s="1">
        <v>69.59</v>
      </c>
      <c r="H470" s="26">
        <f>Table1[[#This Row],[Total Yield in Wh]]*0.001*0.1</f>
        <v>14.884800000000002</v>
      </c>
      <c r="I470" s="1">
        <v>36.18</v>
      </c>
      <c r="J470" s="1">
        <f>(Table1[[#This Row],[Total Yield in Wh]]-Table1[[#This Row],[Target Yield Wh]])/Table1[[#This Row],[Target Yield Wh]] * 100</f>
        <v>92.342383087598691</v>
      </c>
      <c r="K470" s="5">
        <f>SUM(Table1[[#This Row],[Total Yield in Wh]]-Table1[[#This Row],[Target Yield Wh]])</f>
        <v>71461</v>
      </c>
      <c r="L470" s="5">
        <f>Table1[[#This Row],[Total Yield in Wh]]*0.001*0.1</f>
        <v>14.884800000000002</v>
      </c>
      <c r="M470" s="5">
        <f t="shared" ca="1" si="8"/>
        <v>0</v>
      </c>
    </row>
    <row r="471" spans="1:13">
      <c r="A471" s="5">
        <v>2022</v>
      </c>
      <c r="B471" s="5">
        <v>3</v>
      </c>
      <c r="C471" s="2">
        <v>44634</v>
      </c>
      <c r="D471" s="1">
        <v>103150</v>
      </c>
      <c r="E471" s="1">
        <v>77387</v>
      </c>
      <c r="F471" s="1">
        <v>4.22</v>
      </c>
      <c r="G471" s="1">
        <v>48.22</v>
      </c>
      <c r="H471" s="26">
        <f>Table1[[#This Row],[Total Yield in Wh]]*0.001*0.1</f>
        <v>10.315000000000001</v>
      </c>
      <c r="I471" s="1">
        <v>36.18</v>
      </c>
      <c r="J471" s="1">
        <f>(Table1[[#This Row],[Total Yield in Wh]]-Table1[[#This Row],[Target Yield Wh]])/Table1[[#This Row],[Target Yield Wh]] * 100</f>
        <v>33.291121247754788</v>
      </c>
      <c r="K471" s="5">
        <f>SUM(Table1[[#This Row],[Total Yield in Wh]]-Table1[[#This Row],[Target Yield Wh]])</f>
        <v>25763</v>
      </c>
      <c r="L471" s="5">
        <f>Table1[[#This Row],[Total Yield in Wh]]*0.001*0.1</f>
        <v>10.315000000000001</v>
      </c>
      <c r="M471" s="5">
        <f t="shared" ca="1" si="8"/>
        <v>0</v>
      </c>
    </row>
    <row r="472" spans="1:13">
      <c r="A472" s="5">
        <v>2022</v>
      </c>
      <c r="B472" s="5">
        <v>3</v>
      </c>
      <c r="C472" s="2">
        <v>44635</v>
      </c>
      <c r="D472" s="1">
        <v>124872</v>
      </c>
      <c r="E472" s="1">
        <v>77387</v>
      </c>
      <c r="F472" s="1">
        <v>5.1100000000000003</v>
      </c>
      <c r="G472" s="1">
        <v>58.38</v>
      </c>
      <c r="H472" s="26">
        <f>Table1[[#This Row],[Total Yield in Wh]]*0.001*0.1</f>
        <v>12.487200000000001</v>
      </c>
      <c r="I472" s="1">
        <v>36.18</v>
      </c>
      <c r="J472" s="1">
        <f>(Table1[[#This Row],[Total Yield in Wh]]-Table1[[#This Row],[Target Yield Wh]])/Table1[[#This Row],[Target Yield Wh]] * 100</f>
        <v>61.360435215217024</v>
      </c>
      <c r="K472" s="5">
        <f>SUM(Table1[[#This Row],[Total Yield in Wh]]-Table1[[#This Row],[Target Yield Wh]])</f>
        <v>47485</v>
      </c>
      <c r="L472" s="5">
        <f>Table1[[#This Row],[Total Yield in Wh]]*0.001*0.1</f>
        <v>12.487200000000001</v>
      </c>
      <c r="M472" s="5">
        <f t="shared" ca="1" si="8"/>
        <v>0</v>
      </c>
    </row>
    <row r="473" spans="1:13">
      <c r="A473" s="5">
        <v>2022</v>
      </c>
      <c r="B473" s="5">
        <v>3</v>
      </c>
      <c r="C473" s="2">
        <v>44636</v>
      </c>
      <c r="D473" s="1">
        <v>139354</v>
      </c>
      <c r="E473" s="1">
        <v>77387</v>
      </c>
      <c r="F473" s="1">
        <v>5.71</v>
      </c>
      <c r="G473" s="1">
        <v>65.150000000000006</v>
      </c>
      <c r="H473" s="26">
        <f>Table1[[#This Row],[Total Yield in Wh]]*0.001*0.1</f>
        <v>13.935400000000001</v>
      </c>
      <c r="I473" s="1">
        <v>36.18</v>
      </c>
      <c r="J473" s="1">
        <f>(Table1[[#This Row],[Total Yield in Wh]]-Table1[[#This Row],[Target Yield Wh]])/Table1[[#This Row],[Target Yield Wh]] * 100</f>
        <v>80.074172664659443</v>
      </c>
      <c r="K473" s="5">
        <f>SUM(Table1[[#This Row],[Total Yield in Wh]]-Table1[[#This Row],[Target Yield Wh]])</f>
        <v>61967</v>
      </c>
      <c r="L473" s="5">
        <f>Table1[[#This Row],[Total Yield in Wh]]*0.001*0.1</f>
        <v>13.935400000000001</v>
      </c>
      <c r="M473" s="5">
        <f t="shared" ca="1" si="8"/>
        <v>0</v>
      </c>
    </row>
    <row r="474" spans="1:13">
      <c r="A474" s="5">
        <v>2022</v>
      </c>
      <c r="B474" s="5">
        <v>3</v>
      </c>
      <c r="C474" s="2">
        <v>44637</v>
      </c>
      <c r="D474" s="1">
        <v>17382</v>
      </c>
      <c r="E474" s="1">
        <v>77387</v>
      </c>
      <c r="F474" s="1">
        <v>0.71</v>
      </c>
      <c r="G474" s="1">
        <v>8.1300000000000008</v>
      </c>
      <c r="H474" s="26">
        <f>Table1[[#This Row],[Total Yield in Wh]]*0.001*0.1</f>
        <v>1.7382000000000002</v>
      </c>
      <c r="I474" s="1">
        <v>36.18</v>
      </c>
      <c r="J474" s="1">
        <f>(Table1[[#This Row],[Total Yield in Wh]]-Table1[[#This Row],[Target Yield Wh]])/Table1[[#This Row],[Target Yield Wh]] * 100</f>
        <v>-77.538863116544121</v>
      </c>
      <c r="K474" s="5">
        <f>SUM(Table1[[#This Row],[Total Yield in Wh]]-Table1[[#This Row],[Target Yield Wh]])</f>
        <v>-60005</v>
      </c>
      <c r="L474" s="5">
        <f>Table1[[#This Row],[Total Yield in Wh]]*0.001*0.1</f>
        <v>1.7382000000000002</v>
      </c>
      <c r="M474" s="5">
        <f t="shared" ca="1" si="8"/>
        <v>0</v>
      </c>
    </row>
    <row r="475" spans="1:13">
      <c r="A475" s="5">
        <v>2022</v>
      </c>
      <c r="B475" s="5">
        <v>3</v>
      </c>
      <c r="C475" s="2">
        <v>44638</v>
      </c>
      <c r="D475" s="1">
        <v>13146</v>
      </c>
      <c r="E475" s="1">
        <v>77387</v>
      </c>
      <c r="F475" s="1">
        <v>0.54</v>
      </c>
      <c r="G475" s="1">
        <v>6.15</v>
      </c>
      <c r="H475" s="26">
        <f>Table1[[#This Row],[Total Yield in Wh]]*0.001*0.1</f>
        <v>1.3146000000000002</v>
      </c>
      <c r="I475" s="1">
        <v>36.18</v>
      </c>
      <c r="J475" s="1">
        <f>(Table1[[#This Row],[Total Yield in Wh]]-Table1[[#This Row],[Target Yield Wh]])/Table1[[#This Row],[Target Yield Wh]] * 100</f>
        <v>-83.012650703606553</v>
      </c>
      <c r="K475" s="5">
        <f>SUM(Table1[[#This Row],[Total Yield in Wh]]-Table1[[#This Row],[Target Yield Wh]])</f>
        <v>-64241</v>
      </c>
      <c r="L475" s="5">
        <f>Table1[[#This Row],[Total Yield in Wh]]*0.001*0.1</f>
        <v>1.3146000000000002</v>
      </c>
      <c r="M475" s="5">
        <f t="shared" ca="1" si="8"/>
        <v>0</v>
      </c>
    </row>
    <row r="476" spans="1:13">
      <c r="A476" s="5">
        <v>2022</v>
      </c>
      <c r="B476" s="5">
        <v>3</v>
      </c>
      <c r="C476" s="2">
        <v>44639</v>
      </c>
      <c r="D476" s="1">
        <v>51368</v>
      </c>
      <c r="E476" s="1">
        <v>77387</v>
      </c>
      <c r="F476" s="1">
        <v>2.1</v>
      </c>
      <c r="G476" s="1">
        <v>24.01</v>
      </c>
      <c r="H476" s="26">
        <f>Table1[[#This Row],[Total Yield in Wh]]*0.001*0.1</f>
        <v>5.1368000000000009</v>
      </c>
      <c r="I476" s="1">
        <v>36.18</v>
      </c>
      <c r="J476" s="1">
        <f>(Table1[[#This Row],[Total Yield in Wh]]-Table1[[#This Row],[Target Yield Wh]])/Table1[[#This Row],[Target Yield Wh]] * 100</f>
        <v>-33.621926163309084</v>
      </c>
      <c r="K476" s="5">
        <f>SUM(Table1[[#This Row],[Total Yield in Wh]]-Table1[[#This Row],[Target Yield Wh]])</f>
        <v>-26019</v>
      </c>
      <c r="L476" s="5">
        <f>Table1[[#This Row],[Total Yield in Wh]]*0.001*0.1</f>
        <v>5.1368000000000009</v>
      </c>
      <c r="M476" s="5">
        <f t="shared" ca="1" si="8"/>
        <v>0</v>
      </c>
    </row>
    <row r="477" spans="1:13">
      <c r="A477" s="5">
        <v>2022</v>
      </c>
      <c r="B477" s="5">
        <v>3</v>
      </c>
      <c r="C477" s="2">
        <v>44640</v>
      </c>
      <c r="D477" s="1">
        <v>145026</v>
      </c>
      <c r="E477" s="1">
        <v>77387</v>
      </c>
      <c r="F477" s="1">
        <v>5.94</v>
      </c>
      <c r="G477" s="1">
        <v>67.8</v>
      </c>
      <c r="H477" s="26">
        <f>Table1[[#This Row],[Total Yield in Wh]]*0.001*0.1</f>
        <v>14.502600000000001</v>
      </c>
      <c r="I477" s="1">
        <v>36.18</v>
      </c>
      <c r="J477" s="1">
        <f>(Table1[[#This Row],[Total Yield in Wh]]-Table1[[#This Row],[Target Yield Wh]])/Table1[[#This Row],[Target Yield Wh]] * 100</f>
        <v>87.403569074909228</v>
      </c>
      <c r="K477" s="5">
        <f>SUM(Table1[[#This Row],[Total Yield in Wh]]-Table1[[#This Row],[Target Yield Wh]])</f>
        <v>67639</v>
      </c>
      <c r="L477" s="5">
        <f>Table1[[#This Row],[Total Yield in Wh]]*0.001*0.1</f>
        <v>14.502600000000001</v>
      </c>
      <c r="M477" s="5">
        <f t="shared" ca="1" si="8"/>
        <v>0</v>
      </c>
    </row>
    <row r="478" spans="1:13">
      <c r="A478" s="5">
        <v>2022</v>
      </c>
      <c r="B478" s="5">
        <v>3</v>
      </c>
      <c r="C478" s="2">
        <v>44641</v>
      </c>
      <c r="D478" s="1">
        <v>114744</v>
      </c>
      <c r="E478" s="1">
        <v>77387</v>
      </c>
      <c r="F478" s="1">
        <v>4.7</v>
      </c>
      <c r="G478" s="1">
        <v>53.64</v>
      </c>
      <c r="H478" s="26">
        <f>Table1[[#This Row],[Total Yield in Wh]]*0.001*0.1</f>
        <v>11.474400000000001</v>
      </c>
      <c r="I478" s="1">
        <v>36.18</v>
      </c>
      <c r="J478" s="1">
        <f>(Table1[[#This Row],[Total Yield in Wh]]-Table1[[#This Row],[Target Yield Wh]])/Table1[[#This Row],[Target Yield Wh]] * 100</f>
        <v>48.272965743600352</v>
      </c>
      <c r="K478" s="5">
        <f>SUM(Table1[[#This Row],[Total Yield in Wh]]-Table1[[#This Row],[Target Yield Wh]])</f>
        <v>37357</v>
      </c>
      <c r="L478" s="5">
        <f>Table1[[#This Row],[Total Yield in Wh]]*0.001*0.1</f>
        <v>11.474400000000001</v>
      </c>
      <c r="M478" s="5">
        <f t="shared" ca="1" si="8"/>
        <v>0</v>
      </c>
    </row>
    <row r="479" spans="1:13">
      <c r="A479" s="5">
        <v>2022</v>
      </c>
      <c r="B479" s="5">
        <v>3</v>
      </c>
      <c r="C479" s="2">
        <v>44642</v>
      </c>
      <c r="D479" s="1">
        <v>5738</v>
      </c>
      <c r="E479" s="1">
        <v>77387</v>
      </c>
      <c r="F479" s="1">
        <v>0.23</v>
      </c>
      <c r="G479" s="1">
        <v>2.68</v>
      </c>
      <c r="H479" s="26">
        <f>Table1[[#This Row],[Total Yield in Wh]]*0.001*0.1</f>
        <v>0.57380000000000009</v>
      </c>
      <c r="I479" s="1">
        <v>36.18</v>
      </c>
      <c r="J479" s="1">
        <f>(Table1[[#This Row],[Total Yield in Wh]]-Table1[[#This Row],[Target Yield Wh]])/Table1[[#This Row],[Target Yield Wh]] * 100</f>
        <v>-92.585317947458876</v>
      </c>
      <c r="K479" s="5">
        <f>SUM(Table1[[#This Row],[Total Yield in Wh]]-Table1[[#This Row],[Target Yield Wh]])</f>
        <v>-71649</v>
      </c>
      <c r="L479" s="5">
        <f>Table1[[#This Row],[Total Yield in Wh]]*0.001*0.1</f>
        <v>0.57380000000000009</v>
      </c>
      <c r="M479" s="5">
        <f t="shared" ca="1" si="8"/>
        <v>0</v>
      </c>
    </row>
    <row r="480" spans="1:13">
      <c r="A480" s="5">
        <v>2022</v>
      </c>
      <c r="B480" s="5">
        <v>3</v>
      </c>
      <c r="C480" s="2">
        <v>44643</v>
      </c>
      <c r="D480" s="1">
        <v>18212</v>
      </c>
      <c r="E480" s="1">
        <v>77387</v>
      </c>
      <c r="F480" s="1">
        <v>0.75</v>
      </c>
      <c r="G480" s="1">
        <v>8.51</v>
      </c>
      <c r="H480" s="26">
        <f>Table1[[#This Row],[Total Yield in Wh]]*0.001*0.1</f>
        <v>1.8212000000000002</v>
      </c>
      <c r="I480" s="1">
        <v>36.18</v>
      </c>
      <c r="J480" s="1">
        <f>(Table1[[#This Row],[Total Yield in Wh]]-Table1[[#This Row],[Target Yield Wh]])/Table1[[#This Row],[Target Yield Wh]] * 100</f>
        <v>-76.466331554395438</v>
      </c>
      <c r="K480" s="5">
        <f>SUM(Table1[[#This Row],[Total Yield in Wh]]-Table1[[#This Row],[Target Yield Wh]])</f>
        <v>-59175</v>
      </c>
      <c r="L480" s="5">
        <f>Table1[[#This Row],[Total Yield in Wh]]*0.001*0.1</f>
        <v>1.8212000000000002</v>
      </c>
      <c r="M480" s="5">
        <f t="shared" ca="1" si="8"/>
        <v>0</v>
      </c>
    </row>
    <row r="481" spans="1:13">
      <c r="A481" s="5">
        <v>2022</v>
      </c>
      <c r="B481" s="5">
        <v>3</v>
      </c>
      <c r="C481" s="2">
        <v>44644</v>
      </c>
      <c r="D481" s="1">
        <v>25258</v>
      </c>
      <c r="E481" s="1">
        <v>77387</v>
      </c>
      <c r="F481" s="1">
        <v>1.03</v>
      </c>
      <c r="G481" s="1">
        <v>11.81</v>
      </c>
      <c r="H481" s="26">
        <f>Table1[[#This Row],[Total Yield in Wh]]*0.001*0.1</f>
        <v>2.5258000000000003</v>
      </c>
      <c r="I481" s="1">
        <v>36.18</v>
      </c>
      <c r="J481" s="1">
        <f>(Table1[[#This Row],[Total Yield in Wh]]-Table1[[#This Row],[Target Yield Wh]])/Table1[[#This Row],[Target Yield Wh]] * 100</f>
        <v>-67.361443136444109</v>
      </c>
      <c r="K481" s="5">
        <f>SUM(Table1[[#This Row],[Total Yield in Wh]]-Table1[[#This Row],[Target Yield Wh]])</f>
        <v>-52129</v>
      </c>
      <c r="L481" s="5">
        <f>Table1[[#This Row],[Total Yield in Wh]]*0.001*0.1</f>
        <v>2.5258000000000003</v>
      </c>
      <c r="M481" s="5">
        <f t="shared" ca="1" si="8"/>
        <v>0</v>
      </c>
    </row>
    <row r="482" spans="1:13">
      <c r="A482" s="5">
        <v>2022</v>
      </c>
      <c r="B482" s="5">
        <v>3</v>
      </c>
      <c r="C482" s="2">
        <v>44645</v>
      </c>
      <c r="D482" s="1">
        <v>38432</v>
      </c>
      <c r="E482" s="1">
        <v>77387</v>
      </c>
      <c r="F482" s="1">
        <v>1.57</v>
      </c>
      <c r="G482" s="1">
        <v>17.97</v>
      </c>
      <c r="H482" s="26">
        <f>Table1[[#This Row],[Total Yield in Wh]]*0.001*0.1</f>
        <v>3.8432000000000004</v>
      </c>
      <c r="I482" s="1">
        <v>36.18</v>
      </c>
      <c r="J482" s="1">
        <f>(Table1[[#This Row],[Total Yield in Wh]]-Table1[[#This Row],[Target Yield Wh]])/Table1[[#This Row],[Target Yield Wh]] * 100</f>
        <v>-50.337912052411902</v>
      </c>
      <c r="K482" s="5">
        <f>SUM(Table1[[#This Row],[Total Yield in Wh]]-Table1[[#This Row],[Target Yield Wh]])</f>
        <v>-38955</v>
      </c>
      <c r="L482" s="5">
        <f>Table1[[#This Row],[Total Yield in Wh]]*0.001*0.1</f>
        <v>3.8432000000000004</v>
      </c>
      <c r="M482" s="5">
        <f t="shared" ca="1" si="8"/>
        <v>0</v>
      </c>
    </row>
    <row r="483" spans="1:13">
      <c r="A483" s="5">
        <v>2022</v>
      </c>
      <c r="B483" s="5">
        <v>3</v>
      </c>
      <c r="C483" s="2">
        <v>44646</v>
      </c>
      <c r="D483" s="1">
        <v>60254</v>
      </c>
      <c r="E483" s="1">
        <v>77387</v>
      </c>
      <c r="F483" s="1">
        <v>2.4700000000000002</v>
      </c>
      <c r="G483" s="1">
        <v>28.17</v>
      </c>
      <c r="H483" s="26">
        <f>Table1[[#This Row],[Total Yield in Wh]]*0.001*0.1</f>
        <v>6.0254000000000003</v>
      </c>
      <c r="I483" s="1">
        <v>36.18</v>
      </c>
      <c r="J483" s="1">
        <f>(Table1[[#This Row],[Total Yield in Wh]]-Table1[[#This Row],[Target Yield Wh]])/Table1[[#This Row],[Target Yield Wh]] * 100</f>
        <v>-22.139377414811275</v>
      </c>
      <c r="K483" s="5">
        <f>SUM(Table1[[#This Row],[Total Yield in Wh]]-Table1[[#This Row],[Target Yield Wh]])</f>
        <v>-17133</v>
      </c>
      <c r="L483" s="5">
        <f>Table1[[#This Row],[Total Yield in Wh]]*0.001*0.1</f>
        <v>6.0254000000000003</v>
      </c>
      <c r="M483" s="5">
        <f t="shared" ca="1" si="8"/>
        <v>0</v>
      </c>
    </row>
    <row r="484" spans="1:13">
      <c r="A484" s="5">
        <v>2022</v>
      </c>
      <c r="B484" s="5">
        <v>3</v>
      </c>
      <c r="C484" s="2">
        <v>44647</v>
      </c>
      <c r="D484" s="1">
        <v>155846</v>
      </c>
      <c r="E484" s="1">
        <v>77387</v>
      </c>
      <c r="F484" s="1">
        <v>6.38</v>
      </c>
      <c r="G484" s="1">
        <v>72.86</v>
      </c>
      <c r="H484" s="26">
        <f>Table1[[#This Row],[Total Yield in Wh]]*0.001*0.1</f>
        <v>15.584600000000002</v>
      </c>
      <c r="I484" s="1">
        <v>36.18</v>
      </c>
      <c r="J484" s="1">
        <f>(Table1[[#This Row],[Total Yield in Wh]]-Table1[[#This Row],[Target Yield Wh]])/Table1[[#This Row],[Target Yield Wh]] * 100</f>
        <v>101.3852455838836</v>
      </c>
      <c r="K484" s="5">
        <f>SUM(Table1[[#This Row],[Total Yield in Wh]]-Table1[[#This Row],[Target Yield Wh]])</f>
        <v>78459</v>
      </c>
      <c r="L484" s="5">
        <f>Table1[[#This Row],[Total Yield in Wh]]*0.001*0.1</f>
        <v>15.584600000000002</v>
      </c>
      <c r="M484" s="5">
        <f t="shared" ca="1" si="8"/>
        <v>0</v>
      </c>
    </row>
    <row r="485" spans="1:13">
      <c r="A485" s="5">
        <v>2022</v>
      </c>
      <c r="B485" s="5">
        <v>3</v>
      </c>
      <c r="C485" s="2">
        <v>44648</v>
      </c>
      <c r="D485" s="1">
        <v>148610</v>
      </c>
      <c r="E485" s="1">
        <v>77387</v>
      </c>
      <c r="F485" s="1">
        <v>6.09</v>
      </c>
      <c r="G485" s="1">
        <v>69.48</v>
      </c>
      <c r="H485" s="26">
        <f>Table1[[#This Row],[Total Yield in Wh]]*0.001*0.1</f>
        <v>14.861000000000002</v>
      </c>
      <c r="I485" s="1">
        <v>36.18</v>
      </c>
      <c r="J485" s="1">
        <f>(Table1[[#This Row],[Total Yield in Wh]]-Table1[[#This Row],[Target Yield Wh]])/Table1[[#This Row],[Target Yield Wh]] * 100</f>
        <v>92.034837892669302</v>
      </c>
      <c r="K485" s="5">
        <f>SUM(Table1[[#This Row],[Total Yield in Wh]]-Table1[[#This Row],[Target Yield Wh]])</f>
        <v>71223</v>
      </c>
      <c r="L485" s="5">
        <f>Table1[[#This Row],[Total Yield in Wh]]*0.001*0.1</f>
        <v>14.861000000000002</v>
      </c>
      <c r="M485" s="5">
        <f t="shared" ca="1" si="8"/>
        <v>0</v>
      </c>
    </row>
    <row r="486" spans="1:13">
      <c r="A486" s="5">
        <v>2022</v>
      </c>
      <c r="B486" s="5">
        <v>3</v>
      </c>
      <c r="C486" s="2">
        <v>44649</v>
      </c>
      <c r="D486" s="1">
        <v>38946</v>
      </c>
      <c r="E486" s="1">
        <v>77387</v>
      </c>
      <c r="F486" s="1">
        <v>1.59</v>
      </c>
      <c r="G486" s="1">
        <v>18.21</v>
      </c>
      <c r="H486" s="26">
        <f>Table1[[#This Row],[Total Yield in Wh]]*0.001*0.1</f>
        <v>3.8946000000000001</v>
      </c>
      <c r="I486" s="1">
        <v>36.18</v>
      </c>
      <c r="J486" s="1">
        <f>(Table1[[#This Row],[Total Yield in Wh]]-Table1[[#This Row],[Target Yield Wh]])/Table1[[#This Row],[Target Yield Wh]] * 100</f>
        <v>-49.673717807900552</v>
      </c>
      <c r="K486" s="5">
        <f>SUM(Table1[[#This Row],[Total Yield in Wh]]-Table1[[#This Row],[Target Yield Wh]])</f>
        <v>-38441</v>
      </c>
      <c r="L486" s="5">
        <f>Table1[[#This Row],[Total Yield in Wh]]*0.001*0.1</f>
        <v>3.8946000000000001</v>
      </c>
      <c r="M486" s="5">
        <f t="shared" ca="1" si="8"/>
        <v>0</v>
      </c>
    </row>
    <row r="487" spans="1:13">
      <c r="A487" s="5">
        <v>2022</v>
      </c>
      <c r="B487" s="5">
        <v>3</v>
      </c>
      <c r="C487" s="2">
        <v>44650</v>
      </c>
      <c r="D487" s="1">
        <v>12940</v>
      </c>
      <c r="E487" s="1">
        <v>77387</v>
      </c>
      <c r="F487" s="1">
        <v>0.53</v>
      </c>
      <c r="G487" s="1">
        <v>6.05</v>
      </c>
      <c r="H487" s="26">
        <f>Table1[[#This Row],[Total Yield in Wh]]*0.001*0.1</f>
        <v>1.294</v>
      </c>
      <c r="I487" s="1">
        <v>36.18</v>
      </c>
      <c r="J487" s="1">
        <f>(Table1[[#This Row],[Total Yield in Wh]]-Table1[[#This Row],[Target Yield Wh]])/Table1[[#This Row],[Target Yield Wh]] * 100</f>
        <v>-83.278845284091645</v>
      </c>
      <c r="K487" s="5">
        <f>SUM(Table1[[#This Row],[Total Yield in Wh]]-Table1[[#This Row],[Target Yield Wh]])</f>
        <v>-64447</v>
      </c>
      <c r="L487" s="5">
        <f>Table1[[#This Row],[Total Yield in Wh]]*0.001*0.1</f>
        <v>1.294</v>
      </c>
      <c r="M487" s="5">
        <f t="shared" ca="1" si="8"/>
        <v>0</v>
      </c>
    </row>
    <row r="488" spans="1:13">
      <c r="A488" s="5">
        <v>2022</v>
      </c>
      <c r="B488" s="5">
        <v>3</v>
      </c>
      <c r="C488" s="2">
        <v>44651</v>
      </c>
      <c r="D488" s="1">
        <v>12166</v>
      </c>
      <c r="E488" s="1">
        <v>77387</v>
      </c>
      <c r="F488" s="1">
        <v>0.5</v>
      </c>
      <c r="G488" s="1">
        <v>5.69</v>
      </c>
      <c r="H488" s="26">
        <f>Table1[[#This Row],[Total Yield in Wh]]*0.001*0.1</f>
        <v>1.2166000000000001</v>
      </c>
      <c r="I488" s="1">
        <v>36.18</v>
      </c>
      <c r="J488" s="1">
        <f>(Table1[[#This Row],[Total Yield in Wh]]-Table1[[#This Row],[Target Yield Wh]])/Table1[[#This Row],[Target Yield Wh]] * 100</f>
        <v>-84.279013270962821</v>
      </c>
      <c r="K488" s="5">
        <f>SUM(Table1[[#This Row],[Total Yield in Wh]]-Table1[[#This Row],[Target Yield Wh]])</f>
        <v>-65221</v>
      </c>
      <c r="L488" s="5">
        <f>Table1[[#This Row],[Total Yield in Wh]]*0.001*0.1</f>
        <v>1.2166000000000001</v>
      </c>
      <c r="M488" s="5">
        <f t="shared" ca="1" si="8"/>
        <v>0</v>
      </c>
    </row>
    <row r="489" spans="1:13">
      <c r="A489" s="5">
        <v>2022</v>
      </c>
      <c r="B489" s="5">
        <v>4</v>
      </c>
      <c r="C489" s="2">
        <v>44652</v>
      </c>
      <c r="D489" s="1">
        <v>139392</v>
      </c>
      <c r="E489">
        <v>89963</v>
      </c>
      <c r="F489" s="1">
        <v>5.71</v>
      </c>
      <c r="G489" s="1">
        <v>65.17</v>
      </c>
      <c r="H489" s="26">
        <f>Table1[[#This Row],[Total Yield in Wh]]*0.001*0.1</f>
        <v>13.9392</v>
      </c>
      <c r="I489">
        <v>42.06</v>
      </c>
      <c r="J489" s="1">
        <f>(Table1[[#This Row],[Total Yield in Wh]]-Table1[[#This Row],[Target Yield Wh]])/Table1[[#This Row],[Target Yield Wh]] * 100</f>
        <v>54.943699076286926</v>
      </c>
      <c r="K489" s="5">
        <f>SUM(Table1[[#This Row],[Total Yield in Wh]]-Table1[[#This Row],[Target Yield Wh]])</f>
        <v>49429</v>
      </c>
      <c r="L489" s="5">
        <f>Table1[[#This Row],[Total Yield in Wh]]*0.001*0.1</f>
        <v>13.9392</v>
      </c>
      <c r="M489" s="5">
        <f t="shared" ca="1" si="8"/>
        <v>0</v>
      </c>
    </row>
    <row r="490" spans="1:13">
      <c r="A490" s="5">
        <v>2022</v>
      </c>
      <c r="B490" s="5">
        <v>4</v>
      </c>
      <c r="C490" s="2">
        <v>44653</v>
      </c>
      <c r="D490" s="1">
        <v>25062</v>
      </c>
      <c r="E490">
        <v>89963</v>
      </c>
      <c r="F490" s="1">
        <v>1.03</v>
      </c>
      <c r="G490" s="1">
        <v>11.72</v>
      </c>
      <c r="H490" s="26">
        <f>Table1[[#This Row],[Total Yield in Wh]]*0.001*0.1</f>
        <v>2.5062000000000002</v>
      </c>
      <c r="I490">
        <v>42.06</v>
      </c>
      <c r="J490" s="1">
        <f>(Table1[[#This Row],[Total Yield in Wh]]-Table1[[#This Row],[Target Yield Wh]])/Table1[[#This Row],[Target Yield Wh]] * 100</f>
        <v>-72.141880550893148</v>
      </c>
      <c r="K490" s="5">
        <f>SUM(Table1[[#This Row],[Total Yield in Wh]]-Table1[[#This Row],[Target Yield Wh]])</f>
        <v>-64901</v>
      </c>
      <c r="L490" s="5">
        <f>Table1[[#This Row],[Total Yield in Wh]]*0.001*0.1</f>
        <v>2.5062000000000002</v>
      </c>
      <c r="M490" s="5">
        <f t="shared" ca="1" si="8"/>
        <v>0</v>
      </c>
    </row>
    <row r="491" spans="1:13">
      <c r="A491" s="5">
        <v>2022</v>
      </c>
      <c r="B491" s="5">
        <v>4</v>
      </c>
      <c r="C491" s="2">
        <v>44654</v>
      </c>
      <c r="D491" s="1">
        <v>114858</v>
      </c>
      <c r="E491">
        <v>89963</v>
      </c>
      <c r="F491" s="1">
        <v>4.7</v>
      </c>
      <c r="G491" s="1">
        <v>53.7</v>
      </c>
      <c r="H491" s="26">
        <f>Table1[[#This Row],[Total Yield in Wh]]*0.001*0.1</f>
        <v>11.485800000000001</v>
      </c>
      <c r="I491">
        <v>42.06</v>
      </c>
      <c r="J491" s="1">
        <f>(Table1[[#This Row],[Total Yield in Wh]]-Table1[[#This Row],[Target Yield Wh]])/Table1[[#This Row],[Target Yield Wh]] * 100</f>
        <v>27.672487578226608</v>
      </c>
      <c r="K491" s="5">
        <f>SUM(Table1[[#This Row],[Total Yield in Wh]]-Table1[[#This Row],[Target Yield Wh]])</f>
        <v>24895</v>
      </c>
      <c r="L491" s="5">
        <f>Table1[[#This Row],[Total Yield in Wh]]*0.001*0.1</f>
        <v>11.485800000000001</v>
      </c>
      <c r="M491" s="5">
        <f t="shared" ca="1" si="8"/>
        <v>0</v>
      </c>
    </row>
    <row r="492" spans="1:13">
      <c r="A492" s="5">
        <v>2022</v>
      </c>
      <c r="B492" s="5">
        <v>4</v>
      </c>
      <c r="C492" s="2">
        <v>44655</v>
      </c>
      <c r="D492" s="1">
        <v>29236</v>
      </c>
      <c r="E492">
        <v>89963</v>
      </c>
      <c r="F492" s="1">
        <v>1.2</v>
      </c>
      <c r="G492" s="1">
        <v>13.67</v>
      </c>
      <c r="H492" s="26">
        <f>Table1[[#This Row],[Total Yield in Wh]]*0.001*0.1</f>
        <v>2.9236000000000004</v>
      </c>
      <c r="I492">
        <v>42.06</v>
      </c>
      <c r="J492" s="1">
        <f>(Table1[[#This Row],[Total Yield in Wh]]-Table1[[#This Row],[Target Yield Wh]])/Table1[[#This Row],[Target Yield Wh]] * 100</f>
        <v>-67.502195346975981</v>
      </c>
      <c r="K492" s="5">
        <f>SUM(Table1[[#This Row],[Total Yield in Wh]]-Table1[[#This Row],[Target Yield Wh]])</f>
        <v>-60727</v>
      </c>
      <c r="L492" s="5">
        <f>Table1[[#This Row],[Total Yield in Wh]]*0.001*0.1</f>
        <v>2.9236000000000004</v>
      </c>
      <c r="M492" s="5">
        <f t="shared" ca="1" si="8"/>
        <v>0</v>
      </c>
    </row>
    <row r="493" spans="1:13">
      <c r="A493" s="5">
        <v>2022</v>
      </c>
      <c r="B493" s="5">
        <v>4</v>
      </c>
      <c r="C493" s="2">
        <v>44656</v>
      </c>
      <c r="D493" s="1">
        <v>75876</v>
      </c>
      <c r="E493">
        <v>89963</v>
      </c>
      <c r="F493" s="1">
        <v>3.11</v>
      </c>
      <c r="G493" s="1">
        <v>35.47</v>
      </c>
      <c r="H493" s="26">
        <f>Table1[[#This Row],[Total Yield in Wh]]*0.001*0.1</f>
        <v>7.587600000000001</v>
      </c>
      <c r="I493">
        <v>42.06</v>
      </c>
      <c r="J493" s="1">
        <f>(Table1[[#This Row],[Total Yield in Wh]]-Table1[[#This Row],[Target Yield Wh]])/Table1[[#This Row],[Target Yield Wh]] * 100</f>
        <v>-15.658659671198158</v>
      </c>
      <c r="K493" s="5">
        <f>SUM(Table1[[#This Row],[Total Yield in Wh]]-Table1[[#This Row],[Target Yield Wh]])</f>
        <v>-14087</v>
      </c>
      <c r="L493" s="5">
        <f>Table1[[#This Row],[Total Yield in Wh]]*0.001*0.1</f>
        <v>7.587600000000001</v>
      </c>
      <c r="M493" s="5">
        <f t="shared" ca="1" si="8"/>
        <v>0</v>
      </c>
    </row>
    <row r="494" spans="1:13">
      <c r="A494" s="5">
        <v>2022</v>
      </c>
      <c r="B494" s="5">
        <v>4</v>
      </c>
      <c r="C494" s="2">
        <v>44657</v>
      </c>
      <c r="D494" s="1">
        <v>64564</v>
      </c>
      <c r="E494">
        <v>89963</v>
      </c>
      <c r="F494" s="1">
        <v>2.64</v>
      </c>
      <c r="G494" s="1">
        <v>30.18</v>
      </c>
      <c r="H494" s="26">
        <f>Table1[[#This Row],[Total Yield in Wh]]*0.001*0.1</f>
        <v>6.4564000000000012</v>
      </c>
      <c r="I494">
        <v>42.06</v>
      </c>
      <c r="J494" s="1">
        <f>(Table1[[#This Row],[Total Yield in Wh]]-Table1[[#This Row],[Target Yield Wh]])/Table1[[#This Row],[Target Yield Wh]] * 100</f>
        <v>-28.23271789513467</v>
      </c>
      <c r="K494" s="5">
        <f>SUM(Table1[[#This Row],[Total Yield in Wh]]-Table1[[#This Row],[Target Yield Wh]])</f>
        <v>-25399</v>
      </c>
      <c r="L494" s="5">
        <f>Table1[[#This Row],[Total Yield in Wh]]*0.001*0.1</f>
        <v>6.4564000000000012</v>
      </c>
      <c r="M494" s="5">
        <f t="shared" ca="1" si="8"/>
        <v>0</v>
      </c>
    </row>
    <row r="495" spans="1:13">
      <c r="A495" s="5">
        <v>2022</v>
      </c>
      <c r="B495" s="5">
        <v>4</v>
      </c>
      <c r="C495" s="2">
        <v>44658</v>
      </c>
      <c r="D495" s="1">
        <v>49066</v>
      </c>
      <c r="E495">
        <v>89963</v>
      </c>
      <c r="F495" s="1">
        <v>2.0099999999999998</v>
      </c>
      <c r="G495" s="1">
        <v>22.94</v>
      </c>
      <c r="H495" s="26">
        <f>Table1[[#This Row],[Total Yield in Wh]]*0.001*0.1</f>
        <v>4.906600000000001</v>
      </c>
      <c r="I495">
        <v>42.06</v>
      </c>
      <c r="J495" s="1">
        <f>(Table1[[#This Row],[Total Yield in Wh]]-Table1[[#This Row],[Target Yield Wh]])/Table1[[#This Row],[Target Yield Wh]] * 100</f>
        <v>-45.459800140057574</v>
      </c>
      <c r="K495" s="5">
        <f>SUM(Table1[[#This Row],[Total Yield in Wh]]-Table1[[#This Row],[Target Yield Wh]])</f>
        <v>-40897</v>
      </c>
      <c r="L495" s="5">
        <f>Table1[[#This Row],[Total Yield in Wh]]*0.001*0.1</f>
        <v>4.906600000000001</v>
      </c>
      <c r="M495" s="5">
        <f t="shared" ca="1" si="8"/>
        <v>0</v>
      </c>
    </row>
    <row r="496" spans="1:13">
      <c r="A496" s="5">
        <v>2022</v>
      </c>
      <c r="B496" s="5">
        <v>4</v>
      </c>
      <c r="C496" s="2">
        <v>44659</v>
      </c>
      <c r="D496" s="1">
        <v>29786</v>
      </c>
      <c r="E496">
        <v>89963</v>
      </c>
      <c r="F496" s="1">
        <v>1.22</v>
      </c>
      <c r="G496" s="1">
        <v>13.92</v>
      </c>
      <c r="H496" s="26">
        <f>Table1[[#This Row],[Total Yield in Wh]]*0.001*0.1</f>
        <v>2.9786000000000001</v>
      </c>
      <c r="I496">
        <v>42.06</v>
      </c>
      <c r="J496" s="1">
        <f>(Table1[[#This Row],[Total Yield in Wh]]-Table1[[#This Row],[Target Yield Wh]])/Table1[[#This Row],[Target Yield Wh]] * 100</f>
        <v>-66.890832897969162</v>
      </c>
      <c r="K496" s="5">
        <f>SUM(Table1[[#This Row],[Total Yield in Wh]]-Table1[[#This Row],[Target Yield Wh]])</f>
        <v>-60177</v>
      </c>
      <c r="L496" s="5">
        <f>Table1[[#This Row],[Total Yield in Wh]]*0.001*0.1</f>
        <v>2.9786000000000001</v>
      </c>
      <c r="M496" s="5">
        <f t="shared" ca="1" si="8"/>
        <v>0</v>
      </c>
    </row>
    <row r="497" spans="1:13">
      <c r="A497" s="5">
        <v>2022</v>
      </c>
      <c r="B497" s="5">
        <v>4</v>
      </c>
      <c r="C497" s="2">
        <v>44660</v>
      </c>
      <c r="D497" s="1">
        <v>150970</v>
      </c>
      <c r="E497">
        <v>89963</v>
      </c>
      <c r="F497" s="1">
        <v>6.18</v>
      </c>
      <c r="G497" s="1">
        <v>70.58</v>
      </c>
      <c r="H497" s="26">
        <f>Table1[[#This Row],[Total Yield in Wh]]*0.001*0.1</f>
        <v>15.097000000000001</v>
      </c>
      <c r="I497">
        <v>42.06</v>
      </c>
      <c r="J497" s="1">
        <f>(Table1[[#This Row],[Total Yield in Wh]]-Table1[[#This Row],[Target Yield Wh]])/Table1[[#This Row],[Target Yield Wh]] * 100</f>
        <v>67.813434411924902</v>
      </c>
      <c r="K497" s="5">
        <f>SUM(Table1[[#This Row],[Total Yield in Wh]]-Table1[[#This Row],[Target Yield Wh]])</f>
        <v>61007</v>
      </c>
      <c r="L497" s="5">
        <f>Table1[[#This Row],[Total Yield in Wh]]*0.001*0.1</f>
        <v>15.097000000000001</v>
      </c>
      <c r="M497" s="5">
        <f t="shared" ca="1" si="8"/>
        <v>0</v>
      </c>
    </row>
    <row r="498" spans="1:13">
      <c r="A498" s="5">
        <v>2022</v>
      </c>
      <c r="B498" s="5">
        <v>4</v>
      </c>
      <c r="C498" s="2">
        <v>44661</v>
      </c>
      <c r="D498" s="1">
        <v>112898</v>
      </c>
      <c r="E498">
        <v>89963</v>
      </c>
      <c r="F498" s="1">
        <v>4.62</v>
      </c>
      <c r="G498" s="1">
        <v>52.78</v>
      </c>
      <c r="H498" s="26">
        <f>Table1[[#This Row],[Total Yield in Wh]]*0.001*0.1</f>
        <v>11.2898</v>
      </c>
      <c r="I498">
        <v>42.06</v>
      </c>
      <c r="J498" s="1">
        <f>(Table1[[#This Row],[Total Yield in Wh]]-Table1[[#This Row],[Target Yield Wh]])/Table1[[#This Row],[Target Yield Wh]] * 100</f>
        <v>25.493814123584141</v>
      </c>
      <c r="K498" s="5">
        <f>SUM(Table1[[#This Row],[Total Yield in Wh]]-Table1[[#This Row],[Target Yield Wh]])</f>
        <v>22935</v>
      </c>
      <c r="L498" s="5">
        <f>Table1[[#This Row],[Total Yield in Wh]]*0.001*0.1</f>
        <v>11.2898</v>
      </c>
      <c r="M498" s="5">
        <f t="shared" ca="1" si="8"/>
        <v>0</v>
      </c>
    </row>
    <row r="499" spans="1:13">
      <c r="A499" s="5">
        <v>2022</v>
      </c>
      <c r="B499" s="5">
        <v>4</v>
      </c>
      <c r="C499" s="2">
        <v>44662</v>
      </c>
      <c r="D499" s="1">
        <v>125092</v>
      </c>
      <c r="E499">
        <v>89963</v>
      </c>
      <c r="F499" s="1">
        <v>5.12</v>
      </c>
      <c r="G499" s="1">
        <v>58.48</v>
      </c>
      <c r="H499" s="26">
        <f>Table1[[#This Row],[Total Yield in Wh]]*0.001*0.1</f>
        <v>12.5092</v>
      </c>
      <c r="I499">
        <v>42.06</v>
      </c>
      <c r="J499" s="1">
        <f>(Table1[[#This Row],[Total Yield in Wh]]-Table1[[#This Row],[Target Yield Wh]])/Table1[[#This Row],[Target Yield Wh]] * 100</f>
        <v>39.048275402109752</v>
      </c>
      <c r="K499" s="5">
        <f>SUM(Table1[[#This Row],[Total Yield in Wh]]-Table1[[#This Row],[Target Yield Wh]])</f>
        <v>35129</v>
      </c>
      <c r="L499" s="5">
        <f>Table1[[#This Row],[Total Yield in Wh]]*0.001*0.1</f>
        <v>12.5092</v>
      </c>
      <c r="M499" s="5">
        <f t="shared" ca="1" si="8"/>
        <v>0</v>
      </c>
    </row>
    <row r="500" spans="1:13">
      <c r="A500" s="5">
        <v>2022</v>
      </c>
      <c r="B500" s="5">
        <v>4</v>
      </c>
      <c r="C500" s="2">
        <v>44663</v>
      </c>
      <c r="D500" s="1">
        <v>59504</v>
      </c>
      <c r="E500">
        <v>89963</v>
      </c>
      <c r="F500" s="1">
        <v>2.44</v>
      </c>
      <c r="G500" s="1">
        <v>27.82</v>
      </c>
      <c r="H500" s="26">
        <f>Table1[[#This Row],[Total Yield in Wh]]*0.001*0.1</f>
        <v>5.9504000000000001</v>
      </c>
      <c r="I500">
        <v>42.06</v>
      </c>
      <c r="J500" s="1">
        <f>(Table1[[#This Row],[Total Yield in Wh]]-Table1[[#This Row],[Target Yield Wh]])/Table1[[#This Row],[Target Yield Wh]] * 100</f>
        <v>-33.857252425997352</v>
      </c>
      <c r="K500" s="5">
        <f>SUM(Table1[[#This Row],[Total Yield in Wh]]-Table1[[#This Row],[Target Yield Wh]])</f>
        <v>-30459</v>
      </c>
      <c r="L500" s="5">
        <f>Table1[[#This Row],[Total Yield in Wh]]*0.001*0.1</f>
        <v>5.9504000000000001</v>
      </c>
      <c r="M500" s="5">
        <f t="shared" ca="1" si="8"/>
        <v>0</v>
      </c>
    </row>
    <row r="501" spans="1:13">
      <c r="A501" s="5">
        <v>2022</v>
      </c>
      <c r="B501" s="5">
        <v>4</v>
      </c>
      <c r="C501" s="2">
        <v>44664</v>
      </c>
      <c r="D501" s="1">
        <v>24724</v>
      </c>
      <c r="E501">
        <v>89963</v>
      </c>
      <c r="F501" s="1">
        <v>1.01</v>
      </c>
      <c r="G501" s="1">
        <v>11.56</v>
      </c>
      <c r="H501" s="26">
        <f>Table1[[#This Row],[Total Yield in Wh]]*0.001*0.1</f>
        <v>2.4724000000000004</v>
      </c>
      <c r="I501">
        <v>42.06</v>
      </c>
      <c r="J501" s="1">
        <f>(Table1[[#This Row],[Total Yield in Wh]]-Table1[[#This Row],[Target Yield Wh]])/Table1[[#This Row],[Target Yield Wh]] * 100</f>
        <v>-72.517590565010053</v>
      </c>
      <c r="K501" s="5">
        <f>SUM(Table1[[#This Row],[Total Yield in Wh]]-Table1[[#This Row],[Target Yield Wh]])</f>
        <v>-65239</v>
      </c>
      <c r="L501" s="5">
        <f>Table1[[#This Row],[Total Yield in Wh]]*0.001*0.1</f>
        <v>2.4724000000000004</v>
      </c>
      <c r="M501" s="5">
        <f t="shared" ca="1" si="8"/>
        <v>0</v>
      </c>
    </row>
    <row r="502" spans="1:13">
      <c r="A502" s="5">
        <v>2022</v>
      </c>
      <c r="B502" s="5">
        <v>4</v>
      </c>
      <c r="C502" s="2">
        <v>44665</v>
      </c>
      <c r="D502" s="1">
        <v>116422</v>
      </c>
      <c r="E502">
        <v>89963</v>
      </c>
      <c r="F502" s="1">
        <v>4.7699999999999996</v>
      </c>
      <c r="G502" s="1">
        <v>54.43</v>
      </c>
      <c r="H502" s="26">
        <f>Table1[[#This Row],[Total Yield in Wh]]*0.001*0.1</f>
        <v>11.642200000000001</v>
      </c>
      <c r="I502">
        <v>42.06</v>
      </c>
      <c r="J502" s="1">
        <f>(Table1[[#This Row],[Total Yield in Wh]]-Table1[[#This Row],[Target Yield Wh]])/Table1[[#This Row],[Target Yield Wh]] * 100</f>
        <v>29.410980069584163</v>
      </c>
      <c r="K502" s="5">
        <f>SUM(Table1[[#This Row],[Total Yield in Wh]]-Table1[[#This Row],[Target Yield Wh]])</f>
        <v>26459</v>
      </c>
      <c r="L502" s="5">
        <f>Table1[[#This Row],[Total Yield in Wh]]*0.001*0.1</f>
        <v>11.642200000000001</v>
      </c>
      <c r="M502" s="5">
        <f t="shared" ca="1" si="8"/>
        <v>0</v>
      </c>
    </row>
    <row r="503" spans="1:13">
      <c r="A503" s="5">
        <v>2022</v>
      </c>
      <c r="B503" s="5">
        <v>4</v>
      </c>
      <c r="C503" s="2">
        <v>44666</v>
      </c>
      <c r="D503" s="1">
        <v>82984</v>
      </c>
      <c r="E503">
        <v>89963</v>
      </c>
      <c r="F503" s="1">
        <v>3.4</v>
      </c>
      <c r="G503" s="1">
        <v>38.799999999999997</v>
      </c>
      <c r="H503" s="26">
        <f>Table1[[#This Row],[Total Yield in Wh]]*0.001*0.1</f>
        <v>8.2983999999999991</v>
      </c>
      <c r="I503">
        <v>42.06</v>
      </c>
      <c r="J503" s="1">
        <f>(Table1[[#This Row],[Total Yield in Wh]]-Table1[[#This Row],[Target Yield Wh]])/Table1[[#This Row],[Target Yield Wh]] * 100</f>
        <v>-7.7576336938519175</v>
      </c>
      <c r="K503" s="5">
        <f>SUM(Table1[[#This Row],[Total Yield in Wh]]-Table1[[#This Row],[Target Yield Wh]])</f>
        <v>-6979</v>
      </c>
      <c r="L503" s="5">
        <f>Table1[[#This Row],[Total Yield in Wh]]*0.001*0.1</f>
        <v>8.2983999999999991</v>
      </c>
      <c r="M503" s="5">
        <f t="shared" ca="1" si="8"/>
        <v>0</v>
      </c>
    </row>
    <row r="504" spans="1:13">
      <c r="A504" s="5">
        <v>2022</v>
      </c>
      <c r="B504" s="5">
        <v>4</v>
      </c>
      <c r="C504" s="2">
        <v>44667</v>
      </c>
      <c r="D504" s="1">
        <v>133264</v>
      </c>
      <c r="E504">
        <v>89963</v>
      </c>
      <c r="F504" s="1">
        <v>5.46</v>
      </c>
      <c r="G504" s="1">
        <v>62.3</v>
      </c>
      <c r="H504" s="26">
        <f>Table1[[#This Row],[Total Yield in Wh]]*0.001*0.1</f>
        <v>13.326400000000001</v>
      </c>
      <c r="I504">
        <v>42.06</v>
      </c>
      <c r="J504" s="1">
        <f>(Table1[[#This Row],[Total Yield in Wh]]-Table1[[#This Row],[Target Yield Wh]])/Table1[[#This Row],[Target Yield Wh]] * 100</f>
        <v>48.132009826261907</v>
      </c>
      <c r="K504" s="5">
        <f>SUM(Table1[[#This Row],[Total Yield in Wh]]-Table1[[#This Row],[Target Yield Wh]])</f>
        <v>43301</v>
      </c>
      <c r="L504" s="5">
        <f>Table1[[#This Row],[Total Yield in Wh]]*0.001*0.1</f>
        <v>13.326400000000001</v>
      </c>
      <c r="M504" s="5">
        <f t="shared" ca="1" si="8"/>
        <v>0</v>
      </c>
    </row>
    <row r="505" spans="1:13">
      <c r="A505" s="5">
        <v>2022</v>
      </c>
      <c r="B505" s="5">
        <v>4</v>
      </c>
      <c r="C505" s="2">
        <v>44668</v>
      </c>
      <c r="D505" s="1">
        <v>141406</v>
      </c>
      <c r="E505">
        <v>89963</v>
      </c>
      <c r="F505" s="1">
        <v>5.79</v>
      </c>
      <c r="G505" s="1">
        <v>66.11</v>
      </c>
      <c r="H505" s="26">
        <f>Table1[[#This Row],[Total Yield in Wh]]*0.001*0.1</f>
        <v>14.140600000000001</v>
      </c>
      <c r="I505">
        <v>42.06</v>
      </c>
      <c r="J505" s="1">
        <f>(Table1[[#This Row],[Total Yield in Wh]]-Table1[[#This Row],[Target Yield Wh]])/Table1[[#This Row],[Target Yield Wh]] * 100</f>
        <v>57.182397207740962</v>
      </c>
      <c r="K505" s="5">
        <f>SUM(Table1[[#This Row],[Total Yield in Wh]]-Table1[[#This Row],[Target Yield Wh]])</f>
        <v>51443</v>
      </c>
      <c r="L505" s="5">
        <f>Table1[[#This Row],[Total Yield in Wh]]*0.001*0.1</f>
        <v>14.140600000000001</v>
      </c>
      <c r="M505" s="5">
        <f t="shared" ca="1" si="8"/>
        <v>0</v>
      </c>
    </row>
    <row r="506" spans="1:13">
      <c r="A506" s="5">
        <v>2022</v>
      </c>
      <c r="B506" s="5">
        <v>4</v>
      </c>
      <c r="C506" s="2">
        <v>44669</v>
      </c>
      <c r="D506" s="1">
        <v>32600</v>
      </c>
      <c r="E506">
        <v>89963</v>
      </c>
      <c r="F506" s="1">
        <v>1.33</v>
      </c>
      <c r="G506" s="1">
        <v>15.24</v>
      </c>
      <c r="H506" s="26">
        <f>Table1[[#This Row],[Total Yield in Wh]]*0.001*0.1</f>
        <v>3.2600000000000002</v>
      </c>
      <c r="I506">
        <v>42.06</v>
      </c>
      <c r="J506" s="1">
        <f>(Table1[[#This Row],[Total Yield in Wh]]-Table1[[#This Row],[Target Yield Wh]])/Table1[[#This Row],[Target Yield Wh]] * 100</f>
        <v>-63.762880295232485</v>
      </c>
      <c r="K506" s="5">
        <f>SUM(Table1[[#This Row],[Total Yield in Wh]]-Table1[[#This Row],[Target Yield Wh]])</f>
        <v>-57363</v>
      </c>
      <c r="L506" s="5">
        <f>Table1[[#This Row],[Total Yield in Wh]]*0.001*0.1</f>
        <v>3.2600000000000002</v>
      </c>
      <c r="M506" s="5">
        <f t="shared" ca="1" si="8"/>
        <v>0</v>
      </c>
    </row>
    <row r="507" spans="1:13">
      <c r="A507" s="5">
        <v>2022</v>
      </c>
      <c r="B507" s="5">
        <v>4</v>
      </c>
      <c r="C507" s="2">
        <v>44670</v>
      </c>
      <c r="D507" s="1">
        <v>145500</v>
      </c>
      <c r="E507">
        <v>89963</v>
      </c>
      <c r="F507" s="1">
        <v>5.96</v>
      </c>
      <c r="G507" s="1">
        <v>68.02</v>
      </c>
      <c r="H507" s="26">
        <f>Table1[[#This Row],[Total Yield in Wh]]*0.001*0.1</f>
        <v>14.55</v>
      </c>
      <c r="I507">
        <v>42.06</v>
      </c>
      <c r="J507" s="1">
        <f>(Table1[[#This Row],[Total Yield in Wh]]-Table1[[#This Row],[Target Yield Wh]])/Table1[[#This Row],[Target Yield Wh]] * 100</f>
        <v>61.733156964529869</v>
      </c>
      <c r="K507" s="5">
        <f>SUM(Table1[[#This Row],[Total Yield in Wh]]-Table1[[#This Row],[Target Yield Wh]])</f>
        <v>55537</v>
      </c>
      <c r="L507" s="5">
        <f>Table1[[#This Row],[Total Yield in Wh]]*0.001*0.1</f>
        <v>14.55</v>
      </c>
      <c r="M507" s="5">
        <f t="shared" ca="1" si="8"/>
        <v>0</v>
      </c>
    </row>
    <row r="508" spans="1:13">
      <c r="A508" s="5">
        <v>2022</v>
      </c>
      <c r="B508" s="5">
        <v>4</v>
      </c>
      <c r="C508" s="2">
        <v>44671</v>
      </c>
      <c r="D508" s="1">
        <v>20116</v>
      </c>
      <c r="E508">
        <v>89963</v>
      </c>
      <c r="F508" s="1">
        <v>0.82</v>
      </c>
      <c r="G508" s="1">
        <v>9.4</v>
      </c>
      <c r="H508" s="26">
        <f>Table1[[#This Row],[Total Yield in Wh]]*0.001*0.1</f>
        <v>2.0116000000000001</v>
      </c>
      <c r="I508">
        <v>42.06</v>
      </c>
      <c r="J508" s="1">
        <f>(Table1[[#This Row],[Total Yield in Wh]]-Table1[[#This Row],[Target Yield Wh]])/Table1[[#This Row],[Target Yield Wh]] * 100</f>
        <v>-77.639696319598059</v>
      </c>
      <c r="K508" s="5">
        <f>SUM(Table1[[#This Row],[Total Yield in Wh]]-Table1[[#This Row],[Target Yield Wh]])</f>
        <v>-69847</v>
      </c>
      <c r="L508" s="5">
        <f>Table1[[#This Row],[Total Yield in Wh]]*0.001*0.1</f>
        <v>2.0116000000000001</v>
      </c>
      <c r="M508" s="5">
        <f t="shared" ca="1" si="8"/>
        <v>0</v>
      </c>
    </row>
    <row r="509" spans="1:13">
      <c r="A509" s="5">
        <v>2022</v>
      </c>
      <c r="B509" s="5">
        <v>4</v>
      </c>
      <c r="C509" s="2">
        <v>44672</v>
      </c>
      <c r="D509" s="1">
        <v>147894</v>
      </c>
      <c r="E509">
        <v>89963</v>
      </c>
      <c r="F509" s="1">
        <v>6.06</v>
      </c>
      <c r="G509" s="1">
        <v>69.14</v>
      </c>
      <c r="H509" s="26">
        <f>Table1[[#This Row],[Total Yield in Wh]]*0.001*0.1</f>
        <v>14.789400000000001</v>
      </c>
      <c r="I509">
        <v>42.06</v>
      </c>
      <c r="J509" s="1">
        <f>(Table1[[#This Row],[Total Yield in Wh]]-Table1[[#This Row],[Target Yield Wh]])/Table1[[#This Row],[Target Yield Wh]] * 100</f>
        <v>64.394250969843156</v>
      </c>
      <c r="K509" s="5">
        <f>SUM(Table1[[#This Row],[Total Yield in Wh]]-Table1[[#This Row],[Target Yield Wh]])</f>
        <v>57931</v>
      </c>
      <c r="L509" s="5">
        <f>Table1[[#This Row],[Total Yield in Wh]]*0.001*0.1</f>
        <v>14.789400000000001</v>
      </c>
      <c r="M509" s="5">
        <f t="shared" ca="1" si="8"/>
        <v>0</v>
      </c>
    </row>
    <row r="510" spans="1:13">
      <c r="A510" s="5">
        <v>2022</v>
      </c>
      <c r="B510" s="5">
        <v>4</v>
      </c>
      <c r="C510" s="2">
        <v>44673</v>
      </c>
      <c r="D510" s="1">
        <v>9846</v>
      </c>
      <c r="E510">
        <v>89963</v>
      </c>
      <c r="F510" s="1">
        <v>0.4</v>
      </c>
      <c r="G510" s="1">
        <v>4.5999999999999996</v>
      </c>
      <c r="H510" s="26">
        <f>Table1[[#This Row],[Total Yield in Wh]]*0.001*0.1</f>
        <v>0.98460000000000003</v>
      </c>
      <c r="I510">
        <v>42.06</v>
      </c>
      <c r="J510" s="1">
        <f>(Table1[[#This Row],[Total Yield in Wh]]-Table1[[#This Row],[Target Yield Wh]])/Table1[[#This Row],[Target Yield Wh]] * 100</f>
        <v>-89.055500594688937</v>
      </c>
      <c r="K510" s="5">
        <f>SUM(Table1[[#This Row],[Total Yield in Wh]]-Table1[[#This Row],[Target Yield Wh]])</f>
        <v>-80117</v>
      </c>
      <c r="L510" s="5">
        <f>Table1[[#This Row],[Total Yield in Wh]]*0.001*0.1</f>
        <v>0.98460000000000003</v>
      </c>
      <c r="M510" s="5">
        <f t="shared" ca="1" si="8"/>
        <v>0</v>
      </c>
    </row>
    <row r="511" spans="1:13">
      <c r="A511" s="5">
        <v>2022</v>
      </c>
      <c r="B511" s="5">
        <v>4</v>
      </c>
      <c r="C511" s="2">
        <v>44674</v>
      </c>
      <c r="D511" s="1">
        <v>127708</v>
      </c>
      <c r="E511">
        <v>89963</v>
      </c>
      <c r="F511" s="1">
        <v>5.23</v>
      </c>
      <c r="G511" s="1">
        <v>59.7</v>
      </c>
      <c r="H511" s="26">
        <f>Table1[[#This Row],[Total Yield in Wh]]*0.001*0.1</f>
        <v>12.770800000000001</v>
      </c>
      <c r="I511">
        <v>42.06</v>
      </c>
      <c r="J511" s="1">
        <f>(Table1[[#This Row],[Total Yield in Wh]]-Table1[[#This Row],[Target Yield Wh]])/Table1[[#This Row],[Target Yield Wh]] * 100</f>
        <v>41.956137523203985</v>
      </c>
      <c r="K511" s="5">
        <f>SUM(Table1[[#This Row],[Total Yield in Wh]]-Table1[[#This Row],[Target Yield Wh]])</f>
        <v>37745</v>
      </c>
      <c r="L511" s="5">
        <f>Table1[[#This Row],[Total Yield in Wh]]*0.001*0.1</f>
        <v>12.770800000000001</v>
      </c>
      <c r="M511" s="5">
        <f t="shared" ca="1" si="8"/>
        <v>0</v>
      </c>
    </row>
    <row r="512" spans="1:13">
      <c r="A512" s="5">
        <v>2022</v>
      </c>
      <c r="B512" s="5">
        <v>4</v>
      </c>
      <c r="C512" s="2">
        <v>44675</v>
      </c>
      <c r="D512" s="1">
        <v>116830</v>
      </c>
      <c r="E512">
        <v>89963</v>
      </c>
      <c r="F512" s="1">
        <v>4.78</v>
      </c>
      <c r="G512" s="1">
        <v>54.62</v>
      </c>
      <c r="H512" s="26">
        <f>Table1[[#This Row],[Total Yield in Wh]]*0.001*0.1</f>
        <v>11.683</v>
      </c>
      <c r="I512">
        <v>42.06</v>
      </c>
      <c r="J512" s="1">
        <f>(Table1[[#This Row],[Total Yield in Wh]]-Table1[[#This Row],[Target Yield Wh]])/Table1[[#This Row],[Target Yield Wh]] * 100</f>
        <v>29.864499849938309</v>
      </c>
      <c r="K512" s="5">
        <f>SUM(Table1[[#This Row],[Total Yield in Wh]]-Table1[[#This Row],[Target Yield Wh]])</f>
        <v>26867</v>
      </c>
      <c r="L512" s="5">
        <f>Table1[[#This Row],[Total Yield in Wh]]*0.001*0.1</f>
        <v>11.683</v>
      </c>
      <c r="M512" s="5">
        <f t="shared" ca="1" si="8"/>
        <v>0</v>
      </c>
    </row>
    <row r="513" spans="1:13">
      <c r="A513" s="5">
        <v>2022</v>
      </c>
      <c r="B513" s="5">
        <v>4</v>
      </c>
      <c r="C513" s="2">
        <v>44676</v>
      </c>
      <c r="D513" s="1">
        <v>52188</v>
      </c>
      <c r="E513">
        <v>89963</v>
      </c>
      <c r="F513" s="1">
        <v>2.14</v>
      </c>
      <c r="G513" s="1">
        <v>24.4</v>
      </c>
      <c r="H513" s="26">
        <f>Table1[[#This Row],[Total Yield in Wh]]*0.001*0.1</f>
        <v>5.2188000000000008</v>
      </c>
      <c r="I513">
        <v>42.06</v>
      </c>
      <c r="J513" s="1">
        <f>(Table1[[#This Row],[Total Yield in Wh]]-Table1[[#This Row],[Target Yield Wh]])/Table1[[#This Row],[Target Yield Wh]] * 100</f>
        <v>-41.989484565877085</v>
      </c>
      <c r="K513" s="5">
        <f>SUM(Table1[[#This Row],[Total Yield in Wh]]-Table1[[#This Row],[Target Yield Wh]])</f>
        <v>-37775</v>
      </c>
      <c r="L513" s="5">
        <f>Table1[[#This Row],[Total Yield in Wh]]*0.001*0.1</f>
        <v>5.2188000000000008</v>
      </c>
      <c r="M513" s="5">
        <f t="shared" ca="1" si="8"/>
        <v>0</v>
      </c>
    </row>
    <row r="514" spans="1:13">
      <c r="A514" s="5">
        <v>2022</v>
      </c>
      <c r="B514" s="5">
        <v>4</v>
      </c>
      <c r="C514" s="2">
        <v>44677</v>
      </c>
      <c r="D514" s="1">
        <v>90018</v>
      </c>
      <c r="E514">
        <v>89963</v>
      </c>
      <c r="F514" s="1">
        <v>3.69</v>
      </c>
      <c r="G514" s="1">
        <v>42.08</v>
      </c>
      <c r="H514" s="26">
        <f>Table1[[#This Row],[Total Yield in Wh]]*0.001*0.1</f>
        <v>9.0018000000000011</v>
      </c>
      <c r="I514">
        <v>42.06</v>
      </c>
      <c r="J514" s="1">
        <f>(Table1[[#This Row],[Total Yield in Wh]]-Table1[[#This Row],[Target Yield Wh]])/Table1[[#This Row],[Target Yield Wh]] * 100</f>
        <v>6.113624490068139E-2</v>
      </c>
      <c r="K514" s="5">
        <f>SUM(Table1[[#This Row],[Total Yield in Wh]]-Table1[[#This Row],[Target Yield Wh]])</f>
        <v>55</v>
      </c>
      <c r="L514" s="5">
        <f>Table1[[#This Row],[Total Yield in Wh]]*0.001*0.1</f>
        <v>9.0018000000000011</v>
      </c>
      <c r="M514" s="5">
        <f t="shared" ca="1" si="8"/>
        <v>0</v>
      </c>
    </row>
    <row r="515" spans="1:13">
      <c r="A515" s="5">
        <v>2022</v>
      </c>
      <c r="B515" s="5">
        <v>4</v>
      </c>
      <c r="C515" s="2">
        <v>44678</v>
      </c>
      <c r="D515" s="1">
        <v>74222</v>
      </c>
      <c r="E515">
        <v>89963</v>
      </c>
      <c r="F515" s="1">
        <v>3.04</v>
      </c>
      <c r="G515" s="1">
        <v>34.700000000000003</v>
      </c>
      <c r="H515" s="26">
        <f>Table1[[#This Row],[Total Yield in Wh]]*0.001*0.1</f>
        <v>7.422200000000001</v>
      </c>
      <c r="I515">
        <v>42.06</v>
      </c>
      <c r="J515" s="1">
        <f>(Table1[[#This Row],[Total Yield in Wh]]-Table1[[#This Row],[Target Yield Wh]])/Table1[[#This Row],[Target Yield Wh]] * 100</f>
        <v>-17.497193290575012</v>
      </c>
      <c r="K515" s="5">
        <f>SUM(Table1[[#This Row],[Total Yield in Wh]]-Table1[[#This Row],[Target Yield Wh]])</f>
        <v>-15741</v>
      </c>
      <c r="L515" s="5">
        <f>Table1[[#This Row],[Total Yield in Wh]]*0.001*0.1</f>
        <v>7.422200000000001</v>
      </c>
      <c r="M515" s="5">
        <f t="shared" ca="1" si="8"/>
        <v>0</v>
      </c>
    </row>
    <row r="516" spans="1:13">
      <c r="A516" s="5">
        <v>2022</v>
      </c>
      <c r="B516" s="5">
        <v>4</v>
      </c>
      <c r="C516" s="2">
        <v>44679</v>
      </c>
      <c r="D516" s="1">
        <v>42986</v>
      </c>
      <c r="E516">
        <v>89963</v>
      </c>
      <c r="F516" s="1">
        <v>1.76</v>
      </c>
      <c r="G516" s="1">
        <v>20.100000000000001</v>
      </c>
      <c r="H516" s="26">
        <f>Table1[[#This Row],[Total Yield in Wh]]*0.001*0.1</f>
        <v>4.2986000000000004</v>
      </c>
      <c r="I516">
        <v>42.06</v>
      </c>
      <c r="J516" s="1">
        <f>(Table1[[#This Row],[Total Yield in Wh]]-Table1[[#This Row],[Target Yield Wh]])/Table1[[#This Row],[Target Yield Wh]] * 100</f>
        <v>-52.218134121805626</v>
      </c>
      <c r="K516" s="5">
        <f>SUM(Table1[[#This Row],[Total Yield in Wh]]-Table1[[#This Row],[Target Yield Wh]])</f>
        <v>-46977</v>
      </c>
      <c r="L516" s="5">
        <f>Table1[[#This Row],[Total Yield in Wh]]*0.001*0.1</f>
        <v>4.2986000000000004</v>
      </c>
      <c r="M516" s="5">
        <f t="shared" ca="1" si="8"/>
        <v>0</v>
      </c>
    </row>
    <row r="517" spans="1:13">
      <c r="A517" s="5">
        <v>2022</v>
      </c>
      <c r="B517" s="5">
        <v>4</v>
      </c>
      <c r="C517" s="2">
        <v>44680</v>
      </c>
      <c r="D517" s="1">
        <v>69506</v>
      </c>
      <c r="E517">
        <v>89963</v>
      </c>
      <c r="F517" s="1">
        <v>2.85</v>
      </c>
      <c r="G517" s="1">
        <v>32.49</v>
      </c>
      <c r="H517" s="26">
        <f>Table1[[#This Row],[Total Yield in Wh]]*0.001*0.1</f>
        <v>6.9506000000000006</v>
      </c>
      <c r="I517">
        <v>42.06</v>
      </c>
      <c r="J517" s="1">
        <f>(Table1[[#This Row],[Total Yield in Wh]]-Table1[[#This Row],[Target Yield Wh]])/Table1[[#This Row],[Target Yield Wh]] * 100</f>
        <v>-22.73934839878617</v>
      </c>
      <c r="K517" s="5">
        <f>SUM(Table1[[#This Row],[Total Yield in Wh]]-Table1[[#This Row],[Target Yield Wh]])</f>
        <v>-20457</v>
      </c>
      <c r="L517" s="5">
        <f>Table1[[#This Row],[Total Yield in Wh]]*0.001*0.1</f>
        <v>6.9506000000000006</v>
      </c>
      <c r="M517" s="5">
        <f t="shared" ca="1" si="8"/>
        <v>0</v>
      </c>
    </row>
    <row r="518" spans="1:13">
      <c r="A518" s="5">
        <v>2022</v>
      </c>
      <c r="B518" s="5">
        <v>4</v>
      </c>
      <c r="C518" s="2">
        <v>44681</v>
      </c>
      <c r="D518" s="1">
        <v>37388</v>
      </c>
      <c r="E518">
        <v>89963</v>
      </c>
      <c r="F518" s="1">
        <v>1.53</v>
      </c>
      <c r="G518" s="1">
        <v>17.48</v>
      </c>
      <c r="H518" s="26">
        <f>Table1[[#This Row],[Total Yield in Wh]]*0.001*0.1</f>
        <v>3.7387999999999999</v>
      </c>
      <c r="I518">
        <v>42.06</v>
      </c>
      <c r="J518" s="1">
        <f>(Table1[[#This Row],[Total Yield in Wh]]-Table1[[#This Row],[Target Yield Wh]])/Table1[[#This Row],[Target Yield Wh]] * 100</f>
        <v>-58.440692284605888</v>
      </c>
      <c r="K518" s="5">
        <f>SUM(Table1[[#This Row],[Total Yield in Wh]]-Table1[[#This Row],[Target Yield Wh]])</f>
        <v>-52575</v>
      </c>
      <c r="L518" s="5">
        <f>Table1[[#This Row],[Total Yield in Wh]]*0.001*0.1</f>
        <v>3.7387999999999999</v>
      </c>
      <c r="M518" s="5">
        <f t="shared" ca="1" si="8"/>
        <v>0</v>
      </c>
    </row>
    <row r="519" spans="1:13">
      <c r="A519" s="5">
        <v>2022</v>
      </c>
      <c r="B519" s="5">
        <v>5</v>
      </c>
      <c r="C519" s="2">
        <v>44682</v>
      </c>
      <c r="D519" s="1">
        <v>23218</v>
      </c>
      <c r="E519">
        <v>96734</v>
      </c>
      <c r="F519" s="1">
        <v>0.95</v>
      </c>
      <c r="G519" s="1">
        <v>10.85</v>
      </c>
      <c r="H519" s="26">
        <f>Table1[[#This Row],[Total Yield in Wh]]*0.001*0.1</f>
        <v>2.3218000000000001</v>
      </c>
      <c r="I519">
        <v>45.22</v>
      </c>
      <c r="J519" s="1">
        <f>(Table1[[#This Row],[Total Yield in Wh]]-Table1[[#This Row],[Target Yield Wh]])/Table1[[#This Row],[Target Yield Wh]] * 100</f>
        <v>-75.998097876651443</v>
      </c>
      <c r="K519" s="5">
        <f>SUM(Table1[[#This Row],[Total Yield in Wh]]-Table1[[#This Row],[Target Yield Wh]])</f>
        <v>-73516</v>
      </c>
      <c r="L519" s="5">
        <f>Table1[[#This Row],[Total Yield in Wh]]*0.001*0.1</f>
        <v>2.3218000000000001</v>
      </c>
      <c r="M519" s="5">
        <f t="shared" ca="1" si="8"/>
        <v>0</v>
      </c>
    </row>
    <row r="520" spans="1:13">
      <c r="A520" s="5">
        <v>2022</v>
      </c>
      <c r="B520" s="5">
        <v>5</v>
      </c>
      <c r="C520" s="2">
        <v>44683</v>
      </c>
      <c r="D520" s="1">
        <v>33148</v>
      </c>
      <c r="E520">
        <v>96734</v>
      </c>
      <c r="F520" s="1">
        <v>1.36</v>
      </c>
      <c r="G520" s="1">
        <v>15.5</v>
      </c>
      <c r="H520" s="26">
        <f>Table1[[#This Row],[Total Yield in Wh]]*0.001*0.1</f>
        <v>3.3148000000000004</v>
      </c>
      <c r="I520">
        <v>45.22</v>
      </c>
      <c r="J520" s="1">
        <f>(Table1[[#This Row],[Total Yield in Wh]]-Table1[[#This Row],[Target Yield Wh]])/Table1[[#This Row],[Target Yield Wh]] * 100</f>
        <v>-65.732834370541909</v>
      </c>
      <c r="K520" s="5">
        <f>SUM(Table1[[#This Row],[Total Yield in Wh]]-Table1[[#This Row],[Target Yield Wh]])</f>
        <v>-63586</v>
      </c>
      <c r="L520" s="5">
        <f>Table1[[#This Row],[Total Yield in Wh]]*0.001*0.1</f>
        <v>3.3148000000000004</v>
      </c>
      <c r="M520" s="5">
        <f t="shared" ca="1" si="8"/>
        <v>0</v>
      </c>
    </row>
    <row r="521" spans="1:13">
      <c r="A521" s="5">
        <v>2022</v>
      </c>
      <c r="B521" s="5">
        <v>5</v>
      </c>
      <c r="C521" s="2">
        <v>44684</v>
      </c>
      <c r="D521" s="1">
        <v>28560</v>
      </c>
      <c r="E521">
        <v>96734</v>
      </c>
      <c r="F521" s="1">
        <v>1.17</v>
      </c>
      <c r="G521" s="1">
        <v>13.35</v>
      </c>
      <c r="H521" s="26">
        <f>Table1[[#This Row],[Total Yield in Wh]]*0.001*0.1</f>
        <v>2.8560000000000003</v>
      </c>
      <c r="I521">
        <v>45.22</v>
      </c>
      <c r="J521" s="1">
        <f>(Table1[[#This Row],[Total Yield in Wh]]-Table1[[#This Row],[Target Yield Wh]])/Table1[[#This Row],[Target Yield Wh]] * 100</f>
        <v>-70.475737589678914</v>
      </c>
      <c r="K521" s="5">
        <f>SUM(Table1[[#This Row],[Total Yield in Wh]]-Table1[[#This Row],[Target Yield Wh]])</f>
        <v>-68174</v>
      </c>
      <c r="L521" s="5">
        <f>Table1[[#This Row],[Total Yield in Wh]]*0.001*0.1</f>
        <v>2.8560000000000003</v>
      </c>
      <c r="M521" s="5">
        <f t="shared" ca="1" si="8"/>
        <v>0</v>
      </c>
    </row>
    <row r="522" spans="1:13">
      <c r="A522" s="5">
        <v>2022</v>
      </c>
      <c r="B522" s="5">
        <v>5</v>
      </c>
      <c r="C522" s="2">
        <v>44685</v>
      </c>
      <c r="D522" s="1">
        <v>141922</v>
      </c>
      <c r="E522">
        <v>96734</v>
      </c>
      <c r="F522" s="1">
        <v>5.81</v>
      </c>
      <c r="G522" s="1">
        <v>66.349999999999994</v>
      </c>
      <c r="H522" s="26">
        <f>Table1[[#This Row],[Total Yield in Wh]]*0.001*0.1</f>
        <v>14.1922</v>
      </c>
      <c r="I522">
        <v>45.22</v>
      </c>
      <c r="J522" s="1">
        <f>(Table1[[#This Row],[Total Yield in Wh]]-Table1[[#This Row],[Target Yield Wh]])/Table1[[#This Row],[Target Yield Wh]] * 100</f>
        <v>46.713668410279737</v>
      </c>
      <c r="K522" s="5">
        <f>SUM(Table1[[#This Row],[Total Yield in Wh]]-Table1[[#This Row],[Target Yield Wh]])</f>
        <v>45188</v>
      </c>
      <c r="L522" s="5">
        <f>Table1[[#This Row],[Total Yield in Wh]]*0.001*0.1</f>
        <v>14.1922</v>
      </c>
      <c r="M522" s="5">
        <f t="shared" ca="1" si="8"/>
        <v>0</v>
      </c>
    </row>
    <row r="523" spans="1:13">
      <c r="A523" s="5">
        <v>2022</v>
      </c>
      <c r="B523" s="5">
        <v>5</v>
      </c>
      <c r="C523" s="2">
        <v>44686</v>
      </c>
      <c r="D523" s="1">
        <v>104566</v>
      </c>
      <c r="E523">
        <v>96734</v>
      </c>
      <c r="F523" s="1">
        <v>4.28</v>
      </c>
      <c r="G523" s="1">
        <v>48.88</v>
      </c>
      <c r="H523" s="26">
        <f>Table1[[#This Row],[Total Yield in Wh]]*0.001*0.1</f>
        <v>10.456600000000002</v>
      </c>
      <c r="I523">
        <v>45.22</v>
      </c>
      <c r="J523" s="1">
        <f>(Table1[[#This Row],[Total Yield in Wh]]-Table1[[#This Row],[Target Yield Wh]])/Table1[[#This Row],[Target Yield Wh]] * 100</f>
        <v>8.0964293836706851</v>
      </c>
      <c r="K523" s="5">
        <f>SUM(Table1[[#This Row],[Total Yield in Wh]]-Table1[[#This Row],[Target Yield Wh]])</f>
        <v>7832</v>
      </c>
      <c r="L523" s="5">
        <f>Table1[[#This Row],[Total Yield in Wh]]*0.001*0.1</f>
        <v>10.456600000000002</v>
      </c>
      <c r="M523" s="5">
        <f t="shared" ca="1" si="8"/>
        <v>0</v>
      </c>
    </row>
    <row r="524" spans="1:13">
      <c r="A524" s="5">
        <v>2022</v>
      </c>
      <c r="B524" s="5">
        <v>5</v>
      </c>
      <c r="C524" s="2">
        <v>44687</v>
      </c>
      <c r="D524" s="1">
        <v>72198</v>
      </c>
      <c r="E524">
        <v>96734</v>
      </c>
      <c r="F524" s="1">
        <v>2.96</v>
      </c>
      <c r="G524" s="1">
        <v>33.75</v>
      </c>
      <c r="H524" s="26">
        <f>Table1[[#This Row],[Total Yield in Wh]]*0.001*0.1</f>
        <v>7.2198000000000011</v>
      </c>
      <c r="I524">
        <v>45.22</v>
      </c>
      <c r="J524" s="1">
        <f>(Table1[[#This Row],[Total Yield in Wh]]-Table1[[#This Row],[Target Yield Wh]])/Table1[[#This Row],[Target Yield Wh]] * 100</f>
        <v>-25.364401348026551</v>
      </c>
      <c r="K524" s="5">
        <f>SUM(Table1[[#This Row],[Total Yield in Wh]]-Table1[[#This Row],[Target Yield Wh]])</f>
        <v>-24536</v>
      </c>
      <c r="L524" s="5">
        <f>Table1[[#This Row],[Total Yield in Wh]]*0.001*0.1</f>
        <v>7.2198000000000011</v>
      </c>
      <c r="M524" s="5">
        <f t="shared" ca="1" si="8"/>
        <v>0</v>
      </c>
    </row>
    <row r="525" spans="1:13">
      <c r="A525" s="5">
        <v>2022</v>
      </c>
      <c r="B525" s="5">
        <v>5</v>
      </c>
      <c r="C525" s="2">
        <v>44688</v>
      </c>
      <c r="D525" s="1">
        <v>142782</v>
      </c>
      <c r="E525">
        <v>96734</v>
      </c>
      <c r="F525" s="1">
        <v>5.85</v>
      </c>
      <c r="G525" s="1">
        <v>66.75</v>
      </c>
      <c r="H525" s="26">
        <f>Table1[[#This Row],[Total Yield in Wh]]*0.001*0.1</f>
        <v>14.278200000000002</v>
      </c>
      <c r="I525">
        <v>45.22</v>
      </c>
      <c r="J525" s="1">
        <f>(Table1[[#This Row],[Total Yield in Wh]]-Table1[[#This Row],[Target Yield Wh]])/Table1[[#This Row],[Target Yield Wh]] * 100</f>
        <v>47.602704323195567</v>
      </c>
      <c r="K525" s="5">
        <f>SUM(Table1[[#This Row],[Total Yield in Wh]]-Table1[[#This Row],[Target Yield Wh]])</f>
        <v>46048</v>
      </c>
      <c r="L525" s="5">
        <f>Table1[[#This Row],[Total Yield in Wh]]*0.001*0.1</f>
        <v>14.278200000000002</v>
      </c>
      <c r="M525" s="5">
        <f t="shared" ca="1" si="8"/>
        <v>0</v>
      </c>
    </row>
    <row r="526" spans="1:13">
      <c r="A526" s="5">
        <v>2022</v>
      </c>
      <c r="B526" s="5">
        <v>5</v>
      </c>
      <c r="C526" s="2">
        <v>44689</v>
      </c>
      <c r="D526" s="1">
        <v>34344</v>
      </c>
      <c r="E526">
        <v>96734</v>
      </c>
      <c r="F526" s="1">
        <v>1.41</v>
      </c>
      <c r="G526" s="1">
        <v>16.059999999999999</v>
      </c>
      <c r="H526" s="26">
        <f>Table1[[#This Row],[Total Yield in Wh]]*0.001*0.1</f>
        <v>3.4344000000000001</v>
      </c>
      <c r="I526">
        <v>45.22</v>
      </c>
      <c r="J526" s="1">
        <f>(Table1[[#This Row],[Total Yield in Wh]]-Table1[[#This Row],[Target Yield Wh]])/Table1[[#This Row],[Target Yield Wh]] * 100</f>
        <v>-64.496454193975225</v>
      </c>
      <c r="K526" s="5">
        <f>SUM(Table1[[#This Row],[Total Yield in Wh]]-Table1[[#This Row],[Target Yield Wh]])</f>
        <v>-62390</v>
      </c>
      <c r="L526" s="5">
        <f>Table1[[#This Row],[Total Yield in Wh]]*0.001*0.1</f>
        <v>3.4344000000000001</v>
      </c>
      <c r="M526" s="5">
        <f t="shared" ca="1" si="8"/>
        <v>0</v>
      </c>
    </row>
    <row r="527" spans="1:13">
      <c r="A527" s="5">
        <v>2022</v>
      </c>
      <c r="B527" s="5">
        <v>5</v>
      </c>
      <c r="C527" s="2">
        <v>44690</v>
      </c>
      <c r="D527" s="1">
        <v>126284</v>
      </c>
      <c r="E527">
        <v>96734</v>
      </c>
      <c r="F527" s="1">
        <v>5.17</v>
      </c>
      <c r="G527" s="1">
        <v>59.04</v>
      </c>
      <c r="H527" s="26">
        <f>Table1[[#This Row],[Total Yield in Wh]]*0.001*0.1</f>
        <v>12.628400000000001</v>
      </c>
      <c r="I527">
        <v>45.22</v>
      </c>
      <c r="J527" s="1">
        <f>(Table1[[#This Row],[Total Yield in Wh]]-Table1[[#This Row],[Target Yield Wh]])/Table1[[#This Row],[Target Yield Wh]] * 100</f>
        <v>30.547687472863728</v>
      </c>
      <c r="K527" s="5">
        <f>SUM(Table1[[#This Row],[Total Yield in Wh]]-Table1[[#This Row],[Target Yield Wh]])</f>
        <v>29550</v>
      </c>
      <c r="L527" s="5">
        <f>Table1[[#This Row],[Total Yield in Wh]]*0.001*0.1</f>
        <v>12.628400000000001</v>
      </c>
      <c r="M527" s="5">
        <f t="shared" ca="1" si="8"/>
        <v>0</v>
      </c>
    </row>
    <row r="528" spans="1:13">
      <c r="A528" s="5">
        <v>2022</v>
      </c>
      <c r="B528" s="5">
        <v>5</v>
      </c>
      <c r="C528" s="2">
        <v>44691</v>
      </c>
      <c r="D528" s="1">
        <v>99088</v>
      </c>
      <c r="E528">
        <v>96734</v>
      </c>
      <c r="F528" s="1">
        <v>4.0599999999999996</v>
      </c>
      <c r="G528" s="1">
        <v>46.32</v>
      </c>
      <c r="H528" s="26">
        <f>Table1[[#This Row],[Total Yield in Wh]]*0.001*0.1</f>
        <v>9.9088000000000012</v>
      </c>
      <c r="I528">
        <v>45.22</v>
      </c>
      <c r="J528" s="1">
        <f>(Table1[[#This Row],[Total Yield in Wh]]-Table1[[#This Row],[Target Yield Wh]])/Table1[[#This Row],[Target Yield Wh]] * 100</f>
        <v>2.4334773709347282</v>
      </c>
      <c r="K528" s="5">
        <f>SUM(Table1[[#This Row],[Total Yield in Wh]]-Table1[[#This Row],[Target Yield Wh]])</f>
        <v>2354</v>
      </c>
      <c r="L528" s="5">
        <f>Table1[[#This Row],[Total Yield in Wh]]*0.001*0.1</f>
        <v>9.9088000000000012</v>
      </c>
      <c r="M528" s="5">
        <f t="shared" ref="M528:M591" ca="1" si="9">M528</f>
        <v>0</v>
      </c>
    </row>
    <row r="529" spans="1:13">
      <c r="A529" s="5">
        <v>2022</v>
      </c>
      <c r="B529" s="5">
        <v>5</v>
      </c>
      <c r="C529" s="2">
        <v>44692</v>
      </c>
      <c r="D529" s="1">
        <v>94124</v>
      </c>
      <c r="E529">
        <v>96734</v>
      </c>
      <c r="F529" s="1">
        <v>3.85</v>
      </c>
      <c r="G529" s="1">
        <v>44</v>
      </c>
      <c r="H529" s="26">
        <f>Table1[[#This Row],[Total Yield in Wh]]*0.001*0.1</f>
        <v>9.4123999999999999</v>
      </c>
      <c r="I529">
        <v>45.22</v>
      </c>
      <c r="J529" s="1">
        <f>(Table1[[#This Row],[Total Yield in Wh]]-Table1[[#This Row],[Target Yield Wh]])/Table1[[#This Row],[Target Yield Wh]] * 100</f>
        <v>-2.6981206194306036</v>
      </c>
      <c r="K529" s="5">
        <f>SUM(Table1[[#This Row],[Total Yield in Wh]]-Table1[[#This Row],[Target Yield Wh]])</f>
        <v>-2610</v>
      </c>
      <c r="L529" s="5">
        <f>Table1[[#This Row],[Total Yield in Wh]]*0.001*0.1</f>
        <v>9.4123999999999999</v>
      </c>
      <c r="M529" s="5">
        <f t="shared" ca="1" si="9"/>
        <v>0</v>
      </c>
    </row>
    <row r="530" spans="1:13">
      <c r="A530" s="5">
        <v>2022</v>
      </c>
      <c r="B530" s="5">
        <v>5</v>
      </c>
      <c r="C530" s="2">
        <v>44693</v>
      </c>
      <c r="D530" s="1">
        <v>121574</v>
      </c>
      <c r="E530">
        <v>96734</v>
      </c>
      <c r="F530" s="1">
        <v>4.9800000000000004</v>
      </c>
      <c r="G530" s="1">
        <v>56.84</v>
      </c>
      <c r="H530" s="26">
        <f>Table1[[#This Row],[Total Yield in Wh]]*0.001*0.1</f>
        <v>12.157400000000001</v>
      </c>
      <c r="I530">
        <v>45.22</v>
      </c>
      <c r="J530" s="1">
        <f>(Table1[[#This Row],[Total Yield in Wh]]-Table1[[#This Row],[Target Yield Wh]])/Table1[[#This Row],[Target Yield Wh]] * 100</f>
        <v>25.678665205615399</v>
      </c>
      <c r="K530" s="5">
        <f>SUM(Table1[[#This Row],[Total Yield in Wh]]-Table1[[#This Row],[Target Yield Wh]])</f>
        <v>24840</v>
      </c>
      <c r="L530" s="5">
        <f>Table1[[#This Row],[Total Yield in Wh]]*0.001*0.1</f>
        <v>12.157400000000001</v>
      </c>
      <c r="M530" s="5">
        <f t="shared" ca="1" si="9"/>
        <v>0</v>
      </c>
    </row>
    <row r="531" spans="1:13">
      <c r="A531" s="5">
        <v>2022</v>
      </c>
      <c r="B531" s="5">
        <v>5</v>
      </c>
      <c r="C531" s="2">
        <v>44694</v>
      </c>
      <c r="D531" s="1">
        <v>126802</v>
      </c>
      <c r="E531">
        <v>96734</v>
      </c>
      <c r="F531" s="1">
        <v>5.19</v>
      </c>
      <c r="G531" s="1">
        <v>59.28</v>
      </c>
      <c r="H531" s="26">
        <f>Table1[[#This Row],[Total Yield in Wh]]*0.001*0.1</f>
        <v>12.680200000000001</v>
      </c>
      <c r="I531">
        <v>45.22</v>
      </c>
      <c r="J531" s="1">
        <f>(Table1[[#This Row],[Total Yield in Wh]]-Table1[[#This Row],[Target Yield Wh]])/Table1[[#This Row],[Target Yield Wh]] * 100</f>
        <v>31.083176545992103</v>
      </c>
      <c r="K531" s="5">
        <f>SUM(Table1[[#This Row],[Total Yield in Wh]]-Table1[[#This Row],[Target Yield Wh]])</f>
        <v>30068</v>
      </c>
      <c r="L531" s="5">
        <f>Table1[[#This Row],[Total Yield in Wh]]*0.001*0.1</f>
        <v>12.680200000000001</v>
      </c>
      <c r="M531" s="5">
        <f t="shared" ca="1" si="9"/>
        <v>0</v>
      </c>
    </row>
    <row r="532" spans="1:13">
      <c r="A532" s="5">
        <v>2022</v>
      </c>
      <c r="B532" s="5">
        <v>5</v>
      </c>
      <c r="C532" s="2">
        <v>44695</v>
      </c>
      <c r="D532" s="1">
        <v>133272</v>
      </c>
      <c r="E532">
        <v>96734</v>
      </c>
      <c r="F532" s="1">
        <v>5.46</v>
      </c>
      <c r="G532" s="1">
        <v>62.3</v>
      </c>
      <c r="H532" s="26">
        <f>Table1[[#This Row],[Total Yield in Wh]]*0.001*0.1</f>
        <v>13.327199999999999</v>
      </c>
      <c r="I532">
        <v>45.22</v>
      </c>
      <c r="J532" s="1">
        <f>(Table1[[#This Row],[Total Yield in Wh]]-Table1[[#This Row],[Target Yield Wh]])/Table1[[#This Row],[Target Yield Wh]] * 100</f>
        <v>37.771621146649572</v>
      </c>
      <c r="K532" s="5">
        <f>SUM(Table1[[#This Row],[Total Yield in Wh]]-Table1[[#This Row],[Target Yield Wh]])</f>
        <v>36538</v>
      </c>
      <c r="L532" s="5">
        <f>Table1[[#This Row],[Total Yield in Wh]]*0.001*0.1</f>
        <v>13.327199999999999</v>
      </c>
      <c r="M532" s="5">
        <f t="shared" ca="1" si="9"/>
        <v>0</v>
      </c>
    </row>
    <row r="533" spans="1:13">
      <c r="A533" s="5">
        <v>2022</v>
      </c>
      <c r="B533" s="5">
        <v>5</v>
      </c>
      <c r="C533" s="2">
        <v>44696</v>
      </c>
      <c r="D533" s="1">
        <v>100622</v>
      </c>
      <c r="E533">
        <v>96734</v>
      </c>
      <c r="F533" s="1">
        <v>4.12</v>
      </c>
      <c r="G533" s="1">
        <v>47.04</v>
      </c>
      <c r="H533" s="26">
        <f>Table1[[#This Row],[Total Yield in Wh]]*0.001*0.1</f>
        <v>10.062200000000001</v>
      </c>
      <c r="I533">
        <v>45.22</v>
      </c>
      <c r="J533" s="1">
        <f>(Table1[[#This Row],[Total Yield in Wh]]-Table1[[#This Row],[Target Yield Wh]])/Table1[[#This Row],[Target Yield Wh]] * 100</f>
        <v>4.0192693365311065</v>
      </c>
      <c r="K533" s="5">
        <f>SUM(Table1[[#This Row],[Total Yield in Wh]]-Table1[[#This Row],[Target Yield Wh]])</f>
        <v>3888</v>
      </c>
      <c r="L533" s="5">
        <f>Table1[[#This Row],[Total Yield in Wh]]*0.001*0.1</f>
        <v>10.062200000000001</v>
      </c>
      <c r="M533" s="5">
        <f t="shared" ca="1" si="9"/>
        <v>0</v>
      </c>
    </row>
    <row r="534" spans="1:13">
      <c r="A534" s="5">
        <v>2022</v>
      </c>
      <c r="B534" s="5">
        <v>5</v>
      </c>
      <c r="C534" s="2">
        <v>44697</v>
      </c>
      <c r="D534" s="1">
        <v>124318</v>
      </c>
      <c r="E534">
        <v>96734</v>
      </c>
      <c r="F534" s="1">
        <v>5.09</v>
      </c>
      <c r="G534" s="1">
        <v>58.12</v>
      </c>
      <c r="H534" s="26">
        <f>Table1[[#This Row],[Total Yield in Wh]]*0.001*0.1</f>
        <v>12.431800000000001</v>
      </c>
      <c r="I534">
        <v>45.22</v>
      </c>
      <c r="J534" s="1">
        <f>(Table1[[#This Row],[Total Yield in Wh]]-Table1[[#This Row],[Target Yield Wh]])/Table1[[#This Row],[Target Yield Wh]] * 100</f>
        <v>28.515310025430562</v>
      </c>
      <c r="K534" s="5">
        <f>SUM(Table1[[#This Row],[Total Yield in Wh]]-Table1[[#This Row],[Target Yield Wh]])</f>
        <v>27584</v>
      </c>
      <c r="L534" s="5">
        <f>Table1[[#This Row],[Total Yield in Wh]]*0.001*0.1</f>
        <v>12.431800000000001</v>
      </c>
      <c r="M534" s="5">
        <f t="shared" ca="1" si="9"/>
        <v>0</v>
      </c>
    </row>
    <row r="535" spans="1:13">
      <c r="A535" s="5">
        <v>2022</v>
      </c>
      <c r="B535" s="5">
        <v>5</v>
      </c>
      <c r="C535" s="2">
        <v>44698</v>
      </c>
      <c r="D535" s="1">
        <v>85098</v>
      </c>
      <c r="E535">
        <v>96734</v>
      </c>
      <c r="F535" s="1">
        <v>3.48</v>
      </c>
      <c r="G535" s="1">
        <v>39.78</v>
      </c>
      <c r="H535" s="26">
        <f>Table1[[#This Row],[Total Yield in Wh]]*0.001*0.1</f>
        <v>8.5098000000000003</v>
      </c>
      <c r="I535">
        <v>45.22</v>
      </c>
      <c r="J535" s="1">
        <f>(Table1[[#This Row],[Total Yield in Wh]]-Table1[[#This Row],[Target Yield Wh]])/Table1[[#This Row],[Target Yield Wh]] * 100</f>
        <v>-12.028862654289082</v>
      </c>
      <c r="K535" s="5">
        <f>SUM(Table1[[#This Row],[Total Yield in Wh]]-Table1[[#This Row],[Target Yield Wh]])</f>
        <v>-11636</v>
      </c>
      <c r="L535" s="5">
        <f>Table1[[#This Row],[Total Yield in Wh]]*0.001*0.1</f>
        <v>8.5098000000000003</v>
      </c>
      <c r="M535" s="5">
        <f t="shared" ca="1" si="9"/>
        <v>0</v>
      </c>
    </row>
    <row r="536" spans="1:13">
      <c r="A536" s="5">
        <v>2022</v>
      </c>
      <c r="B536" s="5">
        <v>5</v>
      </c>
      <c r="C536" s="2">
        <v>44699</v>
      </c>
      <c r="D536" s="1">
        <v>50722</v>
      </c>
      <c r="E536">
        <v>96734</v>
      </c>
      <c r="F536" s="1">
        <v>2.08</v>
      </c>
      <c r="G536" s="1">
        <v>23.71</v>
      </c>
      <c r="H536" s="26">
        <f>Table1[[#This Row],[Total Yield in Wh]]*0.001*0.1</f>
        <v>5.0722000000000005</v>
      </c>
      <c r="I536">
        <v>45.22</v>
      </c>
      <c r="J536" s="1">
        <f>(Table1[[#This Row],[Total Yield in Wh]]-Table1[[#This Row],[Target Yield Wh]])/Table1[[#This Row],[Target Yield Wh]] * 100</f>
        <v>-47.56548886637583</v>
      </c>
      <c r="K536" s="5">
        <f>SUM(Table1[[#This Row],[Total Yield in Wh]]-Table1[[#This Row],[Target Yield Wh]])</f>
        <v>-46012</v>
      </c>
      <c r="L536" s="5">
        <f>Table1[[#This Row],[Total Yield in Wh]]*0.001*0.1</f>
        <v>5.0722000000000005</v>
      </c>
      <c r="M536" s="5">
        <f t="shared" ca="1" si="9"/>
        <v>0</v>
      </c>
    </row>
    <row r="537" spans="1:13">
      <c r="A537" s="5">
        <v>2022</v>
      </c>
      <c r="B537" s="5">
        <v>5</v>
      </c>
      <c r="C537" s="2">
        <v>44700</v>
      </c>
      <c r="D537" s="1">
        <v>73428</v>
      </c>
      <c r="E537">
        <v>96734</v>
      </c>
      <c r="F537" s="1">
        <v>3.01</v>
      </c>
      <c r="G537" s="1">
        <v>34.33</v>
      </c>
      <c r="H537" s="26">
        <f>Table1[[#This Row],[Total Yield in Wh]]*0.001*0.1</f>
        <v>7.3428000000000004</v>
      </c>
      <c r="I537">
        <v>45.22</v>
      </c>
      <c r="J537" s="1">
        <f>(Table1[[#This Row],[Total Yield in Wh]]-Table1[[#This Row],[Target Yield Wh]])/Table1[[#This Row],[Target Yield Wh]] * 100</f>
        <v>-24.092873240019021</v>
      </c>
      <c r="K537" s="5">
        <f>SUM(Table1[[#This Row],[Total Yield in Wh]]-Table1[[#This Row],[Target Yield Wh]])</f>
        <v>-23306</v>
      </c>
      <c r="L537" s="5">
        <f>Table1[[#This Row],[Total Yield in Wh]]*0.001*0.1</f>
        <v>7.3428000000000004</v>
      </c>
      <c r="M537" s="5">
        <f t="shared" ca="1" si="9"/>
        <v>0</v>
      </c>
    </row>
    <row r="538" spans="1:13">
      <c r="A538" s="5">
        <v>2022</v>
      </c>
      <c r="B538" s="5">
        <v>5</v>
      </c>
      <c r="C538" s="2">
        <v>44701</v>
      </c>
      <c r="D538" s="1">
        <v>21448</v>
      </c>
      <c r="E538">
        <v>96734</v>
      </c>
      <c r="F538" s="1">
        <v>0.88</v>
      </c>
      <c r="G538" s="1">
        <v>10.029999999999999</v>
      </c>
      <c r="H538" s="26">
        <f>Table1[[#This Row],[Total Yield in Wh]]*0.001*0.1</f>
        <v>2.1448</v>
      </c>
      <c r="I538">
        <v>45.22</v>
      </c>
      <c r="J538" s="1">
        <f>(Table1[[#This Row],[Total Yield in Wh]]-Table1[[#This Row],[Target Yield Wh]])/Table1[[#This Row],[Target Yield Wh]] * 100</f>
        <v>-77.827857836954948</v>
      </c>
      <c r="K538" s="5">
        <f>SUM(Table1[[#This Row],[Total Yield in Wh]]-Table1[[#This Row],[Target Yield Wh]])</f>
        <v>-75286</v>
      </c>
      <c r="L538" s="5">
        <f>Table1[[#This Row],[Total Yield in Wh]]*0.001*0.1</f>
        <v>2.1448</v>
      </c>
      <c r="M538" s="5">
        <f t="shared" ca="1" si="9"/>
        <v>0</v>
      </c>
    </row>
    <row r="539" spans="1:13">
      <c r="A539" s="5">
        <v>2022</v>
      </c>
      <c r="B539" s="5">
        <v>5</v>
      </c>
      <c r="C539" s="2">
        <v>44702</v>
      </c>
      <c r="D539" s="1">
        <v>89794</v>
      </c>
      <c r="E539">
        <v>96734</v>
      </c>
      <c r="F539" s="1">
        <v>3.68</v>
      </c>
      <c r="G539" s="1">
        <v>41.98</v>
      </c>
      <c r="H539" s="26">
        <f>Table1[[#This Row],[Total Yield in Wh]]*0.001*0.1</f>
        <v>8.9794</v>
      </c>
      <c r="I539">
        <v>45.22</v>
      </c>
      <c r="J539" s="1">
        <f>(Table1[[#This Row],[Total Yield in Wh]]-Table1[[#This Row],[Target Yield Wh]])/Table1[[#This Row],[Target Yield Wh]] * 100</f>
        <v>-7.1743130646928694</v>
      </c>
      <c r="K539" s="5">
        <f>SUM(Table1[[#This Row],[Total Yield in Wh]]-Table1[[#This Row],[Target Yield Wh]])</f>
        <v>-6940</v>
      </c>
      <c r="L539" s="5">
        <f>Table1[[#This Row],[Total Yield in Wh]]*0.001*0.1</f>
        <v>8.9794</v>
      </c>
      <c r="M539" s="5">
        <f t="shared" ca="1" si="9"/>
        <v>0</v>
      </c>
    </row>
    <row r="540" spans="1:13">
      <c r="A540" s="5">
        <v>2022</v>
      </c>
      <c r="B540" s="5">
        <v>5</v>
      </c>
      <c r="C540" s="2">
        <v>44703</v>
      </c>
      <c r="D540" s="1">
        <v>122892</v>
      </c>
      <c r="E540">
        <v>96734</v>
      </c>
      <c r="F540" s="1">
        <v>5.03</v>
      </c>
      <c r="G540" s="1">
        <v>57.45</v>
      </c>
      <c r="H540" s="26">
        <f>Table1[[#This Row],[Total Yield in Wh]]*0.001*0.1</f>
        <v>12.289200000000001</v>
      </c>
      <c r="I540">
        <v>45.22</v>
      </c>
      <c r="J540" s="1">
        <f>(Table1[[#This Row],[Total Yield in Wh]]-Table1[[#This Row],[Target Yield Wh]])/Table1[[#This Row],[Target Yield Wh]] * 100</f>
        <v>27.041164430293378</v>
      </c>
      <c r="K540" s="5">
        <f>SUM(Table1[[#This Row],[Total Yield in Wh]]-Table1[[#This Row],[Target Yield Wh]])</f>
        <v>26158</v>
      </c>
      <c r="L540" s="5">
        <f>Table1[[#This Row],[Total Yield in Wh]]*0.001*0.1</f>
        <v>12.289200000000001</v>
      </c>
      <c r="M540" s="5">
        <f t="shared" ca="1" si="9"/>
        <v>0</v>
      </c>
    </row>
    <row r="541" spans="1:13">
      <c r="A541" s="5">
        <v>2022</v>
      </c>
      <c r="B541" s="5">
        <v>5</v>
      </c>
      <c r="C541" s="2">
        <v>44704</v>
      </c>
      <c r="D541" s="1">
        <v>92552</v>
      </c>
      <c r="E541">
        <v>96734</v>
      </c>
      <c r="F541" s="1">
        <v>3.79</v>
      </c>
      <c r="G541" s="1">
        <v>43.27</v>
      </c>
      <c r="H541" s="26">
        <f>Table1[[#This Row],[Total Yield in Wh]]*0.001*0.1</f>
        <v>9.2552000000000003</v>
      </c>
      <c r="I541">
        <v>45.22</v>
      </c>
      <c r="J541" s="1">
        <f>(Table1[[#This Row],[Total Yield in Wh]]-Table1[[#This Row],[Target Yield Wh]])/Table1[[#This Row],[Target Yield Wh]] * 100</f>
        <v>-4.3231955672255875</v>
      </c>
      <c r="K541" s="5">
        <f>SUM(Table1[[#This Row],[Total Yield in Wh]]-Table1[[#This Row],[Target Yield Wh]])</f>
        <v>-4182</v>
      </c>
      <c r="L541" s="5">
        <f>Table1[[#This Row],[Total Yield in Wh]]*0.001*0.1</f>
        <v>9.2552000000000003</v>
      </c>
      <c r="M541" s="5">
        <f t="shared" ca="1" si="9"/>
        <v>0</v>
      </c>
    </row>
    <row r="542" spans="1:13">
      <c r="A542" s="5">
        <v>2022</v>
      </c>
      <c r="B542" s="5">
        <v>5</v>
      </c>
      <c r="C542" s="2">
        <v>44705</v>
      </c>
      <c r="D542" s="1">
        <v>62478</v>
      </c>
      <c r="E542">
        <v>96734</v>
      </c>
      <c r="F542" s="1">
        <v>2.56</v>
      </c>
      <c r="G542" s="1">
        <v>29.21</v>
      </c>
      <c r="H542" s="26">
        <f>Table1[[#This Row],[Total Yield in Wh]]*0.001*0.1</f>
        <v>6.2478000000000007</v>
      </c>
      <c r="I542">
        <v>45.22</v>
      </c>
      <c r="J542" s="1">
        <f>(Table1[[#This Row],[Total Yield in Wh]]-Table1[[#This Row],[Target Yield Wh]])/Table1[[#This Row],[Target Yield Wh]] * 100</f>
        <v>-35.412574689354308</v>
      </c>
      <c r="K542" s="5">
        <f>SUM(Table1[[#This Row],[Total Yield in Wh]]-Table1[[#This Row],[Target Yield Wh]])</f>
        <v>-34256</v>
      </c>
      <c r="L542" s="5">
        <f>Table1[[#This Row],[Total Yield in Wh]]*0.001*0.1</f>
        <v>6.2478000000000007</v>
      </c>
      <c r="M542" s="5">
        <f t="shared" ca="1" si="9"/>
        <v>0</v>
      </c>
    </row>
    <row r="543" spans="1:13">
      <c r="A543" s="5">
        <v>2022</v>
      </c>
      <c r="B543" s="5">
        <v>5</v>
      </c>
      <c r="C543" s="2">
        <v>44706</v>
      </c>
      <c r="D543" s="1">
        <v>17556</v>
      </c>
      <c r="E543">
        <v>96734</v>
      </c>
      <c r="F543" s="1">
        <v>0.72</v>
      </c>
      <c r="G543" s="1">
        <v>8.2100000000000009</v>
      </c>
      <c r="H543" s="26">
        <f>Table1[[#This Row],[Total Yield in Wh]]*0.001*0.1</f>
        <v>1.7556000000000003</v>
      </c>
      <c r="I543">
        <v>45.22</v>
      </c>
      <c r="J543" s="1">
        <f>(Table1[[#This Row],[Total Yield in Wh]]-Table1[[#This Row],[Target Yield Wh]])/Table1[[#This Row],[Target Yield Wh]] * 100</f>
        <v>-81.851262224243797</v>
      </c>
      <c r="K543" s="5">
        <f>SUM(Table1[[#This Row],[Total Yield in Wh]]-Table1[[#This Row],[Target Yield Wh]])</f>
        <v>-79178</v>
      </c>
      <c r="L543" s="5">
        <f>Table1[[#This Row],[Total Yield in Wh]]*0.001*0.1</f>
        <v>1.7556000000000003</v>
      </c>
      <c r="M543" s="5">
        <f t="shared" ca="1" si="9"/>
        <v>0</v>
      </c>
    </row>
    <row r="544" spans="1:13">
      <c r="A544" s="5">
        <v>2022</v>
      </c>
      <c r="B544" s="5">
        <v>5</v>
      </c>
      <c r="C544" s="2">
        <v>44707</v>
      </c>
      <c r="D544" s="1">
        <v>53094</v>
      </c>
      <c r="E544">
        <v>96734</v>
      </c>
      <c r="F544" s="1">
        <v>2.17</v>
      </c>
      <c r="G544" s="1">
        <v>24.82</v>
      </c>
      <c r="H544" s="26">
        <f>Table1[[#This Row],[Total Yield in Wh]]*0.001*0.1</f>
        <v>5.3094000000000001</v>
      </c>
      <c r="I544">
        <v>45.22</v>
      </c>
      <c r="J544" s="1">
        <f>(Table1[[#This Row],[Total Yield in Wh]]-Table1[[#This Row],[Target Yield Wh]])/Table1[[#This Row],[Target Yield Wh]] * 100</f>
        <v>-45.113403767031244</v>
      </c>
      <c r="K544" s="5">
        <f>SUM(Table1[[#This Row],[Total Yield in Wh]]-Table1[[#This Row],[Target Yield Wh]])</f>
        <v>-43640</v>
      </c>
      <c r="L544" s="5">
        <f>Table1[[#This Row],[Total Yield in Wh]]*0.001*0.1</f>
        <v>5.3094000000000001</v>
      </c>
      <c r="M544" s="5">
        <f t="shared" ca="1" si="9"/>
        <v>0</v>
      </c>
    </row>
    <row r="545" spans="1:13">
      <c r="A545" s="5">
        <v>2022</v>
      </c>
      <c r="B545" s="5">
        <v>5</v>
      </c>
      <c r="C545" s="2">
        <v>44708</v>
      </c>
      <c r="D545" s="1">
        <v>70716</v>
      </c>
      <c r="E545">
        <v>96734</v>
      </c>
      <c r="F545" s="1">
        <v>2.9</v>
      </c>
      <c r="G545" s="1">
        <v>33.06</v>
      </c>
      <c r="H545" s="26">
        <f>Table1[[#This Row],[Total Yield in Wh]]*0.001*0.1</f>
        <v>7.071600000000001</v>
      </c>
      <c r="I545">
        <v>45.22</v>
      </c>
      <c r="J545" s="1">
        <f>(Table1[[#This Row],[Total Yield in Wh]]-Table1[[#This Row],[Target Yield Wh]])/Table1[[#This Row],[Target Yield Wh]] * 100</f>
        <v>-26.8964376537722</v>
      </c>
      <c r="K545" s="5">
        <f>SUM(Table1[[#This Row],[Total Yield in Wh]]-Table1[[#This Row],[Target Yield Wh]])</f>
        <v>-26018</v>
      </c>
      <c r="L545" s="5">
        <f>Table1[[#This Row],[Total Yield in Wh]]*0.001*0.1</f>
        <v>7.071600000000001</v>
      </c>
      <c r="M545" s="5">
        <f t="shared" ca="1" si="9"/>
        <v>0</v>
      </c>
    </row>
    <row r="546" spans="1:13">
      <c r="A546" s="5">
        <v>2022</v>
      </c>
      <c r="B546" s="5">
        <v>5</v>
      </c>
      <c r="C546" s="2">
        <v>44709</v>
      </c>
      <c r="D546" s="1">
        <v>95782</v>
      </c>
      <c r="E546">
        <v>96734</v>
      </c>
      <c r="F546" s="1">
        <v>3.92</v>
      </c>
      <c r="G546" s="1">
        <v>44.78</v>
      </c>
      <c r="H546" s="26">
        <f>Table1[[#This Row],[Total Yield in Wh]]*0.001*0.1</f>
        <v>9.5782000000000007</v>
      </c>
      <c r="I546">
        <v>45.22</v>
      </c>
      <c r="J546" s="1">
        <f>(Table1[[#This Row],[Total Yield in Wh]]-Table1[[#This Row],[Target Yield Wh]])/Table1[[#This Row],[Target Yield Wh]] * 100</f>
        <v>-0.98414208034403627</v>
      </c>
      <c r="K546" s="5">
        <f>SUM(Table1[[#This Row],[Total Yield in Wh]]-Table1[[#This Row],[Target Yield Wh]])</f>
        <v>-952</v>
      </c>
      <c r="L546" s="5">
        <f>Table1[[#This Row],[Total Yield in Wh]]*0.001*0.1</f>
        <v>9.5782000000000007</v>
      </c>
      <c r="M546" s="5">
        <f t="shared" ca="1" si="9"/>
        <v>0</v>
      </c>
    </row>
    <row r="547" spans="1:13">
      <c r="A547" s="5">
        <v>2022</v>
      </c>
      <c r="B547" s="5">
        <v>5</v>
      </c>
      <c r="C547" s="2">
        <v>44710</v>
      </c>
      <c r="D547" s="1">
        <v>82654</v>
      </c>
      <c r="E547">
        <v>96734</v>
      </c>
      <c r="F547" s="1">
        <v>3.38</v>
      </c>
      <c r="G547" s="1">
        <v>38.64</v>
      </c>
      <c r="H547" s="26">
        <f>Table1[[#This Row],[Total Yield in Wh]]*0.001*0.1</f>
        <v>8.2653999999999996</v>
      </c>
      <c r="I547">
        <v>45.22</v>
      </c>
      <c r="J547" s="1">
        <f>(Table1[[#This Row],[Total Yield in Wh]]-Table1[[#This Row],[Target Yield Wh]])/Table1[[#This Row],[Target Yield Wh]] * 100</f>
        <v>-14.555378667273141</v>
      </c>
      <c r="K547" s="5">
        <f>SUM(Table1[[#This Row],[Total Yield in Wh]]-Table1[[#This Row],[Target Yield Wh]])</f>
        <v>-14080</v>
      </c>
      <c r="L547" s="5">
        <f>Table1[[#This Row],[Total Yield in Wh]]*0.001*0.1</f>
        <v>8.2653999999999996</v>
      </c>
      <c r="M547" s="5">
        <f t="shared" ca="1" si="9"/>
        <v>0</v>
      </c>
    </row>
    <row r="548" spans="1:13">
      <c r="A548" s="5">
        <v>2022</v>
      </c>
      <c r="B548" s="5">
        <v>5</v>
      </c>
      <c r="C548" s="2">
        <v>44711</v>
      </c>
      <c r="D548" s="1">
        <v>125390</v>
      </c>
      <c r="E548">
        <v>96734</v>
      </c>
      <c r="F548" s="1">
        <v>5.13</v>
      </c>
      <c r="G548" s="1">
        <v>58.62</v>
      </c>
      <c r="H548" s="26">
        <f>Table1[[#This Row],[Total Yield in Wh]]*0.001*0.1</f>
        <v>12.539000000000001</v>
      </c>
      <c r="I548">
        <v>45.22</v>
      </c>
      <c r="J548" s="1">
        <f>(Table1[[#This Row],[Total Yield in Wh]]-Table1[[#This Row],[Target Yield Wh]])/Table1[[#This Row],[Target Yield Wh]] * 100</f>
        <v>29.623503628507041</v>
      </c>
      <c r="K548" s="5">
        <f>SUM(Table1[[#This Row],[Total Yield in Wh]]-Table1[[#This Row],[Target Yield Wh]])</f>
        <v>28656</v>
      </c>
      <c r="L548" s="5">
        <f>Table1[[#This Row],[Total Yield in Wh]]*0.001*0.1</f>
        <v>12.539000000000001</v>
      </c>
      <c r="M548" s="5">
        <f t="shared" ca="1" si="9"/>
        <v>0</v>
      </c>
    </row>
    <row r="549" spans="1:13">
      <c r="A549" s="5">
        <v>2022</v>
      </c>
      <c r="B549" s="5">
        <v>5</v>
      </c>
      <c r="C549" s="2">
        <v>44712</v>
      </c>
      <c r="D549" s="1">
        <v>69242</v>
      </c>
      <c r="E549">
        <v>96734</v>
      </c>
      <c r="F549" s="1">
        <v>2.84</v>
      </c>
      <c r="G549" s="1">
        <v>32.369999999999997</v>
      </c>
      <c r="H549" s="26">
        <f>Table1[[#This Row],[Total Yield in Wh]]*0.001*0.1</f>
        <v>6.9242000000000008</v>
      </c>
      <c r="I549">
        <v>45.22</v>
      </c>
      <c r="J549" s="1">
        <f>(Table1[[#This Row],[Total Yield in Wh]]-Table1[[#This Row],[Target Yield Wh]])/Table1[[#This Row],[Target Yield Wh]] * 100</f>
        <v>-28.420203858002356</v>
      </c>
      <c r="K549" s="5">
        <f>SUM(Table1[[#This Row],[Total Yield in Wh]]-Table1[[#This Row],[Target Yield Wh]])</f>
        <v>-27492</v>
      </c>
      <c r="L549" s="5">
        <f>Table1[[#This Row],[Total Yield in Wh]]*0.001*0.1</f>
        <v>6.9242000000000008</v>
      </c>
      <c r="M549" s="5">
        <f t="shared" ca="1" si="9"/>
        <v>0</v>
      </c>
    </row>
    <row r="550" spans="1:13">
      <c r="A550" s="5">
        <v>2022</v>
      </c>
      <c r="B550" s="5">
        <v>6</v>
      </c>
      <c r="C550" s="2">
        <v>44713</v>
      </c>
      <c r="D550" s="1">
        <v>124922</v>
      </c>
      <c r="E550">
        <v>99959</v>
      </c>
      <c r="F550" s="1">
        <v>5.12</v>
      </c>
      <c r="G550" s="1">
        <v>58.4</v>
      </c>
      <c r="H550" s="26">
        <f>Table1[[#This Row],[Total Yield in Wh]]*0.001*0.1</f>
        <v>12.4922</v>
      </c>
      <c r="I550" s="1">
        <v>46.73</v>
      </c>
      <c r="J550" s="1">
        <f>(Table1[[#This Row],[Total Yield in Wh]]-Table1[[#This Row],[Target Yield Wh]])/Table1[[#This Row],[Target Yield Wh]] * 100</f>
        <v>24.97323902800148</v>
      </c>
      <c r="K550" s="5">
        <f>SUM(Table1[[#This Row],[Total Yield in Wh]]-Table1[[#This Row],[Target Yield Wh]])</f>
        <v>24963</v>
      </c>
      <c r="L550" s="5">
        <f>Table1[[#This Row],[Total Yield in Wh]]*0.001*0.1</f>
        <v>12.4922</v>
      </c>
      <c r="M550" s="5">
        <f t="shared" ca="1" si="9"/>
        <v>0</v>
      </c>
    </row>
    <row r="551" spans="1:13">
      <c r="A551" s="5">
        <v>2022</v>
      </c>
      <c r="B551" s="5">
        <v>6</v>
      </c>
      <c r="C551" s="2">
        <v>44714</v>
      </c>
      <c r="D551" s="1">
        <v>130016</v>
      </c>
      <c r="E551">
        <v>99959</v>
      </c>
      <c r="F551" s="1">
        <v>5.32</v>
      </c>
      <c r="G551" s="1">
        <v>60.78</v>
      </c>
      <c r="H551" s="26">
        <f>Table1[[#This Row],[Total Yield in Wh]]*0.001*0.1</f>
        <v>13.0016</v>
      </c>
      <c r="I551" s="1">
        <v>46.73</v>
      </c>
      <c r="J551" s="1">
        <f>(Table1[[#This Row],[Total Yield in Wh]]-Table1[[#This Row],[Target Yield Wh]])/Table1[[#This Row],[Target Yield Wh]] * 100</f>
        <v>30.069328424654106</v>
      </c>
      <c r="K551" s="5">
        <f>SUM(Table1[[#This Row],[Total Yield in Wh]]-Table1[[#This Row],[Target Yield Wh]])</f>
        <v>30057</v>
      </c>
      <c r="L551" s="5">
        <f>Table1[[#This Row],[Total Yield in Wh]]*0.001*0.1</f>
        <v>13.0016</v>
      </c>
      <c r="M551" s="5">
        <f t="shared" ca="1" si="9"/>
        <v>0</v>
      </c>
    </row>
    <row r="552" spans="1:13">
      <c r="A552" s="5">
        <v>2022</v>
      </c>
      <c r="B552" s="5">
        <v>6</v>
      </c>
      <c r="C552" s="2">
        <v>44715</v>
      </c>
      <c r="D552" s="1">
        <v>137462</v>
      </c>
      <c r="E552">
        <v>99959</v>
      </c>
      <c r="F552" s="1">
        <v>5.63</v>
      </c>
      <c r="G552" s="1">
        <v>64.260000000000005</v>
      </c>
      <c r="H552" s="26">
        <f>Table1[[#This Row],[Total Yield in Wh]]*0.001*0.1</f>
        <v>13.7462</v>
      </c>
      <c r="I552" s="1">
        <v>46.73</v>
      </c>
      <c r="J552" s="1">
        <f>(Table1[[#This Row],[Total Yield in Wh]]-Table1[[#This Row],[Target Yield Wh]])/Table1[[#This Row],[Target Yield Wh]] * 100</f>
        <v>37.518382536840107</v>
      </c>
      <c r="K552" s="5">
        <f>SUM(Table1[[#This Row],[Total Yield in Wh]]-Table1[[#This Row],[Target Yield Wh]])</f>
        <v>37503</v>
      </c>
      <c r="L552" s="5">
        <f>Table1[[#This Row],[Total Yield in Wh]]*0.001*0.1</f>
        <v>13.7462</v>
      </c>
      <c r="M552" s="5">
        <f t="shared" ca="1" si="9"/>
        <v>0</v>
      </c>
    </row>
    <row r="553" spans="1:13">
      <c r="A553" s="5">
        <v>2022</v>
      </c>
      <c r="B553" s="5">
        <v>6</v>
      </c>
      <c r="C553" s="2">
        <v>44716</v>
      </c>
      <c r="D553" s="1">
        <v>36936</v>
      </c>
      <c r="E553">
        <v>99959</v>
      </c>
      <c r="F553" s="1">
        <v>1.51</v>
      </c>
      <c r="G553" s="1">
        <v>17.27</v>
      </c>
      <c r="H553" s="26">
        <f>Table1[[#This Row],[Total Yield in Wh]]*0.001*0.1</f>
        <v>3.6936</v>
      </c>
      <c r="I553" s="1">
        <v>46.73</v>
      </c>
      <c r="J553" s="1">
        <f>(Table1[[#This Row],[Total Yield in Wh]]-Table1[[#This Row],[Target Yield Wh]])/Table1[[#This Row],[Target Yield Wh]] * 100</f>
        <v>-63.048850028511694</v>
      </c>
      <c r="K553" s="5">
        <f>SUM(Table1[[#This Row],[Total Yield in Wh]]-Table1[[#This Row],[Target Yield Wh]])</f>
        <v>-63023</v>
      </c>
      <c r="L553" s="5">
        <f>Table1[[#This Row],[Total Yield in Wh]]*0.001*0.1</f>
        <v>3.6936</v>
      </c>
      <c r="M553" s="5">
        <f t="shared" ca="1" si="9"/>
        <v>0</v>
      </c>
    </row>
    <row r="554" spans="1:13">
      <c r="A554" s="5">
        <v>2022</v>
      </c>
      <c r="B554" s="5">
        <v>6</v>
      </c>
      <c r="C554" s="2">
        <v>44717</v>
      </c>
      <c r="D554" s="1">
        <v>82414</v>
      </c>
      <c r="E554">
        <v>99959</v>
      </c>
      <c r="F554" s="1">
        <v>3.37</v>
      </c>
      <c r="G554" s="1">
        <v>38.53</v>
      </c>
      <c r="H554" s="26">
        <f>Table1[[#This Row],[Total Yield in Wh]]*0.001*0.1</f>
        <v>8.2414000000000005</v>
      </c>
      <c r="I554" s="1">
        <v>46.73</v>
      </c>
      <c r="J554" s="1">
        <f>(Table1[[#This Row],[Total Yield in Wh]]-Table1[[#This Row],[Target Yield Wh]])/Table1[[#This Row],[Target Yield Wh]] * 100</f>
        <v>-17.552196400524213</v>
      </c>
      <c r="K554" s="5">
        <f>SUM(Table1[[#This Row],[Total Yield in Wh]]-Table1[[#This Row],[Target Yield Wh]])</f>
        <v>-17545</v>
      </c>
      <c r="L554" s="5">
        <f>Table1[[#This Row],[Total Yield in Wh]]*0.001*0.1</f>
        <v>8.2414000000000005</v>
      </c>
      <c r="M554" s="5">
        <f t="shared" ca="1" si="9"/>
        <v>0</v>
      </c>
    </row>
    <row r="555" spans="1:13">
      <c r="A555" s="5">
        <v>2022</v>
      </c>
      <c r="B555" s="5">
        <v>6</v>
      </c>
      <c r="C555" s="2">
        <v>44718</v>
      </c>
      <c r="D555" s="1">
        <v>43344</v>
      </c>
      <c r="E555">
        <v>99959</v>
      </c>
      <c r="F555" s="1">
        <v>1.77</v>
      </c>
      <c r="G555" s="1">
        <v>20.260000000000002</v>
      </c>
      <c r="H555" s="26">
        <f>Table1[[#This Row],[Total Yield in Wh]]*0.001*0.1</f>
        <v>4.3344000000000005</v>
      </c>
      <c r="I555" s="1">
        <v>46.73</v>
      </c>
      <c r="J555" s="1">
        <f>(Table1[[#This Row],[Total Yield in Wh]]-Table1[[#This Row],[Target Yield Wh]])/Table1[[#This Row],[Target Yield Wh]] * 100</f>
        <v>-56.638221670885059</v>
      </c>
      <c r="K555" s="5">
        <f>SUM(Table1[[#This Row],[Total Yield in Wh]]-Table1[[#This Row],[Target Yield Wh]])</f>
        <v>-56615</v>
      </c>
      <c r="L555" s="5">
        <f>Table1[[#This Row],[Total Yield in Wh]]*0.001*0.1</f>
        <v>4.3344000000000005</v>
      </c>
      <c r="M555" s="5">
        <f t="shared" ca="1" si="9"/>
        <v>0</v>
      </c>
    </row>
    <row r="556" spans="1:13">
      <c r="A556" s="5">
        <v>2022</v>
      </c>
      <c r="B556" s="5">
        <v>6</v>
      </c>
      <c r="C556" s="2">
        <v>44719</v>
      </c>
      <c r="D556" s="1">
        <v>109828</v>
      </c>
      <c r="E556">
        <v>99959</v>
      </c>
      <c r="F556" s="1">
        <v>4.5</v>
      </c>
      <c r="G556" s="1">
        <v>51.34</v>
      </c>
      <c r="H556" s="26">
        <f>Table1[[#This Row],[Total Yield in Wh]]*0.001*0.1</f>
        <v>10.982800000000001</v>
      </c>
      <c r="I556" s="1">
        <v>46.73</v>
      </c>
      <c r="J556" s="1">
        <f>(Table1[[#This Row],[Total Yield in Wh]]-Table1[[#This Row],[Target Yield Wh]])/Table1[[#This Row],[Target Yield Wh]] * 100</f>
        <v>9.8730479496593606</v>
      </c>
      <c r="K556" s="5">
        <f>SUM(Table1[[#This Row],[Total Yield in Wh]]-Table1[[#This Row],[Target Yield Wh]])</f>
        <v>9869</v>
      </c>
      <c r="L556" s="5">
        <f>Table1[[#This Row],[Total Yield in Wh]]*0.001*0.1</f>
        <v>10.982800000000001</v>
      </c>
      <c r="M556" s="5">
        <f t="shared" ca="1" si="9"/>
        <v>0</v>
      </c>
    </row>
    <row r="557" spans="1:13">
      <c r="A557" s="5">
        <v>2022</v>
      </c>
      <c r="B557" s="5">
        <v>6</v>
      </c>
      <c r="C557" s="2">
        <v>44720</v>
      </c>
      <c r="D557" s="1">
        <v>21784</v>
      </c>
      <c r="E557">
        <v>99959</v>
      </c>
      <c r="F557" s="1">
        <v>0.89</v>
      </c>
      <c r="G557" s="1">
        <v>10.18</v>
      </c>
      <c r="H557" s="26">
        <f>Table1[[#This Row],[Total Yield in Wh]]*0.001*0.1</f>
        <v>2.1783999999999999</v>
      </c>
      <c r="I557" s="1">
        <v>46.73</v>
      </c>
      <c r="J557" s="1">
        <f>(Table1[[#This Row],[Total Yield in Wh]]-Table1[[#This Row],[Target Yield Wh]])/Table1[[#This Row],[Target Yield Wh]] * 100</f>
        <v>-78.207064896607619</v>
      </c>
      <c r="K557" s="5">
        <f>SUM(Table1[[#This Row],[Total Yield in Wh]]-Table1[[#This Row],[Target Yield Wh]])</f>
        <v>-78175</v>
      </c>
      <c r="L557" s="5">
        <f>Table1[[#This Row],[Total Yield in Wh]]*0.001*0.1</f>
        <v>2.1783999999999999</v>
      </c>
      <c r="M557" s="5">
        <f t="shared" ca="1" si="9"/>
        <v>0</v>
      </c>
    </row>
    <row r="558" spans="1:13">
      <c r="A558" s="5">
        <v>2022</v>
      </c>
      <c r="B558" s="5">
        <v>6</v>
      </c>
      <c r="C558" s="2">
        <v>44721</v>
      </c>
      <c r="D558" s="1">
        <v>132144</v>
      </c>
      <c r="E558">
        <v>99959</v>
      </c>
      <c r="F558" s="1">
        <v>5.41</v>
      </c>
      <c r="G558" s="1">
        <v>61.78</v>
      </c>
      <c r="H558" s="26">
        <f>Table1[[#This Row],[Total Yield in Wh]]*0.001*0.1</f>
        <v>13.214400000000001</v>
      </c>
      <c r="I558" s="1">
        <v>46.73</v>
      </c>
      <c r="J558" s="1">
        <f>(Table1[[#This Row],[Total Yield in Wh]]-Table1[[#This Row],[Target Yield Wh]])/Table1[[#This Row],[Target Yield Wh]] * 100</f>
        <v>32.198201262517635</v>
      </c>
      <c r="K558" s="5">
        <f>SUM(Table1[[#This Row],[Total Yield in Wh]]-Table1[[#This Row],[Target Yield Wh]])</f>
        <v>32185</v>
      </c>
      <c r="L558" s="5">
        <f>Table1[[#This Row],[Total Yield in Wh]]*0.001*0.1</f>
        <v>13.214400000000001</v>
      </c>
      <c r="M558" s="5">
        <f t="shared" ca="1" si="9"/>
        <v>0</v>
      </c>
    </row>
    <row r="559" spans="1:13">
      <c r="A559" s="5">
        <v>2022</v>
      </c>
      <c r="B559" s="5">
        <v>6</v>
      </c>
      <c r="C559" s="2">
        <v>44722</v>
      </c>
      <c r="D559" s="1">
        <v>92890</v>
      </c>
      <c r="E559">
        <v>99959</v>
      </c>
      <c r="F559" s="1">
        <v>3.8</v>
      </c>
      <c r="G559" s="1">
        <v>43.43</v>
      </c>
      <c r="H559" s="26">
        <f>Table1[[#This Row],[Total Yield in Wh]]*0.001*0.1</f>
        <v>9.2889999999999997</v>
      </c>
      <c r="I559" s="1">
        <v>46.73</v>
      </c>
      <c r="J559" s="1">
        <f>(Table1[[#This Row],[Total Yield in Wh]]-Table1[[#This Row],[Target Yield Wh]])/Table1[[#This Row],[Target Yield Wh]] * 100</f>
        <v>-7.0718994787863014</v>
      </c>
      <c r="K559" s="5">
        <f>SUM(Table1[[#This Row],[Total Yield in Wh]]-Table1[[#This Row],[Target Yield Wh]])</f>
        <v>-7069</v>
      </c>
      <c r="L559" s="5">
        <f>Table1[[#This Row],[Total Yield in Wh]]*0.001*0.1</f>
        <v>9.2889999999999997</v>
      </c>
      <c r="M559" s="5">
        <f t="shared" ca="1" si="9"/>
        <v>0</v>
      </c>
    </row>
    <row r="560" spans="1:13">
      <c r="A560" s="5">
        <v>2022</v>
      </c>
      <c r="B560" s="5">
        <v>6</v>
      </c>
      <c r="C560" s="2">
        <v>44723</v>
      </c>
      <c r="D560" s="1">
        <v>42558</v>
      </c>
      <c r="E560">
        <v>99959</v>
      </c>
      <c r="F560" s="1">
        <v>1.74</v>
      </c>
      <c r="G560" s="1">
        <v>19.899999999999999</v>
      </c>
      <c r="H560" s="26">
        <f>Table1[[#This Row],[Total Yield in Wh]]*0.001*0.1</f>
        <v>4.2557999999999998</v>
      </c>
      <c r="I560" s="1">
        <v>46.73</v>
      </c>
      <c r="J560" s="1">
        <f>(Table1[[#This Row],[Total Yield in Wh]]-Table1[[#This Row],[Target Yield Wh]])/Table1[[#This Row],[Target Yield Wh]] * 100</f>
        <v>-57.424544063065852</v>
      </c>
      <c r="K560" s="5">
        <f>SUM(Table1[[#This Row],[Total Yield in Wh]]-Table1[[#This Row],[Target Yield Wh]])</f>
        <v>-57401</v>
      </c>
      <c r="L560" s="5">
        <f>Table1[[#This Row],[Total Yield in Wh]]*0.001*0.1</f>
        <v>4.2557999999999998</v>
      </c>
      <c r="M560" s="5">
        <f t="shared" ca="1" si="9"/>
        <v>0</v>
      </c>
    </row>
    <row r="561" spans="1:13">
      <c r="A561" s="5">
        <v>2022</v>
      </c>
      <c r="B561" s="5">
        <v>6</v>
      </c>
      <c r="C561" s="2">
        <v>44724</v>
      </c>
      <c r="D561" s="1">
        <v>67946</v>
      </c>
      <c r="E561">
        <v>99959</v>
      </c>
      <c r="F561" s="1">
        <v>2.78</v>
      </c>
      <c r="G561" s="1">
        <v>31.76</v>
      </c>
      <c r="H561" s="26">
        <f>Table1[[#This Row],[Total Yield in Wh]]*0.001*0.1</f>
        <v>6.7946</v>
      </c>
      <c r="I561" s="1">
        <v>46.73</v>
      </c>
      <c r="J561" s="1">
        <f>(Table1[[#This Row],[Total Yield in Wh]]-Table1[[#This Row],[Target Yield Wh]])/Table1[[#This Row],[Target Yield Wh]] * 100</f>
        <v>-32.026130713592572</v>
      </c>
      <c r="K561" s="5">
        <f>SUM(Table1[[#This Row],[Total Yield in Wh]]-Table1[[#This Row],[Target Yield Wh]])</f>
        <v>-32013</v>
      </c>
      <c r="L561" s="5">
        <f>Table1[[#This Row],[Total Yield in Wh]]*0.001*0.1</f>
        <v>6.7946</v>
      </c>
      <c r="M561" s="5">
        <f t="shared" ca="1" si="9"/>
        <v>0</v>
      </c>
    </row>
    <row r="562" spans="1:13">
      <c r="A562" s="5">
        <v>2022</v>
      </c>
      <c r="B562" s="5">
        <v>6</v>
      </c>
      <c r="C562" s="2">
        <v>44725</v>
      </c>
      <c r="D562" s="1">
        <v>51094</v>
      </c>
      <c r="E562">
        <v>99959</v>
      </c>
      <c r="F562" s="1">
        <v>2.09</v>
      </c>
      <c r="G562" s="1">
        <v>23.89</v>
      </c>
      <c r="H562" s="26">
        <f>Table1[[#This Row],[Total Yield in Wh]]*0.001*0.1</f>
        <v>5.1094000000000008</v>
      </c>
      <c r="I562" s="1">
        <v>46.73</v>
      </c>
      <c r="J562" s="1">
        <f>(Table1[[#This Row],[Total Yield in Wh]]-Table1[[#This Row],[Target Yield Wh]])/Table1[[#This Row],[Target Yield Wh]] * 100</f>
        <v>-48.885042867575706</v>
      </c>
      <c r="K562" s="5">
        <f>SUM(Table1[[#This Row],[Total Yield in Wh]]-Table1[[#This Row],[Target Yield Wh]])</f>
        <v>-48865</v>
      </c>
      <c r="L562" s="5">
        <f>Table1[[#This Row],[Total Yield in Wh]]*0.001*0.1</f>
        <v>5.1094000000000008</v>
      </c>
      <c r="M562" s="5">
        <f t="shared" ca="1" si="9"/>
        <v>0</v>
      </c>
    </row>
    <row r="563" spans="1:13">
      <c r="A563" s="5">
        <v>2022</v>
      </c>
      <c r="B563" s="5">
        <v>6</v>
      </c>
      <c r="C563" s="2">
        <v>44726</v>
      </c>
      <c r="D563" s="1">
        <v>127742</v>
      </c>
      <c r="E563">
        <v>99959</v>
      </c>
      <c r="F563" s="1">
        <v>5.23</v>
      </c>
      <c r="G563" s="1">
        <v>59.72</v>
      </c>
      <c r="H563" s="26">
        <f>Table1[[#This Row],[Total Yield in Wh]]*0.001*0.1</f>
        <v>12.7742</v>
      </c>
      <c r="I563" s="1">
        <v>46.73</v>
      </c>
      <c r="J563" s="1">
        <f>(Table1[[#This Row],[Total Yield in Wh]]-Table1[[#This Row],[Target Yield Wh]])/Table1[[#This Row],[Target Yield Wh]] * 100</f>
        <v>27.794395702237917</v>
      </c>
      <c r="K563" s="5">
        <f>SUM(Table1[[#This Row],[Total Yield in Wh]]-Table1[[#This Row],[Target Yield Wh]])</f>
        <v>27783</v>
      </c>
      <c r="L563" s="5">
        <f>Table1[[#This Row],[Total Yield in Wh]]*0.001*0.1</f>
        <v>12.7742</v>
      </c>
      <c r="M563" s="5">
        <f t="shared" ca="1" si="9"/>
        <v>0</v>
      </c>
    </row>
    <row r="564" spans="1:13">
      <c r="A564" s="5">
        <v>2022</v>
      </c>
      <c r="B564" s="5">
        <v>6</v>
      </c>
      <c r="C564" s="2">
        <v>44727</v>
      </c>
      <c r="D564" s="1">
        <v>113450</v>
      </c>
      <c r="E564">
        <v>99959</v>
      </c>
      <c r="F564" s="1">
        <v>4.6500000000000004</v>
      </c>
      <c r="G564" s="1">
        <v>53.04</v>
      </c>
      <c r="H564" s="26">
        <f>Table1[[#This Row],[Total Yield in Wh]]*0.001*0.1</f>
        <v>11.345000000000001</v>
      </c>
      <c r="I564" s="1">
        <v>46.73</v>
      </c>
      <c r="J564" s="1">
        <f>(Table1[[#This Row],[Total Yield in Wh]]-Table1[[#This Row],[Target Yield Wh]])/Table1[[#This Row],[Target Yield Wh]] * 100</f>
        <v>13.496533578767295</v>
      </c>
      <c r="K564" s="5">
        <f>SUM(Table1[[#This Row],[Total Yield in Wh]]-Table1[[#This Row],[Target Yield Wh]])</f>
        <v>13491</v>
      </c>
      <c r="L564" s="5">
        <f>Table1[[#This Row],[Total Yield in Wh]]*0.001*0.1</f>
        <v>11.345000000000001</v>
      </c>
      <c r="M564" s="5">
        <f t="shared" ca="1" si="9"/>
        <v>0</v>
      </c>
    </row>
    <row r="565" spans="1:13">
      <c r="A565" s="5">
        <v>2022</v>
      </c>
      <c r="B565" s="5">
        <v>6</v>
      </c>
      <c r="C565" s="2">
        <v>44728</v>
      </c>
      <c r="D565" s="1">
        <v>132468</v>
      </c>
      <c r="E565">
        <v>99959</v>
      </c>
      <c r="F565" s="1">
        <v>5.42</v>
      </c>
      <c r="G565" s="1">
        <v>61.93</v>
      </c>
      <c r="H565" s="26">
        <f>Table1[[#This Row],[Total Yield in Wh]]*0.001*0.1</f>
        <v>13.2468</v>
      </c>
      <c r="I565" s="1">
        <v>46.73</v>
      </c>
      <c r="J565" s="1">
        <f>(Table1[[#This Row],[Total Yield in Wh]]-Table1[[#This Row],[Target Yield Wh]])/Table1[[#This Row],[Target Yield Wh]] * 100</f>
        <v>32.522334157004373</v>
      </c>
      <c r="K565" s="5">
        <f>SUM(Table1[[#This Row],[Total Yield in Wh]]-Table1[[#This Row],[Target Yield Wh]])</f>
        <v>32509</v>
      </c>
      <c r="L565" s="5">
        <f>Table1[[#This Row],[Total Yield in Wh]]*0.001*0.1</f>
        <v>13.2468</v>
      </c>
      <c r="M565" s="5">
        <f t="shared" ca="1" si="9"/>
        <v>0</v>
      </c>
    </row>
    <row r="566" spans="1:13">
      <c r="A566" s="5">
        <v>2022</v>
      </c>
      <c r="B566" s="5">
        <v>6</v>
      </c>
      <c r="C566" s="2">
        <v>44729</v>
      </c>
      <c r="D566" s="1">
        <v>131060</v>
      </c>
      <c r="E566">
        <v>99959</v>
      </c>
      <c r="F566" s="1">
        <v>5.37</v>
      </c>
      <c r="G566" s="1">
        <v>61.27</v>
      </c>
      <c r="H566" s="26">
        <f>Table1[[#This Row],[Total Yield in Wh]]*0.001*0.1</f>
        <v>13.106000000000002</v>
      </c>
      <c r="I566" s="1">
        <v>46.73</v>
      </c>
      <c r="J566" s="1">
        <f>(Table1[[#This Row],[Total Yield in Wh]]-Table1[[#This Row],[Target Yield Wh]])/Table1[[#This Row],[Target Yield Wh]] * 100</f>
        <v>31.113756640222491</v>
      </c>
      <c r="K566" s="5">
        <f>SUM(Table1[[#This Row],[Total Yield in Wh]]-Table1[[#This Row],[Target Yield Wh]])</f>
        <v>31101</v>
      </c>
      <c r="L566" s="5">
        <f>Table1[[#This Row],[Total Yield in Wh]]*0.001*0.1</f>
        <v>13.106000000000002</v>
      </c>
      <c r="M566" s="5">
        <f t="shared" ca="1" si="9"/>
        <v>0</v>
      </c>
    </row>
    <row r="567" spans="1:13">
      <c r="A567" s="5">
        <v>2022</v>
      </c>
      <c r="B567" s="5">
        <v>6</v>
      </c>
      <c r="C567" s="2">
        <v>44730</v>
      </c>
      <c r="D567" s="1">
        <v>133216</v>
      </c>
      <c r="E567">
        <v>99959</v>
      </c>
      <c r="F567" s="1">
        <v>5.46</v>
      </c>
      <c r="G567" s="1">
        <v>62.28</v>
      </c>
      <c r="H567" s="26">
        <f>Table1[[#This Row],[Total Yield in Wh]]*0.001*0.1</f>
        <v>13.321600000000002</v>
      </c>
      <c r="I567" s="1">
        <v>46.73</v>
      </c>
      <c r="J567" s="1">
        <f>(Table1[[#This Row],[Total Yield in Wh]]-Table1[[#This Row],[Target Yield Wh]])/Table1[[#This Row],[Target Yield Wh]] * 100</f>
        <v>33.270640962794744</v>
      </c>
      <c r="K567" s="5">
        <f>SUM(Table1[[#This Row],[Total Yield in Wh]]-Table1[[#This Row],[Target Yield Wh]])</f>
        <v>33257</v>
      </c>
      <c r="L567" s="5">
        <f>Table1[[#This Row],[Total Yield in Wh]]*0.001*0.1</f>
        <v>13.321600000000002</v>
      </c>
      <c r="M567" s="5">
        <f t="shared" ca="1" si="9"/>
        <v>0</v>
      </c>
    </row>
    <row r="568" spans="1:13">
      <c r="A568" s="5">
        <v>2022</v>
      </c>
      <c r="B568" s="5">
        <v>6</v>
      </c>
      <c r="C568" s="2">
        <v>44731</v>
      </c>
      <c r="D568" s="1">
        <v>133644</v>
      </c>
      <c r="E568">
        <v>99959</v>
      </c>
      <c r="F568" s="1">
        <v>5.47</v>
      </c>
      <c r="G568" s="1">
        <v>62.48</v>
      </c>
      <c r="H568" s="26">
        <f>Table1[[#This Row],[Total Yield in Wh]]*0.001*0.1</f>
        <v>13.364400000000002</v>
      </c>
      <c r="I568" s="1">
        <v>46.73</v>
      </c>
      <c r="J568" s="1">
        <f>(Table1[[#This Row],[Total Yield in Wh]]-Table1[[#This Row],[Target Yield Wh]])/Table1[[#This Row],[Target Yield Wh]] * 100</f>
        <v>33.69881651477106</v>
      </c>
      <c r="K568" s="5">
        <f>SUM(Table1[[#This Row],[Total Yield in Wh]]-Table1[[#This Row],[Target Yield Wh]])</f>
        <v>33685</v>
      </c>
      <c r="L568" s="5">
        <f>Table1[[#This Row],[Total Yield in Wh]]*0.001*0.1</f>
        <v>13.364400000000002</v>
      </c>
      <c r="M568" s="5">
        <f t="shared" ca="1" si="9"/>
        <v>0</v>
      </c>
    </row>
    <row r="569" spans="1:13">
      <c r="A569" s="5">
        <v>2022</v>
      </c>
      <c r="B569" s="5">
        <v>6</v>
      </c>
      <c r="C569" s="2">
        <v>44732</v>
      </c>
      <c r="D569" s="1">
        <v>128596</v>
      </c>
      <c r="E569">
        <v>99959</v>
      </c>
      <c r="F569" s="1">
        <v>5.27</v>
      </c>
      <c r="G569" s="1">
        <v>60.12</v>
      </c>
      <c r="H569" s="26">
        <f>Table1[[#This Row],[Total Yield in Wh]]*0.001*0.1</f>
        <v>12.8596</v>
      </c>
      <c r="I569" s="1">
        <v>46.73</v>
      </c>
      <c r="J569" s="1">
        <f>(Table1[[#This Row],[Total Yield in Wh]]-Table1[[#This Row],[Target Yield Wh]])/Table1[[#This Row],[Target Yield Wh]] * 100</f>
        <v>28.648745985854202</v>
      </c>
      <c r="K569" s="5">
        <f>SUM(Table1[[#This Row],[Total Yield in Wh]]-Table1[[#This Row],[Target Yield Wh]])</f>
        <v>28637</v>
      </c>
      <c r="L569" s="5">
        <f>Table1[[#This Row],[Total Yield in Wh]]*0.001*0.1</f>
        <v>12.8596</v>
      </c>
      <c r="M569" s="5">
        <f t="shared" ca="1" si="9"/>
        <v>0</v>
      </c>
    </row>
    <row r="570" spans="1:13">
      <c r="A570" s="5">
        <v>2022</v>
      </c>
      <c r="B570" s="5">
        <v>6</v>
      </c>
      <c r="C570" s="2">
        <v>44733</v>
      </c>
      <c r="D570" s="1">
        <v>126108</v>
      </c>
      <c r="E570">
        <v>99959</v>
      </c>
      <c r="F570" s="1">
        <v>5.16</v>
      </c>
      <c r="G570" s="1">
        <v>58.96</v>
      </c>
      <c r="H570" s="26">
        <f>Table1[[#This Row],[Total Yield in Wh]]*0.001*0.1</f>
        <v>12.610800000000001</v>
      </c>
      <c r="I570" s="1">
        <v>46.73</v>
      </c>
      <c r="J570" s="1">
        <f>(Table1[[#This Row],[Total Yield in Wh]]-Table1[[#This Row],[Target Yield Wh]])/Table1[[#This Row],[Target Yield Wh]] * 100</f>
        <v>26.159725487449855</v>
      </c>
      <c r="K570" s="5">
        <f>SUM(Table1[[#This Row],[Total Yield in Wh]]-Table1[[#This Row],[Target Yield Wh]])</f>
        <v>26149</v>
      </c>
      <c r="L570" s="5">
        <f>Table1[[#This Row],[Total Yield in Wh]]*0.001*0.1</f>
        <v>12.610800000000001</v>
      </c>
      <c r="M570" s="5">
        <f t="shared" ca="1" si="9"/>
        <v>0</v>
      </c>
    </row>
    <row r="571" spans="1:13">
      <c r="A571" s="5">
        <v>2022</v>
      </c>
      <c r="B571" s="5">
        <v>6</v>
      </c>
      <c r="C571" s="2">
        <v>44734</v>
      </c>
      <c r="D571" s="1">
        <v>127922</v>
      </c>
      <c r="E571">
        <v>99959</v>
      </c>
      <c r="F571" s="1">
        <v>5.24</v>
      </c>
      <c r="G571" s="1">
        <v>59.8</v>
      </c>
      <c r="H571" s="26">
        <f>Table1[[#This Row],[Total Yield in Wh]]*0.001*0.1</f>
        <v>12.792200000000001</v>
      </c>
      <c r="I571" s="1">
        <v>46.73</v>
      </c>
      <c r="J571" s="1">
        <f>(Table1[[#This Row],[Total Yield in Wh]]-Table1[[#This Row],[Target Yield Wh]])/Table1[[#This Row],[Target Yield Wh]] * 100</f>
        <v>27.97446953250833</v>
      </c>
      <c r="K571" s="5">
        <f>SUM(Table1[[#This Row],[Total Yield in Wh]]-Table1[[#This Row],[Target Yield Wh]])</f>
        <v>27963</v>
      </c>
      <c r="L571" s="5">
        <f>Table1[[#This Row],[Total Yield in Wh]]*0.001*0.1</f>
        <v>12.792200000000001</v>
      </c>
      <c r="M571" s="5">
        <f t="shared" ca="1" si="9"/>
        <v>0</v>
      </c>
    </row>
    <row r="572" spans="1:13">
      <c r="A572" s="5">
        <v>2022</v>
      </c>
      <c r="B572" s="5">
        <v>6</v>
      </c>
      <c r="C572" s="2">
        <v>44735</v>
      </c>
      <c r="D572" s="1">
        <v>128118</v>
      </c>
      <c r="E572">
        <v>99959</v>
      </c>
      <c r="F572" s="1">
        <v>5.25</v>
      </c>
      <c r="G572" s="1">
        <v>59.9</v>
      </c>
      <c r="H572" s="26">
        <f>Table1[[#This Row],[Total Yield in Wh]]*0.001*0.1</f>
        <v>12.8118</v>
      </c>
      <c r="I572" s="1">
        <v>46.73</v>
      </c>
      <c r="J572" s="1">
        <f>(Table1[[#This Row],[Total Yield in Wh]]-Table1[[#This Row],[Target Yield Wh]])/Table1[[#This Row],[Target Yield Wh]] * 100</f>
        <v>28.170549925469441</v>
      </c>
      <c r="K572" s="5">
        <f>SUM(Table1[[#This Row],[Total Yield in Wh]]-Table1[[#This Row],[Target Yield Wh]])</f>
        <v>28159</v>
      </c>
      <c r="L572" s="5">
        <f>Table1[[#This Row],[Total Yield in Wh]]*0.001*0.1</f>
        <v>12.8118</v>
      </c>
      <c r="M572" s="5">
        <f t="shared" ca="1" si="9"/>
        <v>0</v>
      </c>
    </row>
    <row r="573" spans="1:13">
      <c r="A573" s="5">
        <v>2022</v>
      </c>
      <c r="B573" s="5">
        <v>6</v>
      </c>
      <c r="C573" s="2">
        <v>44736</v>
      </c>
      <c r="D573" s="1">
        <v>129562</v>
      </c>
      <c r="E573">
        <v>99959</v>
      </c>
      <c r="F573" s="1">
        <v>5.31</v>
      </c>
      <c r="G573" s="1">
        <v>60.57</v>
      </c>
      <c r="H573" s="26">
        <f>Table1[[#This Row],[Total Yield in Wh]]*0.001*0.1</f>
        <v>12.956200000000003</v>
      </c>
      <c r="I573" s="1">
        <v>46.73</v>
      </c>
      <c r="J573" s="1">
        <f>(Table1[[#This Row],[Total Yield in Wh]]-Table1[[#This Row],[Target Yield Wh]])/Table1[[#This Row],[Target Yield Wh]] * 100</f>
        <v>29.615142208305407</v>
      </c>
      <c r="K573" s="5">
        <f>SUM(Table1[[#This Row],[Total Yield in Wh]]-Table1[[#This Row],[Target Yield Wh]])</f>
        <v>29603</v>
      </c>
      <c r="L573" s="5">
        <f>Table1[[#This Row],[Total Yield in Wh]]*0.001*0.1</f>
        <v>12.956200000000003</v>
      </c>
      <c r="M573" s="5">
        <f t="shared" ca="1" si="9"/>
        <v>0</v>
      </c>
    </row>
    <row r="574" spans="1:13">
      <c r="A574" s="5">
        <v>2022</v>
      </c>
      <c r="B574" s="5">
        <v>6</v>
      </c>
      <c r="C574" s="2">
        <v>44737</v>
      </c>
      <c r="D574" s="1">
        <v>15946</v>
      </c>
      <c r="E574">
        <v>99959</v>
      </c>
      <c r="F574" s="1">
        <v>0.65</v>
      </c>
      <c r="G574" s="1">
        <v>7.45</v>
      </c>
      <c r="H574" s="26">
        <f>Table1[[#This Row],[Total Yield in Wh]]*0.001*0.1</f>
        <v>1.5946</v>
      </c>
      <c r="I574" s="1">
        <v>46.73</v>
      </c>
      <c r="J574" s="1">
        <f>(Table1[[#This Row],[Total Yield in Wh]]-Table1[[#This Row],[Target Yield Wh]])/Table1[[#This Row],[Target Yield Wh]] * 100</f>
        <v>-84.047459458377944</v>
      </c>
      <c r="K574" s="5">
        <f>SUM(Table1[[#This Row],[Total Yield in Wh]]-Table1[[#This Row],[Target Yield Wh]])</f>
        <v>-84013</v>
      </c>
      <c r="L574" s="5">
        <f>Table1[[#This Row],[Total Yield in Wh]]*0.001*0.1</f>
        <v>1.5946</v>
      </c>
      <c r="M574" s="5">
        <f t="shared" ca="1" si="9"/>
        <v>0</v>
      </c>
    </row>
    <row r="575" spans="1:13">
      <c r="A575" s="5">
        <v>2022</v>
      </c>
      <c r="B575" s="5">
        <v>6</v>
      </c>
      <c r="C575" s="2">
        <v>44738</v>
      </c>
      <c r="D575" s="1">
        <v>130430</v>
      </c>
      <c r="E575">
        <v>99959</v>
      </c>
      <c r="F575" s="1">
        <v>5.34</v>
      </c>
      <c r="G575" s="1">
        <v>60.98</v>
      </c>
      <c r="H575" s="26">
        <f>Table1[[#This Row],[Total Yield in Wh]]*0.001*0.1</f>
        <v>13.043000000000001</v>
      </c>
      <c r="I575" s="1">
        <v>46.73</v>
      </c>
      <c r="J575" s="1">
        <f>(Table1[[#This Row],[Total Yield in Wh]]-Table1[[#This Row],[Target Yield Wh]])/Table1[[#This Row],[Target Yield Wh]] * 100</f>
        <v>30.483498234276052</v>
      </c>
      <c r="K575" s="5">
        <f>SUM(Table1[[#This Row],[Total Yield in Wh]]-Table1[[#This Row],[Target Yield Wh]])</f>
        <v>30471</v>
      </c>
      <c r="L575" s="5">
        <f>Table1[[#This Row],[Total Yield in Wh]]*0.001*0.1</f>
        <v>13.043000000000001</v>
      </c>
      <c r="M575" s="5">
        <f t="shared" ca="1" si="9"/>
        <v>0</v>
      </c>
    </row>
    <row r="576" spans="1:13">
      <c r="A576" s="5">
        <v>2022</v>
      </c>
      <c r="B576" s="5">
        <v>6</v>
      </c>
      <c r="C576" s="2">
        <v>44739</v>
      </c>
      <c r="D576" s="1">
        <v>133350</v>
      </c>
      <c r="E576">
        <v>99959</v>
      </c>
      <c r="F576" s="1">
        <v>5.46</v>
      </c>
      <c r="G576" s="1">
        <v>62.34</v>
      </c>
      <c r="H576" s="26">
        <f>Table1[[#This Row],[Total Yield in Wh]]*0.001*0.1</f>
        <v>13.335000000000001</v>
      </c>
      <c r="I576" s="1">
        <v>46.73</v>
      </c>
      <c r="J576" s="1">
        <f>(Table1[[#This Row],[Total Yield in Wh]]-Table1[[#This Row],[Target Yield Wh]])/Table1[[#This Row],[Target Yield Wh]] * 100</f>
        <v>33.404695925329385</v>
      </c>
      <c r="K576" s="5">
        <f>SUM(Table1[[#This Row],[Total Yield in Wh]]-Table1[[#This Row],[Target Yield Wh]])</f>
        <v>33391</v>
      </c>
      <c r="L576" s="5">
        <f>Table1[[#This Row],[Total Yield in Wh]]*0.001*0.1</f>
        <v>13.335000000000001</v>
      </c>
      <c r="M576" s="5">
        <f t="shared" ca="1" si="9"/>
        <v>0</v>
      </c>
    </row>
    <row r="577" spans="1:13">
      <c r="A577" s="5">
        <v>2022</v>
      </c>
      <c r="B577" s="5">
        <v>6</v>
      </c>
      <c r="C577" s="2">
        <v>44740</v>
      </c>
      <c r="D577" s="1">
        <v>125164</v>
      </c>
      <c r="E577">
        <v>99959</v>
      </c>
      <c r="F577" s="1">
        <v>5.13</v>
      </c>
      <c r="G577" s="1">
        <v>58.51</v>
      </c>
      <c r="H577" s="26">
        <f>Table1[[#This Row],[Total Yield in Wh]]*0.001*0.1</f>
        <v>12.516400000000001</v>
      </c>
      <c r="I577" s="1">
        <v>46.73</v>
      </c>
      <c r="J577" s="1">
        <f>(Table1[[#This Row],[Total Yield in Wh]]-Table1[[#This Row],[Target Yield Wh]])/Table1[[#This Row],[Target Yield Wh]] * 100</f>
        <v>25.215338288698369</v>
      </c>
      <c r="K577" s="5">
        <f>SUM(Table1[[#This Row],[Total Yield in Wh]]-Table1[[#This Row],[Target Yield Wh]])</f>
        <v>25205</v>
      </c>
      <c r="L577" s="5">
        <f>Table1[[#This Row],[Total Yield in Wh]]*0.001*0.1</f>
        <v>12.516400000000001</v>
      </c>
      <c r="M577" s="5">
        <f t="shared" ca="1" si="9"/>
        <v>0</v>
      </c>
    </row>
    <row r="578" spans="1:13">
      <c r="A578" s="5">
        <v>2022</v>
      </c>
      <c r="B578" s="5">
        <v>6</v>
      </c>
      <c r="C578" s="2">
        <v>44741</v>
      </c>
      <c r="D578" s="1">
        <v>128672</v>
      </c>
      <c r="E578">
        <v>99959</v>
      </c>
      <c r="F578" s="1">
        <v>5.27</v>
      </c>
      <c r="G578" s="1">
        <v>60.15</v>
      </c>
      <c r="H578" s="26">
        <f>Table1[[#This Row],[Total Yield in Wh]]*0.001*0.1</f>
        <v>12.8672</v>
      </c>
      <c r="I578" s="1">
        <v>46.73</v>
      </c>
      <c r="J578" s="1">
        <f>(Table1[[#This Row],[Total Yield in Wh]]-Table1[[#This Row],[Target Yield Wh]])/Table1[[#This Row],[Target Yield Wh]] * 100</f>
        <v>28.724777158635039</v>
      </c>
      <c r="K578" s="5">
        <f>SUM(Table1[[#This Row],[Total Yield in Wh]]-Table1[[#This Row],[Target Yield Wh]])</f>
        <v>28713</v>
      </c>
      <c r="L578" s="5">
        <f>Table1[[#This Row],[Total Yield in Wh]]*0.001*0.1</f>
        <v>12.8672</v>
      </c>
      <c r="M578" s="5">
        <f t="shared" ca="1" si="9"/>
        <v>0</v>
      </c>
    </row>
    <row r="579" spans="1:13">
      <c r="A579" s="5">
        <v>2022</v>
      </c>
      <c r="B579" s="5">
        <v>6</v>
      </c>
      <c r="C579" s="2">
        <v>44742</v>
      </c>
      <c r="D579" s="1">
        <v>118524</v>
      </c>
      <c r="E579">
        <v>99959</v>
      </c>
      <c r="F579" s="1">
        <v>4.8499999999999996</v>
      </c>
      <c r="G579" s="1">
        <v>55.41</v>
      </c>
      <c r="H579" s="26">
        <f>Table1[[#This Row],[Total Yield in Wh]]*0.001*0.1</f>
        <v>11.852400000000001</v>
      </c>
      <c r="I579" s="1">
        <v>46.73</v>
      </c>
      <c r="J579" s="1">
        <f>(Table1[[#This Row],[Total Yield in Wh]]-Table1[[#This Row],[Target Yield Wh]])/Table1[[#This Row],[Target Yield Wh]] * 100</f>
        <v>18.572614772056543</v>
      </c>
      <c r="K579" s="5">
        <f>SUM(Table1[[#This Row],[Total Yield in Wh]]-Table1[[#This Row],[Target Yield Wh]])</f>
        <v>18565</v>
      </c>
      <c r="L579" s="5">
        <f>Table1[[#This Row],[Total Yield in Wh]]*0.001*0.1</f>
        <v>11.852400000000001</v>
      </c>
      <c r="M579" s="5">
        <f t="shared" ca="1" si="9"/>
        <v>0</v>
      </c>
    </row>
    <row r="580" spans="1:13">
      <c r="A580" s="5">
        <v>2022</v>
      </c>
      <c r="B580" s="5">
        <v>7</v>
      </c>
      <c r="C580" s="2">
        <v>44743</v>
      </c>
      <c r="D580" s="1">
        <v>94932</v>
      </c>
      <c r="E580" s="1">
        <v>96734</v>
      </c>
      <c r="F580" s="1">
        <v>3.89</v>
      </c>
      <c r="G580" s="1">
        <v>44.38</v>
      </c>
      <c r="H580" s="26">
        <f>Table1[[#This Row],[Total Yield in Wh]]*0.001*0.1</f>
        <v>9.4931999999999999</v>
      </c>
      <c r="I580" s="1">
        <v>45.22</v>
      </c>
      <c r="J580" s="1">
        <f>(Table1[[#This Row],[Total Yield in Wh]]-Table1[[#This Row],[Target Yield Wh]])/Table1[[#This Row],[Target Yield Wh]] * 100</f>
        <v>-1.8628403663654973</v>
      </c>
      <c r="K580" s="5">
        <f>SUM(Table1[[#This Row],[Total Yield in Wh]]-Table1[[#This Row],[Target Yield Wh]])</f>
        <v>-1802</v>
      </c>
      <c r="L580" s="5">
        <f>Table1[[#This Row],[Total Yield in Wh]]*0.001*0.1</f>
        <v>9.4931999999999999</v>
      </c>
      <c r="M580" s="5">
        <f t="shared" ca="1" si="9"/>
        <v>0</v>
      </c>
    </row>
    <row r="581" spans="1:13">
      <c r="A581" s="5">
        <v>2022</v>
      </c>
      <c r="B581" s="5">
        <v>7</v>
      </c>
      <c r="C581" s="2">
        <v>44744</v>
      </c>
      <c r="D581" s="1">
        <v>106424</v>
      </c>
      <c r="E581" s="1">
        <v>96734</v>
      </c>
      <c r="F581" s="1">
        <v>4.3600000000000003</v>
      </c>
      <c r="G581" s="1">
        <v>49.75</v>
      </c>
      <c r="H581" s="26">
        <f>Table1[[#This Row],[Total Yield in Wh]]*0.001*0.1</f>
        <v>10.642400000000002</v>
      </c>
      <c r="I581" s="1">
        <v>45.22</v>
      </c>
      <c r="J581" s="1">
        <f>(Table1[[#This Row],[Total Yield in Wh]]-Table1[[#This Row],[Target Yield Wh]])/Table1[[#This Row],[Target Yield Wh]] * 100</f>
        <v>10.017160460644654</v>
      </c>
      <c r="K581" s="5">
        <f>SUM(Table1[[#This Row],[Total Yield in Wh]]-Table1[[#This Row],[Target Yield Wh]])</f>
        <v>9690</v>
      </c>
      <c r="L581" s="5">
        <f>Table1[[#This Row],[Total Yield in Wh]]*0.001*0.1</f>
        <v>10.642400000000002</v>
      </c>
      <c r="M581" s="5">
        <f t="shared" ca="1" si="9"/>
        <v>0</v>
      </c>
    </row>
    <row r="582" spans="1:13">
      <c r="A582" s="5">
        <v>2022</v>
      </c>
      <c r="B582" s="5">
        <v>7</v>
      </c>
      <c r="C582" s="2">
        <v>44745</v>
      </c>
      <c r="D582" s="1">
        <v>126930</v>
      </c>
      <c r="E582" s="1">
        <v>96734</v>
      </c>
      <c r="F582" s="1">
        <v>5.2</v>
      </c>
      <c r="G582" s="1">
        <v>59.34</v>
      </c>
      <c r="H582" s="26">
        <f>Table1[[#This Row],[Total Yield in Wh]]*0.001*0.1</f>
        <v>12.693000000000001</v>
      </c>
      <c r="I582" s="1">
        <v>45.22</v>
      </c>
      <c r="J582" s="1">
        <f>(Table1[[#This Row],[Total Yield in Wh]]-Table1[[#This Row],[Target Yield Wh]])/Table1[[#This Row],[Target Yield Wh]] * 100</f>
        <v>31.215498170240043</v>
      </c>
      <c r="K582" s="5">
        <f>SUM(Table1[[#This Row],[Total Yield in Wh]]-Table1[[#This Row],[Target Yield Wh]])</f>
        <v>30196</v>
      </c>
      <c r="L582" s="5">
        <f>Table1[[#This Row],[Total Yield in Wh]]*0.001*0.1</f>
        <v>12.693000000000001</v>
      </c>
      <c r="M582" s="5">
        <f t="shared" ca="1" si="9"/>
        <v>0</v>
      </c>
    </row>
    <row r="583" spans="1:13">
      <c r="A583" s="5">
        <v>2022</v>
      </c>
      <c r="B583" s="5">
        <v>7</v>
      </c>
      <c r="C583" s="2">
        <v>44746</v>
      </c>
      <c r="D583" s="1">
        <v>45158</v>
      </c>
      <c r="E583" s="1">
        <v>96734</v>
      </c>
      <c r="F583" s="1">
        <v>1.85</v>
      </c>
      <c r="G583" s="1">
        <v>21.11</v>
      </c>
      <c r="H583" s="26">
        <f>Table1[[#This Row],[Total Yield in Wh]]*0.001*0.1</f>
        <v>4.5158000000000005</v>
      </c>
      <c r="I583" s="1">
        <v>45.22</v>
      </c>
      <c r="J583" s="1">
        <f>(Table1[[#This Row],[Total Yield in Wh]]-Table1[[#This Row],[Target Yield Wh]])/Table1[[#This Row],[Target Yield Wh]] * 100</f>
        <v>-53.31734447040337</v>
      </c>
      <c r="K583" s="5">
        <f>SUM(Table1[[#This Row],[Total Yield in Wh]]-Table1[[#This Row],[Target Yield Wh]])</f>
        <v>-51576</v>
      </c>
      <c r="L583" s="5">
        <f>Table1[[#This Row],[Total Yield in Wh]]*0.001*0.1</f>
        <v>4.5158000000000005</v>
      </c>
      <c r="M583" s="5">
        <f t="shared" ca="1" si="9"/>
        <v>0</v>
      </c>
    </row>
    <row r="584" spans="1:13">
      <c r="A584" s="5">
        <v>2022</v>
      </c>
      <c r="B584" s="5">
        <v>7</v>
      </c>
      <c r="C584" s="2">
        <v>44747</v>
      </c>
      <c r="D584" s="1">
        <v>69370</v>
      </c>
      <c r="E584" s="1">
        <v>96734</v>
      </c>
      <c r="F584" s="1">
        <v>2.84</v>
      </c>
      <c r="G584" s="1">
        <v>32.43</v>
      </c>
      <c r="H584" s="26">
        <f>Table1[[#This Row],[Total Yield in Wh]]*0.001*0.1</f>
        <v>6.9370000000000012</v>
      </c>
      <c r="I584" s="1">
        <v>45.22</v>
      </c>
      <c r="J584" s="1">
        <f>(Table1[[#This Row],[Total Yield in Wh]]-Table1[[#This Row],[Target Yield Wh]])/Table1[[#This Row],[Target Yield Wh]] * 100</f>
        <v>-28.28788223375442</v>
      </c>
      <c r="K584" s="5">
        <f>SUM(Table1[[#This Row],[Total Yield in Wh]]-Table1[[#This Row],[Target Yield Wh]])</f>
        <v>-27364</v>
      </c>
      <c r="L584" s="5">
        <f>Table1[[#This Row],[Total Yield in Wh]]*0.001*0.1</f>
        <v>6.9370000000000012</v>
      </c>
      <c r="M584" s="5">
        <f t="shared" ca="1" si="9"/>
        <v>0</v>
      </c>
    </row>
    <row r="585" spans="1:13">
      <c r="A585" s="5">
        <v>2022</v>
      </c>
      <c r="B585" s="5">
        <v>7</v>
      </c>
      <c r="C585" s="2">
        <v>44748</v>
      </c>
      <c r="D585" s="1">
        <v>93672</v>
      </c>
      <c r="E585" s="1">
        <v>96734</v>
      </c>
      <c r="F585" s="1">
        <v>3.84</v>
      </c>
      <c r="G585" s="1">
        <v>43.79</v>
      </c>
      <c r="H585" s="26">
        <f>Table1[[#This Row],[Total Yield in Wh]]*0.001*0.1</f>
        <v>9.3672000000000004</v>
      </c>
      <c r="I585" s="1">
        <v>45.22</v>
      </c>
      <c r="J585" s="1">
        <f>(Table1[[#This Row],[Total Yield in Wh]]-Table1[[#This Row],[Target Yield Wh]])/Table1[[#This Row],[Target Yield Wh]] * 100</f>
        <v>-3.1653813550561334</v>
      </c>
      <c r="K585" s="5">
        <f>SUM(Table1[[#This Row],[Total Yield in Wh]]-Table1[[#This Row],[Target Yield Wh]])</f>
        <v>-3062</v>
      </c>
      <c r="L585" s="5">
        <f>Table1[[#This Row],[Total Yield in Wh]]*0.001*0.1</f>
        <v>9.3672000000000004</v>
      </c>
      <c r="M585" s="5">
        <f t="shared" ca="1" si="9"/>
        <v>0</v>
      </c>
    </row>
    <row r="586" spans="1:13">
      <c r="A586" s="5">
        <v>2022</v>
      </c>
      <c r="B586" s="5">
        <v>7</v>
      </c>
      <c r="C586" s="2">
        <v>44749</v>
      </c>
      <c r="D586" s="1">
        <v>100082</v>
      </c>
      <c r="E586" s="1">
        <v>96734</v>
      </c>
      <c r="F586" s="1">
        <v>4.0999999999999996</v>
      </c>
      <c r="G586" s="1">
        <v>46.79</v>
      </c>
      <c r="H586" s="26">
        <f>Table1[[#This Row],[Total Yield in Wh]]*0.001*0.1</f>
        <v>10.008200000000002</v>
      </c>
      <c r="I586" s="1">
        <v>45.22</v>
      </c>
      <c r="J586" s="1">
        <f>(Table1[[#This Row],[Total Yield in Wh]]-Table1[[#This Row],[Target Yield Wh]])/Table1[[#This Row],[Target Yield Wh]] * 100</f>
        <v>3.4610374842351188</v>
      </c>
      <c r="K586" s="5">
        <f>SUM(Table1[[#This Row],[Total Yield in Wh]]-Table1[[#This Row],[Target Yield Wh]])</f>
        <v>3348</v>
      </c>
      <c r="L586" s="5">
        <f>Table1[[#This Row],[Total Yield in Wh]]*0.001*0.1</f>
        <v>10.008200000000002</v>
      </c>
      <c r="M586" s="5">
        <f t="shared" ca="1" si="9"/>
        <v>0</v>
      </c>
    </row>
    <row r="587" spans="1:13">
      <c r="A587" s="5">
        <v>2022</v>
      </c>
      <c r="B587" s="5">
        <v>7</v>
      </c>
      <c r="C587" s="2">
        <v>44750</v>
      </c>
      <c r="D587" s="1">
        <v>73252</v>
      </c>
      <c r="E587" s="1">
        <v>96734</v>
      </c>
      <c r="F587" s="1">
        <v>3</v>
      </c>
      <c r="G587" s="1">
        <v>34.25</v>
      </c>
      <c r="H587" s="26">
        <f>Table1[[#This Row],[Total Yield in Wh]]*0.001*0.1</f>
        <v>7.3251999999999997</v>
      </c>
      <c r="I587" s="1">
        <v>45.22</v>
      </c>
      <c r="J587" s="1">
        <f>(Table1[[#This Row],[Total Yield in Wh]]-Table1[[#This Row],[Target Yield Wh]])/Table1[[#This Row],[Target Yield Wh]] * 100</f>
        <v>-24.274815473359933</v>
      </c>
      <c r="K587" s="5">
        <f>SUM(Table1[[#This Row],[Total Yield in Wh]]-Table1[[#This Row],[Target Yield Wh]])</f>
        <v>-23482</v>
      </c>
      <c r="L587" s="5">
        <f>Table1[[#This Row],[Total Yield in Wh]]*0.001*0.1</f>
        <v>7.3251999999999997</v>
      </c>
      <c r="M587" s="5">
        <f t="shared" ca="1" si="9"/>
        <v>0</v>
      </c>
    </row>
    <row r="588" spans="1:13">
      <c r="A588" s="5">
        <v>2022</v>
      </c>
      <c r="B588" s="5">
        <v>7</v>
      </c>
      <c r="C588" s="2">
        <v>44751</v>
      </c>
      <c r="D588" s="1">
        <v>119000</v>
      </c>
      <c r="E588" s="1">
        <v>96734</v>
      </c>
      <c r="F588" s="1">
        <v>4.87</v>
      </c>
      <c r="G588" s="1">
        <v>55.63</v>
      </c>
      <c r="H588" s="26">
        <f>Table1[[#This Row],[Total Yield in Wh]]*0.001*0.1</f>
        <v>11.9</v>
      </c>
      <c r="I588" s="1">
        <v>45.22</v>
      </c>
      <c r="J588" s="1">
        <f>(Table1[[#This Row],[Total Yield in Wh]]-Table1[[#This Row],[Target Yield Wh]])/Table1[[#This Row],[Target Yield Wh]] * 100</f>
        <v>23.017760043004529</v>
      </c>
      <c r="K588" s="5">
        <f>SUM(Table1[[#This Row],[Total Yield in Wh]]-Table1[[#This Row],[Target Yield Wh]])</f>
        <v>22266</v>
      </c>
      <c r="L588" s="5">
        <f>Table1[[#This Row],[Total Yield in Wh]]*0.001*0.1</f>
        <v>11.9</v>
      </c>
      <c r="M588" s="5">
        <f t="shared" ca="1" si="9"/>
        <v>0</v>
      </c>
    </row>
    <row r="589" spans="1:13">
      <c r="A589" s="5">
        <v>2022</v>
      </c>
      <c r="B589" s="5">
        <v>7</v>
      </c>
      <c r="C589" s="2">
        <v>44752</v>
      </c>
      <c r="D589" s="1">
        <v>116642</v>
      </c>
      <c r="E589" s="1">
        <v>96734</v>
      </c>
      <c r="F589" s="1">
        <v>4.78</v>
      </c>
      <c r="G589" s="1">
        <v>54.53</v>
      </c>
      <c r="H589" s="26">
        <f>Table1[[#This Row],[Total Yield in Wh]]*0.001*0.1</f>
        <v>11.664200000000001</v>
      </c>
      <c r="I589" s="1">
        <v>45.22</v>
      </c>
      <c r="J589" s="1">
        <f>(Table1[[#This Row],[Total Yield in Wh]]-Table1[[#This Row],[Target Yield Wh]])/Table1[[#This Row],[Target Yield Wh]] * 100</f>
        <v>20.580147621312051</v>
      </c>
      <c r="K589" s="5">
        <f>SUM(Table1[[#This Row],[Total Yield in Wh]]-Table1[[#This Row],[Target Yield Wh]])</f>
        <v>19908</v>
      </c>
      <c r="L589" s="5">
        <f>Table1[[#This Row],[Total Yield in Wh]]*0.001*0.1</f>
        <v>11.664200000000001</v>
      </c>
      <c r="M589" s="5">
        <f t="shared" ca="1" si="9"/>
        <v>0</v>
      </c>
    </row>
    <row r="590" spans="1:13">
      <c r="A590" s="5">
        <v>2022</v>
      </c>
      <c r="B590" s="5">
        <v>7</v>
      </c>
      <c r="C590" s="2">
        <v>44753</v>
      </c>
      <c r="D590" s="1">
        <v>90932</v>
      </c>
      <c r="E590" s="1">
        <v>96734</v>
      </c>
      <c r="F590" s="1">
        <v>3.72</v>
      </c>
      <c r="G590" s="1">
        <v>42.51</v>
      </c>
      <c r="H590" s="26">
        <f>Table1[[#This Row],[Total Yield in Wh]]*0.001*0.1</f>
        <v>9.0932000000000013</v>
      </c>
      <c r="I590" s="1">
        <v>45.22</v>
      </c>
      <c r="J590" s="1">
        <f>(Table1[[#This Row],[Total Yield in Wh]]-Table1[[#This Row],[Target Yield Wh]])/Table1[[#This Row],[Target Yield Wh]] * 100</f>
        <v>-5.997891124113548</v>
      </c>
      <c r="K590" s="5">
        <f>SUM(Table1[[#This Row],[Total Yield in Wh]]-Table1[[#This Row],[Target Yield Wh]])</f>
        <v>-5802</v>
      </c>
      <c r="L590" s="5">
        <f>Table1[[#This Row],[Total Yield in Wh]]*0.001*0.1</f>
        <v>9.0932000000000013</v>
      </c>
      <c r="M590" s="5">
        <f t="shared" ca="1" si="9"/>
        <v>0</v>
      </c>
    </row>
    <row r="591" spans="1:13">
      <c r="A591" s="5">
        <v>2022</v>
      </c>
      <c r="B591" s="5">
        <v>7</v>
      </c>
      <c r="C591" s="2">
        <v>44754</v>
      </c>
      <c r="D591" s="1">
        <v>129754</v>
      </c>
      <c r="E591" s="1">
        <v>96734</v>
      </c>
      <c r="F591" s="1">
        <v>5.31</v>
      </c>
      <c r="G591" s="1">
        <v>60.66</v>
      </c>
      <c r="H591" s="26">
        <f>Table1[[#This Row],[Total Yield in Wh]]*0.001*0.1</f>
        <v>12.9754</v>
      </c>
      <c r="I591" s="1">
        <v>45.22</v>
      </c>
      <c r="J591" s="1">
        <f>(Table1[[#This Row],[Total Yield in Wh]]-Table1[[#This Row],[Target Yield Wh]])/Table1[[#This Row],[Target Yield Wh]] * 100</f>
        <v>34.134844005210162</v>
      </c>
      <c r="K591" s="5">
        <f>SUM(Table1[[#This Row],[Total Yield in Wh]]-Table1[[#This Row],[Target Yield Wh]])</f>
        <v>33020</v>
      </c>
      <c r="L591" s="5">
        <f>Table1[[#This Row],[Total Yield in Wh]]*0.001*0.1</f>
        <v>12.9754</v>
      </c>
      <c r="M591" s="5">
        <f t="shared" ca="1" si="9"/>
        <v>0</v>
      </c>
    </row>
    <row r="592" spans="1:13">
      <c r="A592" s="5">
        <v>2022</v>
      </c>
      <c r="B592" s="5">
        <v>7</v>
      </c>
      <c r="C592" s="2">
        <v>44755</v>
      </c>
      <c r="D592" s="1">
        <v>130964</v>
      </c>
      <c r="E592" s="1">
        <v>96734</v>
      </c>
      <c r="F592" s="1">
        <v>5.36</v>
      </c>
      <c r="G592" s="1">
        <v>61.23</v>
      </c>
      <c r="H592" s="26">
        <f>Table1[[#This Row],[Total Yield in Wh]]*0.001*0.1</f>
        <v>13.096400000000001</v>
      </c>
      <c r="I592" s="1">
        <v>45.22</v>
      </c>
      <c r="J592" s="1">
        <f>(Table1[[#This Row],[Total Yield in Wh]]-Table1[[#This Row],[Target Yield Wh]])/Table1[[#This Row],[Target Yield Wh]] * 100</f>
        <v>35.385696859428947</v>
      </c>
      <c r="K592" s="5">
        <f>SUM(Table1[[#This Row],[Total Yield in Wh]]-Table1[[#This Row],[Target Yield Wh]])</f>
        <v>34230</v>
      </c>
      <c r="L592" s="5">
        <f>Table1[[#This Row],[Total Yield in Wh]]*0.001*0.1</f>
        <v>13.096400000000001</v>
      </c>
      <c r="M592" s="5">
        <f t="shared" ref="M592:M655" ca="1" si="10">M592</f>
        <v>0</v>
      </c>
    </row>
    <row r="593" spans="1:13">
      <c r="A593" s="5">
        <v>2022</v>
      </c>
      <c r="B593" s="5">
        <v>7</v>
      </c>
      <c r="C593" s="2">
        <v>44756</v>
      </c>
      <c r="D593" s="1">
        <v>132714</v>
      </c>
      <c r="E593" s="1">
        <v>96734</v>
      </c>
      <c r="F593" s="1">
        <v>5.43</v>
      </c>
      <c r="G593" s="1">
        <v>62.04</v>
      </c>
      <c r="H593" s="26">
        <f>Table1[[#This Row],[Total Yield in Wh]]*0.001*0.1</f>
        <v>13.2714</v>
      </c>
      <c r="I593" s="1">
        <v>45.22</v>
      </c>
      <c r="J593" s="1">
        <f>(Table1[[#This Row],[Total Yield in Wh]]-Table1[[#This Row],[Target Yield Wh]])/Table1[[#This Row],[Target Yield Wh]] * 100</f>
        <v>37.194781565943721</v>
      </c>
      <c r="K593" s="5">
        <f>SUM(Table1[[#This Row],[Total Yield in Wh]]-Table1[[#This Row],[Target Yield Wh]])</f>
        <v>35980</v>
      </c>
      <c r="L593" s="5">
        <f>Table1[[#This Row],[Total Yield in Wh]]*0.001*0.1</f>
        <v>13.2714</v>
      </c>
      <c r="M593" s="5">
        <f t="shared" ca="1" si="10"/>
        <v>0</v>
      </c>
    </row>
    <row r="594" spans="1:13">
      <c r="A594" s="5">
        <v>2022</v>
      </c>
      <c r="B594" s="5">
        <v>7</v>
      </c>
      <c r="C594" s="2">
        <v>44757</v>
      </c>
      <c r="D594" s="1">
        <v>29242</v>
      </c>
      <c r="E594" s="1">
        <v>96734</v>
      </c>
      <c r="F594" s="1">
        <v>1.2</v>
      </c>
      <c r="G594" s="1">
        <v>13.67</v>
      </c>
      <c r="H594" s="26">
        <f>Table1[[#This Row],[Total Yield in Wh]]*0.001*0.1</f>
        <v>2.9242000000000004</v>
      </c>
      <c r="I594" s="1">
        <v>45.22</v>
      </c>
      <c r="J594" s="1">
        <f>(Table1[[#This Row],[Total Yield in Wh]]-Table1[[#This Row],[Target Yield Wh]])/Table1[[#This Row],[Target Yield Wh]] * 100</f>
        <v>-69.770711435482866</v>
      </c>
      <c r="K594" s="5">
        <f>SUM(Table1[[#This Row],[Total Yield in Wh]]-Table1[[#This Row],[Target Yield Wh]])</f>
        <v>-67492</v>
      </c>
      <c r="L594" s="5">
        <f>Table1[[#This Row],[Total Yield in Wh]]*0.001*0.1</f>
        <v>2.9242000000000004</v>
      </c>
      <c r="M594" s="5">
        <f t="shared" ca="1" si="10"/>
        <v>0</v>
      </c>
    </row>
    <row r="595" spans="1:13">
      <c r="A595" s="5">
        <v>2022</v>
      </c>
      <c r="B595" s="5">
        <v>7</v>
      </c>
      <c r="C595" s="2">
        <v>44758</v>
      </c>
      <c r="D595" s="1">
        <v>105114</v>
      </c>
      <c r="E595" s="1">
        <v>96734</v>
      </c>
      <c r="F595" s="1">
        <v>4.3</v>
      </c>
      <c r="G595" s="1">
        <v>49.14</v>
      </c>
      <c r="H595" s="26">
        <f>Table1[[#This Row],[Total Yield in Wh]]*0.001*0.1</f>
        <v>10.511400000000002</v>
      </c>
      <c r="I595" s="1">
        <v>45.22</v>
      </c>
      <c r="J595" s="1">
        <f>(Table1[[#This Row],[Total Yield in Wh]]-Table1[[#This Row],[Target Yield Wh]])/Table1[[#This Row],[Target Yield Wh]] * 100</f>
        <v>8.662931337482167</v>
      </c>
      <c r="K595" s="5">
        <f>SUM(Table1[[#This Row],[Total Yield in Wh]]-Table1[[#This Row],[Target Yield Wh]])</f>
        <v>8380</v>
      </c>
      <c r="L595" s="5">
        <f>Table1[[#This Row],[Total Yield in Wh]]*0.001*0.1</f>
        <v>10.511400000000002</v>
      </c>
      <c r="M595" s="5">
        <f t="shared" ca="1" si="10"/>
        <v>0</v>
      </c>
    </row>
    <row r="596" spans="1:13">
      <c r="A596" s="5">
        <v>2022</v>
      </c>
      <c r="B596" s="5">
        <v>7</v>
      </c>
      <c r="C596" s="2">
        <v>44759</v>
      </c>
      <c r="D596" s="1">
        <v>116906</v>
      </c>
      <c r="E596" s="1">
        <v>96734</v>
      </c>
      <c r="F596" s="1">
        <v>4.79</v>
      </c>
      <c r="G596" s="1">
        <v>54.65</v>
      </c>
      <c r="H596" s="26">
        <f>Table1[[#This Row],[Total Yield in Wh]]*0.001*0.1</f>
        <v>11.690600000000002</v>
      </c>
      <c r="I596" s="1">
        <v>45.22</v>
      </c>
      <c r="J596" s="1">
        <f>(Table1[[#This Row],[Total Yield in Wh]]-Table1[[#This Row],[Target Yield Wh]])/Table1[[#This Row],[Target Yield Wh]] * 100</f>
        <v>20.853060971323423</v>
      </c>
      <c r="K596" s="5">
        <f>SUM(Table1[[#This Row],[Total Yield in Wh]]-Table1[[#This Row],[Target Yield Wh]])</f>
        <v>20172</v>
      </c>
      <c r="L596" s="5">
        <f>Table1[[#This Row],[Total Yield in Wh]]*0.001*0.1</f>
        <v>11.690600000000002</v>
      </c>
      <c r="M596" s="5">
        <f t="shared" ca="1" si="10"/>
        <v>0</v>
      </c>
    </row>
    <row r="597" spans="1:13">
      <c r="A597" s="5">
        <v>2022</v>
      </c>
      <c r="B597" s="5">
        <v>7</v>
      </c>
      <c r="C597" s="2">
        <v>44760</v>
      </c>
      <c r="D597" s="1">
        <v>121402</v>
      </c>
      <c r="E597" s="1">
        <v>96734</v>
      </c>
      <c r="F597" s="1">
        <v>4.97</v>
      </c>
      <c r="G597" s="1">
        <v>56.76</v>
      </c>
      <c r="H597" s="26">
        <f>Table1[[#This Row],[Total Yield in Wh]]*0.001*0.1</f>
        <v>12.1402</v>
      </c>
      <c r="I597" s="1">
        <v>45.22</v>
      </c>
      <c r="J597" s="1">
        <f>(Table1[[#This Row],[Total Yield in Wh]]-Table1[[#This Row],[Target Yield Wh]])/Table1[[#This Row],[Target Yield Wh]] * 100</f>
        <v>25.500858023032229</v>
      </c>
      <c r="K597" s="5">
        <f>SUM(Table1[[#This Row],[Total Yield in Wh]]-Table1[[#This Row],[Target Yield Wh]])</f>
        <v>24668</v>
      </c>
      <c r="L597" s="5">
        <f>Table1[[#This Row],[Total Yield in Wh]]*0.001*0.1</f>
        <v>12.1402</v>
      </c>
      <c r="M597" s="5">
        <f t="shared" ca="1" si="10"/>
        <v>0</v>
      </c>
    </row>
    <row r="598" spans="1:13">
      <c r="A598" s="5">
        <v>2022</v>
      </c>
      <c r="B598" s="5">
        <v>7</v>
      </c>
      <c r="C598" s="2">
        <v>44761</v>
      </c>
      <c r="D598" s="1">
        <v>102390</v>
      </c>
      <c r="E598" s="1">
        <v>96734</v>
      </c>
      <c r="F598" s="1">
        <v>4.1900000000000004</v>
      </c>
      <c r="G598" s="1">
        <v>47.87</v>
      </c>
      <c r="H598" s="26">
        <f>Table1[[#This Row],[Total Yield in Wh]]*0.001*0.1</f>
        <v>10.239000000000001</v>
      </c>
      <c r="I598" s="1">
        <v>45.22</v>
      </c>
      <c r="J598" s="1">
        <f>(Table1[[#This Row],[Total Yield in Wh]]-Table1[[#This Row],[Target Yield Wh]])/Table1[[#This Row],[Target Yield Wh]] * 100</f>
        <v>5.8469617714557449</v>
      </c>
      <c r="K598" s="5">
        <f>SUM(Table1[[#This Row],[Total Yield in Wh]]-Table1[[#This Row],[Target Yield Wh]])</f>
        <v>5656</v>
      </c>
      <c r="L598" s="5">
        <f>Table1[[#This Row],[Total Yield in Wh]]*0.001*0.1</f>
        <v>10.239000000000001</v>
      </c>
      <c r="M598" s="5">
        <f t="shared" ca="1" si="10"/>
        <v>0</v>
      </c>
    </row>
    <row r="599" spans="1:13">
      <c r="A599" s="5">
        <v>2022</v>
      </c>
      <c r="B599" s="5">
        <v>7</v>
      </c>
      <c r="C599" s="2">
        <v>44762</v>
      </c>
      <c r="D599" s="1">
        <v>110656</v>
      </c>
      <c r="E599" s="1">
        <v>96734</v>
      </c>
      <c r="F599" s="1">
        <v>4.53</v>
      </c>
      <c r="G599" s="1">
        <v>51.73</v>
      </c>
      <c r="H599" s="26">
        <f>Table1[[#This Row],[Total Yield in Wh]]*0.001*0.1</f>
        <v>11.065600000000002</v>
      </c>
      <c r="I599" s="1">
        <v>45.22</v>
      </c>
      <c r="J599" s="1">
        <f>(Table1[[#This Row],[Total Yield in Wh]]-Table1[[#This Row],[Target Yield Wh]])/Table1[[#This Row],[Target Yield Wh]] * 100</f>
        <v>14.392044162342094</v>
      </c>
      <c r="K599" s="5">
        <f>SUM(Table1[[#This Row],[Total Yield in Wh]]-Table1[[#This Row],[Target Yield Wh]])</f>
        <v>13922</v>
      </c>
      <c r="L599" s="5">
        <f>Table1[[#This Row],[Total Yield in Wh]]*0.001*0.1</f>
        <v>11.065600000000002</v>
      </c>
      <c r="M599" s="5">
        <f t="shared" ca="1" si="10"/>
        <v>0</v>
      </c>
    </row>
    <row r="600" spans="1:13">
      <c r="A600" s="5">
        <v>2022</v>
      </c>
      <c r="B600" s="5">
        <v>7</v>
      </c>
      <c r="C600" s="2">
        <v>44763</v>
      </c>
      <c r="D600" s="1">
        <v>118516</v>
      </c>
      <c r="E600" s="1">
        <v>96734</v>
      </c>
      <c r="F600" s="1">
        <v>4.8499999999999996</v>
      </c>
      <c r="G600" s="1">
        <v>55.41</v>
      </c>
      <c r="H600" s="26">
        <f>Table1[[#This Row],[Total Yield in Wh]]*0.001*0.1</f>
        <v>11.851600000000001</v>
      </c>
      <c r="I600" s="1">
        <v>45.22</v>
      </c>
      <c r="J600" s="1">
        <f>(Table1[[#This Row],[Total Yield in Wh]]-Table1[[#This Row],[Target Yield Wh]])/Table1[[#This Row],[Target Yield Wh]] * 100</f>
        <v>22.517418901317011</v>
      </c>
      <c r="K600" s="5">
        <f>SUM(Table1[[#This Row],[Total Yield in Wh]]-Table1[[#This Row],[Target Yield Wh]])</f>
        <v>21782</v>
      </c>
      <c r="L600" s="5">
        <f>Table1[[#This Row],[Total Yield in Wh]]*0.001*0.1</f>
        <v>11.851600000000001</v>
      </c>
      <c r="M600" s="5">
        <f t="shared" ca="1" si="10"/>
        <v>0</v>
      </c>
    </row>
    <row r="601" spans="1:13">
      <c r="A601" s="5">
        <v>2022</v>
      </c>
      <c r="B601" s="5">
        <v>7</v>
      </c>
      <c r="C601" s="2">
        <v>44764</v>
      </c>
      <c r="D601" s="1">
        <v>128602</v>
      </c>
      <c r="E601" s="1">
        <v>96734</v>
      </c>
      <c r="F601" s="1">
        <v>5.27</v>
      </c>
      <c r="G601" s="1">
        <v>60.12</v>
      </c>
      <c r="H601" s="26">
        <f>Table1[[#This Row],[Total Yield in Wh]]*0.001*0.1</f>
        <v>12.860200000000001</v>
      </c>
      <c r="I601" s="1">
        <v>45.22</v>
      </c>
      <c r="J601" s="1">
        <f>(Table1[[#This Row],[Total Yield in Wh]]-Table1[[#This Row],[Target Yield Wh]])/Table1[[#This Row],[Target Yield Wh]] * 100</f>
        <v>32.94394938697873</v>
      </c>
      <c r="K601" s="5">
        <f>SUM(Table1[[#This Row],[Total Yield in Wh]]-Table1[[#This Row],[Target Yield Wh]])</f>
        <v>31868</v>
      </c>
      <c r="L601" s="5">
        <f>Table1[[#This Row],[Total Yield in Wh]]*0.001*0.1</f>
        <v>12.860200000000001</v>
      </c>
      <c r="M601" s="5">
        <f t="shared" ca="1" si="10"/>
        <v>0</v>
      </c>
    </row>
    <row r="602" spans="1:13">
      <c r="A602" s="5">
        <v>2022</v>
      </c>
      <c r="B602" s="5">
        <v>7</v>
      </c>
      <c r="C602" s="2">
        <v>44765</v>
      </c>
      <c r="D602" s="1">
        <v>97592</v>
      </c>
      <c r="E602" s="1">
        <v>96734</v>
      </c>
      <c r="F602" s="1">
        <v>4</v>
      </c>
      <c r="G602" s="1">
        <v>45.62</v>
      </c>
      <c r="H602" s="26">
        <f>Table1[[#This Row],[Total Yield in Wh]]*0.001*0.1</f>
        <v>9.7591999999999999</v>
      </c>
      <c r="I602" s="1">
        <v>45.22</v>
      </c>
      <c r="J602" s="1">
        <f>(Table1[[#This Row],[Total Yield in Wh]]-Table1[[#This Row],[Target Yield Wh]])/Table1[[#This Row],[Target Yield Wh]] * 100</f>
        <v>0.88696838753695695</v>
      </c>
      <c r="K602" s="5">
        <f>SUM(Table1[[#This Row],[Total Yield in Wh]]-Table1[[#This Row],[Target Yield Wh]])</f>
        <v>858</v>
      </c>
      <c r="L602" s="5">
        <f>Table1[[#This Row],[Total Yield in Wh]]*0.001*0.1</f>
        <v>9.7591999999999999</v>
      </c>
      <c r="M602" s="5">
        <f t="shared" ca="1" si="10"/>
        <v>0</v>
      </c>
    </row>
    <row r="603" spans="1:13">
      <c r="A603" s="5">
        <v>2022</v>
      </c>
      <c r="B603" s="5">
        <v>7</v>
      </c>
      <c r="C603" s="2">
        <v>44766</v>
      </c>
      <c r="D603" s="1">
        <v>99118</v>
      </c>
      <c r="E603" s="1">
        <v>96734</v>
      </c>
      <c r="F603" s="1">
        <v>4.0599999999999996</v>
      </c>
      <c r="G603" s="1">
        <v>46.34</v>
      </c>
      <c r="H603" s="26">
        <f>Table1[[#This Row],[Total Yield in Wh]]*0.001*0.1</f>
        <v>9.9117999999999995</v>
      </c>
      <c r="I603" s="1">
        <v>45.22</v>
      </c>
      <c r="J603" s="1">
        <f>(Table1[[#This Row],[Total Yield in Wh]]-Table1[[#This Row],[Target Yield Wh]])/Table1[[#This Row],[Target Yield Wh]] * 100</f>
        <v>2.4644902516178386</v>
      </c>
      <c r="K603" s="5">
        <f>SUM(Table1[[#This Row],[Total Yield in Wh]]-Table1[[#This Row],[Target Yield Wh]])</f>
        <v>2384</v>
      </c>
      <c r="L603" s="5">
        <f>Table1[[#This Row],[Total Yield in Wh]]*0.001*0.1</f>
        <v>9.9117999999999995</v>
      </c>
      <c r="M603" s="5">
        <f t="shared" ca="1" si="10"/>
        <v>0</v>
      </c>
    </row>
    <row r="604" spans="1:13">
      <c r="A604" s="5">
        <v>2022</v>
      </c>
      <c r="B604" s="5">
        <v>7</v>
      </c>
      <c r="C604" s="2">
        <v>44767</v>
      </c>
      <c r="D604" s="1">
        <v>131282</v>
      </c>
      <c r="E604" s="1">
        <v>96734</v>
      </c>
      <c r="F604" s="1">
        <v>5.38</v>
      </c>
      <c r="G604" s="1">
        <v>61.37</v>
      </c>
      <c r="H604" s="26">
        <f>Table1[[#This Row],[Total Yield in Wh]]*0.001*0.1</f>
        <v>13.128200000000001</v>
      </c>
      <c r="I604" s="1">
        <v>45.22</v>
      </c>
      <c r="J604" s="1">
        <f>(Table1[[#This Row],[Total Yield in Wh]]-Table1[[#This Row],[Target Yield Wh]])/Table1[[#This Row],[Target Yield Wh]] * 100</f>
        <v>35.714433394669918</v>
      </c>
      <c r="K604" s="5">
        <f>SUM(Table1[[#This Row],[Total Yield in Wh]]-Table1[[#This Row],[Target Yield Wh]])</f>
        <v>34548</v>
      </c>
      <c r="L604" s="5">
        <f>Table1[[#This Row],[Total Yield in Wh]]*0.001*0.1</f>
        <v>13.128200000000001</v>
      </c>
      <c r="M604" s="5">
        <f t="shared" ca="1" si="10"/>
        <v>0</v>
      </c>
    </row>
    <row r="605" spans="1:13">
      <c r="A605" s="5">
        <v>2022</v>
      </c>
      <c r="B605" s="5">
        <v>7</v>
      </c>
      <c r="C605" s="2">
        <v>44768</v>
      </c>
      <c r="D605" s="1">
        <v>109332</v>
      </c>
      <c r="E605" s="1">
        <v>96734</v>
      </c>
      <c r="F605" s="1">
        <v>4.4800000000000004</v>
      </c>
      <c r="G605" s="1">
        <v>51.11</v>
      </c>
      <c r="H605" s="26">
        <f>Table1[[#This Row],[Total Yield in Wh]]*0.001*0.1</f>
        <v>10.933200000000001</v>
      </c>
      <c r="I605" s="1">
        <v>45.22</v>
      </c>
      <c r="J605" s="1">
        <f>(Table1[[#This Row],[Total Yield in Wh]]-Table1[[#This Row],[Target Yield Wh]])/Table1[[#This Row],[Target Yield Wh]] * 100</f>
        <v>13.023342361527487</v>
      </c>
      <c r="K605" s="5">
        <f>SUM(Table1[[#This Row],[Total Yield in Wh]]-Table1[[#This Row],[Target Yield Wh]])</f>
        <v>12598</v>
      </c>
      <c r="L605" s="5">
        <f>Table1[[#This Row],[Total Yield in Wh]]*0.001*0.1</f>
        <v>10.933200000000001</v>
      </c>
      <c r="M605" s="5">
        <f t="shared" ca="1" si="10"/>
        <v>0</v>
      </c>
    </row>
    <row r="606" spans="1:13">
      <c r="A606" s="5">
        <v>2022</v>
      </c>
      <c r="B606" s="5">
        <v>7</v>
      </c>
      <c r="C606" s="2">
        <v>44769</v>
      </c>
      <c r="D606" s="1">
        <v>110078</v>
      </c>
      <c r="E606" s="1">
        <v>96734</v>
      </c>
      <c r="F606" s="1">
        <v>4.51</v>
      </c>
      <c r="G606" s="1">
        <v>51.46</v>
      </c>
      <c r="H606" s="26">
        <f>Table1[[#This Row],[Total Yield in Wh]]*0.001*0.1</f>
        <v>11.007800000000001</v>
      </c>
      <c r="I606" s="1">
        <v>45.22</v>
      </c>
      <c r="J606" s="1">
        <f>(Table1[[#This Row],[Total Yield in Wh]]-Table1[[#This Row],[Target Yield Wh]])/Table1[[#This Row],[Target Yield Wh]] * 100</f>
        <v>13.794529327847499</v>
      </c>
      <c r="K606" s="5">
        <f>SUM(Table1[[#This Row],[Total Yield in Wh]]-Table1[[#This Row],[Target Yield Wh]])</f>
        <v>13344</v>
      </c>
      <c r="L606" s="5">
        <f>Table1[[#This Row],[Total Yield in Wh]]*0.001*0.1</f>
        <v>11.007800000000001</v>
      </c>
      <c r="M606" s="5">
        <f t="shared" ca="1" si="10"/>
        <v>0</v>
      </c>
    </row>
    <row r="607" spans="1:13">
      <c r="A607" s="5">
        <v>2022</v>
      </c>
      <c r="B607" s="5">
        <v>7</v>
      </c>
      <c r="C607" s="2">
        <v>44770</v>
      </c>
      <c r="D607" s="1">
        <v>122176</v>
      </c>
      <c r="E607" s="1">
        <v>96734</v>
      </c>
      <c r="F607" s="1">
        <v>5</v>
      </c>
      <c r="G607" s="1">
        <v>57.12</v>
      </c>
      <c r="H607" s="26">
        <f>Table1[[#This Row],[Total Yield in Wh]]*0.001*0.1</f>
        <v>12.217600000000001</v>
      </c>
      <c r="I607" s="1">
        <v>45.22</v>
      </c>
      <c r="J607" s="1">
        <f>(Table1[[#This Row],[Total Yield in Wh]]-Table1[[#This Row],[Target Yield Wh]])/Table1[[#This Row],[Target Yield Wh]] * 100</f>
        <v>26.300990344656483</v>
      </c>
      <c r="K607" s="5">
        <f>SUM(Table1[[#This Row],[Total Yield in Wh]]-Table1[[#This Row],[Target Yield Wh]])</f>
        <v>25442</v>
      </c>
      <c r="L607" s="5">
        <f>Table1[[#This Row],[Total Yield in Wh]]*0.001*0.1</f>
        <v>12.217600000000001</v>
      </c>
      <c r="M607" s="5">
        <f t="shared" ca="1" si="10"/>
        <v>0</v>
      </c>
    </row>
    <row r="608" spans="1:13">
      <c r="A608" s="5">
        <v>2022</v>
      </c>
      <c r="B608" s="5">
        <v>7</v>
      </c>
      <c r="C608" s="2">
        <v>44771</v>
      </c>
      <c r="D608" s="1">
        <v>112266</v>
      </c>
      <c r="E608" s="1">
        <v>96734</v>
      </c>
      <c r="F608" s="1">
        <v>4.5999999999999996</v>
      </c>
      <c r="G608" s="1">
        <v>52.48</v>
      </c>
      <c r="H608" s="26">
        <f>Table1[[#This Row],[Total Yield in Wh]]*0.001*0.1</f>
        <v>11.226600000000001</v>
      </c>
      <c r="I608" s="1">
        <v>45.22</v>
      </c>
      <c r="J608" s="1">
        <f>(Table1[[#This Row],[Total Yield in Wh]]-Table1[[#This Row],[Target Yield Wh]])/Table1[[#This Row],[Target Yield Wh]] * 100</f>
        <v>16.056402092335684</v>
      </c>
      <c r="K608" s="5">
        <f>SUM(Table1[[#This Row],[Total Yield in Wh]]-Table1[[#This Row],[Target Yield Wh]])</f>
        <v>15532</v>
      </c>
      <c r="L608" s="5">
        <f>Table1[[#This Row],[Total Yield in Wh]]*0.001*0.1</f>
        <v>11.226600000000001</v>
      </c>
      <c r="M608" s="5">
        <f t="shared" ca="1" si="10"/>
        <v>0</v>
      </c>
    </row>
    <row r="609" spans="1:13">
      <c r="A609" s="5">
        <v>2022</v>
      </c>
      <c r="B609" s="5">
        <v>7</v>
      </c>
      <c r="C609" s="2">
        <v>44772</v>
      </c>
      <c r="D609" s="1">
        <v>108706</v>
      </c>
      <c r="E609" s="1">
        <v>96734</v>
      </c>
      <c r="F609" s="1">
        <v>4.45</v>
      </c>
      <c r="G609" s="1">
        <v>50.82</v>
      </c>
      <c r="H609" s="26">
        <f>Table1[[#This Row],[Total Yield in Wh]]*0.001*0.1</f>
        <v>10.870600000000001</v>
      </c>
      <c r="I609" s="1">
        <v>45.22</v>
      </c>
      <c r="J609" s="1">
        <f>(Table1[[#This Row],[Total Yield in Wh]]-Table1[[#This Row],[Target Yield Wh]])/Table1[[#This Row],[Target Yield Wh]] * 100</f>
        <v>12.376206917939918</v>
      </c>
      <c r="K609" s="5">
        <f>SUM(Table1[[#This Row],[Total Yield in Wh]]-Table1[[#This Row],[Target Yield Wh]])</f>
        <v>11972</v>
      </c>
      <c r="L609" s="5">
        <f>Table1[[#This Row],[Total Yield in Wh]]*0.001*0.1</f>
        <v>10.870600000000001</v>
      </c>
      <c r="M609" s="5">
        <f t="shared" ca="1" si="10"/>
        <v>0</v>
      </c>
    </row>
    <row r="610" spans="1:13">
      <c r="A610" s="5">
        <v>2022</v>
      </c>
      <c r="B610" s="5">
        <v>7</v>
      </c>
      <c r="C610" s="2">
        <v>44773</v>
      </c>
      <c r="D610" s="1">
        <v>124660</v>
      </c>
      <c r="E610" s="1">
        <v>96734</v>
      </c>
      <c r="F610" s="1">
        <v>5.0999999999999996</v>
      </c>
      <c r="G610" s="1">
        <v>58.28</v>
      </c>
      <c r="H610" s="26">
        <f>Table1[[#This Row],[Total Yield in Wh]]*0.001*0.1</f>
        <v>12.466000000000001</v>
      </c>
      <c r="I610" s="1">
        <v>45.22</v>
      </c>
      <c r="J610" s="1">
        <f>(Table1[[#This Row],[Total Yield in Wh]]-Table1[[#This Row],[Target Yield Wh]])/Table1[[#This Row],[Target Yield Wh]] * 100</f>
        <v>28.868856865218024</v>
      </c>
      <c r="K610" s="5">
        <f>SUM(Table1[[#This Row],[Total Yield in Wh]]-Table1[[#This Row],[Target Yield Wh]])</f>
        <v>27926</v>
      </c>
      <c r="L610" s="5">
        <f>Table1[[#This Row],[Total Yield in Wh]]*0.001*0.1</f>
        <v>12.466000000000001</v>
      </c>
      <c r="M610" s="5">
        <f t="shared" ca="1" si="10"/>
        <v>0</v>
      </c>
    </row>
    <row r="611" spans="1:13">
      <c r="A611" s="5">
        <v>2022</v>
      </c>
      <c r="B611" s="5">
        <v>8</v>
      </c>
      <c r="C611" s="2">
        <v>44774</v>
      </c>
      <c r="D611" s="1">
        <v>95618</v>
      </c>
      <c r="E611" s="1">
        <v>96734</v>
      </c>
      <c r="F611" s="1">
        <v>3.92</v>
      </c>
      <c r="G611" s="1">
        <v>44.7</v>
      </c>
      <c r="H611" s="26">
        <f>Table1[[#This Row],[Total Yield in Wh]]*0.001*0.1</f>
        <v>9.5617999999999999</v>
      </c>
      <c r="I611" s="1">
        <v>45.22</v>
      </c>
      <c r="J611" s="1">
        <f>(Table1[[#This Row],[Total Yield in Wh]]-Table1[[#This Row],[Target Yield Wh]])/Table1[[#This Row],[Target Yield Wh]] * 100</f>
        <v>-1.1536791614117063</v>
      </c>
      <c r="K611" s="5">
        <f>SUM(Table1[[#This Row],[Total Yield in Wh]]-Table1[[#This Row],[Target Yield Wh]])</f>
        <v>-1116</v>
      </c>
      <c r="L611" s="5">
        <f>Table1[[#This Row],[Total Yield in Wh]]*0.001*0.1</f>
        <v>9.5617999999999999</v>
      </c>
      <c r="M611" s="5">
        <f t="shared" ca="1" si="10"/>
        <v>0</v>
      </c>
    </row>
    <row r="612" spans="1:13">
      <c r="A612" s="5">
        <v>2022</v>
      </c>
      <c r="B612" s="5">
        <v>8</v>
      </c>
      <c r="C612" s="2">
        <v>44775</v>
      </c>
      <c r="D612" s="1">
        <v>134528</v>
      </c>
      <c r="E612" s="1">
        <v>96734</v>
      </c>
      <c r="F612" s="1">
        <v>5.51</v>
      </c>
      <c r="G612" s="1">
        <v>62.89</v>
      </c>
      <c r="H612" s="26">
        <f>Table1[[#This Row],[Total Yield in Wh]]*0.001*0.1</f>
        <v>13.4528</v>
      </c>
      <c r="I612" s="1">
        <v>45.22</v>
      </c>
      <c r="J612" s="1">
        <f>(Table1[[#This Row],[Total Yield in Wh]]-Table1[[#This Row],[Target Yield Wh]])/Table1[[#This Row],[Target Yield Wh]] * 100</f>
        <v>39.070027084582463</v>
      </c>
      <c r="K612" s="5">
        <f>SUM(Table1[[#This Row],[Total Yield in Wh]]-Table1[[#This Row],[Target Yield Wh]])</f>
        <v>37794</v>
      </c>
      <c r="L612" s="5">
        <f>Table1[[#This Row],[Total Yield in Wh]]*0.001*0.1</f>
        <v>13.4528</v>
      </c>
      <c r="M612" s="5">
        <f t="shared" ca="1" si="10"/>
        <v>0</v>
      </c>
    </row>
    <row r="613" spans="1:13">
      <c r="A613" s="5">
        <v>2022</v>
      </c>
      <c r="B613" s="5">
        <v>8</v>
      </c>
      <c r="C613" s="2">
        <v>44776</v>
      </c>
      <c r="D613" s="1">
        <v>47898</v>
      </c>
      <c r="E613" s="1">
        <v>96734</v>
      </c>
      <c r="F613" s="1">
        <v>1.96</v>
      </c>
      <c r="G613" s="1">
        <v>22.39</v>
      </c>
      <c r="H613" s="26">
        <f>Table1[[#This Row],[Total Yield in Wh]]*0.001*0.1</f>
        <v>4.7898000000000005</v>
      </c>
      <c r="I613" s="1">
        <v>45.22</v>
      </c>
      <c r="J613" s="1">
        <f>(Table1[[#This Row],[Total Yield in Wh]]-Table1[[#This Row],[Target Yield Wh]])/Table1[[#This Row],[Target Yield Wh]] * 100</f>
        <v>-50.48483470134596</v>
      </c>
      <c r="K613" s="5">
        <f>SUM(Table1[[#This Row],[Total Yield in Wh]]-Table1[[#This Row],[Target Yield Wh]])</f>
        <v>-48836</v>
      </c>
      <c r="L613" s="5">
        <f>Table1[[#This Row],[Total Yield in Wh]]*0.001*0.1</f>
        <v>4.7898000000000005</v>
      </c>
      <c r="M613" s="5">
        <f t="shared" ca="1" si="10"/>
        <v>0</v>
      </c>
    </row>
    <row r="614" spans="1:13">
      <c r="A614" s="5">
        <v>2022</v>
      </c>
      <c r="B614" s="5">
        <v>8</v>
      </c>
      <c r="C614" s="2">
        <v>44777</v>
      </c>
      <c r="D614" s="1">
        <v>132980</v>
      </c>
      <c r="E614" s="1">
        <v>96734</v>
      </c>
      <c r="F614" s="1">
        <v>5.45</v>
      </c>
      <c r="G614" s="1">
        <v>62.17</v>
      </c>
      <c r="H614" s="26">
        <f>Table1[[#This Row],[Total Yield in Wh]]*0.001*0.1</f>
        <v>13.298</v>
      </c>
      <c r="I614" s="1">
        <v>45.22</v>
      </c>
      <c r="J614" s="1">
        <f>(Table1[[#This Row],[Total Yield in Wh]]-Table1[[#This Row],[Target Yield Wh]])/Table1[[#This Row],[Target Yield Wh]] * 100</f>
        <v>37.469762441333962</v>
      </c>
      <c r="K614" s="5">
        <f>SUM(Table1[[#This Row],[Total Yield in Wh]]-Table1[[#This Row],[Target Yield Wh]])</f>
        <v>36246</v>
      </c>
      <c r="L614" s="5">
        <f>Table1[[#This Row],[Total Yield in Wh]]*0.001*0.1</f>
        <v>13.298</v>
      </c>
      <c r="M614" s="5">
        <f t="shared" ca="1" si="10"/>
        <v>0</v>
      </c>
    </row>
    <row r="615" spans="1:13">
      <c r="A615" s="5">
        <v>2022</v>
      </c>
      <c r="B615" s="5">
        <v>8</v>
      </c>
      <c r="C615" s="2">
        <v>44778</v>
      </c>
      <c r="D615" s="1">
        <v>133580</v>
      </c>
      <c r="E615" s="1">
        <v>96734</v>
      </c>
      <c r="F615" s="1">
        <v>5.47</v>
      </c>
      <c r="G615" s="1">
        <v>62.45</v>
      </c>
      <c r="H615" s="26">
        <f>Table1[[#This Row],[Total Yield in Wh]]*0.001*0.1</f>
        <v>13.358000000000002</v>
      </c>
      <c r="I615" s="1">
        <v>45.22</v>
      </c>
      <c r="J615" s="1">
        <f>(Table1[[#This Row],[Total Yield in Wh]]-Table1[[#This Row],[Target Yield Wh]])/Table1[[#This Row],[Target Yield Wh]] * 100</f>
        <v>38.090020054996174</v>
      </c>
      <c r="K615" s="5">
        <f>SUM(Table1[[#This Row],[Total Yield in Wh]]-Table1[[#This Row],[Target Yield Wh]])</f>
        <v>36846</v>
      </c>
      <c r="L615" s="5">
        <f>Table1[[#This Row],[Total Yield in Wh]]*0.001*0.1</f>
        <v>13.358000000000002</v>
      </c>
      <c r="M615" s="5">
        <f t="shared" ca="1" si="10"/>
        <v>0</v>
      </c>
    </row>
    <row r="616" spans="1:13">
      <c r="A616" s="5">
        <v>2022</v>
      </c>
      <c r="B616" s="5">
        <v>8</v>
      </c>
      <c r="C616" s="2">
        <v>44779</v>
      </c>
      <c r="D616" s="1">
        <v>110270</v>
      </c>
      <c r="E616" s="1">
        <v>96734</v>
      </c>
      <c r="F616" s="1">
        <v>4.5199999999999996</v>
      </c>
      <c r="G616" s="1">
        <v>51.55</v>
      </c>
      <c r="H616" s="26">
        <f>Table1[[#This Row],[Total Yield in Wh]]*0.001*0.1</f>
        <v>11.027000000000001</v>
      </c>
      <c r="I616" s="1">
        <v>45.22</v>
      </c>
      <c r="J616" s="1">
        <f>(Table1[[#This Row],[Total Yield in Wh]]-Table1[[#This Row],[Target Yield Wh]])/Table1[[#This Row],[Target Yield Wh]] * 100</f>
        <v>13.993011764219407</v>
      </c>
      <c r="K616" s="5">
        <f>SUM(Table1[[#This Row],[Total Yield in Wh]]-Table1[[#This Row],[Target Yield Wh]])</f>
        <v>13536</v>
      </c>
      <c r="L616" s="5">
        <f>Table1[[#This Row],[Total Yield in Wh]]*0.001*0.1</f>
        <v>11.027000000000001</v>
      </c>
      <c r="M616" s="5">
        <f t="shared" ca="1" si="10"/>
        <v>0</v>
      </c>
    </row>
    <row r="617" spans="1:13">
      <c r="A617" s="5">
        <v>2022</v>
      </c>
      <c r="B617" s="5">
        <v>8</v>
      </c>
      <c r="C617" s="2">
        <v>44780</v>
      </c>
      <c r="D617" s="1">
        <v>40036</v>
      </c>
      <c r="E617" s="1">
        <v>96734</v>
      </c>
      <c r="F617" s="1">
        <v>1.64</v>
      </c>
      <c r="G617" s="1">
        <v>18.72</v>
      </c>
      <c r="H617" s="26">
        <f>Table1[[#This Row],[Total Yield in Wh]]*0.001*0.1</f>
        <v>4.0036000000000005</v>
      </c>
      <c r="I617" s="1">
        <v>45.22</v>
      </c>
      <c r="J617" s="1">
        <f>(Table1[[#This Row],[Total Yield in Wh]]-Table1[[#This Row],[Target Yield Wh]])/Table1[[#This Row],[Target Yield Wh]] * 100</f>
        <v>-58.612276965699749</v>
      </c>
      <c r="K617" s="5">
        <f>SUM(Table1[[#This Row],[Total Yield in Wh]]-Table1[[#This Row],[Target Yield Wh]])</f>
        <v>-56698</v>
      </c>
      <c r="L617" s="5">
        <f>Table1[[#This Row],[Total Yield in Wh]]*0.001*0.1</f>
        <v>4.0036000000000005</v>
      </c>
      <c r="M617" s="5">
        <f t="shared" ca="1" si="10"/>
        <v>0</v>
      </c>
    </row>
    <row r="618" spans="1:13">
      <c r="A618" s="5">
        <v>2022</v>
      </c>
      <c r="B618" s="5">
        <v>8</v>
      </c>
      <c r="C618" s="2">
        <v>44781</v>
      </c>
      <c r="D618" s="1">
        <v>44054</v>
      </c>
      <c r="E618" s="1">
        <v>96734</v>
      </c>
      <c r="F618" s="1">
        <v>1.8</v>
      </c>
      <c r="G618" s="1">
        <v>20.6</v>
      </c>
      <c r="H618" s="26">
        <f>Table1[[#This Row],[Total Yield in Wh]]*0.001*0.1</f>
        <v>4.4054000000000002</v>
      </c>
      <c r="I618" s="1">
        <v>45.22</v>
      </c>
      <c r="J618" s="1">
        <f>(Table1[[#This Row],[Total Yield in Wh]]-Table1[[#This Row],[Target Yield Wh]])/Table1[[#This Row],[Target Yield Wh]] * 100</f>
        <v>-54.458618479541833</v>
      </c>
      <c r="K618" s="5">
        <f>SUM(Table1[[#This Row],[Total Yield in Wh]]-Table1[[#This Row],[Target Yield Wh]])</f>
        <v>-52680</v>
      </c>
      <c r="L618" s="5">
        <f>Table1[[#This Row],[Total Yield in Wh]]*0.001*0.1</f>
        <v>4.4054000000000002</v>
      </c>
      <c r="M618" s="5">
        <f t="shared" ca="1" si="10"/>
        <v>0</v>
      </c>
    </row>
    <row r="619" spans="1:13">
      <c r="A619" s="5">
        <v>2022</v>
      </c>
      <c r="B619" s="5">
        <v>8</v>
      </c>
      <c r="C619" s="2">
        <v>44782</v>
      </c>
      <c r="D619" s="1">
        <v>138626</v>
      </c>
      <c r="E619" s="1">
        <v>96734</v>
      </c>
      <c r="F619" s="1">
        <v>5.68</v>
      </c>
      <c r="G619" s="1">
        <v>64.81</v>
      </c>
      <c r="H619" s="26">
        <f>Table1[[#This Row],[Total Yield in Wh]]*0.001*0.1</f>
        <v>13.8626</v>
      </c>
      <c r="I619" s="1">
        <v>45.22</v>
      </c>
      <c r="J619" s="1">
        <f>(Table1[[#This Row],[Total Yield in Wh]]-Table1[[#This Row],[Target Yield Wh]])/Table1[[#This Row],[Target Yield Wh]] * 100</f>
        <v>43.306386585895339</v>
      </c>
      <c r="K619" s="5">
        <f>SUM(Table1[[#This Row],[Total Yield in Wh]]-Table1[[#This Row],[Target Yield Wh]])</f>
        <v>41892</v>
      </c>
      <c r="L619" s="5">
        <f>Table1[[#This Row],[Total Yield in Wh]]*0.001*0.1</f>
        <v>13.8626</v>
      </c>
      <c r="M619" s="5">
        <f t="shared" ca="1" si="10"/>
        <v>0</v>
      </c>
    </row>
    <row r="620" spans="1:13">
      <c r="A620" s="5">
        <v>2022</v>
      </c>
      <c r="B620" s="5">
        <v>8</v>
      </c>
      <c r="C620" s="2">
        <v>44783</v>
      </c>
      <c r="D620" s="1">
        <v>129976</v>
      </c>
      <c r="E620" s="1">
        <v>96734</v>
      </c>
      <c r="F620" s="1">
        <v>5.32</v>
      </c>
      <c r="G620" s="1">
        <v>60.76</v>
      </c>
      <c r="H620" s="26">
        <f>Table1[[#This Row],[Total Yield in Wh]]*0.001*0.1</f>
        <v>12.9976</v>
      </c>
      <c r="I620" s="1">
        <v>45.22</v>
      </c>
      <c r="J620" s="1">
        <f>(Table1[[#This Row],[Total Yield in Wh]]-Table1[[#This Row],[Target Yield Wh]])/Table1[[#This Row],[Target Yield Wh]] * 100</f>
        <v>34.364339322265181</v>
      </c>
      <c r="K620" s="5">
        <f>SUM(Table1[[#This Row],[Total Yield in Wh]]-Table1[[#This Row],[Target Yield Wh]])</f>
        <v>33242</v>
      </c>
      <c r="L620" s="5">
        <f>Table1[[#This Row],[Total Yield in Wh]]*0.001*0.1</f>
        <v>12.9976</v>
      </c>
      <c r="M620" s="5">
        <f t="shared" ca="1" si="10"/>
        <v>0</v>
      </c>
    </row>
    <row r="621" spans="1:13">
      <c r="A621" s="5">
        <v>2022</v>
      </c>
      <c r="B621" s="5">
        <v>8</v>
      </c>
      <c r="C621" s="2">
        <v>44784</v>
      </c>
      <c r="D621" s="1">
        <v>122116</v>
      </c>
      <c r="E621" s="1">
        <v>96734</v>
      </c>
      <c r="F621" s="1">
        <v>5</v>
      </c>
      <c r="G621" s="1">
        <v>57.09</v>
      </c>
      <c r="H621" s="26">
        <f>Table1[[#This Row],[Total Yield in Wh]]*0.001*0.1</f>
        <v>12.211600000000001</v>
      </c>
      <c r="I621" s="1">
        <v>45.22</v>
      </c>
      <c r="J621" s="1">
        <f>(Table1[[#This Row],[Total Yield in Wh]]-Table1[[#This Row],[Target Yield Wh]])/Table1[[#This Row],[Target Yield Wh]] * 100</f>
        <v>26.238964583290258</v>
      </c>
      <c r="K621" s="5">
        <f>SUM(Table1[[#This Row],[Total Yield in Wh]]-Table1[[#This Row],[Target Yield Wh]])</f>
        <v>25382</v>
      </c>
      <c r="L621" s="5">
        <f>Table1[[#This Row],[Total Yield in Wh]]*0.001*0.1</f>
        <v>12.211600000000001</v>
      </c>
      <c r="M621" s="5">
        <f t="shared" ca="1" si="10"/>
        <v>0</v>
      </c>
    </row>
    <row r="622" spans="1:13">
      <c r="A622" s="5">
        <v>2022</v>
      </c>
      <c r="B622" s="5">
        <v>8</v>
      </c>
      <c r="C622" s="2">
        <v>44785</v>
      </c>
      <c r="D622" s="1">
        <v>37854</v>
      </c>
      <c r="E622" s="1">
        <v>96734</v>
      </c>
      <c r="F622" s="1">
        <v>1.55</v>
      </c>
      <c r="G622" s="1">
        <v>17.7</v>
      </c>
      <c r="H622" s="26">
        <f>Table1[[#This Row],[Total Yield in Wh]]*0.001*0.1</f>
        <v>3.7854000000000001</v>
      </c>
      <c r="I622" s="1">
        <v>45.22</v>
      </c>
      <c r="J622" s="1">
        <f>(Table1[[#This Row],[Total Yield in Wh]]-Table1[[#This Row],[Target Yield Wh]])/Table1[[#This Row],[Target Yield Wh]] * 100</f>
        <v>-60.867947154051315</v>
      </c>
      <c r="K622" s="5">
        <f>SUM(Table1[[#This Row],[Total Yield in Wh]]-Table1[[#This Row],[Target Yield Wh]])</f>
        <v>-58880</v>
      </c>
      <c r="L622" s="5">
        <f>Table1[[#This Row],[Total Yield in Wh]]*0.001*0.1</f>
        <v>3.7854000000000001</v>
      </c>
      <c r="M622" s="5">
        <f t="shared" ca="1" si="10"/>
        <v>0</v>
      </c>
    </row>
    <row r="623" spans="1:13">
      <c r="A623" s="5">
        <v>2022</v>
      </c>
      <c r="B623" s="5">
        <v>8</v>
      </c>
      <c r="C623" s="2">
        <v>44786</v>
      </c>
      <c r="D623" s="1">
        <v>50744</v>
      </c>
      <c r="E623" s="1">
        <v>96734</v>
      </c>
      <c r="F623" s="1">
        <v>2.08</v>
      </c>
      <c r="G623" s="1">
        <v>23.72</v>
      </c>
      <c r="H623" s="26">
        <f>Table1[[#This Row],[Total Yield in Wh]]*0.001*0.1</f>
        <v>5.0744000000000007</v>
      </c>
      <c r="I623" s="1">
        <v>45.22</v>
      </c>
      <c r="J623" s="1">
        <f>(Table1[[#This Row],[Total Yield in Wh]]-Table1[[#This Row],[Target Yield Wh]])/Table1[[#This Row],[Target Yield Wh]] * 100</f>
        <v>-47.542746087208222</v>
      </c>
      <c r="K623" s="5">
        <f>SUM(Table1[[#This Row],[Total Yield in Wh]]-Table1[[#This Row],[Target Yield Wh]])</f>
        <v>-45990</v>
      </c>
      <c r="L623" s="5">
        <f>Table1[[#This Row],[Total Yield in Wh]]*0.001*0.1</f>
        <v>5.0744000000000007</v>
      </c>
      <c r="M623" s="5">
        <f t="shared" ca="1" si="10"/>
        <v>0</v>
      </c>
    </row>
    <row r="624" spans="1:13">
      <c r="A624" s="5">
        <v>2022</v>
      </c>
      <c r="B624" s="5">
        <v>8</v>
      </c>
      <c r="C624" s="2">
        <v>44787</v>
      </c>
      <c r="D624" s="1">
        <v>22418</v>
      </c>
      <c r="E624" s="1">
        <v>96734</v>
      </c>
      <c r="F624" s="1">
        <v>0.92</v>
      </c>
      <c r="G624" s="1">
        <v>10.48</v>
      </c>
      <c r="H624" s="26">
        <f>Table1[[#This Row],[Total Yield in Wh]]*0.001*0.1</f>
        <v>2.2418</v>
      </c>
      <c r="I624" s="1">
        <v>45.22</v>
      </c>
      <c r="J624" s="1">
        <f>(Table1[[#This Row],[Total Yield in Wh]]-Table1[[#This Row],[Target Yield Wh]])/Table1[[#This Row],[Target Yield Wh]] * 100</f>
        <v>-76.825108028201043</v>
      </c>
      <c r="K624" s="5">
        <f>SUM(Table1[[#This Row],[Total Yield in Wh]]-Table1[[#This Row],[Target Yield Wh]])</f>
        <v>-74316</v>
      </c>
      <c r="L624" s="5">
        <f>Table1[[#This Row],[Total Yield in Wh]]*0.001*0.1</f>
        <v>2.2418</v>
      </c>
      <c r="M624" s="5">
        <f t="shared" ca="1" si="10"/>
        <v>0</v>
      </c>
    </row>
    <row r="625" spans="1:13">
      <c r="A625" s="5">
        <v>2022</v>
      </c>
      <c r="B625" s="5">
        <v>8</v>
      </c>
      <c r="C625" s="2">
        <v>44788</v>
      </c>
      <c r="D625" s="1">
        <v>110212</v>
      </c>
      <c r="E625" s="1">
        <v>96734</v>
      </c>
      <c r="F625" s="1">
        <v>4.51</v>
      </c>
      <c r="G625" s="1">
        <v>51.52</v>
      </c>
      <c r="H625" s="26">
        <f>Table1[[#This Row],[Total Yield in Wh]]*0.001*0.1</f>
        <v>11.0212</v>
      </c>
      <c r="I625" s="1">
        <v>45.22</v>
      </c>
      <c r="J625" s="1">
        <f>(Table1[[#This Row],[Total Yield in Wh]]-Table1[[#This Row],[Target Yield Wh]])/Table1[[#This Row],[Target Yield Wh]] * 100</f>
        <v>13.933053528232058</v>
      </c>
      <c r="K625" s="5">
        <f>SUM(Table1[[#This Row],[Total Yield in Wh]]-Table1[[#This Row],[Target Yield Wh]])</f>
        <v>13478</v>
      </c>
      <c r="L625" s="5">
        <f>Table1[[#This Row],[Total Yield in Wh]]*0.001*0.1</f>
        <v>11.0212</v>
      </c>
      <c r="M625" s="5">
        <f t="shared" ca="1" si="10"/>
        <v>0</v>
      </c>
    </row>
    <row r="626" spans="1:13">
      <c r="A626" s="5">
        <v>2022</v>
      </c>
      <c r="B626" s="5">
        <v>8</v>
      </c>
      <c r="C626" s="2">
        <v>44789</v>
      </c>
      <c r="D626" s="1">
        <v>113294</v>
      </c>
      <c r="E626" s="1">
        <v>96734</v>
      </c>
      <c r="F626" s="1">
        <v>4.6399999999999997</v>
      </c>
      <c r="G626" s="1">
        <v>52.96</v>
      </c>
      <c r="H626" s="26">
        <f>Table1[[#This Row],[Total Yield in Wh]]*0.001*0.1</f>
        <v>11.3294</v>
      </c>
      <c r="I626" s="1">
        <v>45.22</v>
      </c>
      <c r="J626" s="1">
        <f>(Table1[[#This Row],[Total Yield in Wh]]-Table1[[#This Row],[Target Yield Wh]])/Table1[[#This Row],[Target Yield Wh]] * 100</f>
        <v>17.11911013707693</v>
      </c>
      <c r="K626" s="5">
        <f>SUM(Table1[[#This Row],[Total Yield in Wh]]-Table1[[#This Row],[Target Yield Wh]])</f>
        <v>16560</v>
      </c>
      <c r="L626" s="5">
        <f>Table1[[#This Row],[Total Yield in Wh]]*0.001*0.1</f>
        <v>11.3294</v>
      </c>
      <c r="M626" s="5">
        <f t="shared" ca="1" si="10"/>
        <v>0</v>
      </c>
    </row>
    <row r="627" spans="1:13">
      <c r="A627" s="5">
        <v>2022</v>
      </c>
      <c r="B627" s="5">
        <v>8</v>
      </c>
      <c r="C627" s="2">
        <v>44790</v>
      </c>
      <c r="D627" s="1">
        <v>134968</v>
      </c>
      <c r="E627" s="1">
        <v>96734</v>
      </c>
      <c r="F627" s="1">
        <v>5.53</v>
      </c>
      <c r="G627" s="1">
        <v>63.1</v>
      </c>
      <c r="H627" s="26">
        <f>Table1[[#This Row],[Total Yield in Wh]]*0.001*0.1</f>
        <v>13.4968</v>
      </c>
      <c r="I627" s="1">
        <v>45.22</v>
      </c>
      <c r="J627" s="1">
        <f>(Table1[[#This Row],[Total Yield in Wh]]-Table1[[#This Row],[Target Yield Wh]])/Table1[[#This Row],[Target Yield Wh]] * 100</f>
        <v>39.524882667934747</v>
      </c>
      <c r="K627" s="5">
        <f>SUM(Table1[[#This Row],[Total Yield in Wh]]-Table1[[#This Row],[Target Yield Wh]])</f>
        <v>38234</v>
      </c>
      <c r="L627" s="5">
        <f>Table1[[#This Row],[Total Yield in Wh]]*0.001*0.1</f>
        <v>13.4968</v>
      </c>
      <c r="M627" s="5">
        <f t="shared" ca="1" si="10"/>
        <v>0</v>
      </c>
    </row>
    <row r="628" spans="1:13">
      <c r="A628" s="5">
        <v>2022</v>
      </c>
      <c r="B628" s="5">
        <v>8</v>
      </c>
      <c r="C628" s="2">
        <v>44791</v>
      </c>
      <c r="D628" s="1">
        <v>122732</v>
      </c>
      <c r="E628" s="1">
        <v>96734</v>
      </c>
      <c r="F628" s="1">
        <v>5.03</v>
      </c>
      <c r="G628" s="1">
        <v>57.38</v>
      </c>
      <c r="H628" s="26">
        <f>Table1[[#This Row],[Total Yield in Wh]]*0.001*0.1</f>
        <v>12.273200000000001</v>
      </c>
      <c r="I628" s="1">
        <v>45.22</v>
      </c>
      <c r="J628" s="1">
        <f>(Table1[[#This Row],[Total Yield in Wh]]-Table1[[#This Row],[Target Yield Wh]])/Table1[[#This Row],[Target Yield Wh]] * 100</f>
        <v>26.875762399983461</v>
      </c>
      <c r="K628" s="5">
        <f>SUM(Table1[[#This Row],[Total Yield in Wh]]-Table1[[#This Row],[Target Yield Wh]])</f>
        <v>25998</v>
      </c>
      <c r="L628" s="5">
        <f>Table1[[#This Row],[Total Yield in Wh]]*0.001*0.1</f>
        <v>12.273200000000001</v>
      </c>
      <c r="M628" s="5">
        <f t="shared" ca="1" si="10"/>
        <v>0</v>
      </c>
    </row>
    <row r="629" spans="1:13">
      <c r="A629" s="5">
        <v>2022</v>
      </c>
      <c r="B629" s="5">
        <v>8</v>
      </c>
      <c r="C629" s="2">
        <v>44792</v>
      </c>
      <c r="D629" s="1">
        <v>61708</v>
      </c>
      <c r="E629" s="1">
        <v>96734</v>
      </c>
      <c r="F629" s="1">
        <v>2.5299999999999998</v>
      </c>
      <c r="G629" s="1">
        <v>28.85</v>
      </c>
      <c r="H629" s="26">
        <f>Table1[[#This Row],[Total Yield in Wh]]*0.001*0.1</f>
        <v>6.1707999999999998</v>
      </c>
      <c r="I629" s="1">
        <v>45.22</v>
      </c>
      <c r="J629" s="1">
        <f>(Table1[[#This Row],[Total Yield in Wh]]-Table1[[#This Row],[Target Yield Wh]])/Table1[[#This Row],[Target Yield Wh]] * 100</f>
        <v>-36.208571960220816</v>
      </c>
      <c r="K629" s="5">
        <f>SUM(Table1[[#This Row],[Total Yield in Wh]]-Table1[[#This Row],[Target Yield Wh]])</f>
        <v>-35026</v>
      </c>
      <c r="L629" s="5">
        <f>Table1[[#This Row],[Total Yield in Wh]]*0.001*0.1</f>
        <v>6.1707999999999998</v>
      </c>
      <c r="M629" s="5">
        <f t="shared" ca="1" si="10"/>
        <v>0</v>
      </c>
    </row>
    <row r="630" spans="1:13">
      <c r="A630" s="5">
        <v>2022</v>
      </c>
      <c r="B630" s="5">
        <v>8</v>
      </c>
      <c r="C630" s="2">
        <v>44793</v>
      </c>
      <c r="D630" s="1">
        <v>52404</v>
      </c>
      <c r="E630" s="1">
        <v>96734</v>
      </c>
      <c r="F630" s="1">
        <v>2.15</v>
      </c>
      <c r="G630" s="1">
        <v>24.5</v>
      </c>
      <c r="H630" s="26">
        <f>Table1[[#This Row],[Total Yield in Wh]]*0.001*0.1</f>
        <v>5.2404000000000011</v>
      </c>
      <c r="I630" s="1">
        <v>45.22</v>
      </c>
      <c r="J630" s="1">
        <f>(Table1[[#This Row],[Total Yield in Wh]]-Table1[[#This Row],[Target Yield Wh]])/Table1[[#This Row],[Target Yield Wh]] * 100</f>
        <v>-45.826700022742777</v>
      </c>
      <c r="K630" s="5">
        <f>SUM(Table1[[#This Row],[Total Yield in Wh]]-Table1[[#This Row],[Target Yield Wh]])</f>
        <v>-44330</v>
      </c>
      <c r="L630" s="5">
        <f>Table1[[#This Row],[Total Yield in Wh]]*0.001*0.1</f>
        <v>5.2404000000000011</v>
      </c>
      <c r="M630" s="5">
        <f t="shared" ca="1" si="10"/>
        <v>0</v>
      </c>
    </row>
    <row r="631" spans="1:13">
      <c r="A631" s="5">
        <v>2022</v>
      </c>
      <c r="B631" s="5">
        <v>8</v>
      </c>
      <c r="C631" s="2">
        <v>44794</v>
      </c>
      <c r="D631" s="1">
        <v>80604</v>
      </c>
      <c r="E631" s="1">
        <v>96734</v>
      </c>
      <c r="F631" s="1">
        <v>3.3</v>
      </c>
      <c r="G631" s="1">
        <v>37.68</v>
      </c>
      <c r="H631" s="26">
        <f>Table1[[#This Row],[Total Yield in Wh]]*0.001*0.1</f>
        <v>8.0603999999999996</v>
      </c>
      <c r="I631" s="1">
        <v>45.22</v>
      </c>
      <c r="J631" s="1">
        <f>(Table1[[#This Row],[Total Yield in Wh]]-Table1[[#This Row],[Target Yield Wh]])/Table1[[#This Row],[Target Yield Wh]] * 100</f>
        <v>-16.674592180619015</v>
      </c>
      <c r="K631" s="5">
        <f>SUM(Table1[[#This Row],[Total Yield in Wh]]-Table1[[#This Row],[Target Yield Wh]])</f>
        <v>-16130</v>
      </c>
      <c r="L631" s="5">
        <f>Table1[[#This Row],[Total Yield in Wh]]*0.001*0.1</f>
        <v>8.0603999999999996</v>
      </c>
      <c r="M631" s="5">
        <f t="shared" ca="1" si="10"/>
        <v>0</v>
      </c>
    </row>
    <row r="632" spans="1:13">
      <c r="A632" s="5">
        <v>2022</v>
      </c>
      <c r="B632" s="5">
        <v>8</v>
      </c>
      <c r="C632" s="2">
        <v>44795</v>
      </c>
      <c r="D632" s="1">
        <v>124356</v>
      </c>
      <c r="E632" s="1">
        <v>96734</v>
      </c>
      <c r="F632" s="1">
        <v>5.09</v>
      </c>
      <c r="G632" s="1">
        <v>58.14</v>
      </c>
      <c r="H632" s="26">
        <f>Table1[[#This Row],[Total Yield in Wh]]*0.001*0.1</f>
        <v>12.435600000000001</v>
      </c>
      <c r="I632" s="1">
        <v>45.22</v>
      </c>
      <c r="J632" s="1">
        <f>(Table1[[#This Row],[Total Yield in Wh]]-Table1[[#This Row],[Target Yield Wh]])/Table1[[#This Row],[Target Yield Wh]] * 100</f>
        <v>28.554593007629169</v>
      </c>
      <c r="K632" s="5">
        <f>SUM(Table1[[#This Row],[Total Yield in Wh]]-Table1[[#This Row],[Target Yield Wh]])</f>
        <v>27622</v>
      </c>
      <c r="L632" s="5">
        <f>Table1[[#This Row],[Total Yield in Wh]]*0.001*0.1</f>
        <v>12.435600000000001</v>
      </c>
      <c r="M632" s="5">
        <f t="shared" ca="1" si="10"/>
        <v>0</v>
      </c>
    </row>
    <row r="633" spans="1:13">
      <c r="A633" s="5">
        <v>2022</v>
      </c>
      <c r="B633" s="5">
        <v>8</v>
      </c>
      <c r="C633" s="2">
        <v>44796</v>
      </c>
      <c r="D633" s="1">
        <v>111514</v>
      </c>
      <c r="E633" s="1">
        <v>96734</v>
      </c>
      <c r="F633" s="1">
        <v>4.57</v>
      </c>
      <c r="G633" s="1">
        <v>52.13</v>
      </c>
      <c r="H633" s="26">
        <f>Table1[[#This Row],[Total Yield in Wh]]*0.001*0.1</f>
        <v>11.151400000000001</v>
      </c>
      <c r="I633" s="1">
        <v>45.22</v>
      </c>
      <c r="J633" s="1">
        <f>(Table1[[#This Row],[Total Yield in Wh]]-Table1[[#This Row],[Target Yield Wh]])/Table1[[#This Row],[Target Yield Wh]] * 100</f>
        <v>15.279012549879051</v>
      </c>
      <c r="K633" s="5">
        <f>SUM(Table1[[#This Row],[Total Yield in Wh]]-Table1[[#This Row],[Target Yield Wh]])</f>
        <v>14780</v>
      </c>
      <c r="L633" s="5">
        <f>Table1[[#This Row],[Total Yield in Wh]]*0.001*0.1</f>
        <v>11.151400000000001</v>
      </c>
      <c r="M633" s="5">
        <f t="shared" ca="1" si="10"/>
        <v>0</v>
      </c>
    </row>
    <row r="634" spans="1:13">
      <c r="A634" s="5">
        <v>2022</v>
      </c>
      <c r="B634" s="5">
        <v>8</v>
      </c>
      <c r="C634" s="2">
        <v>44797</v>
      </c>
      <c r="D634" s="1">
        <v>136642</v>
      </c>
      <c r="E634" s="1">
        <v>96734</v>
      </c>
      <c r="F634" s="1">
        <v>5.6</v>
      </c>
      <c r="G634" s="1">
        <v>63.88</v>
      </c>
      <c r="H634" s="26">
        <f>Table1[[#This Row],[Total Yield in Wh]]*0.001*0.1</f>
        <v>13.664200000000001</v>
      </c>
      <c r="I634" s="1">
        <v>45.22</v>
      </c>
      <c r="J634" s="1">
        <f>(Table1[[#This Row],[Total Yield in Wh]]-Table1[[#This Row],[Target Yield Wh]])/Table1[[#This Row],[Target Yield Wh]] * 100</f>
        <v>41.255401410052308</v>
      </c>
      <c r="K634" s="5">
        <f>SUM(Table1[[#This Row],[Total Yield in Wh]]-Table1[[#This Row],[Target Yield Wh]])</f>
        <v>39908</v>
      </c>
      <c r="L634" s="5">
        <f>Table1[[#This Row],[Total Yield in Wh]]*0.001*0.1</f>
        <v>13.664200000000001</v>
      </c>
      <c r="M634" s="5">
        <f t="shared" ca="1" si="10"/>
        <v>0</v>
      </c>
    </row>
    <row r="635" spans="1:13">
      <c r="A635" s="5">
        <v>2022</v>
      </c>
      <c r="B635" s="5">
        <v>8</v>
      </c>
      <c r="C635" s="2">
        <v>44798</v>
      </c>
      <c r="D635" s="1">
        <v>75326</v>
      </c>
      <c r="E635" s="1">
        <v>96734</v>
      </c>
      <c r="F635" s="1">
        <v>3.08</v>
      </c>
      <c r="G635" s="1">
        <v>35.21</v>
      </c>
      <c r="H635" s="26">
        <f>Table1[[#This Row],[Total Yield in Wh]]*0.001*0.1</f>
        <v>7.5326000000000013</v>
      </c>
      <c r="I635" s="1">
        <v>45.22</v>
      </c>
      <c r="J635" s="1">
        <f>(Table1[[#This Row],[Total Yield in Wh]]-Table1[[#This Row],[Target Yield Wh]])/Table1[[#This Row],[Target Yield Wh]] * 100</f>
        <v>-22.130791655467572</v>
      </c>
      <c r="K635" s="5">
        <f>SUM(Table1[[#This Row],[Total Yield in Wh]]-Table1[[#This Row],[Target Yield Wh]])</f>
        <v>-21408</v>
      </c>
      <c r="L635" s="5">
        <f>Table1[[#This Row],[Total Yield in Wh]]*0.001*0.1</f>
        <v>7.5326000000000013</v>
      </c>
      <c r="M635" s="5">
        <f t="shared" ca="1" si="10"/>
        <v>0</v>
      </c>
    </row>
    <row r="636" spans="1:13">
      <c r="A636" s="5">
        <v>2022</v>
      </c>
      <c r="B636" s="5">
        <v>8</v>
      </c>
      <c r="C636" s="2">
        <v>44799</v>
      </c>
      <c r="D636" s="1">
        <v>135118</v>
      </c>
      <c r="E636" s="1">
        <v>96734</v>
      </c>
      <c r="F636" s="1">
        <v>5.53</v>
      </c>
      <c r="G636" s="1">
        <v>63.17</v>
      </c>
      <c r="H636" s="26">
        <f>Table1[[#This Row],[Total Yield in Wh]]*0.001*0.1</f>
        <v>13.511800000000001</v>
      </c>
      <c r="I636" s="1">
        <v>45.22</v>
      </c>
      <c r="J636" s="1">
        <f>(Table1[[#This Row],[Total Yield in Wh]]-Table1[[#This Row],[Target Yield Wh]])/Table1[[#This Row],[Target Yield Wh]] * 100</f>
        <v>39.679947071350306</v>
      </c>
      <c r="K636" s="5">
        <f>SUM(Table1[[#This Row],[Total Yield in Wh]]-Table1[[#This Row],[Target Yield Wh]])</f>
        <v>38384</v>
      </c>
      <c r="L636" s="5">
        <f>Table1[[#This Row],[Total Yield in Wh]]*0.001*0.1</f>
        <v>13.511800000000001</v>
      </c>
      <c r="M636" s="5">
        <f t="shared" ca="1" si="10"/>
        <v>0</v>
      </c>
    </row>
    <row r="637" spans="1:13">
      <c r="A637" s="5">
        <v>2022</v>
      </c>
      <c r="B637" s="5">
        <v>8</v>
      </c>
      <c r="C637" s="2">
        <v>44800</v>
      </c>
      <c r="D637" s="1">
        <v>82864</v>
      </c>
      <c r="E637" s="1">
        <v>96734</v>
      </c>
      <c r="F637" s="1">
        <v>3.39</v>
      </c>
      <c r="G637" s="1">
        <v>38.74</v>
      </c>
      <c r="H637" s="26">
        <f>Table1[[#This Row],[Total Yield in Wh]]*0.001*0.1</f>
        <v>8.2864000000000004</v>
      </c>
      <c r="I637" s="1">
        <v>45.22</v>
      </c>
      <c r="J637" s="1">
        <f>(Table1[[#This Row],[Total Yield in Wh]]-Table1[[#This Row],[Target Yield Wh]])/Table1[[#This Row],[Target Yield Wh]] * 100</f>
        <v>-14.338288502491366</v>
      </c>
      <c r="K637" s="5">
        <f>SUM(Table1[[#This Row],[Total Yield in Wh]]-Table1[[#This Row],[Target Yield Wh]])</f>
        <v>-13870</v>
      </c>
      <c r="L637" s="5">
        <f>Table1[[#This Row],[Total Yield in Wh]]*0.001*0.1</f>
        <v>8.2864000000000004</v>
      </c>
      <c r="M637" s="5">
        <f t="shared" ca="1" si="10"/>
        <v>0</v>
      </c>
    </row>
    <row r="638" spans="1:13">
      <c r="A638" s="5">
        <v>2022</v>
      </c>
      <c r="B638" s="5">
        <v>8</v>
      </c>
      <c r="C638" s="2">
        <v>44801</v>
      </c>
      <c r="D638" s="1">
        <v>59150</v>
      </c>
      <c r="E638" s="1">
        <v>96734</v>
      </c>
      <c r="F638" s="1">
        <v>2.42</v>
      </c>
      <c r="G638" s="1">
        <v>27.65</v>
      </c>
      <c r="H638" s="26">
        <f>Table1[[#This Row],[Total Yield in Wh]]*0.001*0.1</f>
        <v>5.915</v>
      </c>
      <c r="I638" s="1">
        <v>45.22</v>
      </c>
      <c r="J638" s="1">
        <f>(Table1[[#This Row],[Total Yield in Wh]]-Table1[[#This Row],[Target Yield Wh]])/Table1[[#This Row],[Target Yield Wh]] * 100</f>
        <v>-38.85293691980069</v>
      </c>
      <c r="K638" s="5">
        <f>SUM(Table1[[#This Row],[Total Yield in Wh]]-Table1[[#This Row],[Target Yield Wh]])</f>
        <v>-37584</v>
      </c>
      <c r="L638" s="5">
        <f>Table1[[#This Row],[Total Yield in Wh]]*0.001*0.1</f>
        <v>5.915</v>
      </c>
      <c r="M638" s="5">
        <f t="shared" ca="1" si="10"/>
        <v>0</v>
      </c>
    </row>
    <row r="639" spans="1:13">
      <c r="A639" s="5">
        <v>2022</v>
      </c>
      <c r="B639" s="5">
        <v>8</v>
      </c>
      <c r="C639" s="2">
        <v>44802</v>
      </c>
      <c r="D639" s="1">
        <v>75668</v>
      </c>
      <c r="E639" s="1">
        <v>96734</v>
      </c>
      <c r="F639" s="1">
        <v>3.1</v>
      </c>
      <c r="G639" s="1">
        <v>35.369999999999997</v>
      </c>
      <c r="H639" s="26">
        <f>Table1[[#This Row],[Total Yield in Wh]]*0.001*0.1</f>
        <v>7.5668000000000006</v>
      </c>
      <c r="I639" s="1">
        <v>45.22</v>
      </c>
      <c r="J639" s="1">
        <f>(Table1[[#This Row],[Total Yield in Wh]]-Table1[[#This Row],[Target Yield Wh]])/Table1[[#This Row],[Target Yield Wh]] * 100</f>
        <v>-21.777244815680113</v>
      </c>
      <c r="K639" s="5">
        <f>SUM(Table1[[#This Row],[Total Yield in Wh]]-Table1[[#This Row],[Target Yield Wh]])</f>
        <v>-21066</v>
      </c>
      <c r="L639" s="5">
        <f>Table1[[#This Row],[Total Yield in Wh]]*0.001*0.1</f>
        <v>7.5668000000000006</v>
      </c>
      <c r="M639" s="5">
        <f t="shared" ca="1" si="10"/>
        <v>0</v>
      </c>
    </row>
    <row r="640" spans="1:13">
      <c r="A640" s="5">
        <v>2022</v>
      </c>
      <c r="B640" s="5">
        <v>8</v>
      </c>
      <c r="C640" s="2">
        <v>44803</v>
      </c>
      <c r="D640" s="1">
        <v>142490</v>
      </c>
      <c r="E640" s="1">
        <v>96734</v>
      </c>
      <c r="F640" s="1">
        <v>5.83</v>
      </c>
      <c r="G640" s="1">
        <v>66.61</v>
      </c>
      <c r="H640" s="26">
        <f>Table1[[#This Row],[Total Yield in Wh]]*0.001*0.1</f>
        <v>14.249000000000002</v>
      </c>
      <c r="I640" s="1">
        <v>45.22</v>
      </c>
      <c r="J640" s="1">
        <f>(Table1[[#This Row],[Total Yield in Wh]]-Table1[[#This Row],[Target Yield Wh]])/Table1[[#This Row],[Target Yield Wh]] * 100</f>
        <v>47.300845617879958</v>
      </c>
      <c r="K640" s="5">
        <f>SUM(Table1[[#This Row],[Total Yield in Wh]]-Table1[[#This Row],[Target Yield Wh]])</f>
        <v>45756</v>
      </c>
      <c r="L640" s="5">
        <f>Table1[[#This Row],[Total Yield in Wh]]*0.001*0.1</f>
        <v>14.249000000000002</v>
      </c>
      <c r="M640" s="5">
        <f t="shared" ca="1" si="10"/>
        <v>0</v>
      </c>
    </row>
    <row r="641" spans="1:13">
      <c r="A641" s="5">
        <v>2022</v>
      </c>
      <c r="B641" s="5">
        <v>8</v>
      </c>
      <c r="C641" s="2">
        <v>44804</v>
      </c>
      <c r="D641" s="1">
        <v>138086</v>
      </c>
      <c r="E641" s="1">
        <v>96734</v>
      </c>
      <c r="F641" s="1">
        <v>5.65</v>
      </c>
      <c r="G641" s="1">
        <v>64.56</v>
      </c>
      <c r="H641" s="26">
        <f>Table1[[#This Row],[Total Yield in Wh]]*0.001*0.1</f>
        <v>13.808600000000002</v>
      </c>
      <c r="I641" s="1">
        <v>45.22</v>
      </c>
      <c r="J641" s="1">
        <f>(Table1[[#This Row],[Total Yield in Wh]]-Table1[[#This Row],[Target Yield Wh]])/Table1[[#This Row],[Target Yield Wh]] * 100</f>
        <v>42.74815473359935</v>
      </c>
      <c r="K641" s="5">
        <f>SUM(Table1[[#This Row],[Total Yield in Wh]]-Table1[[#This Row],[Target Yield Wh]])</f>
        <v>41352</v>
      </c>
      <c r="L641" s="5">
        <f>Table1[[#This Row],[Total Yield in Wh]]*0.001*0.1</f>
        <v>13.808600000000002</v>
      </c>
      <c r="M641" s="5">
        <f t="shared" ca="1" si="10"/>
        <v>0</v>
      </c>
    </row>
    <row r="642" spans="1:13">
      <c r="A642" s="5">
        <v>2022</v>
      </c>
      <c r="B642" s="5">
        <v>9</v>
      </c>
      <c r="C642" s="2">
        <v>44805</v>
      </c>
      <c r="D642" s="1">
        <v>134470</v>
      </c>
      <c r="E642">
        <v>89963</v>
      </c>
      <c r="F642" s="1">
        <v>5.51</v>
      </c>
      <c r="G642" s="1">
        <v>62.86</v>
      </c>
      <c r="H642" s="26">
        <f>Table1[[#This Row],[Total Yield in Wh]]*0.001*0.1</f>
        <v>13.447000000000001</v>
      </c>
      <c r="I642" s="1">
        <v>42.06</v>
      </c>
      <c r="J642" s="1">
        <f>(Table1[[#This Row],[Total Yield in Wh]]-Table1[[#This Row],[Target Yield Wh]])/Table1[[#This Row],[Target Yield Wh]] * 100</f>
        <v>49.472560941720481</v>
      </c>
      <c r="K642" s="5">
        <f>SUM(Table1[[#This Row],[Total Yield in Wh]]-Table1[[#This Row],[Target Yield Wh]])</f>
        <v>44507</v>
      </c>
      <c r="L642" s="5">
        <f>Table1[[#This Row],[Total Yield in Wh]]*0.001*0.1</f>
        <v>13.447000000000001</v>
      </c>
      <c r="M642" s="5">
        <f t="shared" ca="1" si="10"/>
        <v>0</v>
      </c>
    </row>
    <row r="643" spans="1:13">
      <c r="A643" s="5">
        <v>2022</v>
      </c>
      <c r="B643" s="5">
        <v>9</v>
      </c>
      <c r="C643" s="2">
        <v>44806</v>
      </c>
      <c r="D643" s="1">
        <v>96238</v>
      </c>
      <c r="E643">
        <v>89963</v>
      </c>
      <c r="F643" s="1">
        <v>3.94</v>
      </c>
      <c r="G643" s="1">
        <v>44.99</v>
      </c>
      <c r="H643" s="26">
        <f>Table1[[#This Row],[Total Yield in Wh]]*0.001*0.1</f>
        <v>9.623800000000001</v>
      </c>
      <c r="I643" s="1">
        <v>42.06</v>
      </c>
      <c r="J643" s="1">
        <f>(Table1[[#This Row],[Total Yield in Wh]]-Table1[[#This Row],[Target Yield Wh]])/Table1[[#This Row],[Target Yield Wh]] * 100</f>
        <v>6.9750897591231942</v>
      </c>
      <c r="K643" s="5">
        <f>SUM(Table1[[#This Row],[Total Yield in Wh]]-Table1[[#This Row],[Target Yield Wh]])</f>
        <v>6275</v>
      </c>
      <c r="L643" s="5">
        <f>Table1[[#This Row],[Total Yield in Wh]]*0.001*0.1</f>
        <v>9.623800000000001</v>
      </c>
      <c r="M643" s="5">
        <f t="shared" ca="1" si="10"/>
        <v>0</v>
      </c>
    </row>
    <row r="644" spans="1:13">
      <c r="A644" s="5">
        <v>2022</v>
      </c>
      <c r="B644" s="5">
        <v>9</v>
      </c>
      <c r="C644" s="2">
        <v>44807</v>
      </c>
      <c r="D644" s="1">
        <v>19464</v>
      </c>
      <c r="E644">
        <v>89963</v>
      </c>
      <c r="F644" s="1">
        <v>0.8</v>
      </c>
      <c r="G644" s="1">
        <v>9.1</v>
      </c>
      <c r="H644" s="26">
        <f>Table1[[#This Row],[Total Yield in Wh]]*0.001*0.1</f>
        <v>1.9463999999999999</v>
      </c>
      <c r="I644" s="1">
        <v>42.06</v>
      </c>
      <c r="J644" s="1">
        <f>(Table1[[#This Row],[Total Yield in Wh]]-Table1[[#This Row],[Target Yield Wh]])/Table1[[#This Row],[Target Yield Wh]] * 100</f>
        <v>-78.364438713693403</v>
      </c>
      <c r="K644" s="5">
        <f>SUM(Table1[[#This Row],[Total Yield in Wh]]-Table1[[#This Row],[Target Yield Wh]])</f>
        <v>-70499</v>
      </c>
      <c r="L644" s="5">
        <f>Table1[[#This Row],[Total Yield in Wh]]*0.001*0.1</f>
        <v>1.9463999999999999</v>
      </c>
      <c r="M644" s="5">
        <f t="shared" ca="1" si="10"/>
        <v>0</v>
      </c>
    </row>
    <row r="645" spans="1:13">
      <c r="A645" s="5">
        <v>2022</v>
      </c>
      <c r="B645" s="5">
        <v>9</v>
      </c>
      <c r="C645" s="2">
        <v>44808</v>
      </c>
      <c r="D645" s="1">
        <v>25346</v>
      </c>
      <c r="E645">
        <v>89963</v>
      </c>
      <c r="F645" s="1">
        <v>1.04</v>
      </c>
      <c r="G645" s="1">
        <v>11.85</v>
      </c>
      <c r="H645" s="26">
        <f>Table1[[#This Row],[Total Yield in Wh]]*0.001*0.1</f>
        <v>2.5346000000000002</v>
      </c>
      <c r="I645" s="1">
        <v>42.06</v>
      </c>
      <c r="J645" s="1">
        <f>(Table1[[#This Row],[Total Yield in Wh]]-Table1[[#This Row],[Target Yield Wh]])/Table1[[#This Row],[Target Yield Wh]] * 100</f>
        <v>-71.826195213587809</v>
      </c>
      <c r="K645" s="5">
        <f>SUM(Table1[[#This Row],[Total Yield in Wh]]-Table1[[#This Row],[Target Yield Wh]])</f>
        <v>-64617</v>
      </c>
      <c r="L645" s="5">
        <f>Table1[[#This Row],[Total Yield in Wh]]*0.001*0.1</f>
        <v>2.5346000000000002</v>
      </c>
      <c r="M645" s="5">
        <f t="shared" ca="1" si="10"/>
        <v>0</v>
      </c>
    </row>
    <row r="646" spans="1:13">
      <c r="A646" s="5">
        <v>2022</v>
      </c>
      <c r="B646" s="5">
        <v>9</v>
      </c>
      <c r="C646" s="2">
        <v>44809</v>
      </c>
      <c r="D646" s="1">
        <v>64328</v>
      </c>
      <c r="E646">
        <v>89963</v>
      </c>
      <c r="F646" s="1">
        <v>2.63</v>
      </c>
      <c r="G646" s="1">
        <v>30.07</v>
      </c>
      <c r="H646" s="26">
        <f>Table1[[#This Row],[Total Yield in Wh]]*0.001*0.1</f>
        <v>6.4328000000000003</v>
      </c>
      <c r="I646" s="1">
        <v>42.06</v>
      </c>
      <c r="J646" s="1">
        <f>(Table1[[#This Row],[Total Yield in Wh]]-Table1[[#This Row],[Target Yield Wh]])/Table1[[#This Row],[Target Yield Wh]] * 100</f>
        <v>-28.495047964163046</v>
      </c>
      <c r="K646" s="5">
        <f>SUM(Table1[[#This Row],[Total Yield in Wh]]-Table1[[#This Row],[Target Yield Wh]])</f>
        <v>-25635</v>
      </c>
      <c r="L646" s="5">
        <f>Table1[[#This Row],[Total Yield in Wh]]*0.001*0.1</f>
        <v>6.4328000000000003</v>
      </c>
      <c r="M646" s="5">
        <f t="shared" ca="1" si="10"/>
        <v>0</v>
      </c>
    </row>
    <row r="647" spans="1:13">
      <c r="A647" s="5">
        <v>2022</v>
      </c>
      <c r="B647" s="5">
        <v>9</v>
      </c>
      <c r="C647" s="2">
        <v>44810</v>
      </c>
      <c r="D647" s="1">
        <v>127620</v>
      </c>
      <c r="E647">
        <v>89963</v>
      </c>
      <c r="F647" s="1">
        <v>5.23</v>
      </c>
      <c r="G647" s="1">
        <v>59.66</v>
      </c>
      <c r="H647" s="26">
        <f>Table1[[#This Row],[Total Yield in Wh]]*0.001*0.1</f>
        <v>12.762</v>
      </c>
      <c r="I647" s="1">
        <v>42.06</v>
      </c>
      <c r="J647" s="1">
        <f>(Table1[[#This Row],[Total Yield in Wh]]-Table1[[#This Row],[Target Yield Wh]])/Table1[[#This Row],[Target Yield Wh]] * 100</f>
        <v>41.858319531362895</v>
      </c>
      <c r="K647" s="5">
        <f>SUM(Table1[[#This Row],[Total Yield in Wh]]-Table1[[#This Row],[Target Yield Wh]])</f>
        <v>37657</v>
      </c>
      <c r="L647" s="5">
        <f>Table1[[#This Row],[Total Yield in Wh]]*0.001*0.1</f>
        <v>12.762</v>
      </c>
      <c r="M647" s="5">
        <f t="shared" ca="1" si="10"/>
        <v>0</v>
      </c>
    </row>
    <row r="648" spans="1:13">
      <c r="A648" s="5">
        <v>2022</v>
      </c>
      <c r="B648" s="5">
        <v>9</v>
      </c>
      <c r="C648" s="2">
        <v>44811</v>
      </c>
      <c r="D648" s="1">
        <v>130288</v>
      </c>
      <c r="E648">
        <v>89963</v>
      </c>
      <c r="F648" s="1">
        <v>5.34</v>
      </c>
      <c r="G648" s="1">
        <v>60.91</v>
      </c>
      <c r="H648" s="26">
        <f>Table1[[#This Row],[Total Yield in Wh]]*0.001*0.1</f>
        <v>13.028800000000002</v>
      </c>
      <c r="I648" s="1">
        <v>42.06</v>
      </c>
      <c r="J648" s="1">
        <f>(Table1[[#This Row],[Total Yield in Wh]]-Table1[[#This Row],[Target Yield Wh]])/Table1[[#This Row],[Target Yield Wh]] * 100</f>
        <v>44.823983193090491</v>
      </c>
      <c r="K648" s="5">
        <f>SUM(Table1[[#This Row],[Total Yield in Wh]]-Table1[[#This Row],[Target Yield Wh]])</f>
        <v>40325</v>
      </c>
      <c r="L648" s="5">
        <f>Table1[[#This Row],[Total Yield in Wh]]*0.001*0.1</f>
        <v>13.028800000000002</v>
      </c>
      <c r="M648" s="5">
        <f t="shared" ca="1" si="10"/>
        <v>0</v>
      </c>
    </row>
    <row r="649" spans="1:13">
      <c r="A649" s="5">
        <v>2022</v>
      </c>
      <c r="B649" s="5">
        <v>9</v>
      </c>
      <c r="C649" s="2">
        <v>44812</v>
      </c>
      <c r="D649" s="1">
        <v>123468</v>
      </c>
      <c r="E649">
        <v>89963</v>
      </c>
      <c r="F649" s="1">
        <v>5.0599999999999996</v>
      </c>
      <c r="G649" s="1">
        <v>57.72</v>
      </c>
      <c r="H649" s="26">
        <f>Table1[[#This Row],[Total Yield in Wh]]*0.001*0.1</f>
        <v>12.346800000000002</v>
      </c>
      <c r="I649" s="1">
        <v>42.06</v>
      </c>
      <c r="J649" s="1">
        <f>(Table1[[#This Row],[Total Yield in Wh]]-Table1[[#This Row],[Target Yield Wh]])/Table1[[#This Row],[Target Yield Wh]] * 100</f>
        <v>37.243088825405998</v>
      </c>
      <c r="K649" s="5">
        <f>SUM(Table1[[#This Row],[Total Yield in Wh]]-Table1[[#This Row],[Target Yield Wh]])</f>
        <v>33505</v>
      </c>
      <c r="L649" s="5">
        <f>Table1[[#This Row],[Total Yield in Wh]]*0.001*0.1</f>
        <v>12.346800000000002</v>
      </c>
      <c r="M649" s="5">
        <f t="shared" ca="1" si="10"/>
        <v>0</v>
      </c>
    </row>
    <row r="650" spans="1:13">
      <c r="A650" s="5">
        <v>2022</v>
      </c>
      <c r="B650" s="5">
        <v>9</v>
      </c>
      <c r="C650" s="2">
        <v>44813</v>
      </c>
      <c r="D650" s="1">
        <v>140602</v>
      </c>
      <c r="E650">
        <v>89963</v>
      </c>
      <c r="F650" s="1">
        <v>5.76</v>
      </c>
      <c r="G650" s="1">
        <v>65.73</v>
      </c>
      <c r="H650" s="26">
        <f>Table1[[#This Row],[Total Yield in Wh]]*0.001*0.1</f>
        <v>14.060200000000002</v>
      </c>
      <c r="I650" s="1">
        <v>42.06</v>
      </c>
      <c r="J650" s="1">
        <f>(Table1[[#This Row],[Total Yield in Wh]]-Table1[[#This Row],[Target Yield Wh]])/Table1[[#This Row],[Target Yield Wh]] * 100</f>
        <v>56.288696464101903</v>
      </c>
      <c r="K650" s="5">
        <f>SUM(Table1[[#This Row],[Total Yield in Wh]]-Table1[[#This Row],[Target Yield Wh]])</f>
        <v>50639</v>
      </c>
      <c r="L650" s="5">
        <f>Table1[[#This Row],[Total Yield in Wh]]*0.001*0.1</f>
        <v>14.060200000000002</v>
      </c>
      <c r="M650" s="5">
        <f t="shared" ca="1" si="10"/>
        <v>0</v>
      </c>
    </row>
    <row r="651" spans="1:13">
      <c r="A651" s="5">
        <v>2022</v>
      </c>
      <c r="B651" s="5">
        <v>9</v>
      </c>
      <c r="C651" s="2">
        <v>44814</v>
      </c>
      <c r="D651" s="1">
        <v>80492</v>
      </c>
      <c r="E651">
        <v>89963</v>
      </c>
      <c r="F651" s="1">
        <v>3.3</v>
      </c>
      <c r="G651" s="1">
        <v>37.630000000000003</v>
      </c>
      <c r="H651" s="26">
        <f>Table1[[#This Row],[Total Yield in Wh]]*0.001*0.1</f>
        <v>8.0492000000000008</v>
      </c>
      <c r="I651" s="1">
        <v>42.06</v>
      </c>
      <c r="J651" s="1">
        <f>(Table1[[#This Row],[Total Yield in Wh]]-Table1[[#This Row],[Target Yield Wh]])/Table1[[#This Row],[Target Yield Wh]] * 100</f>
        <v>-10.527661371897336</v>
      </c>
      <c r="K651" s="5">
        <f>SUM(Table1[[#This Row],[Total Yield in Wh]]-Table1[[#This Row],[Target Yield Wh]])</f>
        <v>-9471</v>
      </c>
      <c r="L651" s="5">
        <f>Table1[[#This Row],[Total Yield in Wh]]*0.001*0.1</f>
        <v>8.0492000000000008</v>
      </c>
      <c r="M651" s="5">
        <f t="shared" ca="1" si="10"/>
        <v>0</v>
      </c>
    </row>
    <row r="652" spans="1:13">
      <c r="A652" s="5">
        <v>2022</v>
      </c>
      <c r="B652" s="5">
        <v>9</v>
      </c>
      <c r="C652" s="2">
        <v>44815</v>
      </c>
      <c r="D652" s="1">
        <v>5102</v>
      </c>
      <c r="E652">
        <v>89963</v>
      </c>
      <c r="F652" s="1">
        <v>0.21</v>
      </c>
      <c r="G652" s="1">
        <v>2.39</v>
      </c>
      <c r="H652" s="26">
        <f>Table1[[#This Row],[Total Yield in Wh]]*0.001*0.1</f>
        <v>0.5102000000000001</v>
      </c>
      <c r="I652" s="1">
        <v>42.06</v>
      </c>
      <c r="J652" s="1">
        <f>(Table1[[#This Row],[Total Yield in Wh]]-Table1[[#This Row],[Target Yield Wh]])/Table1[[#This Row],[Target Yield Wh]] * 100</f>
        <v>-94.328779609394971</v>
      </c>
      <c r="K652" s="5">
        <f>SUM(Table1[[#This Row],[Total Yield in Wh]]-Table1[[#This Row],[Target Yield Wh]])</f>
        <v>-84861</v>
      </c>
      <c r="L652" s="5">
        <f>Table1[[#This Row],[Total Yield in Wh]]*0.001*0.1</f>
        <v>0.5102000000000001</v>
      </c>
      <c r="M652" s="5">
        <f t="shared" ca="1" si="10"/>
        <v>0</v>
      </c>
    </row>
    <row r="653" spans="1:13">
      <c r="A653" s="5">
        <v>2022</v>
      </c>
      <c r="B653" s="5">
        <v>9</v>
      </c>
      <c r="C653" s="2">
        <v>44816</v>
      </c>
      <c r="D653" s="1">
        <v>17346</v>
      </c>
      <c r="E653">
        <v>89963</v>
      </c>
      <c r="F653" s="1">
        <v>0.71</v>
      </c>
      <c r="G653" s="1">
        <v>8.11</v>
      </c>
      <c r="H653" s="26">
        <f>Table1[[#This Row],[Total Yield in Wh]]*0.001*0.1</f>
        <v>1.7346000000000001</v>
      </c>
      <c r="I653" s="1">
        <v>42.06</v>
      </c>
      <c r="J653" s="1">
        <f>(Table1[[#This Row],[Total Yield in Wh]]-Table1[[#This Row],[Target Yield Wh]])/Table1[[#This Row],[Target Yield Wh]] * 100</f>
        <v>-80.718739926414202</v>
      </c>
      <c r="K653" s="5">
        <f>SUM(Table1[[#This Row],[Total Yield in Wh]]-Table1[[#This Row],[Target Yield Wh]])</f>
        <v>-72617</v>
      </c>
      <c r="L653" s="5">
        <f>Table1[[#This Row],[Total Yield in Wh]]*0.001*0.1</f>
        <v>1.7346000000000001</v>
      </c>
      <c r="M653" s="5">
        <f t="shared" ca="1" si="10"/>
        <v>0</v>
      </c>
    </row>
    <row r="654" spans="1:13">
      <c r="A654" s="5">
        <v>2022</v>
      </c>
      <c r="B654" s="5">
        <v>9</v>
      </c>
      <c r="C654" s="2">
        <v>44817</v>
      </c>
      <c r="D654" s="1">
        <v>137994</v>
      </c>
      <c r="E654">
        <v>89963</v>
      </c>
      <c r="F654" s="1">
        <v>5.65</v>
      </c>
      <c r="G654" s="1">
        <v>64.510000000000005</v>
      </c>
      <c r="H654" s="26">
        <f>Table1[[#This Row],[Total Yield in Wh]]*0.001*0.1</f>
        <v>13.7994</v>
      </c>
      <c r="I654" s="1">
        <v>42.06</v>
      </c>
      <c r="J654" s="1">
        <f>(Table1[[#This Row],[Total Yield in Wh]]-Table1[[#This Row],[Target Yield Wh]])/Table1[[#This Row],[Target Yield Wh]] * 100</f>
        <v>53.389726887720514</v>
      </c>
      <c r="K654" s="5">
        <f>SUM(Table1[[#This Row],[Total Yield in Wh]]-Table1[[#This Row],[Target Yield Wh]])</f>
        <v>48031</v>
      </c>
      <c r="L654" s="5">
        <f>Table1[[#This Row],[Total Yield in Wh]]*0.001*0.1</f>
        <v>13.7994</v>
      </c>
      <c r="M654" s="5">
        <f t="shared" ca="1" si="10"/>
        <v>0</v>
      </c>
    </row>
    <row r="655" spans="1:13">
      <c r="A655" s="5">
        <v>2022</v>
      </c>
      <c r="B655" s="5">
        <v>9</v>
      </c>
      <c r="C655" s="2">
        <v>44818</v>
      </c>
      <c r="D655" s="1">
        <v>126754</v>
      </c>
      <c r="E655">
        <v>89963</v>
      </c>
      <c r="F655" s="1">
        <v>5.19</v>
      </c>
      <c r="G655" s="1">
        <v>59.26</v>
      </c>
      <c r="H655" s="26">
        <f>Table1[[#This Row],[Total Yield in Wh]]*0.001*0.1</f>
        <v>12.675400000000002</v>
      </c>
      <c r="I655" s="1">
        <v>42.06</v>
      </c>
      <c r="J655" s="1">
        <f>(Table1[[#This Row],[Total Yield in Wh]]-Table1[[#This Row],[Target Yield Wh]])/Table1[[#This Row],[Target Yield Wh]] * 100</f>
        <v>40.895701566199435</v>
      </c>
      <c r="K655" s="5">
        <f>SUM(Table1[[#This Row],[Total Yield in Wh]]-Table1[[#This Row],[Target Yield Wh]])</f>
        <v>36791</v>
      </c>
      <c r="L655" s="5">
        <f>Table1[[#This Row],[Total Yield in Wh]]*0.001*0.1</f>
        <v>12.675400000000002</v>
      </c>
      <c r="M655" s="5">
        <f t="shared" ca="1" si="10"/>
        <v>0</v>
      </c>
    </row>
    <row r="656" spans="1:13">
      <c r="A656" s="5">
        <v>2022</v>
      </c>
      <c r="B656" s="5">
        <v>9</v>
      </c>
      <c r="C656" s="2">
        <v>44819</v>
      </c>
      <c r="D656" s="1">
        <v>116334</v>
      </c>
      <c r="E656">
        <v>89963</v>
      </c>
      <c r="F656" s="1">
        <v>4.76</v>
      </c>
      <c r="G656" s="1">
        <v>54.39</v>
      </c>
      <c r="H656" s="26">
        <f>Table1[[#This Row],[Total Yield in Wh]]*0.001*0.1</f>
        <v>11.633400000000002</v>
      </c>
      <c r="I656" s="1">
        <v>42.06</v>
      </c>
      <c r="J656" s="1">
        <f>(Table1[[#This Row],[Total Yield in Wh]]-Table1[[#This Row],[Target Yield Wh]])/Table1[[#This Row],[Target Yield Wh]] * 100</f>
        <v>29.313162077743073</v>
      </c>
      <c r="K656" s="5">
        <f>SUM(Table1[[#This Row],[Total Yield in Wh]]-Table1[[#This Row],[Target Yield Wh]])</f>
        <v>26371</v>
      </c>
      <c r="L656" s="5">
        <f>Table1[[#This Row],[Total Yield in Wh]]*0.001*0.1</f>
        <v>11.633400000000002</v>
      </c>
      <c r="M656" s="5">
        <f t="shared" ref="M656:M719" ca="1" si="11">M656</f>
        <v>0</v>
      </c>
    </row>
    <row r="657" spans="1:16">
      <c r="A657" s="5">
        <v>2022</v>
      </c>
      <c r="B657" s="5">
        <v>9</v>
      </c>
      <c r="C657" s="2">
        <v>44820</v>
      </c>
      <c r="D657" s="1">
        <v>134528</v>
      </c>
      <c r="E657">
        <v>89963</v>
      </c>
      <c r="F657" s="1">
        <v>5.51</v>
      </c>
      <c r="G657" s="1">
        <v>62.89</v>
      </c>
      <c r="H657" s="26">
        <f>Table1[[#This Row],[Total Yield in Wh]]*0.001*0.1</f>
        <v>13.4528</v>
      </c>
      <c r="I657" s="1">
        <v>42.06</v>
      </c>
      <c r="J657" s="1">
        <f>(Table1[[#This Row],[Total Yield in Wh]]-Table1[[#This Row],[Target Yield Wh]])/Table1[[#This Row],[Target Yield Wh]] * 100</f>
        <v>49.537031890888478</v>
      </c>
      <c r="K657" s="5">
        <f>SUM(Table1[[#This Row],[Total Yield in Wh]]-Table1[[#This Row],[Target Yield Wh]])</f>
        <v>44565</v>
      </c>
      <c r="L657" s="5">
        <f>Table1[[#This Row],[Total Yield in Wh]]*0.001*0.1</f>
        <v>13.4528</v>
      </c>
      <c r="M657" s="5">
        <f t="shared" ca="1" si="11"/>
        <v>0</v>
      </c>
    </row>
    <row r="658" spans="1:16">
      <c r="A658" s="5">
        <v>2022</v>
      </c>
      <c r="B658" s="5">
        <v>9</v>
      </c>
      <c r="C658" s="2">
        <v>44821</v>
      </c>
      <c r="D658" s="1">
        <v>70816</v>
      </c>
      <c r="E658">
        <v>89963</v>
      </c>
      <c r="F658" s="1">
        <v>2.9</v>
      </c>
      <c r="G658" s="1">
        <v>33.11</v>
      </c>
      <c r="H658" s="26">
        <f>Table1[[#This Row],[Total Yield in Wh]]*0.001*0.1</f>
        <v>7.0816000000000008</v>
      </c>
      <c r="I658" s="1">
        <v>42.06</v>
      </c>
      <c r="J658" s="1">
        <f>(Table1[[#This Row],[Total Yield in Wh]]-Table1[[#This Row],[Target Yield Wh]])/Table1[[#This Row],[Target Yield Wh]] * 100</f>
        <v>-21.283194202060848</v>
      </c>
      <c r="K658" s="5">
        <f>SUM(Table1[[#This Row],[Total Yield in Wh]]-Table1[[#This Row],[Target Yield Wh]])</f>
        <v>-19147</v>
      </c>
      <c r="L658" s="5">
        <f>Table1[[#This Row],[Total Yield in Wh]]*0.001*0.1</f>
        <v>7.0816000000000008</v>
      </c>
      <c r="M658" s="5">
        <f t="shared" ca="1" si="11"/>
        <v>0</v>
      </c>
    </row>
    <row r="659" spans="1:16">
      <c r="A659" s="5">
        <v>2022</v>
      </c>
      <c r="B659" s="5">
        <v>9</v>
      </c>
      <c r="C659" s="2">
        <v>44822</v>
      </c>
      <c r="D659" s="1">
        <v>85420</v>
      </c>
      <c r="E659">
        <v>89963</v>
      </c>
      <c r="F659" s="1">
        <v>3.5</v>
      </c>
      <c r="G659" s="1">
        <v>39.93</v>
      </c>
      <c r="H659" s="26">
        <f>Table1[[#This Row],[Total Yield in Wh]]*0.001*0.1</f>
        <v>8.5419999999999998</v>
      </c>
      <c r="I659" s="1">
        <v>42.06</v>
      </c>
      <c r="J659" s="1">
        <f>(Table1[[#This Row],[Total Yield in Wh]]-Table1[[#This Row],[Target Yield Wh]])/Table1[[#This Row],[Target Yield Wh]] * 100</f>
        <v>-5.0498538287962829</v>
      </c>
      <c r="K659" s="5">
        <f>SUM(Table1[[#This Row],[Total Yield in Wh]]-Table1[[#This Row],[Target Yield Wh]])</f>
        <v>-4543</v>
      </c>
      <c r="L659" s="5">
        <f>Table1[[#This Row],[Total Yield in Wh]]*0.001*0.1</f>
        <v>8.5419999999999998</v>
      </c>
      <c r="M659" s="5">
        <f t="shared" ca="1" si="11"/>
        <v>0</v>
      </c>
    </row>
    <row r="660" spans="1:16">
      <c r="A660" s="5">
        <v>2022</v>
      </c>
      <c r="B660" s="5">
        <v>9</v>
      </c>
      <c r="C660" s="2">
        <v>44823</v>
      </c>
      <c r="D660" s="1">
        <v>140778</v>
      </c>
      <c r="E660">
        <v>89963</v>
      </c>
      <c r="F660" s="1">
        <v>5.76</v>
      </c>
      <c r="G660" s="1">
        <v>65.81</v>
      </c>
      <c r="H660" s="26">
        <f>Table1[[#This Row],[Total Yield in Wh]]*0.001*0.1</f>
        <v>14.0778</v>
      </c>
      <c r="I660" s="1">
        <v>42.06</v>
      </c>
      <c r="J660" s="1">
        <f>(Table1[[#This Row],[Total Yield in Wh]]-Table1[[#This Row],[Target Yield Wh]])/Table1[[#This Row],[Target Yield Wh]] * 100</f>
        <v>56.484332447784091</v>
      </c>
      <c r="K660" s="5">
        <f>SUM(Table1[[#This Row],[Total Yield in Wh]]-Table1[[#This Row],[Target Yield Wh]])</f>
        <v>50815</v>
      </c>
      <c r="L660" s="5">
        <f>Table1[[#This Row],[Total Yield in Wh]]*0.001*0.1</f>
        <v>14.0778</v>
      </c>
      <c r="M660" s="5">
        <f t="shared" ca="1" si="11"/>
        <v>0</v>
      </c>
    </row>
    <row r="661" spans="1:16">
      <c r="A661" s="5">
        <v>2022</v>
      </c>
      <c r="B661" s="5">
        <v>9</v>
      </c>
      <c r="C661" s="2">
        <v>44824</v>
      </c>
      <c r="D661" s="1">
        <v>90292</v>
      </c>
      <c r="E661">
        <v>89963</v>
      </c>
      <c r="F661" s="1">
        <v>3.7</v>
      </c>
      <c r="G661" s="1">
        <v>42.21</v>
      </c>
      <c r="H661" s="26">
        <f>Table1[[#This Row],[Total Yield in Wh]]*0.001*0.1</f>
        <v>9.0292000000000012</v>
      </c>
      <c r="I661" s="1">
        <v>42.06</v>
      </c>
      <c r="J661" s="1">
        <f>(Table1[[#This Row],[Total Yield in Wh]]-Table1[[#This Row],[Target Yield Wh]])/Table1[[#This Row],[Target Yield Wh]] * 100</f>
        <v>0.36570590131498504</v>
      </c>
      <c r="K661" s="5">
        <f>SUM(Table1[[#This Row],[Total Yield in Wh]]-Table1[[#This Row],[Target Yield Wh]])</f>
        <v>329</v>
      </c>
      <c r="L661" s="5">
        <f>Table1[[#This Row],[Total Yield in Wh]]*0.001*0.1</f>
        <v>9.0292000000000012</v>
      </c>
      <c r="M661" s="5">
        <f t="shared" ca="1" si="11"/>
        <v>0</v>
      </c>
    </row>
    <row r="662" spans="1:16">
      <c r="A662" s="5">
        <v>2022</v>
      </c>
      <c r="B662" s="5">
        <v>9</v>
      </c>
      <c r="C662" s="2">
        <v>44825</v>
      </c>
      <c r="D662" s="1">
        <v>83274</v>
      </c>
      <c r="E662">
        <v>89963</v>
      </c>
      <c r="F662" s="1">
        <v>3.41</v>
      </c>
      <c r="G662" s="1">
        <v>38.93</v>
      </c>
      <c r="H662" s="26">
        <f>Table1[[#This Row],[Total Yield in Wh]]*0.001*0.1</f>
        <v>8.3274000000000008</v>
      </c>
      <c r="I662" s="1">
        <v>42.06</v>
      </c>
      <c r="J662" s="1">
        <f>(Table1[[#This Row],[Total Yield in Wh]]-Table1[[#This Row],[Target Yield Wh]])/Table1[[#This Row],[Target Yield Wh]] * 100</f>
        <v>-7.4352789480119599</v>
      </c>
      <c r="K662" s="5">
        <f>SUM(Table1[[#This Row],[Total Yield in Wh]]-Table1[[#This Row],[Target Yield Wh]])</f>
        <v>-6689</v>
      </c>
      <c r="L662" s="5">
        <f>Table1[[#This Row],[Total Yield in Wh]]*0.001*0.1</f>
        <v>8.3274000000000008</v>
      </c>
      <c r="M662" s="5">
        <f t="shared" ca="1" si="11"/>
        <v>0</v>
      </c>
    </row>
    <row r="663" spans="1:16">
      <c r="A663" s="5">
        <v>2022</v>
      </c>
      <c r="B663" s="5">
        <v>9</v>
      </c>
      <c r="C663" s="2">
        <v>44826</v>
      </c>
      <c r="D663" s="1">
        <v>135020</v>
      </c>
      <c r="E663">
        <v>89963</v>
      </c>
      <c r="F663" s="1">
        <v>5.53</v>
      </c>
      <c r="G663" s="1">
        <v>63.12</v>
      </c>
      <c r="H663" s="26">
        <f>Table1[[#This Row],[Total Yield in Wh]]*0.001*0.1</f>
        <v>13.502000000000002</v>
      </c>
      <c r="I663" s="1">
        <v>42.06</v>
      </c>
      <c r="J663" s="1">
        <f>(Table1[[#This Row],[Total Yield in Wh]]-Table1[[#This Row],[Target Yield Wh]])/Table1[[#This Row],[Target Yield Wh]] * 100</f>
        <v>50.0839233907273</v>
      </c>
      <c r="K663" s="5">
        <f>SUM(Table1[[#This Row],[Total Yield in Wh]]-Table1[[#This Row],[Target Yield Wh]])</f>
        <v>45057</v>
      </c>
      <c r="L663" s="5">
        <f>Table1[[#This Row],[Total Yield in Wh]]*0.001*0.1</f>
        <v>13.502000000000002</v>
      </c>
      <c r="M663" s="5">
        <f t="shared" ca="1" si="11"/>
        <v>0</v>
      </c>
    </row>
    <row r="664" spans="1:16">
      <c r="A664" s="5">
        <v>2022</v>
      </c>
      <c r="B664" s="5">
        <v>9</v>
      </c>
      <c r="C664" s="2">
        <v>44827</v>
      </c>
      <c r="D664" s="1">
        <v>66718</v>
      </c>
      <c r="E664">
        <v>89963</v>
      </c>
      <c r="F664" s="1">
        <v>2.73</v>
      </c>
      <c r="G664" s="1">
        <v>31.19</v>
      </c>
      <c r="H664" s="26">
        <f>Table1[[#This Row],[Total Yield in Wh]]*0.001*0.1</f>
        <v>6.6718000000000011</v>
      </c>
      <c r="I664" s="1">
        <v>42.06</v>
      </c>
      <c r="J664" s="1">
        <f>(Table1[[#This Row],[Total Yield in Wh]]-Table1[[#This Row],[Target Yield Wh]])/Table1[[#This Row],[Target Yield Wh]] * 100</f>
        <v>-25.838400231206158</v>
      </c>
      <c r="K664" s="5">
        <f>SUM(Table1[[#This Row],[Total Yield in Wh]]-Table1[[#This Row],[Target Yield Wh]])</f>
        <v>-23245</v>
      </c>
      <c r="L664" s="5">
        <f>Table1[[#This Row],[Total Yield in Wh]]*0.001*0.1</f>
        <v>6.6718000000000011</v>
      </c>
      <c r="M664" s="5">
        <f t="shared" ca="1" si="11"/>
        <v>0</v>
      </c>
    </row>
    <row r="665" spans="1:16">
      <c r="A665" s="5">
        <v>2022</v>
      </c>
      <c r="B665" s="5">
        <v>9</v>
      </c>
      <c r="C665" s="2">
        <v>44828</v>
      </c>
      <c r="D665" s="1">
        <v>19484</v>
      </c>
      <c r="E665">
        <v>89963</v>
      </c>
      <c r="F665" s="1">
        <v>0.8</v>
      </c>
      <c r="G665" s="1">
        <v>9.11</v>
      </c>
      <c r="H665" s="26">
        <f>Table1[[#This Row],[Total Yield in Wh]]*0.001*0.1</f>
        <v>1.9484000000000004</v>
      </c>
      <c r="I665" s="1">
        <v>42.06</v>
      </c>
      <c r="J665" s="1">
        <f>(Table1[[#This Row],[Total Yield in Wh]]-Table1[[#This Row],[Target Yield Wh]])/Table1[[#This Row],[Target Yield Wh]] * 100</f>
        <v>-78.342207351911341</v>
      </c>
      <c r="K665" s="5">
        <f>SUM(Table1[[#This Row],[Total Yield in Wh]]-Table1[[#This Row],[Target Yield Wh]])</f>
        <v>-70479</v>
      </c>
      <c r="L665" s="5">
        <f>Table1[[#This Row],[Total Yield in Wh]]*0.001*0.1</f>
        <v>1.9484000000000004</v>
      </c>
      <c r="M665" s="5">
        <f t="shared" ca="1" si="11"/>
        <v>0</v>
      </c>
    </row>
    <row r="666" spans="1:16">
      <c r="A666" s="5">
        <v>2022</v>
      </c>
      <c r="B666" s="5">
        <v>9</v>
      </c>
      <c r="C666" s="2">
        <v>44829</v>
      </c>
      <c r="D666" s="1">
        <v>56902</v>
      </c>
      <c r="E666">
        <v>89963</v>
      </c>
      <c r="F666" s="1">
        <v>2.33</v>
      </c>
      <c r="G666" s="1">
        <v>26.6</v>
      </c>
      <c r="H666" s="26">
        <f>Table1[[#This Row],[Total Yield in Wh]]*0.001*0.1</f>
        <v>5.6902000000000008</v>
      </c>
      <c r="I666" s="1">
        <v>42.06</v>
      </c>
      <c r="J666" s="1">
        <f>(Table1[[#This Row],[Total Yield in Wh]]-Table1[[#This Row],[Target Yield Wh]])/Table1[[#This Row],[Target Yield Wh]] * 100</f>
        <v>-36.749552593844136</v>
      </c>
      <c r="K666" s="5">
        <f>SUM(Table1[[#This Row],[Total Yield in Wh]]-Table1[[#This Row],[Target Yield Wh]])</f>
        <v>-33061</v>
      </c>
      <c r="L666" s="5">
        <f>Table1[[#This Row],[Total Yield in Wh]]*0.001*0.1</f>
        <v>5.6902000000000008</v>
      </c>
      <c r="M666" s="5">
        <f t="shared" ca="1" si="11"/>
        <v>0</v>
      </c>
    </row>
    <row r="667" spans="1:16">
      <c r="A667" s="5">
        <v>2022</v>
      </c>
      <c r="B667" s="5">
        <v>9</v>
      </c>
      <c r="C667" s="2">
        <v>44830</v>
      </c>
      <c r="D667" s="1">
        <v>95116</v>
      </c>
      <c r="E667">
        <v>89963</v>
      </c>
      <c r="F667" s="1">
        <v>3.9</v>
      </c>
      <c r="G667" s="1">
        <v>44.47</v>
      </c>
      <c r="H667" s="26">
        <f>Table1[[#This Row],[Total Yield in Wh]]*0.001*0.1</f>
        <v>9.5115999999999996</v>
      </c>
      <c r="I667" s="1">
        <v>42.06</v>
      </c>
      <c r="J667" s="1">
        <f>(Table1[[#This Row],[Total Yield in Wh]]-Table1[[#This Row],[Target Yield Wh]])/Table1[[#This Row],[Target Yield Wh]] * 100</f>
        <v>5.7279103631492942</v>
      </c>
      <c r="K667" s="5">
        <f>SUM(Table1[[#This Row],[Total Yield in Wh]]-Table1[[#This Row],[Target Yield Wh]])</f>
        <v>5153</v>
      </c>
      <c r="L667" s="5">
        <f>Table1[[#This Row],[Total Yield in Wh]]*0.001*0.1</f>
        <v>9.5115999999999996</v>
      </c>
      <c r="M667" s="5">
        <f t="shared" ca="1" si="11"/>
        <v>0</v>
      </c>
    </row>
    <row r="668" spans="1:16">
      <c r="A668" s="5">
        <v>2022</v>
      </c>
      <c r="B668" s="5">
        <v>9</v>
      </c>
      <c r="C668" s="2">
        <v>44831</v>
      </c>
      <c r="D668" s="1">
        <v>116308</v>
      </c>
      <c r="E668">
        <v>89963</v>
      </c>
      <c r="F668" s="1">
        <v>4.76</v>
      </c>
      <c r="G668" s="1">
        <v>54.37</v>
      </c>
      <c r="H668" s="26">
        <f>Table1[[#This Row],[Total Yield in Wh]]*0.001*0.1</f>
        <v>11.630800000000001</v>
      </c>
      <c r="I668" s="1">
        <v>42.06</v>
      </c>
      <c r="J668" s="1">
        <f>(Table1[[#This Row],[Total Yield in Wh]]-Table1[[#This Row],[Target Yield Wh]])/Table1[[#This Row],[Target Yield Wh]] * 100</f>
        <v>29.284261307426384</v>
      </c>
      <c r="K668" s="5">
        <f>SUM(Table1[[#This Row],[Total Yield in Wh]]-Table1[[#This Row],[Target Yield Wh]])</f>
        <v>26345</v>
      </c>
      <c r="L668" s="5">
        <f>Table1[[#This Row],[Total Yield in Wh]]*0.001*0.1</f>
        <v>11.630800000000001</v>
      </c>
      <c r="M668" s="5">
        <f t="shared" ca="1" si="11"/>
        <v>0</v>
      </c>
    </row>
    <row r="669" spans="1:16">
      <c r="A669" s="5">
        <v>2022</v>
      </c>
      <c r="B669" s="5">
        <v>9</v>
      </c>
      <c r="C669" s="2">
        <v>44832</v>
      </c>
      <c r="D669" s="1">
        <v>148708</v>
      </c>
      <c r="E669">
        <v>89963</v>
      </c>
      <c r="F669" s="1">
        <v>6.09</v>
      </c>
      <c r="G669" s="1">
        <v>69.52</v>
      </c>
      <c r="H669" s="26">
        <f>Table1[[#This Row],[Total Yield in Wh]]*0.001*0.1</f>
        <v>14.870800000000001</v>
      </c>
      <c r="I669" s="1">
        <v>42.06</v>
      </c>
      <c r="J669" s="1">
        <f>(Table1[[#This Row],[Total Yield in Wh]]-Table1[[#This Row],[Target Yield Wh]])/Table1[[#This Row],[Target Yield Wh]] * 100</f>
        <v>65.299067394373239</v>
      </c>
      <c r="K669" s="5">
        <f>SUM(Table1[[#This Row],[Total Yield in Wh]]-Table1[[#This Row],[Target Yield Wh]])</f>
        <v>58745</v>
      </c>
      <c r="L669" s="5">
        <f>Table1[[#This Row],[Total Yield in Wh]]*0.001*0.1</f>
        <v>14.870800000000001</v>
      </c>
      <c r="M669" s="5">
        <f t="shared" ca="1" si="11"/>
        <v>0</v>
      </c>
      <c r="O669" t="s">
        <v>30</v>
      </c>
      <c r="P669" s="9">
        <f>SUM(Table1[Cost Estimate ($)])</f>
        <v>5470.6765000000014</v>
      </c>
    </row>
    <row r="670" spans="1:16">
      <c r="A670" s="5">
        <v>2022</v>
      </c>
      <c r="B670" s="5">
        <v>9</v>
      </c>
      <c r="C670" s="2">
        <v>44833</v>
      </c>
      <c r="D670" s="1">
        <v>141438</v>
      </c>
      <c r="E670">
        <v>89963</v>
      </c>
      <c r="F670" s="1">
        <v>5.79</v>
      </c>
      <c r="G670" s="1">
        <v>66.12</v>
      </c>
      <c r="H670" s="26">
        <f>Table1[[#This Row],[Total Yield in Wh]]*0.001*0.1</f>
        <v>14.143800000000002</v>
      </c>
      <c r="I670" s="1">
        <v>42.06</v>
      </c>
      <c r="J670" s="1">
        <f>(Table1[[#This Row],[Total Yield in Wh]]-Table1[[#This Row],[Target Yield Wh]])/Table1[[#This Row],[Target Yield Wh]] * 100</f>
        <v>57.217967386592264</v>
      </c>
      <c r="K670" s="5">
        <f>SUM(Table1[[#This Row],[Total Yield in Wh]]-Table1[[#This Row],[Target Yield Wh]])</f>
        <v>51475</v>
      </c>
      <c r="L670" s="5">
        <f>Table1[[#This Row],[Total Yield in Wh]]*0.001*0.1</f>
        <v>14.143800000000002</v>
      </c>
      <c r="M670" s="5">
        <f t="shared" ca="1" si="11"/>
        <v>0</v>
      </c>
    </row>
    <row r="671" spans="1:16">
      <c r="A671" s="5">
        <v>2022</v>
      </c>
      <c r="B671" s="5">
        <v>9</v>
      </c>
      <c r="C671" s="2">
        <v>44834</v>
      </c>
      <c r="D671" s="1">
        <v>142072</v>
      </c>
      <c r="E671">
        <v>89963</v>
      </c>
      <c r="F671" s="1">
        <v>5.82</v>
      </c>
      <c r="G671" s="1">
        <v>66.42</v>
      </c>
      <c r="H671" s="26">
        <f>Table1[[#This Row],[Total Yield in Wh]]*0.001*0.1</f>
        <v>14.2072</v>
      </c>
      <c r="I671" s="1">
        <v>42.06</v>
      </c>
      <c r="J671" s="1">
        <f>(Table1[[#This Row],[Total Yield in Wh]]-Table1[[#This Row],[Target Yield Wh]])/Table1[[#This Row],[Target Yield Wh]] * 100</f>
        <v>57.922701555083755</v>
      </c>
      <c r="K671" s="5">
        <f>SUM(Table1[[#This Row],[Total Yield in Wh]]-Table1[[#This Row],[Target Yield Wh]])</f>
        <v>52109</v>
      </c>
      <c r="L671" s="5">
        <f>Table1[[#This Row],[Total Yield in Wh]]*0.001*0.1</f>
        <v>14.2072</v>
      </c>
      <c r="M671" s="5">
        <f t="shared" ca="1" si="11"/>
        <v>0</v>
      </c>
    </row>
    <row r="672" spans="1:16">
      <c r="A672" s="5"/>
      <c r="B672" s="5"/>
      <c r="C672" s="24">
        <v>44835</v>
      </c>
      <c r="D672">
        <v>141568</v>
      </c>
      <c r="E672">
        <v>0</v>
      </c>
      <c r="F672">
        <v>5.8</v>
      </c>
      <c r="G672">
        <v>66.180000000000007</v>
      </c>
      <c r="H672">
        <v>0</v>
      </c>
      <c r="I672">
        <v>-100</v>
      </c>
      <c r="J672">
        <v>0</v>
      </c>
      <c r="K672" s="5">
        <f>SUM(Table1[[#This Row],[Total Yield in Wh]]-Table1[[#This Row],[Target Yield Wh]])</f>
        <v>141568</v>
      </c>
      <c r="L672" s="5">
        <f>Table1[[#This Row],[Total Yield in Wh]]*0.001*0.1</f>
        <v>14.156800000000002</v>
      </c>
      <c r="M672" s="5">
        <f t="shared" ca="1" si="11"/>
        <v>0</v>
      </c>
    </row>
    <row r="673" spans="1:13">
      <c r="A673" s="5"/>
      <c r="B673" s="5"/>
      <c r="C673" s="24">
        <v>44836</v>
      </c>
      <c r="D673">
        <v>118428</v>
      </c>
      <c r="E673">
        <v>0</v>
      </c>
      <c r="F673">
        <v>4.8499999999999996</v>
      </c>
      <c r="G673">
        <v>55.37</v>
      </c>
      <c r="H673">
        <v>0</v>
      </c>
      <c r="I673">
        <v>-100</v>
      </c>
      <c r="J673">
        <v>0</v>
      </c>
      <c r="K673" s="5">
        <f>SUM(Table1[[#This Row],[Total Yield in Wh]]-Table1[[#This Row],[Target Yield Wh]])</f>
        <v>118428</v>
      </c>
      <c r="L673" s="5">
        <f>Table1[[#This Row],[Total Yield in Wh]]*0.001*0.1</f>
        <v>11.8428</v>
      </c>
      <c r="M673" s="5">
        <f t="shared" ca="1" si="11"/>
        <v>0</v>
      </c>
    </row>
    <row r="674" spans="1:13">
      <c r="A674" s="5"/>
      <c r="B674" s="5"/>
      <c r="C674" s="24">
        <v>44837</v>
      </c>
      <c r="D674">
        <v>142884</v>
      </c>
      <c r="E674">
        <v>0</v>
      </c>
      <c r="F674">
        <v>5.85</v>
      </c>
      <c r="G674">
        <v>66.8</v>
      </c>
      <c r="H674">
        <v>0</v>
      </c>
      <c r="I674">
        <v>-100</v>
      </c>
      <c r="J674">
        <v>0</v>
      </c>
      <c r="K674" s="5">
        <f>SUM(Table1[[#This Row],[Total Yield in Wh]]-Table1[[#This Row],[Target Yield Wh]])</f>
        <v>142884</v>
      </c>
      <c r="L674" s="5">
        <f>Table1[[#This Row],[Total Yield in Wh]]*0.001*0.1</f>
        <v>14.288400000000003</v>
      </c>
      <c r="M674" s="44">
        <f t="shared" ca="1" si="11"/>
        <v>0</v>
      </c>
    </row>
    <row r="675" spans="1:13">
      <c r="A675" s="5"/>
      <c r="B675" s="5"/>
      <c r="C675" s="24">
        <v>44838</v>
      </c>
      <c r="D675">
        <v>136374</v>
      </c>
      <c r="E675">
        <v>0</v>
      </c>
      <c r="F675">
        <v>5.58</v>
      </c>
      <c r="G675">
        <v>63.75</v>
      </c>
      <c r="H675">
        <v>0</v>
      </c>
      <c r="I675">
        <v>-100</v>
      </c>
      <c r="J675">
        <v>0</v>
      </c>
      <c r="K675" s="5">
        <f>SUM(Table1[[#This Row],[Total Yield in Wh]]-Table1[[#This Row],[Target Yield Wh]])</f>
        <v>136374</v>
      </c>
      <c r="L675" s="5">
        <f>Table1[[#This Row],[Total Yield in Wh]]*0.001*0.1</f>
        <v>13.6374</v>
      </c>
      <c r="M675" s="5">
        <f t="shared" ca="1" si="11"/>
        <v>0</v>
      </c>
    </row>
    <row r="676" spans="1:13">
      <c r="A676" s="5"/>
      <c r="B676" s="5"/>
      <c r="C676" s="24">
        <v>44839</v>
      </c>
      <c r="D676">
        <v>103536</v>
      </c>
      <c r="E676">
        <v>0</v>
      </c>
      <c r="F676">
        <v>4.24</v>
      </c>
      <c r="G676">
        <v>48.4</v>
      </c>
      <c r="H676">
        <v>0</v>
      </c>
      <c r="I676">
        <v>-100</v>
      </c>
      <c r="J676">
        <v>0</v>
      </c>
      <c r="K676" s="5">
        <f>SUM(Table1[[#This Row],[Total Yield in Wh]]-Table1[[#This Row],[Target Yield Wh]])</f>
        <v>103536</v>
      </c>
      <c r="L676" s="5">
        <f>Table1[[#This Row],[Total Yield in Wh]]*0.001*0.1</f>
        <v>10.3536</v>
      </c>
      <c r="M676" s="5">
        <f t="shared" ca="1" si="11"/>
        <v>0</v>
      </c>
    </row>
    <row r="677" spans="1:13">
      <c r="A677" s="5"/>
      <c r="B677" s="5"/>
      <c r="C677" s="24">
        <v>44840</v>
      </c>
      <c r="D677">
        <v>59990</v>
      </c>
      <c r="E677">
        <v>0</v>
      </c>
      <c r="F677">
        <v>2.46</v>
      </c>
      <c r="G677">
        <v>28.05</v>
      </c>
      <c r="H677">
        <v>0</v>
      </c>
      <c r="I677">
        <v>-100</v>
      </c>
      <c r="J677">
        <v>0</v>
      </c>
      <c r="K677" s="5">
        <f>SUM(Table1[[#This Row],[Total Yield in Wh]]-Table1[[#This Row],[Target Yield Wh]])</f>
        <v>59990</v>
      </c>
      <c r="L677" s="5">
        <f>Table1[[#This Row],[Total Yield in Wh]]*0.001*0.1</f>
        <v>5.9990000000000006</v>
      </c>
      <c r="M677" s="5">
        <f t="shared" ca="1" si="11"/>
        <v>0</v>
      </c>
    </row>
    <row r="678" spans="1:13">
      <c r="A678" s="5"/>
      <c r="B678" s="5"/>
      <c r="C678" s="24">
        <v>44841</v>
      </c>
      <c r="D678">
        <v>112822</v>
      </c>
      <c r="E678">
        <v>0</v>
      </c>
      <c r="F678">
        <v>4.62</v>
      </c>
      <c r="G678">
        <v>52.74</v>
      </c>
      <c r="H678">
        <v>0</v>
      </c>
      <c r="I678">
        <v>-100</v>
      </c>
      <c r="J678">
        <v>0</v>
      </c>
      <c r="K678" s="5">
        <f>SUM(Table1[[#This Row],[Total Yield in Wh]]-Table1[[#This Row],[Target Yield Wh]])</f>
        <v>112822</v>
      </c>
      <c r="L678" s="5">
        <f>Table1[[#This Row],[Total Yield in Wh]]*0.001*0.1</f>
        <v>11.282200000000001</v>
      </c>
      <c r="M678" s="5">
        <f t="shared" ca="1" si="11"/>
        <v>0</v>
      </c>
    </row>
    <row r="679" spans="1:13">
      <c r="A679" s="5"/>
      <c r="B679" s="5"/>
      <c r="C679" s="24">
        <v>44842</v>
      </c>
      <c r="D679">
        <v>147258</v>
      </c>
      <c r="E679">
        <v>0</v>
      </c>
      <c r="F679">
        <v>6.03</v>
      </c>
      <c r="G679">
        <v>68.84</v>
      </c>
      <c r="H679">
        <v>0</v>
      </c>
      <c r="I679">
        <v>-100</v>
      </c>
      <c r="J679">
        <v>0</v>
      </c>
      <c r="K679" s="5">
        <f>SUM(Table1[[#This Row],[Total Yield in Wh]]-Table1[[#This Row],[Target Yield Wh]])</f>
        <v>147258</v>
      </c>
      <c r="L679" s="5">
        <f>Table1[[#This Row],[Total Yield in Wh]]*0.001*0.1</f>
        <v>14.725800000000001</v>
      </c>
      <c r="M679" s="5">
        <f t="shared" ca="1" si="11"/>
        <v>0</v>
      </c>
    </row>
    <row r="680" spans="1:13">
      <c r="A680" s="5"/>
      <c r="B680" s="5"/>
      <c r="C680" s="24">
        <v>44843</v>
      </c>
      <c r="D680">
        <v>90850</v>
      </c>
      <c r="E680">
        <v>0</v>
      </c>
      <c r="F680">
        <v>3.72</v>
      </c>
      <c r="G680">
        <v>42.47</v>
      </c>
      <c r="H680">
        <v>0</v>
      </c>
      <c r="I680">
        <v>-100</v>
      </c>
      <c r="J680">
        <v>0</v>
      </c>
      <c r="K680" s="5">
        <f>SUM(Table1[[#This Row],[Total Yield in Wh]]-Table1[[#This Row],[Target Yield Wh]])</f>
        <v>90850</v>
      </c>
      <c r="L680" s="5">
        <f>Table1[[#This Row],[Total Yield in Wh]]*0.001*0.1</f>
        <v>9.0850000000000009</v>
      </c>
      <c r="M680" s="5">
        <f t="shared" ca="1" si="11"/>
        <v>0</v>
      </c>
    </row>
    <row r="681" spans="1:13">
      <c r="A681" s="5"/>
      <c r="B681" s="5"/>
      <c r="C681" s="24">
        <v>44844</v>
      </c>
      <c r="D681">
        <v>139636</v>
      </c>
      <c r="E681">
        <v>0</v>
      </c>
      <c r="F681">
        <v>5.72</v>
      </c>
      <c r="G681">
        <v>65.28</v>
      </c>
      <c r="H681">
        <v>0</v>
      </c>
      <c r="I681">
        <v>-100</v>
      </c>
      <c r="J681">
        <v>0</v>
      </c>
      <c r="K681" s="5">
        <f>SUM(Table1[[#This Row],[Total Yield in Wh]]-Table1[[#This Row],[Target Yield Wh]])</f>
        <v>139636</v>
      </c>
      <c r="L681" s="5">
        <f>Table1[[#This Row],[Total Yield in Wh]]*0.001*0.1</f>
        <v>13.9636</v>
      </c>
      <c r="M681" s="5">
        <f t="shared" ca="1" si="11"/>
        <v>0</v>
      </c>
    </row>
    <row r="682" spans="1:13">
      <c r="A682" s="5"/>
      <c r="B682" s="5"/>
      <c r="C682" s="24">
        <v>44845</v>
      </c>
      <c r="D682">
        <v>76218</v>
      </c>
      <c r="E682">
        <v>0</v>
      </c>
      <c r="F682">
        <v>3.12</v>
      </c>
      <c r="G682">
        <v>35.630000000000003</v>
      </c>
      <c r="H682">
        <v>0</v>
      </c>
      <c r="I682">
        <v>-100</v>
      </c>
      <c r="J682">
        <v>0</v>
      </c>
      <c r="K682" s="5">
        <f>SUM(Table1[[#This Row],[Total Yield in Wh]]-Table1[[#This Row],[Target Yield Wh]])</f>
        <v>76218</v>
      </c>
      <c r="L682" s="5">
        <f>Table1[[#This Row],[Total Yield in Wh]]*0.001*0.1</f>
        <v>7.6218000000000004</v>
      </c>
      <c r="M682" s="5">
        <f t="shared" ca="1" si="11"/>
        <v>0</v>
      </c>
    </row>
    <row r="683" spans="1:13">
      <c r="A683" s="5"/>
      <c r="B683" s="5"/>
      <c r="C683" s="24">
        <v>44846</v>
      </c>
      <c r="D683">
        <v>62574</v>
      </c>
      <c r="E683">
        <v>0</v>
      </c>
      <c r="F683">
        <v>2.56</v>
      </c>
      <c r="G683">
        <v>29.25</v>
      </c>
      <c r="H683">
        <v>0</v>
      </c>
      <c r="I683">
        <v>-100</v>
      </c>
      <c r="J683">
        <v>0</v>
      </c>
      <c r="K683" s="5">
        <f>SUM(Table1[[#This Row],[Total Yield in Wh]]-Table1[[#This Row],[Target Yield Wh]])</f>
        <v>62574</v>
      </c>
      <c r="L683" s="5">
        <f>Table1[[#This Row],[Total Yield in Wh]]*0.001*0.1</f>
        <v>6.2574000000000005</v>
      </c>
      <c r="M683" s="5">
        <f t="shared" ca="1" si="11"/>
        <v>0</v>
      </c>
    </row>
    <row r="684" spans="1:13">
      <c r="A684" s="5"/>
      <c r="B684" s="5"/>
      <c r="C684" s="24">
        <v>44847</v>
      </c>
      <c r="D684">
        <v>45448</v>
      </c>
      <c r="E684">
        <v>0</v>
      </c>
      <c r="F684">
        <v>1.86</v>
      </c>
      <c r="G684">
        <v>21.25</v>
      </c>
      <c r="H684">
        <v>0</v>
      </c>
      <c r="I684">
        <v>-100</v>
      </c>
      <c r="J684">
        <v>0</v>
      </c>
      <c r="K684" s="5">
        <f>SUM(Table1[[#This Row],[Total Yield in Wh]]-Table1[[#This Row],[Target Yield Wh]])</f>
        <v>45448</v>
      </c>
      <c r="L684" s="5">
        <f>Table1[[#This Row],[Total Yield in Wh]]*0.001*0.1</f>
        <v>4.5448000000000004</v>
      </c>
      <c r="M684" s="5">
        <f t="shared" ca="1" si="11"/>
        <v>0</v>
      </c>
    </row>
    <row r="685" spans="1:13">
      <c r="A685" s="5"/>
      <c r="B685" s="5"/>
      <c r="C685" s="24">
        <v>44848</v>
      </c>
      <c r="D685">
        <v>45596</v>
      </c>
      <c r="E685">
        <v>0</v>
      </c>
      <c r="F685">
        <v>1.87</v>
      </c>
      <c r="G685">
        <v>21.32</v>
      </c>
      <c r="H685">
        <v>0</v>
      </c>
      <c r="I685">
        <v>-100</v>
      </c>
      <c r="J685">
        <v>0</v>
      </c>
      <c r="K685" s="5">
        <f>SUM(Table1[[#This Row],[Total Yield in Wh]]-Table1[[#This Row],[Target Yield Wh]])</f>
        <v>45596</v>
      </c>
      <c r="L685" s="5">
        <f>Table1[[#This Row],[Total Yield in Wh]]*0.001*0.1</f>
        <v>4.5596000000000005</v>
      </c>
      <c r="M685" s="5">
        <f t="shared" ca="1" si="11"/>
        <v>0</v>
      </c>
    </row>
    <row r="686" spans="1:13">
      <c r="A686" s="5"/>
      <c r="B686" s="5"/>
      <c r="C686" s="24">
        <v>44849</v>
      </c>
      <c r="D686">
        <v>140508</v>
      </c>
      <c r="E686">
        <v>0</v>
      </c>
      <c r="F686">
        <v>5.75</v>
      </c>
      <c r="G686">
        <v>65.69</v>
      </c>
      <c r="H686">
        <v>0</v>
      </c>
      <c r="I686">
        <v>-100</v>
      </c>
      <c r="J686">
        <v>0</v>
      </c>
      <c r="K686" s="5">
        <f>SUM(Table1[[#This Row],[Total Yield in Wh]]-Table1[[#This Row],[Target Yield Wh]])</f>
        <v>140508</v>
      </c>
      <c r="L686" s="5">
        <f>Table1[[#This Row],[Total Yield in Wh]]*0.001*0.1</f>
        <v>14.050800000000002</v>
      </c>
      <c r="M686" s="5">
        <f t="shared" ca="1" si="11"/>
        <v>0</v>
      </c>
    </row>
    <row r="687" spans="1:13">
      <c r="A687" s="5"/>
      <c r="B687" s="5"/>
      <c r="C687" s="24">
        <v>44850</v>
      </c>
      <c r="D687">
        <v>18324</v>
      </c>
      <c r="E687">
        <v>0</v>
      </c>
      <c r="F687">
        <v>0.75</v>
      </c>
      <c r="G687">
        <v>8.57</v>
      </c>
      <c r="H687">
        <v>0</v>
      </c>
      <c r="I687">
        <v>-100</v>
      </c>
      <c r="J687">
        <v>0</v>
      </c>
      <c r="K687" s="5">
        <f>SUM(Table1[[#This Row],[Total Yield in Wh]]-Table1[[#This Row],[Target Yield Wh]])</f>
        <v>18324</v>
      </c>
      <c r="L687" s="5">
        <f>Table1[[#This Row],[Total Yield in Wh]]*0.001*0.1</f>
        <v>1.8324000000000003</v>
      </c>
      <c r="M687" s="5">
        <f t="shared" ca="1" si="11"/>
        <v>0</v>
      </c>
    </row>
    <row r="688" spans="1:13">
      <c r="A688" s="5"/>
      <c r="B688" s="5"/>
      <c r="C688" s="24">
        <v>44851</v>
      </c>
      <c r="D688">
        <v>38468</v>
      </c>
      <c r="E688">
        <v>0</v>
      </c>
      <c r="F688">
        <v>1.58</v>
      </c>
      <c r="G688">
        <v>17.98</v>
      </c>
      <c r="H688">
        <v>0</v>
      </c>
      <c r="I688">
        <v>-100</v>
      </c>
      <c r="J688">
        <v>0</v>
      </c>
      <c r="K688" s="5">
        <f>SUM(Table1[[#This Row],[Total Yield in Wh]]-Table1[[#This Row],[Target Yield Wh]])</f>
        <v>38468</v>
      </c>
      <c r="L688" s="5">
        <f>Table1[[#This Row],[Total Yield in Wh]]*0.001*0.1</f>
        <v>3.8468000000000004</v>
      </c>
      <c r="M688" s="5">
        <f t="shared" ca="1" si="11"/>
        <v>0</v>
      </c>
    </row>
    <row r="689" spans="1:13">
      <c r="A689" s="5"/>
      <c r="B689" s="5"/>
      <c r="C689" s="24">
        <v>44852</v>
      </c>
      <c r="D689">
        <v>144160</v>
      </c>
      <c r="E689">
        <v>0</v>
      </c>
      <c r="F689">
        <v>5.9</v>
      </c>
      <c r="G689">
        <v>67.39</v>
      </c>
      <c r="H689">
        <v>0</v>
      </c>
      <c r="I689">
        <v>-100</v>
      </c>
      <c r="J689">
        <v>0</v>
      </c>
      <c r="K689" s="5">
        <f>SUM(Table1[[#This Row],[Total Yield in Wh]]-Table1[[#This Row],[Target Yield Wh]])</f>
        <v>144160</v>
      </c>
      <c r="L689" s="5">
        <f>Table1[[#This Row],[Total Yield in Wh]]*0.001*0.1</f>
        <v>14.416</v>
      </c>
      <c r="M689" s="5">
        <f t="shared" ca="1" si="11"/>
        <v>0</v>
      </c>
    </row>
    <row r="690" spans="1:13">
      <c r="A690" s="5"/>
      <c r="B690" s="5"/>
      <c r="C690" s="24">
        <v>44853</v>
      </c>
      <c r="D690">
        <v>133532</v>
      </c>
      <c r="E690">
        <v>0</v>
      </c>
      <c r="F690">
        <v>5.47</v>
      </c>
      <c r="G690">
        <v>62.43</v>
      </c>
      <c r="H690">
        <v>0</v>
      </c>
      <c r="I690">
        <v>-100</v>
      </c>
      <c r="J690">
        <v>0</v>
      </c>
      <c r="K690" s="5">
        <f>SUM(Table1[[#This Row],[Total Yield in Wh]]-Table1[[#This Row],[Target Yield Wh]])</f>
        <v>133532</v>
      </c>
      <c r="L690" s="5">
        <f>Table1[[#This Row],[Total Yield in Wh]]*0.001*0.1</f>
        <v>13.353200000000001</v>
      </c>
      <c r="M690" s="5">
        <f t="shared" ca="1" si="11"/>
        <v>0</v>
      </c>
    </row>
    <row r="691" spans="1:13">
      <c r="A691" s="5"/>
      <c r="B691" s="5"/>
      <c r="C691" s="24">
        <v>44854</v>
      </c>
      <c r="D691">
        <v>120268</v>
      </c>
      <c r="E691">
        <v>0</v>
      </c>
      <c r="F691">
        <v>4.92</v>
      </c>
      <c r="G691">
        <v>56.23</v>
      </c>
      <c r="H691">
        <v>0</v>
      </c>
      <c r="I691">
        <v>-100</v>
      </c>
      <c r="J691">
        <v>0</v>
      </c>
      <c r="K691" s="5">
        <f>SUM(Table1[[#This Row],[Total Yield in Wh]]-Table1[[#This Row],[Target Yield Wh]])</f>
        <v>120268</v>
      </c>
      <c r="L691" s="5">
        <f>Table1[[#This Row],[Total Yield in Wh]]*0.001*0.1</f>
        <v>12.026800000000001</v>
      </c>
      <c r="M691" s="5">
        <f t="shared" ca="1" si="11"/>
        <v>0</v>
      </c>
    </row>
    <row r="692" spans="1:13">
      <c r="A692" s="5"/>
      <c r="B692" s="5"/>
      <c r="C692" s="24">
        <v>44855</v>
      </c>
      <c r="D692">
        <v>133272</v>
      </c>
      <c r="E692">
        <v>0</v>
      </c>
      <c r="F692">
        <v>5.46</v>
      </c>
      <c r="G692">
        <v>62.3</v>
      </c>
      <c r="H692">
        <v>0</v>
      </c>
      <c r="I692">
        <v>-100</v>
      </c>
      <c r="J692">
        <v>0</v>
      </c>
      <c r="K692" s="5">
        <f>SUM(Table1[[#This Row],[Total Yield in Wh]]-Table1[[#This Row],[Target Yield Wh]])</f>
        <v>133272</v>
      </c>
      <c r="L692" s="5">
        <f>Table1[[#This Row],[Total Yield in Wh]]*0.001*0.1</f>
        <v>13.327199999999999</v>
      </c>
      <c r="M692" s="5">
        <f t="shared" ca="1" si="11"/>
        <v>0</v>
      </c>
    </row>
    <row r="693" spans="1:13">
      <c r="A693" s="5"/>
      <c r="B693" s="5"/>
      <c r="C693" s="24">
        <v>44856</v>
      </c>
      <c r="D693">
        <v>134720</v>
      </c>
      <c r="E693">
        <v>0</v>
      </c>
      <c r="F693">
        <v>5.52</v>
      </c>
      <c r="G693">
        <v>62.98</v>
      </c>
      <c r="H693">
        <v>0</v>
      </c>
      <c r="I693">
        <v>-100</v>
      </c>
      <c r="J693">
        <v>0</v>
      </c>
      <c r="K693" s="5">
        <f>SUM(Table1[[#This Row],[Total Yield in Wh]]-Table1[[#This Row],[Target Yield Wh]])</f>
        <v>134720</v>
      </c>
      <c r="L693" s="5">
        <f>Table1[[#This Row],[Total Yield in Wh]]*0.001*0.1</f>
        <v>13.472000000000001</v>
      </c>
      <c r="M693" s="5">
        <f t="shared" ca="1" si="11"/>
        <v>0</v>
      </c>
    </row>
    <row r="694" spans="1:13">
      <c r="A694" s="5"/>
      <c r="B694" s="5"/>
      <c r="C694" s="24">
        <v>44857</v>
      </c>
      <c r="D694">
        <v>111596</v>
      </c>
      <c r="E694">
        <v>0</v>
      </c>
      <c r="F694">
        <v>4.57</v>
      </c>
      <c r="G694">
        <v>52.17</v>
      </c>
      <c r="H694">
        <v>0</v>
      </c>
      <c r="I694">
        <v>-100</v>
      </c>
      <c r="J694">
        <v>0</v>
      </c>
      <c r="K694" s="5">
        <f>SUM(Table1[[#This Row],[Total Yield in Wh]]-Table1[[#This Row],[Target Yield Wh]])</f>
        <v>111596</v>
      </c>
      <c r="L694" s="5">
        <f>Table1[[#This Row],[Total Yield in Wh]]*0.001*0.1</f>
        <v>11.159600000000001</v>
      </c>
      <c r="M694" s="5">
        <f t="shared" ca="1" si="11"/>
        <v>0</v>
      </c>
    </row>
    <row r="695" spans="1:13">
      <c r="A695" s="5"/>
      <c r="B695" s="5"/>
      <c r="C695" s="24">
        <v>44858</v>
      </c>
      <c r="D695">
        <v>48794</v>
      </c>
      <c r="E695">
        <v>0</v>
      </c>
      <c r="F695">
        <v>2</v>
      </c>
      <c r="G695">
        <v>22.81</v>
      </c>
      <c r="H695">
        <v>0</v>
      </c>
      <c r="I695">
        <v>-100</v>
      </c>
      <c r="J695">
        <v>0</v>
      </c>
      <c r="K695" s="5">
        <f>SUM(Table1[[#This Row],[Total Yield in Wh]]-Table1[[#This Row],[Target Yield Wh]])</f>
        <v>48794</v>
      </c>
      <c r="L695" s="5">
        <f>Table1[[#This Row],[Total Yield in Wh]]*0.001*0.1</f>
        <v>4.8794000000000004</v>
      </c>
      <c r="M695" s="5">
        <f t="shared" ca="1" si="11"/>
        <v>0</v>
      </c>
    </row>
    <row r="696" spans="1:13">
      <c r="A696" s="5"/>
      <c r="B696" s="5"/>
      <c r="C696" s="24">
        <v>44859</v>
      </c>
      <c r="D696">
        <v>12846</v>
      </c>
      <c r="E696">
        <v>0</v>
      </c>
      <c r="F696">
        <v>0.53</v>
      </c>
      <c r="G696">
        <v>6.01</v>
      </c>
      <c r="H696">
        <v>0</v>
      </c>
      <c r="I696">
        <v>-100</v>
      </c>
      <c r="J696">
        <v>0</v>
      </c>
      <c r="K696" s="5">
        <f>SUM(Table1[[#This Row],[Total Yield in Wh]]-Table1[[#This Row],[Target Yield Wh]])</f>
        <v>12846</v>
      </c>
      <c r="L696" s="5">
        <f>Table1[[#This Row],[Total Yield in Wh]]*0.001*0.1</f>
        <v>1.2846000000000002</v>
      </c>
      <c r="M696" s="5">
        <f t="shared" ca="1" si="11"/>
        <v>0</v>
      </c>
    </row>
    <row r="697" spans="1:13">
      <c r="A697" s="5"/>
      <c r="B697" s="5"/>
      <c r="C697" s="24">
        <v>44860</v>
      </c>
      <c r="D697">
        <v>136838</v>
      </c>
      <c r="E697">
        <v>0</v>
      </c>
      <c r="F697">
        <v>5.6</v>
      </c>
      <c r="G697">
        <v>63.97</v>
      </c>
      <c r="H697">
        <v>0</v>
      </c>
      <c r="I697">
        <v>-100</v>
      </c>
      <c r="J697">
        <v>0</v>
      </c>
      <c r="K697" s="5">
        <f>SUM(Table1[[#This Row],[Total Yield in Wh]]-Table1[[#This Row],[Target Yield Wh]])</f>
        <v>136838</v>
      </c>
      <c r="L697" s="5">
        <f>Table1[[#This Row],[Total Yield in Wh]]*0.001*0.1</f>
        <v>13.6838</v>
      </c>
      <c r="M697" s="5">
        <f t="shared" ca="1" si="11"/>
        <v>0</v>
      </c>
    </row>
    <row r="698" spans="1:13">
      <c r="A698" s="5"/>
      <c r="B698" s="5"/>
      <c r="C698" s="24">
        <v>44861</v>
      </c>
      <c r="D698">
        <v>106386</v>
      </c>
      <c r="E698">
        <v>0</v>
      </c>
      <c r="F698">
        <v>4.3600000000000003</v>
      </c>
      <c r="G698">
        <v>49.74</v>
      </c>
      <c r="H698">
        <v>0</v>
      </c>
      <c r="I698">
        <v>-100</v>
      </c>
      <c r="J698">
        <v>0</v>
      </c>
      <c r="K698" s="5">
        <f>SUM(Table1[[#This Row],[Total Yield in Wh]]-Table1[[#This Row],[Target Yield Wh]])</f>
        <v>106386</v>
      </c>
      <c r="L698" s="5">
        <f>Table1[[#This Row],[Total Yield in Wh]]*0.001*0.1</f>
        <v>10.6386</v>
      </c>
      <c r="M698" s="5">
        <f t="shared" ca="1" si="11"/>
        <v>0</v>
      </c>
    </row>
    <row r="699" spans="1:13">
      <c r="A699" s="5"/>
      <c r="B699" s="5"/>
      <c r="C699" s="24">
        <v>44862</v>
      </c>
      <c r="D699">
        <v>135504</v>
      </c>
      <c r="E699">
        <v>0</v>
      </c>
      <c r="F699">
        <v>5.55</v>
      </c>
      <c r="G699">
        <v>63.35</v>
      </c>
      <c r="H699">
        <v>0</v>
      </c>
      <c r="I699">
        <v>-100</v>
      </c>
      <c r="J699">
        <v>0</v>
      </c>
      <c r="K699" s="5">
        <f>SUM(Table1[[#This Row],[Total Yield in Wh]]-Table1[[#This Row],[Target Yield Wh]])</f>
        <v>135504</v>
      </c>
      <c r="L699" s="5">
        <f>Table1[[#This Row],[Total Yield in Wh]]*0.001*0.1</f>
        <v>13.5504</v>
      </c>
      <c r="M699" s="5">
        <f t="shared" ca="1" si="11"/>
        <v>0</v>
      </c>
    </row>
    <row r="700" spans="1:13">
      <c r="A700" s="5"/>
      <c r="B700" s="5"/>
      <c r="C700" s="24">
        <v>44863</v>
      </c>
      <c r="D700">
        <v>137234</v>
      </c>
      <c r="E700">
        <v>0</v>
      </c>
      <c r="F700">
        <v>5.62</v>
      </c>
      <c r="G700">
        <v>64.16</v>
      </c>
      <c r="H700">
        <v>0</v>
      </c>
      <c r="I700">
        <v>-100</v>
      </c>
      <c r="J700">
        <v>0</v>
      </c>
      <c r="K700" s="5">
        <f>SUM(Table1[[#This Row],[Total Yield in Wh]]-Table1[[#This Row],[Target Yield Wh]])</f>
        <v>137234</v>
      </c>
      <c r="L700" s="5">
        <f>Table1[[#This Row],[Total Yield in Wh]]*0.001*0.1</f>
        <v>13.723400000000002</v>
      </c>
      <c r="M700" s="5">
        <f t="shared" ca="1" si="11"/>
        <v>0</v>
      </c>
    </row>
    <row r="701" spans="1:13">
      <c r="A701" s="5"/>
      <c r="B701" s="5"/>
      <c r="C701" s="24">
        <v>44864</v>
      </c>
      <c r="D701">
        <v>71502</v>
      </c>
      <c r="E701">
        <v>0</v>
      </c>
      <c r="F701">
        <v>2.93</v>
      </c>
      <c r="G701">
        <v>33.43</v>
      </c>
      <c r="H701">
        <v>0</v>
      </c>
      <c r="I701">
        <v>-100</v>
      </c>
      <c r="J701">
        <v>0</v>
      </c>
      <c r="K701" s="5">
        <f>SUM(Table1[[#This Row],[Total Yield in Wh]]-Table1[[#This Row],[Target Yield Wh]])</f>
        <v>71502</v>
      </c>
      <c r="L701" s="5">
        <f>Table1[[#This Row],[Total Yield in Wh]]*0.001*0.1</f>
        <v>7.1501999999999999</v>
      </c>
      <c r="M701" s="5">
        <f t="shared" ca="1" si="11"/>
        <v>0</v>
      </c>
    </row>
    <row r="702" spans="1:13">
      <c r="A702" s="5"/>
      <c r="B702" s="5"/>
      <c r="C702" s="24">
        <v>44865</v>
      </c>
      <c r="D702">
        <v>123890</v>
      </c>
      <c r="E702">
        <v>0</v>
      </c>
      <c r="F702">
        <v>5.07</v>
      </c>
      <c r="G702">
        <v>57.92</v>
      </c>
      <c r="H702">
        <v>0</v>
      </c>
      <c r="I702">
        <v>-100</v>
      </c>
      <c r="J702">
        <v>0</v>
      </c>
      <c r="K702" s="5">
        <f>SUM(Table1[[#This Row],[Total Yield in Wh]]-Table1[[#This Row],[Target Yield Wh]])</f>
        <v>123890</v>
      </c>
      <c r="L702" s="5">
        <f>Table1[[#This Row],[Total Yield in Wh]]*0.001*0.1</f>
        <v>12.389000000000001</v>
      </c>
      <c r="M702" s="5">
        <f t="shared" ca="1" si="11"/>
        <v>0</v>
      </c>
    </row>
    <row r="703" spans="1:13">
      <c r="A703" s="5"/>
      <c r="B703" s="5"/>
      <c r="C703" s="24">
        <v>44866</v>
      </c>
      <c r="D703">
        <v>134066</v>
      </c>
      <c r="E703">
        <v>0</v>
      </c>
      <c r="F703">
        <v>5.49</v>
      </c>
      <c r="G703">
        <v>62.68</v>
      </c>
      <c r="H703">
        <v>0</v>
      </c>
      <c r="I703">
        <v>-100</v>
      </c>
      <c r="J703">
        <v>0</v>
      </c>
      <c r="K703" s="5">
        <f>SUM(Table1[[#This Row],[Total Yield in Wh]]-Table1[[#This Row],[Target Yield Wh]])</f>
        <v>134066</v>
      </c>
      <c r="L703" s="5">
        <f>Table1[[#This Row],[Total Yield in Wh]]*0.001*0.1</f>
        <v>13.406600000000001</v>
      </c>
      <c r="M703" s="5">
        <f t="shared" ca="1" si="11"/>
        <v>0</v>
      </c>
    </row>
    <row r="704" spans="1:13">
      <c r="A704" s="5"/>
      <c r="B704" s="5"/>
      <c r="C704" s="24">
        <v>44867</v>
      </c>
      <c r="D704">
        <v>133092</v>
      </c>
      <c r="E704">
        <v>0</v>
      </c>
      <c r="F704">
        <v>5.45</v>
      </c>
      <c r="G704">
        <v>62.22</v>
      </c>
      <c r="H704">
        <v>0</v>
      </c>
      <c r="I704">
        <v>-100</v>
      </c>
      <c r="J704">
        <v>0</v>
      </c>
      <c r="K704" s="5">
        <f>SUM(Table1[[#This Row],[Total Yield in Wh]]-Table1[[#This Row],[Target Yield Wh]])</f>
        <v>133092</v>
      </c>
      <c r="L704" s="5">
        <f>Table1[[#This Row],[Total Yield in Wh]]*0.001*0.1</f>
        <v>13.309200000000002</v>
      </c>
      <c r="M704" s="5">
        <f t="shared" ca="1" si="11"/>
        <v>0</v>
      </c>
    </row>
    <row r="705" spans="1:13">
      <c r="A705" s="5"/>
      <c r="B705" s="5"/>
      <c r="C705" s="24">
        <v>44868</v>
      </c>
      <c r="D705">
        <v>104824</v>
      </c>
      <c r="E705">
        <v>0</v>
      </c>
      <c r="F705">
        <v>4.29</v>
      </c>
      <c r="G705">
        <v>49.01</v>
      </c>
      <c r="H705">
        <v>0</v>
      </c>
      <c r="I705">
        <v>-100</v>
      </c>
      <c r="J705">
        <v>0</v>
      </c>
      <c r="K705" s="5">
        <f>SUM(Table1[[#This Row],[Total Yield in Wh]]-Table1[[#This Row],[Target Yield Wh]])</f>
        <v>104824</v>
      </c>
      <c r="L705" s="5">
        <f>Table1[[#This Row],[Total Yield in Wh]]*0.001*0.1</f>
        <v>10.4824</v>
      </c>
      <c r="M705" s="5">
        <f t="shared" ca="1" si="11"/>
        <v>0</v>
      </c>
    </row>
    <row r="706" spans="1:13">
      <c r="A706" s="5"/>
      <c r="B706" s="5"/>
      <c r="C706" s="24">
        <v>44869</v>
      </c>
      <c r="D706">
        <v>6426</v>
      </c>
      <c r="E706">
        <v>0</v>
      </c>
      <c r="F706">
        <v>0.26</v>
      </c>
      <c r="G706">
        <v>3</v>
      </c>
      <c r="H706">
        <v>0</v>
      </c>
      <c r="I706">
        <v>-100</v>
      </c>
      <c r="J706">
        <v>0</v>
      </c>
      <c r="K706" s="5">
        <f>SUM(Table1[[#This Row],[Total Yield in Wh]]-Table1[[#This Row],[Target Yield Wh]])</f>
        <v>6426</v>
      </c>
      <c r="L706" s="5">
        <f>Table1[[#This Row],[Total Yield in Wh]]*0.001*0.1</f>
        <v>0.64260000000000006</v>
      </c>
      <c r="M706" s="5">
        <f t="shared" ca="1" si="11"/>
        <v>0</v>
      </c>
    </row>
    <row r="707" spans="1:13">
      <c r="A707" s="5"/>
      <c r="B707" s="5"/>
      <c r="C707" s="24">
        <v>44870</v>
      </c>
      <c r="D707">
        <v>8126</v>
      </c>
      <c r="E707">
        <v>0</v>
      </c>
      <c r="F707">
        <v>0.33</v>
      </c>
      <c r="G707">
        <v>3.8</v>
      </c>
      <c r="H707">
        <v>0</v>
      </c>
      <c r="I707">
        <v>-100</v>
      </c>
      <c r="J707">
        <v>0</v>
      </c>
      <c r="K707" s="5">
        <f>SUM(Table1[[#This Row],[Total Yield in Wh]]-Table1[[#This Row],[Target Yield Wh]])</f>
        <v>8126</v>
      </c>
      <c r="L707" s="5">
        <f>Table1[[#This Row],[Total Yield in Wh]]*0.001*0.1</f>
        <v>0.81259999999999999</v>
      </c>
      <c r="M707" s="5">
        <f t="shared" ca="1" si="11"/>
        <v>0</v>
      </c>
    </row>
    <row r="708" spans="1:13">
      <c r="A708" s="5"/>
      <c r="B708" s="5"/>
      <c r="C708" s="24">
        <v>44871</v>
      </c>
      <c r="D708">
        <v>74976</v>
      </c>
      <c r="E708">
        <v>0</v>
      </c>
      <c r="F708">
        <v>3.07</v>
      </c>
      <c r="G708">
        <v>35.049999999999997</v>
      </c>
      <c r="H708">
        <v>0</v>
      </c>
      <c r="I708">
        <v>-100</v>
      </c>
      <c r="J708">
        <v>0</v>
      </c>
      <c r="K708" s="5">
        <f>SUM(Table1[[#This Row],[Total Yield in Wh]]-Table1[[#This Row],[Target Yield Wh]])</f>
        <v>74976</v>
      </c>
      <c r="L708" s="5">
        <f>Table1[[#This Row],[Total Yield in Wh]]*0.001*0.1</f>
        <v>7.4976000000000003</v>
      </c>
      <c r="M708" s="5">
        <f t="shared" ca="1" si="11"/>
        <v>0</v>
      </c>
    </row>
    <row r="709" spans="1:13">
      <c r="A709" s="5"/>
      <c r="B709" s="5"/>
      <c r="C709" s="24">
        <v>44872</v>
      </c>
      <c r="D709">
        <v>125248</v>
      </c>
      <c r="E709">
        <v>0</v>
      </c>
      <c r="F709">
        <v>5.13</v>
      </c>
      <c r="G709">
        <v>58.55</v>
      </c>
      <c r="H709">
        <v>0</v>
      </c>
      <c r="I709">
        <v>-100</v>
      </c>
      <c r="J709">
        <v>0</v>
      </c>
      <c r="K709" s="5">
        <f>SUM(Table1[[#This Row],[Total Yield in Wh]]-Table1[[#This Row],[Target Yield Wh]])</f>
        <v>125248</v>
      </c>
      <c r="L709" s="5">
        <f>Table1[[#This Row],[Total Yield in Wh]]*0.001*0.1</f>
        <v>12.524800000000001</v>
      </c>
      <c r="M709" s="5">
        <f t="shared" ca="1" si="11"/>
        <v>0</v>
      </c>
    </row>
    <row r="710" spans="1:13">
      <c r="A710" s="5"/>
      <c r="B710" s="5"/>
      <c r="C710" s="24">
        <v>44873</v>
      </c>
      <c r="D710">
        <v>118600</v>
      </c>
      <c r="E710">
        <v>0</v>
      </c>
      <c r="F710">
        <v>4.8600000000000003</v>
      </c>
      <c r="G710">
        <v>55.45</v>
      </c>
      <c r="H710">
        <v>0</v>
      </c>
      <c r="I710">
        <v>-100</v>
      </c>
      <c r="J710">
        <v>0</v>
      </c>
      <c r="K710" s="5">
        <f>SUM(Table1[[#This Row],[Total Yield in Wh]]-Table1[[#This Row],[Target Yield Wh]])</f>
        <v>118600</v>
      </c>
      <c r="L710" s="5">
        <f>Table1[[#This Row],[Total Yield in Wh]]*0.001*0.1</f>
        <v>11.860000000000001</v>
      </c>
      <c r="M710" s="5">
        <f t="shared" ca="1" si="11"/>
        <v>0</v>
      </c>
    </row>
    <row r="711" spans="1:13">
      <c r="A711" s="5"/>
      <c r="B711" s="5"/>
      <c r="C711" s="24">
        <v>44874</v>
      </c>
      <c r="D711">
        <v>52980</v>
      </c>
      <c r="E711">
        <v>0</v>
      </c>
      <c r="F711">
        <v>2.17</v>
      </c>
      <c r="G711">
        <v>24.77</v>
      </c>
      <c r="H711">
        <v>0</v>
      </c>
      <c r="I711">
        <v>-100</v>
      </c>
      <c r="J711">
        <v>0</v>
      </c>
      <c r="K711" s="5">
        <f>SUM(Table1[[#This Row],[Total Yield in Wh]]-Table1[[#This Row],[Target Yield Wh]])</f>
        <v>52980</v>
      </c>
      <c r="L711" s="5">
        <f>Table1[[#This Row],[Total Yield in Wh]]*0.001*0.1</f>
        <v>5.2980000000000009</v>
      </c>
      <c r="M711" s="5">
        <f t="shared" ca="1" si="11"/>
        <v>0</v>
      </c>
    </row>
    <row r="712" spans="1:13">
      <c r="A712" s="5"/>
      <c r="B712" s="5"/>
      <c r="C712" s="24">
        <v>44875</v>
      </c>
      <c r="D712">
        <v>53218</v>
      </c>
      <c r="E712">
        <v>0</v>
      </c>
      <c r="F712">
        <v>2.1800000000000002</v>
      </c>
      <c r="G712">
        <v>24.88</v>
      </c>
      <c r="H712">
        <v>0</v>
      </c>
      <c r="I712">
        <v>-100</v>
      </c>
      <c r="J712">
        <v>0</v>
      </c>
      <c r="K712" s="5">
        <f>SUM(Table1[[#This Row],[Total Yield in Wh]]-Table1[[#This Row],[Target Yield Wh]])</f>
        <v>53218</v>
      </c>
      <c r="L712" s="5">
        <f>Table1[[#This Row],[Total Yield in Wh]]*0.001*0.1</f>
        <v>5.3218000000000005</v>
      </c>
      <c r="M712" s="5">
        <f t="shared" ca="1" si="11"/>
        <v>0</v>
      </c>
    </row>
    <row r="713" spans="1:13">
      <c r="A713" s="5"/>
      <c r="B713" s="5"/>
      <c r="C713" s="24">
        <v>44876</v>
      </c>
      <c r="D713">
        <v>64682</v>
      </c>
      <c r="E713">
        <v>0</v>
      </c>
      <c r="F713">
        <v>2.65</v>
      </c>
      <c r="G713">
        <v>30.24</v>
      </c>
      <c r="H713">
        <v>0</v>
      </c>
      <c r="I713">
        <v>-100</v>
      </c>
      <c r="J713">
        <v>0</v>
      </c>
      <c r="K713" s="5">
        <f>SUM(Table1[[#This Row],[Total Yield in Wh]]-Table1[[#This Row],[Target Yield Wh]])</f>
        <v>64682</v>
      </c>
      <c r="L713" s="5">
        <f>Table1[[#This Row],[Total Yield in Wh]]*0.001*0.1</f>
        <v>6.4682000000000004</v>
      </c>
      <c r="M713" s="5">
        <f t="shared" ca="1" si="11"/>
        <v>0</v>
      </c>
    </row>
    <row r="714" spans="1:13">
      <c r="A714" s="5"/>
      <c r="B714" s="5"/>
      <c r="C714" s="24">
        <v>44877</v>
      </c>
      <c r="D714">
        <v>25504</v>
      </c>
      <c r="E714">
        <v>0</v>
      </c>
      <c r="F714">
        <v>1.04</v>
      </c>
      <c r="G714">
        <v>11.92</v>
      </c>
      <c r="H714">
        <v>0</v>
      </c>
      <c r="I714">
        <v>-100</v>
      </c>
      <c r="J714">
        <v>0</v>
      </c>
      <c r="K714" s="5">
        <f>SUM(Table1[[#This Row],[Total Yield in Wh]]-Table1[[#This Row],[Target Yield Wh]])</f>
        <v>25504</v>
      </c>
      <c r="L714" s="5">
        <f>Table1[[#This Row],[Total Yield in Wh]]*0.001*0.1</f>
        <v>2.5504000000000002</v>
      </c>
      <c r="M714" s="5">
        <f t="shared" ca="1" si="11"/>
        <v>0</v>
      </c>
    </row>
    <row r="715" spans="1:13">
      <c r="A715" s="5"/>
      <c r="B715" s="5"/>
      <c r="C715" s="24">
        <v>44878</v>
      </c>
      <c r="D715">
        <v>70088</v>
      </c>
      <c r="E715">
        <v>0</v>
      </c>
      <c r="F715">
        <v>2.87</v>
      </c>
      <c r="G715">
        <v>32.770000000000003</v>
      </c>
      <c r="H715">
        <v>0</v>
      </c>
      <c r="I715">
        <v>-100</v>
      </c>
      <c r="J715">
        <v>0</v>
      </c>
      <c r="K715" s="5">
        <f>SUM(Table1[[#This Row],[Total Yield in Wh]]-Table1[[#This Row],[Target Yield Wh]])</f>
        <v>70088</v>
      </c>
      <c r="L715" s="5">
        <f>Table1[[#This Row],[Total Yield in Wh]]*0.001*0.1</f>
        <v>7.0088000000000008</v>
      </c>
      <c r="M715" s="5">
        <f t="shared" ca="1" si="11"/>
        <v>0</v>
      </c>
    </row>
    <row r="716" spans="1:13">
      <c r="A716" s="5"/>
      <c r="B716" s="5"/>
      <c r="C716" s="24">
        <v>44879</v>
      </c>
      <c r="D716">
        <v>66556</v>
      </c>
      <c r="E716">
        <v>0</v>
      </c>
      <c r="F716">
        <v>2.73</v>
      </c>
      <c r="G716">
        <v>31.11</v>
      </c>
      <c r="H716">
        <v>0</v>
      </c>
      <c r="I716">
        <v>-100</v>
      </c>
      <c r="J716">
        <v>0</v>
      </c>
      <c r="K716" s="5">
        <f>SUM(Table1[[#This Row],[Total Yield in Wh]]-Table1[[#This Row],[Target Yield Wh]])</f>
        <v>66556</v>
      </c>
      <c r="L716" s="5">
        <f>Table1[[#This Row],[Total Yield in Wh]]*0.001*0.1</f>
        <v>6.6555999999999997</v>
      </c>
      <c r="M716" s="5">
        <f t="shared" ca="1" si="11"/>
        <v>0</v>
      </c>
    </row>
    <row r="717" spans="1:13">
      <c r="A717" s="5"/>
      <c r="B717" s="5"/>
      <c r="C717" s="24">
        <v>44880</v>
      </c>
      <c r="D717">
        <v>1052</v>
      </c>
      <c r="E717">
        <v>0</v>
      </c>
      <c r="F717">
        <v>0.04</v>
      </c>
      <c r="G717">
        <v>0.49</v>
      </c>
      <c r="H717">
        <v>0</v>
      </c>
      <c r="I717">
        <v>-100</v>
      </c>
      <c r="J717">
        <v>0</v>
      </c>
      <c r="K717" s="5">
        <f>SUM(Table1[[#This Row],[Total Yield in Wh]]-Table1[[#This Row],[Target Yield Wh]])</f>
        <v>1052</v>
      </c>
      <c r="L717" s="5">
        <f>Table1[[#This Row],[Total Yield in Wh]]*0.001*0.1</f>
        <v>0.10520000000000002</v>
      </c>
      <c r="M717" s="5">
        <f t="shared" ca="1" si="11"/>
        <v>0</v>
      </c>
    </row>
    <row r="718" spans="1:13">
      <c r="A718" s="5"/>
      <c r="B718" s="5"/>
      <c r="C718" s="24">
        <v>44881</v>
      </c>
      <c r="D718">
        <v>10990</v>
      </c>
      <c r="E718">
        <v>0</v>
      </c>
      <c r="F718">
        <v>0.45</v>
      </c>
      <c r="G718">
        <v>5.14</v>
      </c>
      <c r="H718">
        <v>0</v>
      </c>
      <c r="I718">
        <v>-100</v>
      </c>
      <c r="J718">
        <v>0</v>
      </c>
      <c r="K718" s="5">
        <f>SUM(Table1[[#This Row],[Total Yield in Wh]]-Table1[[#This Row],[Target Yield Wh]])</f>
        <v>10990</v>
      </c>
      <c r="L718" s="5">
        <f>Table1[[#This Row],[Total Yield in Wh]]*0.001*0.1</f>
        <v>1.099</v>
      </c>
      <c r="M718" s="5">
        <f t="shared" ca="1" si="11"/>
        <v>0</v>
      </c>
    </row>
    <row r="719" spans="1:13">
      <c r="A719" s="5"/>
      <c r="B719" s="5"/>
      <c r="C719" s="24">
        <v>44882</v>
      </c>
      <c r="D719">
        <v>9246</v>
      </c>
      <c r="E719">
        <v>0</v>
      </c>
      <c r="F719">
        <v>0.38</v>
      </c>
      <c r="G719">
        <v>4.32</v>
      </c>
      <c r="H719">
        <v>0</v>
      </c>
      <c r="I719">
        <v>-100</v>
      </c>
      <c r="J719">
        <v>0</v>
      </c>
      <c r="K719" s="5">
        <f>SUM(Table1[[#This Row],[Total Yield in Wh]]-Table1[[#This Row],[Target Yield Wh]])</f>
        <v>9246</v>
      </c>
      <c r="L719" s="5">
        <f>Table1[[#This Row],[Total Yield in Wh]]*0.001*0.1</f>
        <v>0.92460000000000009</v>
      </c>
      <c r="M719" s="5">
        <f t="shared" ca="1" si="11"/>
        <v>0</v>
      </c>
    </row>
    <row r="720" spans="1:13">
      <c r="A720" s="5"/>
      <c r="B720" s="5"/>
      <c r="C720" s="24">
        <v>44883</v>
      </c>
      <c r="D720">
        <v>21706</v>
      </c>
      <c r="E720">
        <v>0</v>
      </c>
      <c r="F720">
        <v>0.89</v>
      </c>
      <c r="G720">
        <v>10.15</v>
      </c>
      <c r="H720">
        <v>0</v>
      </c>
      <c r="I720">
        <v>-100</v>
      </c>
      <c r="J720">
        <v>0</v>
      </c>
      <c r="K720" s="5">
        <f>SUM(Table1[[#This Row],[Total Yield in Wh]]-Table1[[#This Row],[Target Yield Wh]])</f>
        <v>21706</v>
      </c>
      <c r="L720" s="5">
        <f>Table1[[#This Row],[Total Yield in Wh]]*0.001*0.1</f>
        <v>2.1705999999999999</v>
      </c>
      <c r="M720" s="5">
        <f t="shared" ref="M720:M783" ca="1" si="12">M720</f>
        <v>0</v>
      </c>
    </row>
    <row r="721" spans="1:13">
      <c r="A721" s="5"/>
      <c r="B721" s="5"/>
      <c r="C721" s="24">
        <v>44884</v>
      </c>
      <c r="D721">
        <v>32582</v>
      </c>
      <c r="E721">
        <v>0</v>
      </c>
      <c r="F721">
        <v>1.33</v>
      </c>
      <c r="G721">
        <v>15.23</v>
      </c>
      <c r="H721">
        <v>0</v>
      </c>
      <c r="I721">
        <v>-100</v>
      </c>
      <c r="J721">
        <v>0</v>
      </c>
      <c r="K721" s="5">
        <f>SUM(Table1[[#This Row],[Total Yield in Wh]]-Table1[[#This Row],[Target Yield Wh]])</f>
        <v>32582</v>
      </c>
      <c r="L721" s="5">
        <f>Table1[[#This Row],[Total Yield in Wh]]*0.001*0.1</f>
        <v>3.2582000000000004</v>
      </c>
      <c r="M721" s="5">
        <f t="shared" ca="1" si="12"/>
        <v>0</v>
      </c>
    </row>
    <row r="722" spans="1:13">
      <c r="A722" s="5"/>
      <c r="B722" s="5"/>
      <c r="C722" s="24">
        <v>44885</v>
      </c>
      <c r="D722">
        <v>57312</v>
      </c>
      <c r="E722">
        <v>0</v>
      </c>
      <c r="F722">
        <v>2.35</v>
      </c>
      <c r="G722">
        <v>26.79</v>
      </c>
      <c r="H722">
        <v>0</v>
      </c>
      <c r="I722">
        <v>-100</v>
      </c>
      <c r="J722">
        <v>0</v>
      </c>
      <c r="K722" s="5">
        <f>SUM(Table1[[#This Row],[Total Yield in Wh]]-Table1[[#This Row],[Target Yield Wh]])</f>
        <v>57312</v>
      </c>
      <c r="L722" s="5">
        <f>Table1[[#This Row],[Total Yield in Wh]]*0.001*0.1</f>
        <v>5.7312000000000012</v>
      </c>
      <c r="M722" s="5">
        <f t="shared" ca="1" si="12"/>
        <v>0</v>
      </c>
    </row>
    <row r="723" spans="1:13">
      <c r="A723" s="5"/>
      <c r="B723" s="5"/>
      <c r="C723" s="24">
        <v>44886</v>
      </c>
      <c r="D723">
        <v>97166</v>
      </c>
      <c r="E723">
        <v>0</v>
      </c>
      <c r="F723">
        <v>3.98</v>
      </c>
      <c r="G723">
        <v>45.43</v>
      </c>
      <c r="H723">
        <v>0</v>
      </c>
      <c r="I723">
        <v>-100</v>
      </c>
      <c r="J723">
        <v>0</v>
      </c>
      <c r="K723" s="5">
        <f>SUM(Table1[[#This Row],[Total Yield in Wh]]-Table1[[#This Row],[Target Yield Wh]])</f>
        <v>97166</v>
      </c>
      <c r="L723" s="5">
        <f>Table1[[#This Row],[Total Yield in Wh]]*0.001*0.1</f>
        <v>9.7165999999999997</v>
      </c>
      <c r="M723" s="5">
        <f t="shared" ca="1" si="12"/>
        <v>0</v>
      </c>
    </row>
    <row r="724" spans="1:13">
      <c r="A724" s="5"/>
      <c r="B724" s="5"/>
      <c r="C724" s="24">
        <v>44887</v>
      </c>
      <c r="D724">
        <v>111730</v>
      </c>
      <c r="E724">
        <v>0</v>
      </c>
      <c r="F724">
        <v>4.58</v>
      </c>
      <c r="G724">
        <v>52.23</v>
      </c>
      <c r="H724">
        <v>0</v>
      </c>
      <c r="I724">
        <v>-100</v>
      </c>
      <c r="J724">
        <v>0</v>
      </c>
      <c r="K724" s="5">
        <f>SUM(Table1[[#This Row],[Total Yield in Wh]]-Table1[[#This Row],[Target Yield Wh]])</f>
        <v>111730</v>
      </c>
      <c r="L724" s="5">
        <f>Table1[[#This Row],[Total Yield in Wh]]*0.001*0.1</f>
        <v>11.173000000000002</v>
      </c>
      <c r="M724" s="5">
        <f t="shared" ca="1" si="12"/>
        <v>0</v>
      </c>
    </row>
    <row r="725" spans="1:13">
      <c r="A725" s="5"/>
      <c r="B725" s="5"/>
      <c r="C725" s="24">
        <v>44888</v>
      </c>
      <c r="D725">
        <v>122848</v>
      </c>
      <c r="E725">
        <v>0</v>
      </c>
      <c r="F725">
        <v>5.03</v>
      </c>
      <c r="G725">
        <v>57.43</v>
      </c>
      <c r="H725">
        <v>0</v>
      </c>
      <c r="I725">
        <v>-100</v>
      </c>
      <c r="J725">
        <v>0</v>
      </c>
      <c r="K725" s="5">
        <f>SUM(Table1[[#This Row],[Total Yield in Wh]]-Table1[[#This Row],[Target Yield Wh]])</f>
        <v>122848</v>
      </c>
      <c r="L725" s="5">
        <f>Table1[[#This Row],[Total Yield in Wh]]*0.001*0.1</f>
        <v>12.284800000000001</v>
      </c>
      <c r="M725" s="5">
        <f t="shared" ca="1" si="12"/>
        <v>0</v>
      </c>
    </row>
    <row r="726" spans="1:13">
      <c r="A726" s="5"/>
      <c r="B726" s="5"/>
      <c r="C726" s="24">
        <v>44889</v>
      </c>
      <c r="D726">
        <v>30558</v>
      </c>
      <c r="E726">
        <v>0</v>
      </c>
      <c r="F726">
        <v>1.25</v>
      </c>
      <c r="G726">
        <v>14.29</v>
      </c>
      <c r="H726">
        <v>0</v>
      </c>
      <c r="I726">
        <v>-100</v>
      </c>
      <c r="J726">
        <v>0</v>
      </c>
      <c r="K726" s="5">
        <f>SUM(Table1[[#This Row],[Total Yield in Wh]]-Table1[[#This Row],[Target Yield Wh]])</f>
        <v>30558</v>
      </c>
      <c r="L726" s="5">
        <f>Table1[[#This Row],[Total Yield in Wh]]*0.001*0.1</f>
        <v>3.0558000000000001</v>
      </c>
      <c r="M726" s="5">
        <f t="shared" ca="1" si="12"/>
        <v>0</v>
      </c>
    </row>
    <row r="727" spans="1:13">
      <c r="A727" s="5"/>
      <c r="B727" s="5"/>
      <c r="C727" s="24">
        <v>44890</v>
      </c>
      <c r="D727">
        <v>129632</v>
      </c>
      <c r="E727">
        <v>0</v>
      </c>
      <c r="F727">
        <v>5.31</v>
      </c>
      <c r="G727">
        <v>60.6</v>
      </c>
      <c r="H727">
        <v>0</v>
      </c>
      <c r="I727">
        <v>-100</v>
      </c>
      <c r="J727">
        <v>0</v>
      </c>
      <c r="K727" s="5">
        <f>SUM(Table1[[#This Row],[Total Yield in Wh]]-Table1[[#This Row],[Target Yield Wh]])</f>
        <v>129632</v>
      </c>
      <c r="L727" s="5">
        <f>Table1[[#This Row],[Total Yield in Wh]]*0.001*0.1</f>
        <v>12.963200000000001</v>
      </c>
      <c r="M727" s="5">
        <f t="shared" ca="1" si="12"/>
        <v>0</v>
      </c>
    </row>
    <row r="728" spans="1:13">
      <c r="A728" s="5"/>
      <c r="B728" s="5"/>
      <c r="C728" s="24">
        <v>44891</v>
      </c>
      <c r="D728">
        <v>119526</v>
      </c>
      <c r="E728">
        <v>0</v>
      </c>
      <c r="F728">
        <v>4.8899999999999997</v>
      </c>
      <c r="G728">
        <v>55.88</v>
      </c>
      <c r="H728">
        <v>0</v>
      </c>
      <c r="I728">
        <v>-100</v>
      </c>
      <c r="J728">
        <v>0</v>
      </c>
      <c r="K728" s="5">
        <f>SUM(Table1[[#This Row],[Total Yield in Wh]]-Table1[[#This Row],[Target Yield Wh]])</f>
        <v>119526</v>
      </c>
      <c r="L728" s="5">
        <f>Table1[[#This Row],[Total Yield in Wh]]*0.001*0.1</f>
        <v>11.9526</v>
      </c>
      <c r="M728" s="5">
        <f t="shared" ca="1" si="12"/>
        <v>0</v>
      </c>
    </row>
    <row r="729" spans="1:13">
      <c r="A729" s="5"/>
      <c r="B729" s="5"/>
      <c r="C729" s="24">
        <v>44892</v>
      </c>
      <c r="D729">
        <v>22710</v>
      </c>
      <c r="E729">
        <v>0</v>
      </c>
      <c r="F729">
        <v>0.93</v>
      </c>
      <c r="G729">
        <v>10.62</v>
      </c>
      <c r="H729">
        <v>0</v>
      </c>
      <c r="I729">
        <v>-100</v>
      </c>
      <c r="J729">
        <v>0</v>
      </c>
      <c r="K729" s="5">
        <f>SUM(Table1[[#This Row],[Total Yield in Wh]]-Table1[[#This Row],[Target Yield Wh]])</f>
        <v>22710</v>
      </c>
      <c r="L729" s="5">
        <f>Table1[[#This Row],[Total Yield in Wh]]*0.001*0.1</f>
        <v>2.2710000000000004</v>
      </c>
      <c r="M729" s="5">
        <f t="shared" ca="1" si="12"/>
        <v>0</v>
      </c>
    </row>
    <row r="730" spans="1:13">
      <c r="A730" s="5"/>
      <c r="B730" s="5"/>
      <c r="C730" s="24">
        <v>44893</v>
      </c>
      <c r="D730">
        <v>71708</v>
      </c>
      <c r="E730">
        <v>0</v>
      </c>
      <c r="F730">
        <v>2.94</v>
      </c>
      <c r="G730">
        <v>33.520000000000003</v>
      </c>
      <c r="H730">
        <v>0</v>
      </c>
      <c r="I730">
        <v>-100</v>
      </c>
      <c r="J730">
        <v>0</v>
      </c>
      <c r="K730" s="5">
        <f>SUM(Table1[[#This Row],[Total Yield in Wh]]-Table1[[#This Row],[Target Yield Wh]])</f>
        <v>71708</v>
      </c>
      <c r="L730" s="5">
        <f>Table1[[#This Row],[Total Yield in Wh]]*0.001*0.1</f>
        <v>7.1707999999999998</v>
      </c>
      <c r="M730" s="5">
        <f t="shared" ca="1" si="12"/>
        <v>0</v>
      </c>
    </row>
    <row r="731" spans="1:13">
      <c r="A731" s="5"/>
      <c r="B731" s="5"/>
      <c r="C731" s="24">
        <v>44894</v>
      </c>
      <c r="D731">
        <v>1924</v>
      </c>
      <c r="E731">
        <v>0</v>
      </c>
      <c r="F731">
        <v>0.08</v>
      </c>
      <c r="G731">
        <v>0.9</v>
      </c>
      <c r="H731">
        <v>0</v>
      </c>
      <c r="I731">
        <v>-100</v>
      </c>
      <c r="J731">
        <v>0</v>
      </c>
      <c r="K731" s="5">
        <f>SUM(Table1[[#This Row],[Total Yield in Wh]]-Table1[[#This Row],[Target Yield Wh]])</f>
        <v>1924</v>
      </c>
      <c r="L731" s="5">
        <f>Table1[[#This Row],[Total Yield in Wh]]*0.001*0.1</f>
        <v>0.19240000000000002</v>
      </c>
      <c r="M731" s="5">
        <f t="shared" ca="1" si="12"/>
        <v>0</v>
      </c>
    </row>
    <row r="732" spans="1:13">
      <c r="A732" s="5"/>
      <c r="B732" s="5"/>
      <c r="C732" s="24">
        <v>44895</v>
      </c>
      <c r="D732">
        <v>67984</v>
      </c>
      <c r="E732">
        <v>0</v>
      </c>
      <c r="F732">
        <v>2.78</v>
      </c>
      <c r="G732">
        <v>31.78</v>
      </c>
      <c r="H732">
        <v>0</v>
      </c>
      <c r="I732">
        <v>-100</v>
      </c>
      <c r="J732">
        <v>0</v>
      </c>
      <c r="K732" s="5">
        <f>SUM(Table1[[#This Row],[Total Yield in Wh]]-Table1[[#This Row],[Target Yield Wh]])</f>
        <v>67984</v>
      </c>
      <c r="L732" s="5">
        <f>Table1[[#This Row],[Total Yield in Wh]]*0.001*0.1</f>
        <v>6.7984</v>
      </c>
      <c r="M732" s="5">
        <f t="shared" ca="1" si="12"/>
        <v>0</v>
      </c>
    </row>
    <row r="733" spans="1:13">
      <c r="A733" s="5"/>
      <c r="B733" s="5"/>
      <c r="C733" s="24">
        <v>44896</v>
      </c>
      <c r="D733">
        <v>115302</v>
      </c>
      <c r="E733">
        <v>0</v>
      </c>
      <c r="F733">
        <v>4.72</v>
      </c>
      <c r="G733">
        <v>53.9</v>
      </c>
      <c r="H733">
        <v>0</v>
      </c>
      <c r="I733">
        <v>-100</v>
      </c>
      <c r="J733">
        <v>0</v>
      </c>
      <c r="K733" s="5">
        <f>SUM(Table1[[#This Row],[Total Yield in Wh]]-Table1[[#This Row],[Target Yield Wh]])</f>
        <v>115302</v>
      </c>
      <c r="L733" s="5">
        <f>Table1[[#This Row],[Total Yield in Wh]]*0.001*0.1</f>
        <v>11.530200000000001</v>
      </c>
      <c r="M733" s="5">
        <f t="shared" ca="1" si="12"/>
        <v>0</v>
      </c>
    </row>
    <row r="734" spans="1:13">
      <c r="A734" s="5"/>
      <c r="B734" s="5"/>
      <c r="C734" s="24">
        <v>44897</v>
      </c>
      <c r="D734">
        <v>46288</v>
      </c>
      <c r="E734">
        <v>0</v>
      </c>
      <c r="F734">
        <v>1.9</v>
      </c>
      <c r="G734">
        <v>21.64</v>
      </c>
      <c r="H734">
        <v>0</v>
      </c>
      <c r="I734">
        <v>-100</v>
      </c>
      <c r="J734">
        <v>0</v>
      </c>
      <c r="K734" s="5">
        <f>SUM(Table1[[#This Row],[Total Yield in Wh]]-Table1[[#This Row],[Target Yield Wh]])</f>
        <v>46288</v>
      </c>
      <c r="L734" s="5">
        <f>Table1[[#This Row],[Total Yield in Wh]]*0.001*0.1</f>
        <v>4.6288000000000009</v>
      </c>
      <c r="M734" s="5">
        <f t="shared" ca="1" si="12"/>
        <v>0</v>
      </c>
    </row>
    <row r="735" spans="1:13">
      <c r="A735" s="5"/>
      <c r="B735" s="5"/>
      <c r="C735" s="24">
        <v>44898</v>
      </c>
      <c r="D735">
        <v>130520</v>
      </c>
      <c r="E735">
        <v>0</v>
      </c>
      <c r="F735">
        <v>5.34</v>
      </c>
      <c r="G735">
        <v>61.02</v>
      </c>
      <c r="H735">
        <v>0</v>
      </c>
      <c r="I735">
        <v>-100</v>
      </c>
      <c r="J735">
        <v>0</v>
      </c>
      <c r="K735" s="5">
        <f>SUM(Table1[[#This Row],[Total Yield in Wh]]-Table1[[#This Row],[Target Yield Wh]])</f>
        <v>130520</v>
      </c>
      <c r="L735" s="5">
        <f>Table1[[#This Row],[Total Yield in Wh]]*0.001*0.1</f>
        <v>13.052000000000001</v>
      </c>
      <c r="M735" s="5">
        <f t="shared" ca="1" si="12"/>
        <v>0</v>
      </c>
    </row>
    <row r="736" spans="1:13">
      <c r="A736" s="5"/>
      <c r="B736" s="5"/>
      <c r="C736" s="24">
        <v>44899</v>
      </c>
      <c r="D736">
        <v>127608</v>
      </c>
      <c r="E736">
        <v>0</v>
      </c>
      <c r="F736">
        <v>5.23</v>
      </c>
      <c r="G736">
        <v>59.66</v>
      </c>
      <c r="H736">
        <v>0</v>
      </c>
      <c r="I736">
        <v>-100</v>
      </c>
      <c r="J736">
        <v>0</v>
      </c>
      <c r="K736" s="5">
        <f>SUM(Table1[[#This Row],[Total Yield in Wh]]-Table1[[#This Row],[Target Yield Wh]])</f>
        <v>127608</v>
      </c>
      <c r="L736" s="5">
        <f>Table1[[#This Row],[Total Yield in Wh]]*0.001*0.1</f>
        <v>12.760800000000001</v>
      </c>
      <c r="M736" s="5">
        <f t="shared" ca="1" si="12"/>
        <v>0</v>
      </c>
    </row>
    <row r="737" spans="1:13">
      <c r="A737" s="5"/>
      <c r="B737" s="5"/>
      <c r="C737" s="24">
        <v>44900</v>
      </c>
      <c r="D737">
        <v>12912</v>
      </c>
      <c r="E737">
        <v>0</v>
      </c>
      <c r="F737">
        <v>0.53</v>
      </c>
      <c r="G737">
        <v>6.04</v>
      </c>
      <c r="H737">
        <v>0</v>
      </c>
      <c r="I737">
        <v>-100</v>
      </c>
      <c r="J737">
        <v>0</v>
      </c>
      <c r="K737" s="5">
        <f>SUM(Table1[[#This Row],[Total Yield in Wh]]-Table1[[#This Row],[Target Yield Wh]])</f>
        <v>12912</v>
      </c>
      <c r="L737" s="5">
        <f>Table1[[#This Row],[Total Yield in Wh]]*0.001*0.1</f>
        <v>1.2912000000000001</v>
      </c>
      <c r="M737" s="5">
        <f t="shared" ca="1" si="12"/>
        <v>0</v>
      </c>
    </row>
    <row r="738" spans="1:13">
      <c r="A738" s="5"/>
      <c r="B738" s="5"/>
      <c r="C738" s="24">
        <v>44901</v>
      </c>
      <c r="D738">
        <v>6096</v>
      </c>
      <c r="E738">
        <v>0</v>
      </c>
      <c r="F738">
        <v>0.25</v>
      </c>
      <c r="G738">
        <v>2.85</v>
      </c>
      <c r="H738">
        <v>0</v>
      </c>
      <c r="I738">
        <v>-100</v>
      </c>
      <c r="J738">
        <v>0</v>
      </c>
      <c r="K738" s="5">
        <f>SUM(Table1[[#This Row],[Total Yield in Wh]]-Table1[[#This Row],[Target Yield Wh]])</f>
        <v>6096</v>
      </c>
      <c r="L738" s="5">
        <f>Table1[[#This Row],[Total Yield in Wh]]*0.001*0.1</f>
        <v>0.60960000000000003</v>
      </c>
      <c r="M738" s="5">
        <f t="shared" ca="1" si="12"/>
        <v>0</v>
      </c>
    </row>
    <row r="739" spans="1:13">
      <c r="A739" s="5"/>
      <c r="B739" s="5"/>
      <c r="C739" s="24">
        <v>44902</v>
      </c>
      <c r="D739">
        <v>7444</v>
      </c>
      <c r="E739">
        <v>0</v>
      </c>
      <c r="F739">
        <v>0.3</v>
      </c>
      <c r="G739">
        <v>3.48</v>
      </c>
      <c r="H739">
        <v>0</v>
      </c>
      <c r="I739">
        <v>-100</v>
      </c>
      <c r="J739">
        <v>0</v>
      </c>
      <c r="K739" s="5">
        <f>SUM(Table1[[#This Row],[Total Yield in Wh]]-Table1[[#This Row],[Target Yield Wh]])</f>
        <v>7444</v>
      </c>
      <c r="L739" s="5">
        <f>Table1[[#This Row],[Total Yield in Wh]]*0.001*0.1</f>
        <v>0.74440000000000006</v>
      </c>
      <c r="M739" s="5">
        <f t="shared" ca="1" si="12"/>
        <v>0</v>
      </c>
    </row>
    <row r="740" spans="1:13">
      <c r="A740" s="5"/>
      <c r="B740" s="5"/>
      <c r="C740" s="24">
        <v>44903</v>
      </c>
      <c r="D740">
        <v>50764</v>
      </c>
      <c r="E740">
        <v>0</v>
      </c>
      <c r="F740">
        <v>2.08</v>
      </c>
      <c r="G740">
        <v>23.73</v>
      </c>
      <c r="H740">
        <v>0</v>
      </c>
      <c r="I740">
        <v>-100</v>
      </c>
      <c r="J740">
        <v>0</v>
      </c>
      <c r="K740" s="5">
        <f>SUM(Table1[[#This Row],[Total Yield in Wh]]-Table1[[#This Row],[Target Yield Wh]])</f>
        <v>50764</v>
      </c>
      <c r="L740" s="5">
        <f>Table1[[#This Row],[Total Yield in Wh]]*0.001*0.1</f>
        <v>5.0764000000000005</v>
      </c>
      <c r="M740" s="5">
        <f t="shared" ca="1" si="12"/>
        <v>0</v>
      </c>
    </row>
    <row r="741" spans="1:13">
      <c r="A741" s="5"/>
      <c r="B741" s="5"/>
      <c r="C741" s="24">
        <v>44904</v>
      </c>
      <c r="D741">
        <v>946</v>
      </c>
      <c r="E741">
        <v>0</v>
      </c>
      <c r="F741">
        <v>0.04</v>
      </c>
      <c r="G741">
        <v>0.44</v>
      </c>
      <c r="H741">
        <v>0</v>
      </c>
      <c r="I741">
        <v>-100</v>
      </c>
      <c r="J741">
        <v>0</v>
      </c>
      <c r="K741" s="5">
        <f>SUM(Table1[[#This Row],[Total Yield in Wh]]-Table1[[#This Row],[Target Yield Wh]])</f>
        <v>946</v>
      </c>
      <c r="L741" s="5">
        <f>Table1[[#This Row],[Total Yield in Wh]]*0.001*0.1</f>
        <v>9.4600000000000017E-2</v>
      </c>
      <c r="M741" s="5">
        <f t="shared" ca="1" si="12"/>
        <v>0</v>
      </c>
    </row>
    <row r="742" spans="1:13">
      <c r="A742" s="5"/>
      <c r="B742" s="5"/>
      <c r="C742" s="24">
        <v>44905</v>
      </c>
      <c r="D742">
        <v>3154</v>
      </c>
      <c r="E742">
        <v>0</v>
      </c>
      <c r="F742">
        <v>0.13</v>
      </c>
      <c r="G742">
        <v>1.47</v>
      </c>
      <c r="H742">
        <v>0</v>
      </c>
      <c r="I742">
        <v>-100</v>
      </c>
      <c r="J742">
        <v>0</v>
      </c>
      <c r="K742" s="5">
        <f>SUM(Table1[[#This Row],[Total Yield in Wh]]-Table1[[#This Row],[Target Yield Wh]])</f>
        <v>3154</v>
      </c>
      <c r="L742" s="5">
        <f>Table1[[#This Row],[Total Yield in Wh]]*0.001*0.1</f>
        <v>0.31540000000000001</v>
      </c>
      <c r="M742" s="5">
        <f t="shared" ca="1" si="12"/>
        <v>0</v>
      </c>
    </row>
    <row r="743" spans="1:13">
      <c r="A743" s="5"/>
      <c r="B743" s="5"/>
      <c r="C743" s="24">
        <v>44906</v>
      </c>
      <c r="D743">
        <v>5530</v>
      </c>
      <c r="E743">
        <v>0</v>
      </c>
      <c r="F743">
        <v>0.23</v>
      </c>
      <c r="G743">
        <v>2.59</v>
      </c>
      <c r="H743">
        <v>0</v>
      </c>
      <c r="I743">
        <v>-100</v>
      </c>
      <c r="J743">
        <v>0</v>
      </c>
      <c r="K743" s="5">
        <f>SUM(Table1[[#This Row],[Total Yield in Wh]]-Table1[[#This Row],[Target Yield Wh]])</f>
        <v>5530</v>
      </c>
      <c r="L743" s="5">
        <f>Table1[[#This Row],[Total Yield in Wh]]*0.001*0.1</f>
        <v>0.55300000000000005</v>
      </c>
      <c r="M743" s="5">
        <f t="shared" ca="1" si="12"/>
        <v>0</v>
      </c>
    </row>
    <row r="744" spans="1:13">
      <c r="A744" s="5"/>
      <c r="B744" s="5"/>
      <c r="C744" s="24">
        <v>44907</v>
      </c>
      <c r="D744">
        <v>7724</v>
      </c>
      <c r="E744">
        <v>0</v>
      </c>
      <c r="F744">
        <v>0.32</v>
      </c>
      <c r="G744">
        <v>3.61</v>
      </c>
      <c r="H744">
        <v>0</v>
      </c>
      <c r="I744">
        <v>-100</v>
      </c>
      <c r="J744">
        <v>0</v>
      </c>
      <c r="K744" s="5">
        <f>SUM(Table1[[#This Row],[Total Yield in Wh]]-Table1[[#This Row],[Target Yield Wh]])</f>
        <v>7724</v>
      </c>
      <c r="L744" s="5">
        <f>Table1[[#This Row],[Total Yield in Wh]]*0.001*0.1</f>
        <v>0.77240000000000009</v>
      </c>
      <c r="M744" s="5">
        <f t="shared" ca="1" si="12"/>
        <v>0</v>
      </c>
    </row>
    <row r="745" spans="1:13">
      <c r="A745" s="5"/>
      <c r="B745" s="5"/>
      <c r="C745" s="24">
        <v>44908</v>
      </c>
      <c r="D745">
        <v>4952</v>
      </c>
      <c r="E745">
        <v>0</v>
      </c>
      <c r="F745">
        <v>0.2</v>
      </c>
      <c r="G745">
        <v>2.3199999999999998</v>
      </c>
      <c r="H745">
        <v>0</v>
      </c>
      <c r="I745">
        <v>-100</v>
      </c>
      <c r="J745">
        <v>0</v>
      </c>
      <c r="K745" s="5">
        <f>SUM(Table1[[#This Row],[Total Yield in Wh]]-Table1[[#This Row],[Target Yield Wh]])</f>
        <v>4952</v>
      </c>
      <c r="L745" s="5">
        <f>Table1[[#This Row],[Total Yield in Wh]]*0.001*0.1</f>
        <v>0.49520000000000003</v>
      </c>
      <c r="M745" s="5">
        <f t="shared" ca="1" si="12"/>
        <v>0</v>
      </c>
    </row>
    <row r="746" spans="1:13">
      <c r="A746" s="5"/>
      <c r="B746" s="5"/>
      <c r="C746" s="24">
        <v>44909</v>
      </c>
      <c r="D746">
        <v>2640</v>
      </c>
      <c r="E746">
        <v>0</v>
      </c>
      <c r="F746">
        <v>0.11</v>
      </c>
      <c r="G746">
        <v>1.23</v>
      </c>
      <c r="H746">
        <v>0</v>
      </c>
      <c r="I746">
        <v>-100</v>
      </c>
      <c r="J746">
        <v>0</v>
      </c>
      <c r="K746" s="5">
        <f>SUM(Table1[[#This Row],[Total Yield in Wh]]-Table1[[#This Row],[Target Yield Wh]])</f>
        <v>2640</v>
      </c>
      <c r="L746" s="5">
        <f>Table1[[#This Row],[Total Yield in Wh]]*0.001*0.1</f>
        <v>0.26400000000000001</v>
      </c>
      <c r="M746" s="5">
        <f t="shared" ca="1" si="12"/>
        <v>0</v>
      </c>
    </row>
    <row r="747" spans="1:13">
      <c r="A747" s="5"/>
      <c r="B747" s="5"/>
      <c r="C747" s="24">
        <v>44910</v>
      </c>
      <c r="D747">
        <v>384</v>
      </c>
      <c r="E747">
        <v>0</v>
      </c>
      <c r="F747">
        <v>0.02</v>
      </c>
      <c r="G747">
        <v>0.18</v>
      </c>
      <c r="H747">
        <v>0</v>
      </c>
      <c r="I747">
        <v>-100</v>
      </c>
      <c r="J747">
        <v>0</v>
      </c>
      <c r="K747" s="5">
        <f>SUM(Table1[[#This Row],[Total Yield in Wh]]-Table1[[#This Row],[Target Yield Wh]])</f>
        <v>384</v>
      </c>
      <c r="L747" s="5">
        <f>Table1[[#This Row],[Total Yield in Wh]]*0.001*0.1</f>
        <v>3.8400000000000004E-2</v>
      </c>
      <c r="M747" s="5">
        <f t="shared" ca="1" si="12"/>
        <v>0</v>
      </c>
    </row>
    <row r="748" spans="1:13">
      <c r="A748" s="5"/>
      <c r="B748" s="5"/>
      <c r="C748" s="24">
        <v>44911</v>
      </c>
      <c r="D748">
        <v>1232</v>
      </c>
      <c r="E748">
        <v>0</v>
      </c>
      <c r="F748">
        <v>0.05</v>
      </c>
      <c r="G748">
        <v>0.57999999999999996</v>
      </c>
      <c r="H748">
        <v>0</v>
      </c>
      <c r="I748">
        <v>-100</v>
      </c>
      <c r="J748">
        <v>0</v>
      </c>
      <c r="K748" s="5">
        <f>SUM(Table1[[#This Row],[Total Yield in Wh]]-Table1[[#This Row],[Target Yield Wh]])</f>
        <v>1232</v>
      </c>
      <c r="L748" s="5">
        <f>Table1[[#This Row],[Total Yield in Wh]]*0.001*0.1</f>
        <v>0.1232</v>
      </c>
      <c r="M748" s="5">
        <f t="shared" ca="1" si="12"/>
        <v>0</v>
      </c>
    </row>
    <row r="749" spans="1:13">
      <c r="A749" s="5"/>
      <c r="B749" s="5"/>
      <c r="C749" s="24">
        <v>44912</v>
      </c>
      <c r="D749">
        <v>1464</v>
      </c>
      <c r="E749">
        <v>0</v>
      </c>
      <c r="F749">
        <v>0.06</v>
      </c>
      <c r="G749">
        <v>0.68</v>
      </c>
      <c r="H749">
        <v>0</v>
      </c>
      <c r="I749">
        <v>-100</v>
      </c>
      <c r="J749">
        <v>0</v>
      </c>
      <c r="K749" s="5">
        <f>SUM(Table1[[#This Row],[Total Yield in Wh]]-Table1[[#This Row],[Target Yield Wh]])</f>
        <v>1464</v>
      </c>
      <c r="L749" s="5">
        <f>Table1[[#This Row],[Total Yield in Wh]]*0.001*0.1</f>
        <v>0.1464</v>
      </c>
      <c r="M749" s="5">
        <f t="shared" ca="1" si="12"/>
        <v>0</v>
      </c>
    </row>
    <row r="750" spans="1:13">
      <c r="A750" s="5"/>
      <c r="B750" s="5"/>
      <c r="C750" s="24">
        <v>44913</v>
      </c>
      <c r="D750">
        <v>8542</v>
      </c>
      <c r="E750">
        <v>0</v>
      </c>
      <c r="F750">
        <v>0.35</v>
      </c>
      <c r="G750">
        <v>3.99</v>
      </c>
      <c r="H750">
        <v>0</v>
      </c>
      <c r="I750">
        <v>-100</v>
      </c>
      <c r="J750">
        <v>0</v>
      </c>
      <c r="K750" s="5">
        <f>SUM(Table1[[#This Row],[Total Yield in Wh]]-Table1[[#This Row],[Target Yield Wh]])</f>
        <v>8542</v>
      </c>
      <c r="L750" s="5">
        <f>Table1[[#This Row],[Total Yield in Wh]]*0.001*0.1</f>
        <v>0.85420000000000007</v>
      </c>
      <c r="M750" s="5">
        <f t="shared" ca="1" si="12"/>
        <v>0</v>
      </c>
    </row>
    <row r="751" spans="1:13">
      <c r="A751" s="5"/>
      <c r="B751" s="5"/>
      <c r="C751" s="24">
        <v>44914</v>
      </c>
      <c r="D751">
        <v>14030</v>
      </c>
      <c r="E751">
        <v>0</v>
      </c>
      <c r="F751">
        <v>0.56999999999999995</v>
      </c>
      <c r="G751">
        <v>6.56</v>
      </c>
      <c r="H751">
        <v>0</v>
      </c>
      <c r="I751">
        <v>-100</v>
      </c>
      <c r="J751">
        <v>0</v>
      </c>
      <c r="K751" s="5">
        <f>SUM(Table1[[#This Row],[Total Yield in Wh]]-Table1[[#This Row],[Target Yield Wh]])</f>
        <v>14030</v>
      </c>
      <c r="L751" s="5">
        <f>Table1[[#This Row],[Total Yield in Wh]]*0.001*0.1</f>
        <v>1.4030000000000002</v>
      </c>
      <c r="M751" s="5">
        <f t="shared" ca="1" si="12"/>
        <v>0</v>
      </c>
    </row>
    <row r="752" spans="1:13">
      <c r="A752" s="5"/>
      <c r="B752" s="5"/>
      <c r="C752" s="24">
        <v>44915</v>
      </c>
      <c r="D752">
        <v>38800</v>
      </c>
      <c r="E752">
        <v>0</v>
      </c>
      <c r="F752">
        <v>1.59</v>
      </c>
      <c r="G752">
        <v>18.14</v>
      </c>
      <c r="H752">
        <v>0</v>
      </c>
      <c r="I752">
        <v>-100</v>
      </c>
      <c r="J752">
        <v>0</v>
      </c>
      <c r="K752" s="5">
        <f>SUM(Table1[[#This Row],[Total Yield in Wh]]-Table1[[#This Row],[Target Yield Wh]])</f>
        <v>38800</v>
      </c>
      <c r="L752" s="5">
        <f>Table1[[#This Row],[Total Yield in Wh]]*0.001*0.1</f>
        <v>3.8800000000000008</v>
      </c>
      <c r="M752" s="5">
        <f t="shared" ca="1" si="12"/>
        <v>0</v>
      </c>
    </row>
    <row r="753" spans="1:13">
      <c r="A753" s="5"/>
      <c r="B753" s="5"/>
      <c r="C753" s="24">
        <v>44916</v>
      </c>
      <c r="D753">
        <v>17116</v>
      </c>
      <c r="E753">
        <v>0</v>
      </c>
      <c r="F753">
        <v>0.7</v>
      </c>
      <c r="G753">
        <v>8</v>
      </c>
      <c r="H753">
        <v>0</v>
      </c>
      <c r="I753">
        <v>-100</v>
      </c>
      <c r="J753">
        <v>0</v>
      </c>
      <c r="K753" s="5">
        <f>SUM(Table1[[#This Row],[Total Yield in Wh]]-Table1[[#This Row],[Target Yield Wh]])</f>
        <v>17116</v>
      </c>
      <c r="L753" s="5">
        <f>Table1[[#This Row],[Total Yield in Wh]]*0.001*0.1</f>
        <v>1.7116</v>
      </c>
      <c r="M753" s="5">
        <f t="shared" ca="1" si="12"/>
        <v>0</v>
      </c>
    </row>
    <row r="754" spans="1:13">
      <c r="A754" s="5"/>
      <c r="B754" s="5"/>
      <c r="C754" s="24">
        <v>44917</v>
      </c>
      <c r="D754">
        <v>216</v>
      </c>
      <c r="E754">
        <v>0</v>
      </c>
      <c r="F754">
        <v>0.01</v>
      </c>
      <c r="G754">
        <v>0.1</v>
      </c>
      <c r="H754">
        <v>0</v>
      </c>
      <c r="I754">
        <v>-100</v>
      </c>
      <c r="J754">
        <v>0</v>
      </c>
      <c r="K754" s="5">
        <f>SUM(Table1[[#This Row],[Total Yield in Wh]]-Table1[[#This Row],[Target Yield Wh]])</f>
        <v>216</v>
      </c>
      <c r="L754" s="5">
        <f>Table1[[#This Row],[Total Yield in Wh]]*0.001*0.1</f>
        <v>2.1600000000000001E-2</v>
      </c>
      <c r="M754" s="5">
        <f t="shared" ca="1" si="12"/>
        <v>0</v>
      </c>
    </row>
    <row r="755" spans="1:13">
      <c r="A755" s="5"/>
      <c r="B755" s="5"/>
      <c r="C755" s="24">
        <v>44918</v>
      </c>
      <c r="D755">
        <v>49780</v>
      </c>
      <c r="E755">
        <v>0</v>
      </c>
      <c r="F755">
        <v>2.04</v>
      </c>
      <c r="G755">
        <v>23.27</v>
      </c>
      <c r="H755">
        <v>0</v>
      </c>
      <c r="I755">
        <v>-100</v>
      </c>
      <c r="J755">
        <v>0</v>
      </c>
      <c r="K755" s="5">
        <f>SUM(Table1[[#This Row],[Total Yield in Wh]]-Table1[[#This Row],[Target Yield Wh]])</f>
        <v>49780</v>
      </c>
      <c r="L755" s="5">
        <f>Table1[[#This Row],[Total Yield in Wh]]*0.001*0.1</f>
        <v>4.9780000000000006</v>
      </c>
      <c r="M755" s="5">
        <f t="shared" ca="1" si="12"/>
        <v>0</v>
      </c>
    </row>
    <row r="756" spans="1:13">
      <c r="A756" s="5"/>
      <c r="B756" s="5"/>
      <c r="C756" s="24">
        <v>44919</v>
      </c>
      <c r="D756">
        <v>66636</v>
      </c>
      <c r="E756">
        <v>0</v>
      </c>
      <c r="F756">
        <v>2.73</v>
      </c>
      <c r="G756">
        <v>31.15</v>
      </c>
      <c r="H756">
        <v>0</v>
      </c>
      <c r="I756">
        <v>-100</v>
      </c>
      <c r="J756">
        <v>0</v>
      </c>
      <c r="K756" s="5">
        <f>SUM(Table1[[#This Row],[Total Yield in Wh]]-Table1[[#This Row],[Target Yield Wh]])</f>
        <v>66636</v>
      </c>
      <c r="L756" s="5">
        <f>Table1[[#This Row],[Total Yield in Wh]]*0.001*0.1</f>
        <v>6.6635999999999997</v>
      </c>
      <c r="M756" s="5">
        <f t="shared" ca="1" si="12"/>
        <v>0</v>
      </c>
    </row>
    <row r="757" spans="1:13">
      <c r="A757" s="5"/>
      <c r="B757" s="5"/>
      <c r="C757" s="24">
        <v>44920</v>
      </c>
      <c r="D757">
        <v>45788</v>
      </c>
      <c r="E757">
        <v>0</v>
      </c>
      <c r="F757">
        <v>1.88</v>
      </c>
      <c r="G757">
        <v>21.41</v>
      </c>
      <c r="H757">
        <v>0</v>
      </c>
      <c r="I757">
        <v>-100</v>
      </c>
      <c r="J757">
        <v>0</v>
      </c>
      <c r="K757" s="5">
        <f>SUM(Table1[[#This Row],[Total Yield in Wh]]-Table1[[#This Row],[Target Yield Wh]])</f>
        <v>45788</v>
      </c>
      <c r="L757" s="5">
        <f>Table1[[#This Row],[Total Yield in Wh]]*0.001*0.1</f>
        <v>4.5788000000000002</v>
      </c>
      <c r="M757" s="5">
        <f t="shared" ca="1" si="12"/>
        <v>0</v>
      </c>
    </row>
    <row r="758" spans="1:13">
      <c r="A758" s="5"/>
      <c r="B758" s="5"/>
      <c r="C758" s="24">
        <v>44921</v>
      </c>
      <c r="D758">
        <v>46944</v>
      </c>
      <c r="E758">
        <v>0</v>
      </c>
      <c r="F758">
        <v>1.92</v>
      </c>
      <c r="G758">
        <v>21.95</v>
      </c>
      <c r="H758">
        <v>0</v>
      </c>
      <c r="I758">
        <v>-100</v>
      </c>
      <c r="J758">
        <v>0</v>
      </c>
      <c r="K758" s="5">
        <f>SUM(Table1[[#This Row],[Total Yield in Wh]]-Table1[[#This Row],[Target Yield Wh]])</f>
        <v>46944</v>
      </c>
      <c r="L758" s="5">
        <f>Table1[[#This Row],[Total Yield in Wh]]*0.001*0.1</f>
        <v>4.6944000000000008</v>
      </c>
      <c r="M758" s="5">
        <f t="shared" ca="1" si="12"/>
        <v>0</v>
      </c>
    </row>
    <row r="759" spans="1:13">
      <c r="A759" s="5"/>
      <c r="B759" s="5"/>
      <c r="C759" s="24">
        <v>44922</v>
      </c>
      <c r="D759">
        <v>48892</v>
      </c>
      <c r="E759">
        <v>0</v>
      </c>
      <c r="F759">
        <v>2</v>
      </c>
      <c r="G759">
        <v>22.86</v>
      </c>
      <c r="H759">
        <v>0</v>
      </c>
      <c r="I759">
        <v>-100</v>
      </c>
      <c r="J759">
        <v>0</v>
      </c>
      <c r="K759" s="5">
        <f>SUM(Table1[[#This Row],[Total Yield in Wh]]-Table1[[#This Row],[Target Yield Wh]])</f>
        <v>48892</v>
      </c>
      <c r="L759" s="5">
        <f>Table1[[#This Row],[Total Yield in Wh]]*0.001*0.1</f>
        <v>4.8892000000000007</v>
      </c>
      <c r="M759" s="5">
        <f t="shared" ca="1" si="12"/>
        <v>0</v>
      </c>
    </row>
    <row r="760" spans="1:13">
      <c r="A760" s="5"/>
      <c r="B760" s="5"/>
      <c r="C760" s="24">
        <v>44923</v>
      </c>
      <c r="D760">
        <v>41074</v>
      </c>
      <c r="E760">
        <v>0</v>
      </c>
      <c r="F760">
        <v>1.68</v>
      </c>
      <c r="G760">
        <v>19.2</v>
      </c>
      <c r="H760">
        <v>0</v>
      </c>
      <c r="I760">
        <v>-100</v>
      </c>
      <c r="J760">
        <v>0</v>
      </c>
      <c r="K760" s="5">
        <f>SUM(Table1[[#This Row],[Total Yield in Wh]]-Table1[[#This Row],[Target Yield Wh]])</f>
        <v>41074</v>
      </c>
      <c r="L760" s="5">
        <f>Table1[[#This Row],[Total Yield in Wh]]*0.001*0.1</f>
        <v>4.1074000000000002</v>
      </c>
      <c r="M760" s="5">
        <f t="shared" ca="1" si="12"/>
        <v>0</v>
      </c>
    </row>
    <row r="761" spans="1:13">
      <c r="A761" s="5"/>
      <c r="B761" s="5"/>
      <c r="C761" s="24">
        <v>44924</v>
      </c>
      <c r="D761">
        <v>29896</v>
      </c>
      <c r="E761">
        <v>0</v>
      </c>
      <c r="F761">
        <v>1.22</v>
      </c>
      <c r="G761">
        <v>13.98</v>
      </c>
      <c r="H761">
        <v>0</v>
      </c>
      <c r="I761">
        <v>-100</v>
      </c>
      <c r="J761">
        <v>0</v>
      </c>
      <c r="K761" s="5">
        <f>SUM(Table1[[#This Row],[Total Yield in Wh]]-Table1[[#This Row],[Target Yield Wh]])</f>
        <v>29896</v>
      </c>
      <c r="L761" s="5">
        <f>Table1[[#This Row],[Total Yield in Wh]]*0.001*0.1</f>
        <v>2.9896000000000003</v>
      </c>
      <c r="M761" s="5">
        <f t="shared" ca="1" si="12"/>
        <v>0</v>
      </c>
    </row>
    <row r="762" spans="1:13">
      <c r="A762" s="5"/>
      <c r="B762" s="5"/>
      <c r="C762" s="24">
        <v>44925</v>
      </c>
      <c r="D762">
        <v>50596</v>
      </c>
      <c r="E762">
        <v>0</v>
      </c>
      <c r="F762">
        <v>2.0699999999999998</v>
      </c>
      <c r="G762">
        <v>23.65</v>
      </c>
      <c r="H762">
        <v>0</v>
      </c>
      <c r="I762">
        <v>-100</v>
      </c>
      <c r="J762">
        <v>0</v>
      </c>
      <c r="K762" s="5">
        <f>SUM(Table1[[#This Row],[Total Yield in Wh]]-Table1[[#This Row],[Target Yield Wh]])</f>
        <v>50596</v>
      </c>
      <c r="L762" s="5">
        <f>Table1[[#This Row],[Total Yield in Wh]]*0.001*0.1</f>
        <v>5.0596000000000005</v>
      </c>
      <c r="M762" s="5">
        <f t="shared" ca="1" si="12"/>
        <v>0</v>
      </c>
    </row>
    <row r="763" spans="1:13">
      <c r="A763" s="5"/>
      <c r="B763" s="5"/>
      <c r="C763" s="24">
        <v>44926</v>
      </c>
      <c r="D763">
        <v>53906</v>
      </c>
      <c r="E763">
        <v>0</v>
      </c>
      <c r="F763">
        <v>2.21</v>
      </c>
      <c r="G763">
        <v>25.2</v>
      </c>
      <c r="H763">
        <v>0</v>
      </c>
      <c r="I763">
        <v>-100</v>
      </c>
      <c r="J763">
        <v>0</v>
      </c>
      <c r="K763" s="5">
        <f>SUM(Table1[[#This Row],[Total Yield in Wh]]-Table1[[#This Row],[Target Yield Wh]])</f>
        <v>53906</v>
      </c>
      <c r="L763" s="5">
        <f>Table1[[#This Row],[Total Yield in Wh]]*0.001*0.1</f>
        <v>5.3906000000000001</v>
      </c>
      <c r="M763" s="5">
        <f t="shared" ca="1" si="12"/>
        <v>0</v>
      </c>
    </row>
    <row r="764" spans="1:13">
      <c r="A764" s="5"/>
      <c r="B764" s="5"/>
      <c r="C764" s="24">
        <v>44927</v>
      </c>
      <c r="D764">
        <v>57338</v>
      </c>
      <c r="E764">
        <v>0</v>
      </c>
      <c r="F764">
        <v>2.35</v>
      </c>
      <c r="G764">
        <v>26.81</v>
      </c>
      <c r="H764">
        <v>0</v>
      </c>
      <c r="I764">
        <v>-100</v>
      </c>
      <c r="J764">
        <v>0</v>
      </c>
      <c r="K764" s="5">
        <f>SUM(Table1[[#This Row],[Total Yield in Wh]]-Table1[[#This Row],[Target Yield Wh]])</f>
        <v>57338</v>
      </c>
      <c r="L764" s="5">
        <f>Table1[[#This Row],[Total Yield in Wh]]*0.001*0.1</f>
        <v>5.7338000000000005</v>
      </c>
      <c r="M764" s="5">
        <f t="shared" ca="1" si="12"/>
        <v>0</v>
      </c>
    </row>
    <row r="765" spans="1:13">
      <c r="A765" s="5"/>
      <c r="B765" s="5"/>
      <c r="C765" s="24">
        <v>44928</v>
      </c>
      <c r="D765">
        <v>17318</v>
      </c>
      <c r="E765">
        <v>0</v>
      </c>
      <c r="F765">
        <v>0.71</v>
      </c>
      <c r="G765">
        <v>8.1</v>
      </c>
      <c r="H765">
        <v>0</v>
      </c>
      <c r="I765">
        <v>-100</v>
      </c>
      <c r="J765">
        <v>0</v>
      </c>
      <c r="K765" s="5">
        <f>SUM(Table1[[#This Row],[Total Yield in Wh]]-Table1[[#This Row],[Target Yield Wh]])</f>
        <v>17318</v>
      </c>
      <c r="L765" s="5">
        <f>Table1[[#This Row],[Total Yield in Wh]]*0.001*0.1</f>
        <v>1.7318000000000002</v>
      </c>
      <c r="M765" s="5">
        <f t="shared" ca="1" si="12"/>
        <v>0</v>
      </c>
    </row>
    <row r="766" spans="1:13">
      <c r="A766" s="5"/>
      <c r="B766" s="5"/>
      <c r="C766" s="24">
        <v>44929</v>
      </c>
      <c r="D766">
        <v>4898</v>
      </c>
      <c r="E766">
        <v>0</v>
      </c>
      <c r="F766">
        <v>0.2</v>
      </c>
      <c r="G766">
        <v>2.29</v>
      </c>
      <c r="H766">
        <v>0</v>
      </c>
      <c r="I766">
        <v>-100</v>
      </c>
      <c r="J766">
        <v>0</v>
      </c>
      <c r="K766" s="5">
        <f>SUM(Table1[[#This Row],[Total Yield in Wh]]-Table1[[#This Row],[Target Yield Wh]])</f>
        <v>4898</v>
      </c>
      <c r="L766" s="5">
        <f>Table1[[#This Row],[Total Yield in Wh]]*0.001*0.1</f>
        <v>0.48980000000000001</v>
      </c>
      <c r="M766" s="5">
        <f t="shared" ca="1" si="12"/>
        <v>0</v>
      </c>
    </row>
    <row r="767" spans="1:13">
      <c r="A767" s="5"/>
      <c r="B767" s="5"/>
      <c r="C767" s="24">
        <v>44930</v>
      </c>
      <c r="D767">
        <v>4448</v>
      </c>
      <c r="E767">
        <v>0</v>
      </c>
      <c r="F767">
        <v>0.18</v>
      </c>
      <c r="G767">
        <v>2.08</v>
      </c>
      <c r="H767">
        <v>0</v>
      </c>
      <c r="I767">
        <v>-100</v>
      </c>
      <c r="J767">
        <v>0</v>
      </c>
      <c r="K767" s="5">
        <f>SUM(Table1[[#This Row],[Total Yield in Wh]]-Table1[[#This Row],[Target Yield Wh]])</f>
        <v>4448</v>
      </c>
      <c r="L767" s="5">
        <f>Table1[[#This Row],[Total Yield in Wh]]*0.001*0.1</f>
        <v>0.44480000000000008</v>
      </c>
      <c r="M767" s="5">
        <f t="shared" ca="1" si="12"/>
        <v>0</v>
      </c>
    </row>
    <row r="768" spans="1:13">
      <c r="A768" s="5"/>
      <c r="B768" s="5"/>
      <c r="C768" s="24">
        <v>44931</v>
      </c>
      <c r="D768">
        <v>9012</v>
      </c>
      <c r="E768">
        <v>0</v>
      </c>
      <c r="F768">
        <v>0.37</v>
      </c>
      <c r="G768">
        <v>4.21</v>
      </c>
      <c r="H768">
        <v>0</v>
      </c>
      <c r="I768">
        <v>-100</v>
      </c>
      <c r="J768">
        <v>0</v>
      </c>
      <c r="K768" s="5">
        <f>SUM(Table1[[#This Row],[Total Yield in Wh]]-Table1[[#This Row],[Target Yield Wh]])</f>
        <v>9012</v>
      </c>
      <c r="L768" s="5">
        <f>Table1[[#This Row],[Total Yield in Wh]]*0.001*0.1</f>
        <v>0.90120000000000011</v>
      </c>
      <c r="M768" s="5">
        <f t="shared" ca="1" si="12"/>
        <v>0</v>
      </c>
    </row>
    <row r="769" spans="1:13">
      <c r="A769" s="5"/>
      <c r="B769" s="5"/>
      <c r="C769" s="24">
        <v>44932</v>
      </c>
      <c r="D769">
        <v>12670</v>
      </c>
      <c r="E769">
        <v>0</v>
      </c>
      <c r="F769">
        <v>0.52</v>
      </c>
      <c r="G769">
        <v>5.92</v>
      </c>
      <c r="H769">
        <v>0</v>
      </c>
      <c r="I769">
        <v>-100</v>
      </c>
      <c r="J769">
        <v>0</v>
      </c>
      <c r="K769" s="5">
        <f>SUM(Table1[[#This Row],[Total Yield in Wh]]-Table1[[#This Row],[Target Yield Wh]])</f>
        <v>12670</v>
      </c>
      <c r="L769" s="5">
        <f>Table1[[#This Row],[Total Yield in Wh]]*0.001*0.1</f>
        <v>1.2670000000000001</v>
      </c>
      <c r="M769" s="5">
        <f t="shared" ca="1" si="12"/>
        <v>0</v>
      </c>
    </row>
    <row r="770" spans="1:13">
      <c r="A770" s="5"/>
      <c r="B770" s="5"/>
      <c r="C770" s="24">
        <v>44933</v>
      </c>
      <c r="D770">
        <v>88770</v>
      </c>
      <c r="E770">
        <v>0</v>
      </c>
      <c r="F770">
        <v>3.64</v>
      </c>
      <c r="G770">
        <v>41.5</v>
      </c>
      <c r="H770">
        <v>0</v>
      </c>
      <c r="I770">
        <v>-100</v>
      </c>
      <c r="J770">
        <v>0</v>
      </c>
      <c r="K770" s="5">
        <f>SUM(Table1[[#This Row],[Total Yield in Wh]]-Table1[[#This Row],[Target Yield Wh]])</f>
        <v>88770</v>
      </c>
      <c r="L770" s="5">
        <f>Table1[[#This Row],[Total Yield in Wh]]*0.001*0.1</f>
        <v>8.8770000000000007</v>
      </c>
      <c r="M770" s="5">
        <f t="shared" ca="1" si="12"/>
        <v>0</v>
      </c>
    </row>
    <row r="771" spans="1:13">
      <c r="A771" s="5"/>
      <c r="B771" s="5"/>
      <c r="C771" s="24">
        <v>44934</v>
      </c>
      <c r="D771">
        <v>13842</v>
      </c>
      <c r="E771">
        <v>0</v>
      </c>
      <c r="F771">
        <v>0.56999999999999995</v>
      </c>
      <c r="G771">
        <v>6.47</v>
      </c>
      <c r="H771">
        <v>0</v>
      </c>
      <c r="I771">
        <v>-100</v>
      </c>
      <c r="J771">
        <v>0</v>
      </c>
      <c r="K771" s="5">
        <f>SUM(Table1[[#This Row],[Total Yield in Wh]]-Table1[[#This Row],[Target Yield Wh]])</f>
        <v>13842</v>
      </c>
      <c r="L771" s="5">
        <f>Table1[[#This Row],[Total Yield in Wh]]*0.001*0.1</f>
        <v>1.3842000000000001</v>
      </c>
      <c r="M771" s="5">
        <f t="shared" ca="1" si="12"/>
        <v>0</v>
      </c>
    </row>
    <row r="772" spans="1:13">
      <c r="A772" s="5"/>
      <c r="B772" s="5"/>
      <c r="C772" s="24">
        <v>44935</v>
      </c>
      <c r="D772">
        <v>104202</v>
      </c>
      <c r="E772">
        <v>0</v>
      </c>
      <c r="F772">
        <v>4.2699999999999996</v>
      </c>
      <c r="G772">
        <v>48.71</v>
      </c>
      <c r="H772">
        <v>0</v>
      </c>
      <c r="I772">
        <v>-100</v>
      </c>
      <c r="J772">
        <v>0</v>
      </c>
      <c r="K772" s="5">
        <f>SUM(Table1[[#This Row],[Total Yield in Wh]]-Table1[[#This Row],[Target Yield Wh]])</f>
        <v>104202</v>
      </c>
      <c r="L772" s="5">
        <f>Table1[[#This Row],[Total Yield in Wh]]*0.001*0.1</f>
        <v>10.420200000000001</v>
      </c>
      <c r="M772" s="5">
        <f t="shared" ca="1" si="12"/>
        <v>0</v>
      </c>
    </row>
    <row r="773" spans="1:13">
      <c r="A773" s="5"/>
      <c r="B773" s="5"/>
      <c r="C773" s="24">
        <v>44936</v>
      </c>
      <c r="D773">
        <v>53626</v>
      </c>
      <c r="E773">
        <v>0</v>
      </c>
      <c r="F773">
        <v>2.2000000000000002</v>
      </c>
      <c r="G773">
        <v>25.07</v>
      </c>
      <c r="H773">
        <v>0</v>
      </c>
      <c r="I773">
        <v>-100</v>
      </c>
      <c r="J773">
        <v>0</v>
      </c>
      <c r="K773" s="5">
        <f>SUM(Table1[[#This Row],[Total Yield in Wh]]-Table1[[#This Row],[Target Yield Wh]])</f>
        <v>53626</v>
      </c>
      <c r="L773" s="5">
        <f>Table1[[#This Row],[Total Yield in Wh]]*0.001*0.1</f>
        <v>5.3626000000000005</v>
      </c>
      <c r="M773" s="5">
        <f t="shared" ca="1" si="12"/>
        <v>0</v>
      </c>
    </row>
    <row r="774" spans="1:13">
      <c r="A774" s="5"/>
      <c r="B774" s="5"/>
      <c r="C774" s="24">
        <v>44937</v>
      </c>
      <c r="D774">
        <v>54538</v>
      </c>
      <c r="E774">
        <v>0</v>
      </c>
      <c r="F774">
        <v>2.23</v>
      </c>
      <c r="G774">
        <v>25.5</v>
      </c>
      <c r="H774">
        <v>0</v>
      </c>
      <c r="I774">
        <v>-100</v>
      </c>
      <c r="J774">
        <v>0</v>
      </c>
      <c r="K774" s="5">
        <f>SUM(Table1[[#This Row],[Total Yield in Wh]]-Table1[[#This Row],[Target Yield Wh]])</f>
        <v>54538</v>
      </c>
      <c r="L774" s="5">
        <f>Table1[[#This Row],[Total Yield in Wh]]*0.001*0.1</f>
        <v>5.4538000000000011</v>
      </c>
      <c r="M774" s="5">
        <f t="shared" ca="1" si="12"/>
        <v>0</v>
      </c>
    </row>
    <row r="775" spans="1:13">
      <c r="A775" s="5"/>
      <c r="B775" s="5"/>
      <c r="C775" s="24">
        <v>44938</v>
      </c>
      <c r="D775">
        <v>10002</v>
      </c>
      <c r="E775">
        <v>0</v>
      </c>
      <c r="F775">
        <v>0.41</v>
      </c>
      <c r="G775">
        <v>4.68</v>
      </c>
      <c r="H775">
        <v>0</v>
      </c>
      <c r="I775">
        <v>-100</v>
      </c>
      <c r="J775">
        <v>0</v>
      </c>
      <c r="K775" s="5">
        <f>SUM(Table1[[#This Row],[Total Yield in Wh]]-Table1[[#This Row],[Target Yield Wh]])</f>
        <v>10002</v>
      </c>
      <c r="L775" s="5">
        <f>Table1[[#This Row],[Total Yield in Wh]]*0.001*0.1</f>
        <v>1.0002000000000002</v>
      </c>
      <c r="M775" s="5">
        <f t="shared" ca="1" si="12"/>
        <v>0</v>
      </c>
    </row>
    <row r="776" spans="1:13">
      <c r="A776" s="5"/>
      <c r="B776" s="5"/>
      <c r="C776" s="24">
        <v>44939</v>
      </c>
      <c r="D776">
        <v>13696</v>
      </c>
      <c r="E776">
        <v>0</v>
      </c>
      <c r="F776">
        <v>0.56000000000000005</v>
      </c>
      <c r="G776">
        <v>6.4</v>
      </c>
      <c r="H776">
        <v>0</v>
      </c>
      <c r="I776">
        <v>-100</v>
      </c>
      <c r="J776">
        <v>0</v>
      </c>
      <c r="K776" s="5">
        <f>SUM(Table1[[#This Row],[Total Yield in Wh]]-Table1[[#This Row],[Target Yield Wh]])</f>
        <v>13696</v>
      </c>
      <c r="L776" s="5">
        <f>Table1[[#This Row],[Total Yield in Wh]]*0.001*0.1</f>
        <v>1.3696000000000002</v>
      </c>
      <c r="M776" s="5">
        <f t="shared" ca="1" si="12"/>
        <v>0</v>
      </c>
    </row>
    <row r="777" spans="1:13">
      <c r="A777" s="5"/>
      <c r="B777" s="5"/>
      <c r="C777" s="24">
        <v>44940</v>
      </c>
      <c r="D777">
        <v>56078</v>
      </c>
      <c r="E777">
        <v>0</v>
      </c>
      <c r="F777">
        <v>2.2999999999999998</v>
      </c>
      <c r="G777">
        <v>26.22</v>
      </c>
      <c r="H777">
        <v>0</v>
      </c>
      <c r="I777">
        <v>-100</v>
      </c>
      <c r="J777">
        <v>0</v>
      </c>
      <c r="K777" s="5">
        <f>SUM(Table1[[#This Row],[Total Yield in Wh]]-Table1[[#This Row],[Target Yield Wh]])</f>
        <v>56078</v>
      </c>
      <c r="L777" s="5">
        <f>Table1[[#This Row],[Total Yield in Wh]]*0.001*0.1</f>
        <v>5.607800000000001</v>
      </c>
      <c r="M777" s="5">
        <f t="shared" ca="1" si="12"/>
        <v>0</v>
      </c>
    </row>
    <row r="778" spans="1:13">
      <c r="A778" s="5"/>
      <c r="B778" s="5"/>
      <c r="C778" s="24">
        <v>44941</v>
      </c>
      <c r="D778">
        <v>91336</v>
      </c>
      <c r="E778">
        <v>0</v>
      </c>
      <c r="F778">
        <v>3.74</v>
      </c>
      <c r="G778">
        <v>42.7</v>
      </c>
      <c r="H778">
        <v>0</v>
      </c>
      <c r="I778">
        <v>-100</v>
      </c>
      <c r="J778">
        <v>0</v>
      </c>
      <c r="K778" s="5">
        <f>SUM(Table1[[#This Row],[Total Yield in Wh]]-Table1[[#This Row],[Target Yield Wh]])</f>
        <v>91336</v>
      </c>
      <c r="L778" s="5">
        <f>Table1[[#This Row],[Total Yield in Wh]]*0.001*0.1</f>
        <v>9.1335999999999995</v>
      </c>
      <c r="M778" s="5">
        <f t="shared" ca="1" si="12"/>
        <v>0</v>
      </c>
    </row>
    <row r="779" spans="1:13">
      <c r="A779" s="5"/>
      <c r="B779" s="5"/>
      <c r="C779" s="24">
        <v>44942</v>
      </c>
      <c r="D779">
        <v>3002</v>
      </c>
      <c r="E779">
        <v>0</v>
      </c>
      <c r="F779">
        <v>0.12</v>
      </c>
      <c r="G779">
        <v>1.4</v>
      </c>
      <c r="H779">
        <v>0</v>
      </c>
      <c r="I779">
        <v>-100</v>
      </c>
      <c r="J779">
        <v>0</v>
      </c>
      <c r="K779" s="5">
        <f>SUM(Table1[[#This Row],[Total Yield in Wh]]-Table1[[#This Row],[Target Yield Wh]])</f>
        <v>3002</v>
      </c>
      <c r="L779" s="5">
        <f>Table1[[#This Row],[Total Yield in Wh]]*0.001*0.1</f>
        <v>0.30020000000000002</v>
      </c>
      <c r="M779" s="5">
        <f t="shared" ca="1" si="12"/>
        <v>0</v>
      </c>
    </row>
    <row r="780" spans="1:13">
      <c r="A780" s="5"/>
      <c r="B780" s="5"/>
      <c r="C780" s="24">
        <v>44943</v>
      </c>
      <c r="D780">
        <v>6782</v>
      </c>
      <c r="E780">
        <v>0</v>
      </c>
      <c r="F780">
        <v>0.28000000000000003</v>
      </c>
      <c r="G780">
        <v>3.17</v>
      </c>
      <c r="H780">
        <v>0</v>
      </c>
      <c r="I780">
        <v>-100</v>
      </c>
      <c r="J780">
        <v>0</v>
      </c>
      <c r="K780" s="5">
        <f>SUM(Table1[[#This Row],[Total Yield in Wh]]-Table1[[#This Row],[Target Yield Wh]])</f>
        <v>6782</v>
      </c>
      <c r="L780" s="5">
        <f>Table1[[#This Row],[Total Yield in Wh]]*0.001*0.1</f>
        <v>0.67820000000000003</v>
      </c>
      <c r="M780" s="5">
        <f t="shared" ca="1" si="12"/>
        <v>0</v>
      </c>
    </row>
    <row r="781" spans="1:13">
      <c r="A781" s="5"/>
      <c r="B781" s="5"/>
      <c r="C781" s="24">
        <v>44944</v>
      </c>
      <c r="D781">
        <v>10630</v>
      </c>
      <c r="E781">
        <v>0</v>
      </c>
      <c r="F781">
        <v>0.44</v>
      </c>
      <c r="G781">
        <v>4.97</v>
      </c>
      <c r="H781">
        <v>0</v>
      </c>
      <c r="I781">
        <v>-100</v>
      </c>
      <c r="J781">
        <v>0</v>
      </c>
      <c r="K781" s="5">
        <f>SUM(Table1[[#This Row],[Total Yield in Wh]]-Table1[[#This Row],[Target Yield Wh]])</f>
        <v>10630</v>
      </c>
      <c r="L781" s="5">
        <f>Table1[[#This Row],[Total Yield in Wh]]*0.001*0.1</f>
        <v>1.0630000000000002</v>
      </c>
      <c r="M781" s="5">
        <f t="shared" ca="1" si="12"/>
        <v>0</v>
      </c>
    </row>
    <row r="782" spans="1:13">
      <c r="A782" s="5"/>
      <c r="B782" s="5"/>
      <c r="C782" s="24">
        <v>44945</v>
      </c>
      <c r="D782">
        <v>6330</v>
      </c>
      <c r="E782">
        <v>0</v>
      </c>
      <c r="F782">
        <v>0.26</v>
      </c>
      <c r="G782">
        <v>2.96</v>
      </c>
      <c r="H782">
        <v>0</v>
      </c>
      <c r="I782">
        <v>-100</v>
      </c>
      <c r="J782">
        <v>0</v>
      </c>
      <c r="K782" s="5">
        <f>SUM(Table1[[#This Row],[Total Yield in Wh]]-Table1[[#This Row],[Target Yield Wh]])</f>
        <v>6330</v>
      </c>
      <c r="L782" s="5">
        <f>Table1[[#This Row],[Total Yield in Wh]]*0.001*0.1</f>
        <v>0.63300000000000001</v>
      </c>
      <c r="M782" s="5">
        <f t="shared" ca="1" si="12"/>
        <v>0</v>
      </c>
    </row>
    <row r="783" spans="1:13">
      <c r="A783" s="5"/>
      <c r="B783" s="5"/>
      <c r="C783" s="24">
        <v>44946</v>
      </c>
      <c r="D783">
        <v>6248</v>
      </c>
      <c r="E783">
        <v>0</v>
      </c>
      <c r="F783">
        <v>0.26</v>
      </c>
      <c r="G783">
        <v>2.92</v>
      </c>
      <c r="H783">
        <v>0</v>
      </c>
      <c r="I783">
        <v>-100</v>
      </c>
      <c r="J783">
        <v>0</v>
      </c>
      <c r="K783" s="5">
        <f>SUM(Table1[[#This Row],[Total Yield in Wh]]-Table1[[#This Row],[Target Yield Wh]])</f>
        <v>6248</v>
      </c>
      <c r="L783" s="5">
        <f>Table1[[#This Row],[Total Yield in Wh]]*0.001*0.1</f>
        <v>0.62480000000000002</v>
      </c>
      <c r="M783" s="5">
        <f t="shared" ca="1" si="12"/>
        <v>0</v>
      </c>
    </row>
    <row r="784" spans="1:13">
      <c r="A784" s="5"/>
      <c r="B784" s="5"/>
      <c r="C784" s="24">
        <v>44947</v>
      </c>
      <c r="D784">
        <v>8162</v>
      </c>
      <c r="E784">
        <v>0</v>
      </c>
      <c r="F784">
        <v>0.33</v>
      </c>
      <c r="G784">
        <v>3.82</v>
      </c>
      <c r="H784">
        <v>0</v>
      </c>
      <c r="I784">
        <v>-100</v>
      </c>
      <c r="J784">
        <v>0</v>
      </c>
      <c r="K784" s="5">
        <f>SUM(Table1[[#This Row],[Total Yield in Wh]]-Table1[[#This Row],[Target Yield Wh]])</f>
        <v>8162</v>
      </c>
      <c r="L784" s="5">
        <f>Table1[[#This Row],[Total Yield in Wh]]*0.001*0.1</f>
        <v>0.81620000000000015</v>
      </c>
      <c r="M784" s="5">
        <f t="shared" ref="M784:M822" ca="1" si="13">M784</f>
        <v>0</v>
      </c>
    </row>
    <row r="785" spans="1:13">
      <c r="A785" s="5"/>
      <c r="B785" s="5"/>
      <c r="C785" s="24">
        <v>44948</v>
      </c>
      <c r="D785">
        <v>6254</v>
      </c>
      <c r="E785">
        <v>0</v>
      </c>
      <c r="F785">
        <v>0.26</v>
      </c>
      <c r="G785">
        <v>2.92</v>
      </c>
      <c r="H785">
        <v>0</v>
      </c>
      <c r="I785">
        <v>-100</v>
      </c>
      <c r="J785">
        <v>0</v>
      </c>
      <c r="K785" s="5">
        <f>SUM(Table1[[#This Row],[Total Yield in Wh]]-Table1[[#This Row],[Target Yield Wh]])</f>
        <v>6254</v>
      </c>
      <c r="L785" s="5">
        <f>Table1[[#This Row],[Total Yield in Wh]]*0.001*0.1</f>
        <v>0.62540000000000007</v>
      </c>
      <c r="M785" s="5">
        <f t="shared" ca="1" si="13"/>
        <v>0</v>
      </c>
    </row>
    <row r="786" spans="1:13">
      <c r="A786" s="5"/>
      <c r="B786" s="5"/>
      <c r="C786" s="24">
        <v>44949</v>
      </c>
      <c r="D786">
        <v>56744</v>
      </c>
      <c r="E786">
        <v>0</v>
      </c>
      <c r="F786">
        <v>2.3199999999999998</v>
      </c>
      <c r="G786">
        <v>26.53</v>
      </c>
      <c r="H786">
        <v>0</v>
      </c>
      <c r="I786">
        <v>-100</v>
      </c>
      <c r="J786">
        <v>0</v>
      </c>
      <c r="K786" s="5">
        <f>SUM(Table1[[#This Row],[Total Yield in Wh]]-Table1[[#This Row],[Target Yield Wh]])</f>
        <v>56744</v>
      </c>
      <c r="L786" s="5">
        <f>Table1[[#This Row],[Total Yield in Wh]]*0.001*0.1</f>
        <v>5.6744000000000003</v>
      </c>
      <c r="M786" s="5">
        <f t="shared" ca="1" si="13"/>
        <v>0</v>
      </c>
    </row>
    <row r="787" spans="1:13">
      <c r="A787" s="5"/>
      <c r="B787" s="5"/>
      <c r="C787" s="24">
        <v>44950</v>
      </c>
      <c r="D787">
        <v>46966</v>
      </c>
      <c r="E787">
        <v>0</v>
      </c>
      <c r="F787">
        <v>1.92</v>
      </c>
      <c r="G787">
        <v>21.96</v>
      </c>
      <c r="H787">
        <v>0</v>
      </c>
      <c r="I787">
        <v>-100</v>
      </c>
      <c r="J787">
        <v>0</v>
      </c>
      <c r="K787" s="5">
        <f>SUM(Table1[[#This Row],[Total Yield in Wh]]-Table1[[#This Row],[Target Yield Wh]])</f>
        <v>46966</v>
      </c>
      <c r="L787" s="5">
        <f>Table1[[#This Row],[Total Yield in Wh]]*0.001*0.1</f>
        <v>4.6966000000000001</v>
      </c>
      <c r="M787" s="5">
        <f t="shared" ca="1" si="13"/>
        <v>0</v>
      </c>
    </row>
    <row r="788" spans="1:13">
      <c r="A788" s="5"/>
      <c r="B788" s="5"/>
      <c r="C788" s="24">
        <v>44951</v>
      </c>
      <c r="D788">
        <v>8806</v>
      </c>
      <c r="E788">
        <v>0</v>
      </c>
      <c r="F788">
        <v>0.36</v>
      </c>
      <c r="G788">
        <v>4.12</v>
      </c>
      <c r="H788">
        <v>0</v>
      </c>
      <c r="I788">
        <v>-100</v>
      </c>
      <c r="J788">
        <v>0</v>
      </c>
      <c r="K788" s="5">
        <f>SUM(Table1[[#This Row],[Total Yield in Wh]]-Table1[[#This Row],[Target Yield Wh]])</f>
        <v>8806</v>
      </c>
      <c r="L788" s="5">
        <f>Table1[[#This Row],[Total Yield in Wh]]*0.001*0.1</f>
        <v>0.88060000000000016</v>
      </c>
      <c r="M788" s="5">
        <f t="shared" ca="1" si="13"/>
        <v>0</v>
      </c>
    </row>
    <row r="789" spans="1:13">
      <c r="A789" s="5"/>
      <c r="B789" s="5"/>
      <c r="C789" s="24">
        <v>44952</v>
      </c>
      <c r="D789">
        <v>1862</v>
      </c>
      <c r="E789">
        <v>0</v>
      </c>
      <c r="F789">
        <v>0.08</v>
      </c>
      <c r="G789">
        <v>0.87</v>
      </c>
      <c r="H789">
        <v>0</v>
      </c>
      <c r="I789">
        <v>-100</v>
      </c>
      <c r="J789">
        <v>0</v>
      </c>
      <c r="K789" s="5">
        <f>SUM(Table1[[#This Row],[Total Yield in Wh]]-Table1[[#This Row],[Target Yield Wh]])</f>
        <v>1862</v>
      </c>
      <c r="L789" s="5">
        <f>Table1[[#This Row],[Total Yield in Wh]]*0.001*0.1</f>
        <v>0.18620000000000003</v>
      </c>
      <c r="M789" s="5">
        <f t="shared" ca="1" si="13"/>
        <v>0</v>
      </c>
    </row>
    <row r="790" spans="1:13">
      <c r="A790" s="5"/>
      <c r="B790" s="5"/>
      <c r="C790" s="24">
        <v>44953</v>
      </c>
      <c r="D790">
        <v>3268</v>
      </c>
      <c r="E790">
        <v>0</v>
      </c>
      <c r="F790">
        <v>0.13</v>
      </c>
      <c r="G790">
        <v>1.53</v>
      </c>
      <c r="H790">
        <v>0</v>
      </c>
      <c r="I790">
        <v>-100</v>
      </c>
      <c r="J790">
        <v>0</v>
      </c>
      <c r="K790" s="5">
        <f>SUM(Table1[[#This Row],[Total Yield in Wh]]-Table1[[#This Row],[Target Yield Wh]])</f>
        <v>3268</v>
      </c>
      <c r="L790" s="5">
        <f>Table1[[#This Row],[Total Yield in Wh]]*0.001*0.1</f>
        <v>0.32680000000000003</v>
      </c>
      <c r="M790" s="5">
        <f t="shared" ca="1" si="13"/>
        <v>0</v>
      </c>
    </row>
    <row r="791" spans="1:13">
      <c r="A791" s="5"/>
      <c r="B791" s="5"/>
      <c r="C791" s="24">
        <v>44954</v>
      </c>
      <c r="D791">
        <v>4460</v>
      </c>
      <c r="E791">
        <v>0</v>
      </c>
      <c r="F791">
        <v>0.18</v>
      </c>
      <c r="G791">
        <v>2.09</v>
      </c>
      <c r="H791">
        <v>0</v>
      </c>
      <c r="I791">
        <v>-100</v>
      </c>
      <c r="J791">
        <v>0</v>
      </c>
      <c r="K791" s="5">
        <f>SUM(Table1[[#This Row],[Total Yield in Wh]]-Table1[[#This Row],[Target Yield Wh]])</f>
        <v>4460</v>
      </c>
      <c r="L791" s="5">
        <f>Table1[[#This Row],[Total Yield in Wh]]*0.001*0.1</f>
        <v>0.44600000000000001</v>
      </c>
      <c r="M791" s="5">
        <f t="shared" ca="1" si="13"/>
        <v>0</v>
      </c>
    </row>
    <row r="792" spans="1:13">
      <c r="A792" s="5"/>
      <c r="B792" s="5"/>
      <c r="C792" s="24">
        <v>44955</v>
      </c>
      <c r="D792">
        <v>1000</v>
      </c>
      <c r="E792">
        <v>0</v>
      </c>
      <c r="F792">
        <v>0.04</v>
      </c>
      <c r="G792">
        <v>0.47</v>
      </c>
      <c r="H792">
        <v>0</v>
      </c>
      <c r="I792">
        <v>-100</v>
      </c>
      <c r="J792">
        <v>0</v>
      </c>
      <c r="K792" s="5">
        <f>SUM(Table1[[#This Row],[Total Yield in Wh]]-Table1[[#This Row],[Target Yield Wh]])</f>
        <v>1000</v>
      </c>
      <c r="L792" s="5">
        <f>Table1[[#This Row],[Total Yield in Wh]]*0.001*0.1</f>
        <v>0.1</v>
      </c>
      <c r="M792" s="5">
        <f t="shared" ca="1" si="13"/>
        <v>0</v>
      </c>
    </row>
    <row r="793" spans="1:13">
      <c r="A793" s="5"/>
      <c r="B793" s="5"/>
      <c r="C793" s="24">
        <v>44956</v>
      </c>
      <c r="D793">
        <v>38424</v>
      </c>
      <c r="E793">
        <v>0</v>
      </c>
      <c r="F793">
        <v>1.57</v>
      </c>
      <c r="G793">
        <v>17.96</v>
      </c>
      <c r="H793">
        <v>0</v>
      </c>
      <c r="I793">
        <v>-100</v>
      </c>
      <c r="J793">
        <v>0</v>
      </c>
      <c r="K793" s="5">
        <f>SUM(Table1[[#This Row],[Total Yield in Wh]]-Table1[[#This Row],[Target Yield Wh]])</f>
        <v>38424</v>
      </c>
      <c r="L793" s="5">
        <f>Table1[[#This Row],[Total Yield in Wh]]*0.001*0.1</f>
        <v>3.8424</v>
      </c>
      <c r="M793" s="5">
        <f t="shared" ca="1" si="13"/>
        <v>0</v>
      </c>
    </row>
    <row r="794" spans="1:13">
      <c r="A794" s="5"/>
      <c r="B794" s="5"/>
      <c r="C794" s="24">
        <v>44957</v>
      </c>
      <c r="D794">
        <v>65196</v>
      </c>
      <c r="E794">
        <v>0</v>
      </c>
      <c r="F794">
        <v>2.67</v>
      </c>
      <c r="G794">
        <v>30.48</v>
      </c>
      <c r="H794">
        <v>0</v>
      </c>
      <c r="I794">
        <v>-100</v>
      </c>
      <c r="J794">
        <v>0</v>
      </c>
      <c r="K794" s="5">
        <f>SUM(Table1[[#This Row],[Total Yield in Wh]]-Table1[[#This Row],[Target Yield Wh]])</f>
        <v>65196</v>
      </c>
      <c r="L794" s="5">
        <f>Table1[[#This Row],[Total Yield in Wh]]*0.001*0.1</f>
        <v>6.5196000000000005</v>
      </c>
      <c r="M794" s="5">
        <f t="shared" ca="1" si="13"/>
        <v>0</v>
      </c>
    </row>
    <row r="795" spans="1:13">
      <c r="A795" s="5"/>
      <c r="B795" s="5"/>
      <c r="C795" s="24">
        <v>44958</v>
      </c>
      <c r="D795">
        <v>68722</v>
      </c>
      <c r="E795">
        <v>0</v>
      </c>
      <c r="F795">
        <v>2.81</v>
      </c>
      <c r="G795">
        <v>32.130000000000003</v>
      </c>
      <c r="H795">
        <v>0</v>
      </c>
      <c r="I795">
        <v>-100</v>
      </c>
      <c r="J795">
        <v>0</v>
      </c>
      <c r="K795" s="5">
        <f>SUM(Table1[[#This Row],[Total Yield in Wh]]-Table1[[#This Row],[Target Yield Wh]])</f>
        <v>68722</v>
      </c>
      <c r="L795" s="5">
        <f>Table1[[#This Row],[Total Yield in Wh]]*0.001*0.1</f>
        <v>6.8722000000000012</v>
      </c>
      <c r="M795" s="5">
        <f t="shared" ca="1" si="13"/>
        <v>0</v>
      </c>
    </row>
    <row r="796" spans="1:13">
      <c r="A796" s="5"/>
      <c r="B796" s="5"/>
      <c r="C796" s="24">
        <v>44959</v>
      </c>
      <c r="D796">
        <v>71238</v>
      </c>
      <c r="E796">
        <v>0</v>
      </c>
      <c r="F796">
        <v>2.92</v>
      </c>
      <c r="G796">
        <v>33.299999999999997</v>
      </c>
      <c r="H796">
        <v>0</v>
      </c>
      <c r="I796">
        <v>-100</v>
      </c>
      <c r="J796">
        <v>0</v>
      </c>
      <c r="K796" s="5">
        <f>SUM(Table1[[#This Row],[Total Yield in Wh]]-Table1[[#This Row],[Target Yield Wh]])</f>
        <v>71238</v>
      </c>
      <c r="L796" s="5">
        <f>Table1[[#This Row],[Total Yield in Wh]]*0.001*0.1</f>
        <v>7.1238000000000001</v>
      </c>
      <c r="M796" s="5">
        <f t="shared" ca="1" si="13"/>
        <v>0</v>
      </c>
    </row>
    <row r="797" spans="1:13">
      <c r="A797" s="5"/>
      <c r="B797" s="5"/>
      <c r="C797" s="24">
        <v>44960</v>
      </c>
      <c r="D797">
        <v>53210</v>
      </c>
      <c r="E797">
        <v>0</v>
      </c>
      <c r="F797">
        <v>2.1800000000000002</v>
      </c>
      <c r="G797">
        <v>24.88</v>
      </c>
      <c r="H797">
        <v>0</v>
      </c>
      <c r="I797">
        <v>-100</v>
      </c>
      <c r="J797">
        <v>0</v>
      </c>
      <c r="K797" s="5">
        <f>SUM(Table1[[#This Row],[Total Yield in Wh]]-Table1[[#This Row],[Target Yield Wh]])</f>
        <v>53210</v>
      </c>
      <c r="L797" s="5">
        <f>Table1[[#This Row],[Total Yield in Wh]]*0.001*0.1</f>
        <v>5.3210000000000006</v>
      </c>
      <c r="M797" s="5">
        <f t="shared" ca="1" si="13"/>
        <v>0</v>
      </c>
    </row>
    <row r="798" spans="1:13">
      <c r="A798" s="5"/>
      <c r="B798" s="5"/>
      <c r="C798" s="24">
        <v>44961</v>
      </c>
      <c r="D798">
        <v>61034</v>
      </c>
      <c r="E798">
        <v>0</v>
      </c>
      <c r="F798">
        <v>2.5</v>
      </c>
      <c r="G798">
        <v>28.53</v>
      </c>
      <c r="H798">
        <v>0</v>
      </c>
      <c r="I798">
        <v>-100</v>
      </c>
      <c r="J798">
        <v>0</v>
      </c>
      <c r="K798" s="5">
        <f>SUM(Table1[[#This Row],[Total Yield in Wh]]-Table1[[#This Row],[Target Yield Wh]])</f>
        <v>61034</v>
      </c>
      <c r="L798" s="5">
        <f>Table1[[#This Row],[Total Yield in Wh]]*0.001*0.1</f>
        <v>6.1034000000000006</v>
      </c>
      <c r="M798" s="5">
        <f t="shared" ca="1" si="13"/>
        <v>0</v>
      </c>
    </row>
    <row r="799" spans="1:13">
      <c r="A799" s="5"/>
      <c r="B799" s="5"/>
      <c r="C799" s="24">
        <v>44962</v>
      </c>
      <c r="D799">
        <v>56736</v>
      </c>
      <c r="E799">
        <v>0</v>
      </c>
      <c r="F799">
        <v>2.3199999999999998</v>
      </c>
      <c r="G799">
        <v>26.52</v>
      </c>
      <c r="H799">
        <v>0</v>
      </c>
      <c r="I799">
        <v>-100</v>
      </c>
      <c r="J799">
        <v>0</v>
      </c>
      <c r="K799" s="5">
        <f>SUM(Table1[[#This Row],[Total Yield in Wh]]-Table1[[#This Row],[Target Yield Wh]])</f>
        <v>56736</v>
      </c>
      <c r="L799" s="5">
        <f>Table1[[#This Row],[Total Yield in Wh]]*0.001*0.1</f>
        <v>5.6736000000000004</v>
      </c>
      <c r="M799" s="5">
        <f t="shared" ca="1" si="13"/>
        <v>0</v>
      </c>
    </row>
    <row r="800" spans="1:13">
      <c r="A800" s="5"/>
      <c r="B800" s="5"/>
      <c r="C800" s="24">
        <v>44963</v>
      </c>
      <c r="D800">
        <v>70160</v>
      </c>
      <c r="E800">
        <v>0</v>
      </c>
      <c r="F800">
        <v>2.87</v>
      </c>
      <c r="G800">
        <v>32.799999999999997</v>
      </c>
      <c r="H800">
        <v>0</v>
      </c>
      <c r="I800">
        <v>-100</v>
      </c>
      <c r="J800">
        <v>0</v>
      </c>
      <c r="K800" s="5">
        <f>SUM(Table1[[#This Row],[Total Yield in Wh]]-Table1[[#This Row],[Target Yield Wh]])</f>
        <v>70160</v>
      </c>
      <c r="L800" s="5">
        <f>Table1[[#This Row],[Total Yield in Wh]]*0.001*0.1</f>
        <v>7.016</v>
      </c>
      <c r="M800" s="5">
        <f t="shared" ca="1" si="13"/>
        <v>0</v>
      </c>
    </row>
    <row r="801" spans="1:13">
      <c r="A801" s="5"/>
      <c r="B801" s="5"/>
      <c r="C801" s="24">
        <v>44964</v>
      </c>
      <c r="D801">
        <v>65340</v>
      </c>
      <c r="E801">
        <v>0</v>
      </c>
      <c r="F801">
        <v>2.68</v>
      </c>
      <c r="G801">
        <v>30.55</v>
      </c>
      <c r="H801">
        <v>0</v>
      </c>
      <c r="I801">
        <v>-100</v>
      </c>
      <c r="J801">
        <v>0</v>
      </c>
      <c r="K801" s="5">
        <f>SUM(Table1[[#This Row],[Total Yield in Wh]]-Table1[[#This Row],[Target Yield Wh]])</f>
        <v>65340</v>
      </c>
      <c r="L801" s="5">
        <f>Table1[[#This Row],[Total Yield in Wh]]*0.001*0.1</f>
        <v>6.5340000000000007</v>
      </c>
      <c r="M801" s="5">
        <f t="shared" ca="1" si="13"/>
        <v>0</v>
      </c>
    </row>
    <row r="802" spans="1:13">
      <c r="A802" s="5"/>
      <c r="B802" s="5"/>
      <c r="C802" s="24">
        <v>44965</v>
      </c>
      <c r="D802">
        <v>115486</v>
      </c>
      <c r="E802">
        <v>0</v>
      </c>
      <c r="F802">
        <v>4.7300000000000004</v>
      </c>
      <c r="G802">
        <v>53.99</v>
      </c>
      <c r="H802">
        <v>0</v>
      </c>
      <c r="I802">
        <v>-100</v>
      </c>
      <c r="J802">
        <v>0</v>
      </c>
      <c r="K802" s="5">
        <f>SUM(Table1[[#This Row],[Total Yield in Wh]]-Table1[[#This Row],[Target Yield Wh]])</f>
        <v>115486</v>
      </c>
      <c r="L802" s="5">
        <f>Table1[[#This Row],[Total Yield in Wh]]*0.001*0.1</f>
        <v>11.5486</v>
      </c>
      <c r="M802" s="5">
        <f t="shared" ca="1" si="13"/>
        <v>0</v>
      </c>
    </row>
    <row r="803" spans="1:13">
      <c r="A803" s="5"/>
      <c r="B803" s="5"/>
      <c r="C803" s="24">
        <v>44966</v>
      </c>
      <c r="D803">
        <v>1832</v>
      </c>
      <c r="E803">
        <v>0</v>
      </c>
      <c r="F803">
        <v>0.08</v>
      </c>
      <c r="G803">
        <v>0.86</v>
      </c>
      <c r="H803">
        <v>0</v>
      </c>
      <c r="I803">
        <v>-100</v>
      </c>
      <c r="J803">
        <v>0</v>
      </c>
      <c r="K803" s="5">
        <f>SUM(Table1[[#This Row],[Total Yield in Wh]]-Table1[[#This Row],[Target Yield Wh]])</f>
        <v>1832</v>
      </c>
      <c r="L803" s="5">
        <f>Table1[[#This Row],[Total Yield in Wh]]*0.001*0.1</f>
        <v>0.18320000000000003</v>
      </c>
      <c r="M803" s="5">
        <f t="shared" ca="1" si="13"/>
        <v>0</v>
      </c>
    </row>
    <row r="804" spans="1:13">
      <c r="A804" s="5"/>
      <c r="B804" s="5"/>
      <c r="C804" s="24">
        <v>44967</v>
      </c>
      <c r="D804">
        <v>84694</v>
      </c>
      <c r="E804">
        <v>0</v>
      </c>
      <c r="F804">
        <v>3.47</v>
      </c>
      <c r="G804">
        <v>39.590000000000003</v>
      </c>
      <c r="H804">
        <v>0</v>
      </c>
      <c r="I804">
        <v>-100</v>
      </c>
      <c r="J804">
        <v>0</v>
      </c>
      <c r="K804" s="5">
        <f>SUM(Table1[[#This Row],[Total Yield in Wh]]-Table1[[#This Row],[Target Yield Wh]])</f>
        <v>84694</v>
      </c>
      <c r="L804" s="5">
        <f>Table1[[#This Row],[Total Yield in Wh]]*0.001*0.1</f>
        <v>8.4694000000000003</v>
      </c>
      <c r="M804" s="5">
        <f t="shared" ca="1" si="13"/>
        <v>0</v>
      </c>
    </row>
    <row r="805" spans="1:13">
      <c r="A805" s="5"/>
      <c r="B805" s="5"/>
      <c r="C805" s="24">
        <v>44968</v>
      </c>
      <c r="D805">
        <v>119394</v>
      </c>
      <c r="E805">
        <v>0</v>
      </c>
      <c r="F805">
        <v>4.8899999999999997</v>
      </c>
      <c r="G805">
        <v>55.82</v>
      </c>
      <c r="H805">
        <v>0</v>
      </c>
      <c r="I805">
        <v>-100</v>
      </c>
      <c r="J805">
        <v>0</v>
      </c>
      <c r="K805" s="5">
        <f>SUM(Table1[[#This Row],[Total Yield in Wh]]-Table1[[#This Row],[Target Yield Wh]])</f>
        <v>119394</v>
      </c>
      <c r="L805" s="5">
        <f>Table1[[#This Row],[Total Yield in Wh]]*0.001*0.1</f>
        <v>11.939400000000001</v>
      </c>
      <c r="M805" s="5">
        <f t="shared" ca="1" si="13"/>
        <v>0</v>
      </c>
    </row>
    <row r="806" spans="1:13">
      <c r="A806" s="5"/>
      <c r="B806" s="5"/>
      <c r="C806" s="24">
        <v>44969</v>
      </c>
      <c r="D806">
        <v>133418</v>
      </c>
      <c r="E806">
        <v>0</v>
      </c>
      <c r="F806">
        <v>5.46</v>
      </c>
      <c r="G806">
        <v>62.37</v>
      </c>
      <c r="H806">
        <v>0</v>
      </c>
      <c r="I806">
        <v>-100</v>
      </c>
      <c r="J806">
        <v>0</v>
      </c>
      <c r="K806" s="5">
        <f>SUM(Table1[[#This Row],[Total Yield in Wh]]-Table1[[#This Row],[Target Yield Wh]])</f>
        <v>133418</v>
      </c>
      <c r="L806" s="5">
        <f>Table1[[#This Row],[Total Yield in Wh]]*0.001*0.1</f>
        <v>13.341800000000001</v>
      </c>
      <c r="M806" s="5">
        <f t="shared" ca="1" si="13"/>
        <v>0</v>
      </c>
    </row>
    <row r="807" spans="1:13">
      <c r="A807" s="5"/>
      <c r="B807" s="5"/>
      <c r="C807" s="24">
        <v>44970</v>
      </c>
      <c r="D807">
        <v>144448</v>
      </c>
      <c r="E807">
        <v>0</v>
      </c>
      <c r="F807">
        <v>5.92</v>
      </c>
      <c r="G807">
        <v>67.53</v>
      </c>
      <c r="H807">
        <v>0</v>
      </c>
      <c r="I807">
        <v>-100</v>
      </c>
      <c r="J807">
        <v>0</v>
      </c>
      <c r="K807" s="5">
        <f>SUM(Table1[[#This Row],[Total Yield in Wh]]-Table1[[#This Row],[Target Yield Wh]])</f>
        <v>144448</v>
      </c>
      <c r="L807" s="5">
        <f>Table1[[#This Row],[Total Yield in Wh]]*0.001*0.1</f>
        <v>14.444800000000001</v>
      </c>
      <c r="M807" s="5">
        <f t="shared" ca="1" si="13"/>
        <v>0</v>
      </c>
    </row>
    <row r="808" spans="1:13">
      <c r="A808" s="5"/>
      <c r="B808" s="5"/>
      <c r="C808" s="24">
        <v>44971</v>
      </c>
      <c r="D808">
        <v>24396</v>
      </c>
      <c r="E808">
        <v>0</v>
      </c>
      <c r="F808">
        <v>1</v>
      </c>
      <c r="G808">
        <v>11.41</v>
      </c>
      <c r="H808">
        <v>0</v>
      </c>
      <c r="I808">
        <v>-100</v>
      </c>
      <c r="J808">
        <v>0</v>
      </c>
      <c r="K808" s="5">
        <f>SUM(Table1[[#This Row],[Total Yield in Wh]]-Table1[[#This Row],[Target Yield Wh]])</f>
        <v>24396</v>
      </c>
      <c r="L808" s="5">
        <f>Table1[[#This Row],[Total Yield in Wh]]*0.001*0.1</f>
        <v>2.4396000000000004</v>
      </c>
      <c r="M808" s="5">
        <f t="shared" ca="1" si="13"/>
        <v>0</v>
      </c>
    </row>
    <row r="809" spans="1:13">
      <c r="A809" s="5"/>
      <c r="B809" s="5"/>
      <c r="C809" s="24">
        <v>44972</v>
      </c>
      <c r="D809">
        <v>17940</v>
      </c>
      <c r="E809">
        <v>0</v>
      </c>
      <c r="F809">
        <v>0.73</v>
      </c>
      <c r="G809">
        <v>8.39</v>
      </c>
      <c r="H809">
        <v>0</v>
      </c>
      <c r="I809">
        <v>-100</v>
      </c>
      <c r="J809">
        <v>0</v>
      </c>
      <c r="K809" s="5">
        <f>SUM(Table1[[#This Row],[Total Yield in Wh]]-Table1[[#This Row],[Target Yield Wh]])</f>
        <v>17940</v>
      </c>
      <c r="L809" s="5">
        <f>Table1[[#This Row],[Total Yield in Wh]]*0.001*0.1</f>
        <v>1.7940000000000003</v>
      </c>
      <c r="M809" s="5">
        <f t="shared" ca="1" si="13"/>
        <v>0</v>
      </c>
    </row>
    <row r="810" spans="1:13">
      <c r="A810" s="5"/>
      <c r="B810" s="5"/>
      <c r="C810" s="24">
        <v>44973</v>
      </c>
      <c r="D810">
        <v>1972</v>
      </c>
      <c r="E810">
        <v>0</v>
      </c>
      <c r="F810">
        <v>0.08</v>
      </c>
      <c r="G810">
        <v>0.92</v>
      </c>
      <c r="H810">
        <v>0</v>
      </c>
      <c r="I810">
        <v>-100</v>
      </c>
      <c r="J810">
        <v>0</v>
      </c>
      <c r="K810" s="5">
        <f>SUM(Table1[[#This Row],[Total Yield in Wh]]-Table1[[#This Row],[Target Yield Wh]])</f>
        <v>1972</v>
      </c>
      <c r="L810" s="5">
        <f>Table1[[#This Row],[Total Yield in Wh]]*0.001*0.1</f>
        <v>0.19720000000000001</v>
      </c>
      <c r="M810" s="5">
        <f t="shared" ca="1" si="13"/>
        <v>0</v>
      </c>
    </row>
    <row r="811" spans="1:13">
      <c r="A811" s="5"/>
      <c r="B811" s="5"/>
      <c r="C811" s="24">
        <v>44974</v>
      </c>
      <c r="D811">
        <v>62506</v>
      </c>
      <c r="E811">
        <v>0</v>
      </c>
      <c r="F811">
        <v>2.56</v>
      </c>
      <c r="G811">
        <v>29.22</v>
      </c>
      <c r="H811">
        <v>0</v>
      </c>
      <c r="I811">
        <v>-100</v>
      </c>
      <c r="J811">
        <v>0</v>
      </c>
      <c r="K811" s="5">
        <f>SUM(Table1[[#This Row],[Total Yield in Wh]]-Table1[[#This Row],[Target Yield Wh]])</f>
        <v>62506</v>
      </c>
      <c r="L811" s="5">
        <f>Table1[[#This Row],[Total Yield in Wh]]*0.001*0.1</f>
        <v>6.2506000000000004</v>
      </c>
      <c r="M811" s="5">
        <f t="shared" ca="1" si="13"/>
        <v>0</v>
      </c>
    </row>
    <row r="812" spans="1:13">
      <c r="A812" s="5"/>
      <c r="B812" s="5"/>
      <c r="C812" s="24">
        <v>44975</v>
      </c>
      <c r="D812">
        <v>92874</v>
      </c>
      <c r="E812">
        <v>0</v>
      </c>
      <c r="F812">
        <v>3.8</v>
      </c>
      <c r="G812">
        <v>43.42</v>
      </c>
      <c r="H812">
        <v>0</v>
      </c>
      <c r="I812">
        <v>-100</v>
      </c>
      <c r="J812">
        <v>0</v>
      </c>
      <c r="K812" s="5">
        <f>SUM(Table1[[#This Row],[Total Yield in Wh]]-Table1[[#This Row],[Target Yield Wh]])</f>
        <v>92874</v>
      </c>
      <c r="L812" s="5">
        <f>Table1[[#This Row],[Total Yield in Wh]]*0.001*0.1</f>
        <v>9.2873999999999999</v>
      </c>
      <c r="M812" s="5">
        <f t="shared" ca="1" si="13"/>
        <v>0</v>
      </c>
    </row>
    <row r="813" spans="1:13">
      <c r="A813" s="5"/>
      <c r="B813" s="5"/>
      <c r="C813" s="24">
        <v>44976</v>
      </c>
      <c r="D813">
        <v>137692</v>
      </c>
      <c r="E813">
        <v>0</v>
      </c>
      <c r="F813">
        <v>5.64</v>
      </c>
      <c r="G813">
        <v>64.37</v>
      </c>
      <c r="H813">
        <v>0</v>
      </c>
      <c r="I813">
        <v>-100</v>
      </c>
      <c r="J813">
        <v>0</v>
      </c>
      <c r="K813" s="5">
        <f>SUM(Table1[[#This Row],[Total Yield in Wh]]-Table1[[#This Row],[Target Yield Wh]])</f>
        <v>137692</v>
      </c>
      <c r="L813" s="5">
        <f>Table1[[#This Row],[Total Yield in Wh]]*0.001*0.1</f>
        <v>13.769200000000001</v>
      </c>
      <c r="M813" s="5">
        <f t="shared" ca="1" si="13"/>
        <v>0</v>
      </c>
    </row>
    <row r="814" spans="1:13">
      <c r="A814" s="5"/>
      <c r="B814" s="5"/>
      <c r="C814" s="24">
        <v>44977</v>
      </c>
      <c r="D814">
        <v>99412</v>
      </c>
      <c r="E814">
        <v>0</v>
      </c>
      <c r="F814">
        <v>4.07</v>
      </c>
      <c r="G814">
        <v>46.48</v>
      </c>
      <c r="H814">
        <v>0</v>
      </c>
      <c r="I814">
        <v>-100</v>
      </c>
      <c r="J814">
        <v>0</v>
      </c>
      <c r="K814" s="5">
        <f>SUM(Table1[[#This Row],[Total Yield in Wh]]-Table1[[#This Row],[Target Yield Wh]])</f>
        <v>99412</v>
      </c>
      <c r="L814" s="5">
        <f>Table1[[#This Row],[Total Yield in Wh]]*0.001*0.1</f>
        <v>9.941200000000002</v>
      </c>
      <c r="M814" s="5">
        <f t="shared" ca="1" si="13"/>
        <v>0</v>
      </c>
    </row>
    <row r="815" spans="1:13">
      <c r="A815" s="5"/>
      <c r="B815" s="5"/>
      <c r="C815" s="24">
        <v>44978</v>
      </c>
      <c r="D815">
        <v>100820</v>
      </c>
      <c r="E815">
        <v>0</v>
      </c>
      <c r="F815">
        <v>4.13</v>
      </c>
      <c r="G815">
        <v>47.13</v>
      </c>
      <c r="H815">
        <v>0</v>
      </c>
      <c r="I815">
        <v>-100</v>
      </c>
      <c r="J815">
        <v>0</v>
      </c>
      <c r="K815" s="5">
        <f>SUM(Table1[[#This Row],[Total Yield in Wh]]-Table1[[#This Row],[Target Yield Wh]])</f>
        <v>100820</v>
      </c>
      <c r="L815" s="5">
        <f>Table1[[#This Row],[Total Yield in Wh]]*0.001*0.1</f>
        <v>10.082000000000001</v>
      </c>
      <c r="M815" s="5">
        <f t="shared" ca="1" si="13"/>
        <v>0</v>
      </c>
    </row>
    <row r="816" spans="1:13">
      <c r="A816" s="5"/>
      <c r="B816" s="5"/>
      <c r="C816" s="24">
        <v>44979</v>
      </c>
      <c r="D816">
        <v>4348</v>
      </c>
      <c r="E816">
        <v>0</v>
      </c>
      <c r="F816">
        <v>0.18</v>
      </c>
      <c r="G816">
        <v>2.0299999999999998</v>
      </c>
      <c r="H816">
        <v>0</v>
      </c>
      <c r="I816">
        <v>-100</v>
      </c>
      <c r="J816">
        <v>0</v>
      </c>
      <c r="K816" s="5">
        <f>SUM(Table1[[#This Row],[Total Yield in Wh]]-Table1[[#This Row],[Target Yield Wh]])</f>
        <v>4348</v>
      </c>
      <c r="L816" s="5">
        <f>Table1[[#This Row],[Total Yield in Wh]]*0.001*0.1</f>
        <v>0.43480000000000002</v>
      </c>
      <c r="M816" s="5">
        <f t="shared" ca="1" si="13"/>
        <v>0</v>
      </c>
    </row>
    <row r="817" spans="1:13">
      <c r="A817" s="5"/>
      <c r="B817" s="5"/>
      <c r="C817" s="24">
        <v>44980</v>
      </c>
      <c r="D817">
        <v>17528</v>
      </c>
      <c r="E817">
        <v>0</v>
      </c>
      <c r="F817">
        <v>0.72</v>
      </c>
      <c r="G817">
        <v>8.19</v>
      </c>
      <c r="H817">
        <v>0</v>
      </c>
      <c r="I817">
        <v>-100</v>
      </c>
      <c r="J817">
        <v>0</v>
      </c>
      <c r="K817" s="5">
        <f>SUM(Table1[[#This Row],[Total Yield in Wh]]-Table1[[#This Row],[Target Yield Wh]])</f>
        <v>17528</v>
      </c>
      <c r="L817" s="5">
        <f>Table1[[#This Row],[Total Yield in Wh]]*0.001*0.1</f>
        <v>1.7527999999999999</v>
      </c>
      <c r="M817" s="5">
        <f t="shared" ca="1" si="13"/>
        <v>0</v>
      </c>
    </row>
    <row r="818" spans="1:13">
      <c r="A818" s="5"/>
      <c r="B818" s="5"/>
      <c r="C818" s="24">
        <v>44981</v>
      </c>
      <c r="D818">
        <v>99040</v>
      </c>
      <c r="E818">
        <v>0</v>
      </c>
      <c r="F818">
        <v>4.0599999999999996</v>
      </c>
      <c r="G818">
        <v>46.3</v>
      </c>
      <c r="H818">
        <v>0</v>
      </c>
      <c r="I818">
        <v>-100</v>
      </c>
      <c r="J818">
        <v>0</v>
      </c>
      <c r="K818" s="5">
        <f>SUM(Table1[[#This Row],[Total Yield in Wh]]-Table1[[#This Row],[Target Yield Wh]])</f>
        <v>99040</v>
      </c>
      <c r="L818" s="5">
        <f>Table1[[#This Row],[Total Yield in Wh]]*0.001*0.1</f>
        <v>9.9040000000000017</v>
      </c>
      <c r="M818" s="5">
        <f t="shared" ca="1" si="13"/>
        <v>0</v>
      </c>
    </row>
    <row r="819" spans="1:13">
      <c r="A819" s="5"/>
      <c r="B819" s="5"/>
      <c r="C819" s="24">
        <v>44982</v>
      </c>
      <c r="D819">
        <v>112690</v>
      </c>
      <c r="E819">
        <v>0</v>
      </c>
      <c r="F819">
        <v>4.6100000000000003</v>
      </c>
      <c r="G819">
        <v>52.68</v>
      </c>
      <c r="H819">
        <v>0</v>
      </c>
      <c r="I819">
        <v>-100</v>
      </c>
      <c r="J819">
        <v>0</v>
      </c>
      <c r="K819" s="5">
        <f>SUM(Table1[[#This Row],[Total Yield in Wh]]-Table1[[#This Row],[Target Yield Wh]])</f>
        <v>112690</v>
      </c>
      <c r="L819" s="5">
        <f>Table1[[#This Row],[Total Yield in Wh]]*0.001*0.1</f>
        <v>11.269</v>
      </c>
      <c r="M819" s="5">
        <f t="shared" ca="1" si="13"/>
        <v>0</v>
      </c>
    </row>
    <row r="820" spans="1:13">
      <c r="A820" s="5"/>
      <c r="B820" s="5"/>
      <c r="C820" s="24">
        <v>44983</v>
      </c>
      <c r="D820">
        <v>147112</v>
      </c>
      <c r="E820">
        <v>0</v>
      </c>
      <c r="F820">
        <v>6.02</v>
      </c>
      <c r="G820">
        <v>68.77</v>
      </c>
      <c r="H820">
        <v>0</v>
      </c>
      <c r="I820">
        <v>-100</v>
      </c>
      <c r="J820">
        <v>0</v>
      </c>
      <c r="K820" s="5">
        <f>SUM(Table1[[#This Row],[Total Yield in Wh]]-Table1[[#This Row],[Target Yield Wh]])</f>
        <v>147112</v>
      </c>
      <c r="L820" s="5">
        <f>Table1[[#This Row],[Total Yield in Wh]]*0.001*0.1</f>
        <v>14.7112</v>
      </c>
      <c r="M820" s="5">
        <f t="shared" ca="1" si="13"/>
        <v>0</v>
      </c>
    </row>
    <row r="821" spans="1:13">
      <c r="A821" s="5"/>
      <c r="B821" s="5"/>
      <c r="C821" s="24">
        <v>44984</v>
      </c>
      <c r="D821">
        <v>10292</v>
      </c>
      <c r="E821">
        <v>0</v>
      </c>
      <c r="F821">
        <v>0.42</v>
      </c>
      <c r="G821">
        <v>4.8099999999999996</v>
      </c>
      <c r="H821">
        <v>0</v>
      </c>
      <c r="I821">
        <v>-100</v>
      </c>
      <c r="J821">
        <v>0</v>
      </c>
      <c r="K821" s="5">
        <f>SUM(Table1[[#This Row],[Total Yield in Wh]]-Table1[[#This Row],[Target Yield Wh]])</f>
        <v>10292</v>
      </c>
      <c r="L821" s="5">
        <f>Table1[[#This Row],[Total Yield in Wh]]*0.001*0.1</f>
        <v>1.0292000000000001</v>
      </c>
      <c r="M821" s="5">
        <f t="shared" ca="1" si="13"/>
        <v>0</v>
      </c>
    </row>
    <row r="822" spans="1:13">
      <c r="A822" s="5"/>
      <c r="B822" s="5"/>
      <c r="C822" s="24">
        <v>44985</v>
      </c>
      <c r="D822">
        <v>106118</v>
      </c>
      <c r="E822">
        <v>0</v>
      </c>
      <c r="F822">
        <v>4.3499999999999996</v>
      </c>
      <c r="G822">
        <v>49.61</v>
      </c>
      <c r="H822">
        <v>0</v>
      </c>
      <c r="I822">
        <v>-100</v>
      </c>
      <c r="J822">
        <v>0</v>
      </c>
      <c r="K822" s="5">
        <f>SUM(Table1[[#This Row],[Total Yield in Wh]]-Table1[[#This Row],[Target Yield Wh]])</f>
        <v>106118</v>
      </c>
      <c r="L822" s="5">
        <f>Table1[[#This Row],[Total Yield in Wh]]*0.001*0.1</f>
        <v>10.611800000000002</v>
      </c>
      <c r="M822" s="5">
        <f t="shared" ca="1" si="13"/>
        <v>0</v>
      </c>
    </row>
    <row r="823" spans="1:13">
      <c r="A823" s="5"/>
      <c r="B823" s="5"/>
      <c r="C823" s="4"/>
      <c r="D823" s="5"/>
      <c r="E823" s="5"/>
      <c r="F823" s="5"/>
      <c r="G823" s="5"/>
      <c r="H823" s="5"/>
      <c r="I823" s="5"/>
      <c r="J823" s="5"/>
      <c r="K823" s="5"/>
      <c r="L823" s="5"/>
    </row>
    <row r="824" spans="1:13">
      <c r="K824" t="s">
        <v>30</v>
      </c>
      <c r="L824" s="9">
        <f>SUM(Table1[Cost Estimate ($)])</f>
        <v>5470.6765000000014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6C63-841B-47CE-ABFB-CF55116B8C38}">
  <dimension ref="A1:Z1270"/>
  <sheetViews>
    <sheetView zoomScale="80" workbookViewId="0">
      <selection activeCell="Y40" sqref="Y40"/>
    </sheetView>
  </sheetViews>
  <sheetFormatPr defaultColWidth="8.85546875" defaultRowHeight="15"/>
  <cols>
    <col min="1" max="3" width="9" bestFit="1" customWidth="1"/>
    <col min="4" max="4" width="11.85546875" bestFit="1" customWidth="1"/>
    <col min="5" max="5" width="15" style="24" customWidth="1"/>
    <col min="21" max="23" width="9" bestFit="1" customWidth="1"/>
    <col min="24" max="24" width="12" customWidth="1"/>
    <col min="25" max="25" width="15.85546875" bestFit="1" customWidth="1"/>
  </cols>
  <sheetData>
    <row r="1" spans="1:26">
      <c r="A1" s="19" t="s">
        <v>31</v>
      </c>
      <c r="C1" s="19" t="s">
        <v>32</v>
      </c>
      <c r="D1" s="19">
        <f>AVERAGE(D2:D367)</f>
        <v>0.12258934657725426</v>
      </c>
      <c r="E1" s="51" t="s">
        <v>33</v>
      </c>
      <c r="U1" s="30" t="s">
        <v>0</v>
      </c>
      <c r="V1" s="31" t="s">
        <v>1</v>
      </c>
      <c r="W1" s="31" t="s">
        <v>34</v>
      </c>
      <c r="X1" s="31" t="s">
        <v>2</v>
      </c>
      <c r="Y1" s="31" t="s">
        <v>3</v>
      </c>
    </row>
    <row r="2" spans="1:26">
      <c r="A2">
        <v>593.30902394908503</v>
      </c>
      <c r="B2">
        <f>A2*1000</f>
        <v>593309.02394908504</v>
      </c>
      <c r="C2" s="18">
        <v>84180</v>
      </c>
      <c r="D2">
        <f>C2/B2</f>
        <v>0.14188221753260225</v>
      </c>
      <c r="E2" s="24">
        <v>43831</v>
      </c>
      <c r="F2" s="52"/>
      <c r="U2" s="32">
        <f>YEAR(X2)</f>
        <v>2019</v>
      </c>
      <c r="V2" s="18">
        <f>MONTH(X2)</f>
        <v>3</v>
      </c>
      <c r="W2" s="33">
        <f>DAY(X2)</f>
        <v>12</v>
      </c>
      <c r="X2" s="24">
        <v>43536</v>
      </c>
      <c r="Y2">
        <v>891.33322938432002</v>
      </c>
      <c r="Z2">
        <f>Y2*1000</f>
        <v>891333.22938431997</v>
      </c>
    </row>
    <row r="3" spans="1:26">
      <c r="A3">
        <v>546.91879293200202</v>
      </c>
      <c r="B3">
        <f>A3*1000</f>
        <v>546918.79293200199</v>
      </c>
      <c r="C3" s="17">
        <v>76830</v>
      </c>
      <c r="D3">
        <f t="shared" ref="D3:D66" si="0">C3/B3</f>
        <v>0.14047789359754587</v>
      </c>
      <c r="E3" s="24">
        <v>43832</v>
      </c>
      <c r="F3" s="52"/>
      <c r="U3" s="32">
        <f t="shared" ref="U3:U66" si="1">YEAR(X3)</f>
        <v>2019</v>
      </c>
      <c r="V3" s="18">
        <f t="shared" ref="V3:V66" si="2">MONTH(X3)</f>
        <v>3</v>
      </c>
      <c r="W3" s="33">
        <f t="shared" ref="W3:W66" si="3">DAY(X3)</f>
        <v>13</v>
      </c>
      <c r="X3" s="24">
        <v>43537</v>
      </c>
      <c r="Y3">
        <v>307.49876371702999</v>
      </c>
      <c r="Z3">
        <f t="shared" ref="Z3:Z66" si="4">Y3*1000</f>
        <v>307498.76371703</v>
      </c>
    </row>
    <row r="4" spans="1:26">
      <c r="A4">
        <v>110.737983853736</v>
      </c>
      <c r="B4">
        <f t="shared" ref="B4:B66" si="5">A4*1000</f>
        <v>110737.98385373599</v>
      </c>
      <c r="C4" s="18">
        <v>15250</v>
      </c>
      <c r="D4">
        <f t="shared" si="0"/>
        <v>0.13771245844734159</v>
      </c>
      <c r="E4" s="24">
        <v>43833</v>
      </c>
      <c r="F4" s="52"/>
      <c r="U4" s="32">
        <f t="shared" si="1"/>
        <v>2019</v>
      </c>
      <c r="V4" s="18">
        <f t="shared" si="2"/>
        <v>3</v>
      </c>
      <c r="W4" s="33">
        <f t="shared" si="3"/>
        <v>14</v>
      </c>
      <c r="X4" s="24">
        <v>43538</v>
      </c>
      <c r="Y4">
        <v>669.98048571681795</v>
      </c>
      <c r="Z4">
        <f t="shared" si="4"/>
        <v>669980.4857168179</v>
      </c>
    </row>
    <row r="5" spans="1:26">
      <c r="A5">
        <v>325.06396271109401</v>
      </c>
      <c r="B5">
        <f t="shared" si="5"/>
        <v>325063.96271109401</v>
      </c>
      <c r="C5" s="17">
        <v>43080</v>
      </c>
      <c r="D5">
        <f t="shared" si="0"/>
        <v>0.13252776358444895</v>
      </c>
      <c r="E5" s="24">
        <v>43834</v>
      </c>
      <c r="F5" s="52"/>
      <c r="U5" s="32">
        <f t="shared" si="1"/>
        <v>2019</v>
      </c>
      <c r="V5" s="18">
        <f t="shared" si="2"/>
        <v>3</v>
      </c>
      <c r="W5" s="33">
        <f t="shared" si="3"/>
        <v>15</v>
      </c>
      <c r="X5" s="24">
        <v>43539</v>
      </c>
      <c r="Y5">
        <v>512.31139032056603</v>
      </c>
      <c r="Z5">
        <f t="shared" si="4"/>
        <v>512311.39032056602</v>
      </c>
    </row>
    <row r="6" spans="1:26">
      <c r="A6">
        <v>212.24007966887601</v>
      </c>
      <c r="B6">
        <f t="shared" si="5"/>
        <v>212240.07966887602</v>
      </c>
      <c r="C6" s="18">
        <v>30550</v>
      </c>
      <c r="D6">
        <f t="shared" si="0"/>
        <v>0.14394076767998881</v>
      </c>
      <c r="E6" s="24">
        <v>43835</v>
      </c>
      <c r="F6" s="52"/>
      <c r="U6" s="32">
        <f t="shared" si="1"/>
        <v>2019</v>
      </c>
      <c r="V6" s="18">
        <f t="shared" si="2"/>
        <v>3</v>
      </c>
      <c r="W6" s="33">
        <f t="shared" si="3"/>
        <v>16</v>
      </c>
      <c r="X6" s="24">
        <v>43540</v>
      </c>
      <c r="Y6">
        <v>1348.25014620768</v>
      </c>
      <c r="Z6">
        <f t="shared" si="4"/>
        <v>1348250.14620768</v>
      </c>
    </row>
    <row r="7" spans="1:26">
      <c r="A7">
        <v>617.37203175221896</v>
      </c>
      <c r="B7">
        <f t="shared" si="5"/>
        <v>617372.03175221896</v>
      </c>
      <c r="C7" s="17">
        <v>87480</v>
      </c>
      <c r="D7">
        <f t="shared" si="0"/>
        <v>0.14169738099686047</v>
      </c>
      <c r="E7" s="24">
        <v>43836</v>
      </c>
      <c r="F7" s="52"/>
      <c r="U7" s="32">
        <f t="shared" si="1"/>
        <v>2019</v>
      </c>
      <c r="V7" s="18">
        <f t="shared" si="2"/>
        <v>3</v>
      </c>
      <c r="W7" s="33">
        <f t="shared" si="3"/>
        <v>17</v>
      </c>
      <c r="X7" s="24">
        <v>43541</v>
      </c>
      <c r="Y7">
        <v>1264.3659130567401</v>
      </c>
      <c r="Z7">
        <f t="shared" si="4"/>
        <v>1264365.9130567401</v>
      </c>
    </row>
    <row r="8" spans="1:26">
      <c r="A8">
        <v>427.083154111358</v>
      </c>
      <c r="B8">
        <f t="shared" si="5"/>
        <v>427083.15411135799</v>
      </c>
      <c r="C8" s="18">
        <v>63790</v>
      </c>
      <c r="D8">
        <f t="shared" si="0"/>
        <v>0.14936201389804138</v>
      </c>
      <c r="E8" s="24">
        <v>43837</v>
      </c>
      <c r="F8" s="52"/>
      <c r="U8" s="32">
        <f t="shared" si="1"/>
        <v>2019</v>
      </c>
      <c r="V8" s="18">
        <f t="shared" si="2"/>
        <v>3</v>
      </c>
      <c r="W8" s="33">
        <f t="shared" si="3"/>
        <v>18</v>
      </c>
      <c r="X8" s="24">
        <v>43542</v>
      </c>
      <c r="Y8">
        <v>1135.68075205931</v>
      </c>
      <c r="Z8">
        <f t="shared" si="4"/>
        <v>1135680.75205931</v>
      </c>
    </row>
    <row r="9" spans="1:26">
      <c r="A9">
        <v>586.83142802376199</v>
      </c>
      <c r="B9">
        <f t="shared" si="5"/>
        <v>586831.42802376195</v>
      </c>
      <c r="C9" s="17">
        <v>86410</v>
      </c>
      <c r="D9">
        <f t="shared" si="0"/>
        <v>0.14724841900679711</v>
      </c>
      <c r="E9" s="24">
        <v>43838</v>
      </c>
      <c r="F9" s="52"/>
      <c r="U9" s="32">
        <f t="shared" si="1"/>
        <v>2019</v>
      </c>
      <c r="V9" s="18">
        <f t="shared" si="2"/>
        <v>3</v>
      </c>
      <c r="W9" s="33">
        <f t="shared" si="3"/>
        <v>19</v>
      </c>
      <c r="X9" s="24">
        <v>43543</v>
      </c>
      <c r="Y9">
        <v>1257.15036173768</v>
      </c>
      <c r="Z9">
        <f t="shared" si="4"/>
        <v>1257150.3617376799</v>
      </c>
    </row>
    <row r="10" spans="1:26">
      <c r="A10">
        <v>169.440153348553</v>
      </c>
      <c r="B10">
        <f t="shared" si="5"/>
        <v>169440.15334855299</v>
      </c>
      <c r="C10" s="18">
        <v>24550</v>
      </c>
      <c r="D10">
        <f t="shared" si="0"/>
        <v>0.14488891514102054</v>
      </c>
      <c r="E10" s="24">
        <v>43839</v>
      </c>
      <c r="F10" s="52"/>
      <c r="U10" s="32">
        <f t="shared" si="1"/>
        <v>2019</v>
      </c>
      <c r="V10" s="18">
        <f t="shared" si="2"/>
        <v>3</v>
      </c>
      <c r="W10" s="33">
        <f t="shared" si="3"/>
        <v>20</v>
      </c>
      <c r="X10" s="24">
        <v>43544</v>
      </c>
      <c r="Y10">
        <v>555.93374918604502</v>
      </c>
      <c r="Z10">
        <f t="shared" si="4"/>
        <v>555933.74918604502</v>
      </c>
    </row>
    <row r="11" spans="1:26">
      <c r="A11">
        <v>328.09887496755903</v>
      </c>
      <c r="B11">
        <f t="shared" si="5"/>
        <v>328098.87496755901</v>
      </c>
      <c r="C11" s="17">
        <v>49610</v>
      </c>
      <c r="D11">
        <f t="shared" si="0"/>
        <v>0.15120441971922402</v>
      </c>
      <c r="E11" s="24">
        <v>43840</v>
      </c>
      <c r="U11" s="32">
        <f t="shared" si="1"/>
        <v>2019</v>
      </c>
      <c r="V11" s="18">
        <f t="shared" si="2"/>
        <v>3</v>
      </c>
      <c r="W11" s="33">
        <f t="shared" si="3"/>
        <v>21</v>
      </c>
      <c r="X11" s="24">
        <v>43545</v>
      </c>
      <c r="Y11">
        <v>872.99441495221299</v>
      </c>
      <c r="Z11">
        <f t="shared" si="4"/>
        <v>872994.41495221294</v>
      </c>
    </row>
    <row r="12" spans="1:26">
      <c r="A12">
        <v>137.206044866903</v>
      </c>
      <c r="B12">
        <f t="shared" si="5"/>
        <v>137206.04486690299</v>
      </c>
      <c r="C12" s="18">
        <v>470</v>
      </c>
      <c r="D12" s="22">
        <f t="shared" si="0"/>
        <v>3.4255050530457641E-3</v>
      </c>
      <c r="E12" s="24">
        <v>43841</v>
      </c>
      <c r="U12" s="32">
        <f t="shared" si="1"/>
        <v>2019</v>
      </c>
      <c r="V12" s="18">
        <f t="shared" si="2"/>
        <v>3</v>
      </c>
      <c r="W12" s="33">
        <f t="shared" si="3"/>
        <v>22</v>
      </c>
      <c r="X12" s="24">
        <v>43546</v>
      </c>
      <c r="Y12">
        <v>1410.1012365516799</v>
      </c>
      <c r="Z12">
        <f t="shared" si="4"/>
        <v>1410101.2365516799</v>
      </c>
    </row>
    <row r="13" spans="1:26">
      <c r="A13">
        <v>209.086652728312</v>
      </c>
      <c r="B13">
        <f t="shared" si="5"/>
        <v>209086.65272831201</v>
      </c>
      <c r="C13" s="17">
        <v>1030</v>
      </c>
      <c r="D13" s="22">
        <f t="shared" si="0"/>
        <v>4.926187236534825E-3</v>
      </c>
      <c r="E13" s="24">
        <v>43842</v>
      </c>
      <c r="U13" s="32">
        <f t="shared" si="1"/>
        <v>2019</v>
      </c>
      <c r="V13" s="18">
        <f t="shared" si="2"/>
        <v>3</v>
      </c>
      <c r="W13" s="33">
        <f t="shared" si="3"/>
        <v>23</v>
      </c>
      <c r="X13" s="24">
        <v>43547</v>
      </c>
      <c r="Y13">
        <v>1390.80510033324</v>
      </c>
      <c r="Z13">
        <f t="shared" si="4"/>
        <v>1390805.1003332401</v>
      </c>
    </row>
    <row r="14" spans="1:26">
      <c r="A14">
        <v>217.78799120275599</v>
      </c>
      <c r="B14">
        <f t="shared" si="5"/>
        <v>217787.99120275598</v>
      </c>
      <c r="C14" s="18">
        <v>30</v>
      </c>
      <c r="D14" s="22">
        <f t="shared" si="0"/>
        <v>1.3774864185266597E-4</v>
      </c>
      <c r="E14" s="24">
        <v>43843</v>
      </c>
      <c r="U14" s="32">
        <f t="shared" si="1"/>
        <v>2019</v>
      </c>
      <c r="V14" s="18">
        <f t="shared" si="2"/>
        <v>3</v>
      </c>
      <c r="W14" s="33">
        <f t="shared" si="3"/>
        <v>24</v>
      </c>
      <c r="X14" s="24">
        <v>43548</v>
      </c>
      <c r="Y14">
        <v>298.01540627646199</v>
      </c>
      <c r="Z14">
        <f t="shared" si="4"/>
        <v>298015.40627646196</v>
      </c>
    </row>
    <row r="15" spans="1:26">
      <c r="A15">
        <v>155.45517524486399</v>
      </c>
      <c r="B15">
        <f t="shared" si="5"/>
        <v>155455.17524486399</v>
      </c>
      <c r="C15" s="17">
        <v>270</v>
      </c>
      <c r="D15" s="22">
        <f t="shared" si="0"/>
        <v>1.7368350688532024E-3</v>
      </c>
      <c r="E15" s="24">
        <v>43844</v>
      </c>
      <c r="U15" s="32">
        <f t="shared" si="1"/>
        <v>2019</v>
      </c>
      <c r="V15" s="18">
        <f t="shared" si="2"/>
        <v>3</v>
      </c>
      <c r="W15" s="33">
        <f t="shared" si="3"/>
        <v>25</v>
      </c>
      <c r="X15" s="24">
        <v>43549</v>
      </c>
      <c r="Y15">
        <v>1456.5564091221599</v>
      </c>
      <c r="Z15">
        <f t="shared" si="4"/>
        <v>1456556.4091221599</v>
      </c>
    </row>
    <row r="16" spans="1:26">
      <c r="A16">
        <v>145.99518847113001</v>
      </c>
      <c r="B16">
        <f t="shared" si="5"/>
        <v>145995.18847113001</v>
      </c>
      <c r="C16" s="18">
        <v>340</v>
      </c>
      <c r="D16" s="22">
        <f t="shared" si="0"/>
        <v>2.3288438719145442E-3</v>
      </c>
      <c r="E16" s="24">
        <v>43845</v>
      </c>
      <c r="U16" s="32">
        <f t="shared" si="1"/>
        <v>2019</v>
      </c>
      <c r="V16" s="18">
        <f t="shared" si="2"/>
        <v>3</v>
      </c>
      <c r="W16" s="33">
        <f t="shared" si="3"/>
        <v>26</v>
      </c>
      <c r="X16" s="24">
        <v>43550</v>
      </c>
      <c r="Y16">
        <v>1364.10797241719</v>
      </c>
      <c r="Z16">
        <f t="shared" si="4"/>
        <v>1364107.97241719</v>
      </c>
    </row>
    <row r="17" spans="1:26">
      <c r="A17">
        <v>782.78221095355502</v>
      </c>
      <c r="B17">
        <f t="shared" si="5"/>
        <v>782782.21095355507</v>
      </c>
      <c r="C17" s="17">
        <v>4060</v>
      </c>
      <c r="D17" s="22">
        <f t="shared" si="0"/>
        <v>5.1866278297947842E-3</v>
      </c>
      <c r="E17" s="24">
        <v>43846</v>
      </c>
      <c r="U17" s="32">
        <f t="shared" si="1"/>
        <v>2019</v>
      </c>
      <c r="V17" s="18">
        <f t="shared" si="2"/>
        <v>3</v>
      </c>
      <c r="W17" s="33">
        <f t="shared" si="3"/>
        <v>27</v>
      </c>
      <c r="X17" s="24">
        <v>43551</v>
      </c>
      <c r="Y17">
        <v>934.54242349185097</v>
      </c>
      <c r="Z17">
        <f t="shared" si="4"/>
        <v>934542.42349185096</v>
      </c>
    </row>
    <row r="18" spans="1:26">
      <c r="A18">
        <v>188.50728703244701</v>
      </c>
      <c r="B18">
        <f t="shared" si="5"/>
        <v>188507.287032447</v>
      </c>
      <c r="C18" s="18">
        <v>820</v>
      </c>
      <c r="D18" s="22">
        <f t="shared" si="0"/>
        <v>4.349964465081165E-3</v>
      </c>
      <c r="E18" s="24">
        <v>43847</v>
      </c>
      <c r="U18" s="32">
        <f t="shared" si="1"/>
        <v>2019</v>
      </c>
      <c r="V18" s="18">
        <f t="shared" si="2"/>
        <v>3</v>
      </c>
      <c r="W18" s="33">
        <f t="shared" si="3"/>
        <v>28</v>
      </c>
      <c r="X18" s="24">
        <v>43552</v>
      </c>
      <c r="Y18">
        <v>1200.1848131261499</v>
      </c>
      <c r="Z18">
        <f t="shared" si="4"/>
        <v>1200184.8131261501</v>
      </c>
    </row>
    <row r="19" spans="1:26">
      <c r="A19">
        <v>193.135844946649</v>
      </c>
      <c r="B19">
        <f t="shared" si="5"/>
        <v>193135.84494664901</v>
      </c>
      <c r="C19" s="17">
        <v>0</v>
      </c>
      <c r="D19" s="22">
        <f t="shared" si="0"/>
        <v>0</v>
      </c>
      <c r="E19" s="24">
        <v>43848</v>
      </c>
      <c r="U19" s="32">
        <f t="shared" si="1"/>
        <v>2019</v>
      </c>
      <c r="V19" s="18">
        <f t="shared" si="2"/>
        <v>3</v>
      </c>
      <c r="W19" s="33">
        <f t="shared" si="3"/>
        <v>29</v>
      </c>
      <c r="X19" s="24">
        <v>43553</v>
      </c>
      <c r="Y19">
        <v>1075.7988200156699</v>
      </c>
      <c r="Z19">
        <f t="shared" si="4"/>
        <v>1075798.8200156698</v>
      </c>
    </row>
    <row r="20" spans="1:26">
      <c r="A20">
        <v>763.41425526945704</v>
      </c>
      <c r="B20">
        <f t="shared" si="5"/>
        <v>763414.255269457</v>
      </c>
      <c r="C20" s="18">
        <v>290</v>
      </c>
      <c r="D20" s="22">
        <f t="shared" si="0"/>
        <v>3.7987239300062679E-4</v>
      </c>
      <c r="E20" s="24">
        <v>43849</v>
      </c>
      <c r="U20" s="32">
        <f t="shared" si="1"/>
        <v>2019</v>
      </c>
      <c r="V20" s="18">
        <f t="shared" si="2"/>
        <v>3</v>
      </c>
      <c r="W20" s="33">
        <f t="shared" si="3"/>
        <v>30</v>
      </c>
      <c r="X20" s="24">
        <v>43554</v>
      </c>
      <c r="Y20">
        <v>999.13184598958901</v>
      </c>
      <c r="Z20">
        <f t="shared" si="4"/>
        <v>999131.845989589</v>
      </c>
    </row>
    <row r="21" spans="1:26">
      <c r="A21">
        <v>625.12770482968301</v>
      </c>
      <c r="B21">
        <f t="shared" si="5"/>
        <v>625127.70482968306</v>
      </c>
      <c r="C21" s="17">
        <v>250</v>
      </c>
      <c r="D21" s="22">
        <f t="shared" si="0"/>
        <v>3.9991828560551935E-4</v>
      </c>
      <c r="E21" s="24">
        <v>43850</v>
      </c>
      <c r="U21" s="32">
        <f t="shared" si="1"/>
        <v>2019</v>
      </c>
      <c r="V21" s="18">
        <f t="shared" si="2"/>
        <v>3</v>
      </c>
      <c r="W21" s="33">
        <f t="shared" si="3"/>
        <v>31</v>
      </c>
      <c r="X21" s="24">
        <v>43555</v>
      </c>
      <c r="Y21">
        <v>1454.6055351057801</v>
      </c>
      <c r="Z21">
        <f t="shared" si="4"/>
        <v>1454605.53510578</v>
      </c>
    </row>
    <row r="22" spans="1:26">
      <c r="A22">
        <v>794.90465868361298</v>
      </c>
      <c r="B22">
        <f t="shared" si="5"/>
        <v>794904.65868361294</v>
      </c>
      <c r="C22" s="18">
        <v>450</v>
      </c>
      <c r="D22" s="22">
        <f t="shared" si="0"/>
        <v>5.6610562673668828E-4</v>
      </c>
      <c r="E22" s="24">
        <v>43851</v>
      </c>
      <c r="U22" s="32">
        <f t="shared" si="1"/>
        <v>2019</v>
      </c>
      <c r="V22" s="18">
        <f t="shared" si="2"/>
        <v>4</v>
      </c>
      <c r="W22" s="33">
        <f t="shared" si="3"/>
        <v>1</v>
      </c>
      <c r="X22" s="24">
        <v>43556</v>
      </c>
      <c r="Y22">
        <v>794.07415349466805</v>
      </c>
      <c r="Z22">
        <f t="shared" si="4"/>
        <v>794074.15349466808</v>
      </c>
    </row>
    <row r="23" spans="1:26">
      <c r="A23">
        <v>358.90881614430702</v>
      </c>
      <c r="B23">
        <f t="shared" si="5"/>
        <v>358908.81614430703</v>
      </c>
      <c r="C23" s="17">
        <v>100</v>
      </c>
      <c r="D23" s="22">
        <f t="shared" si="0"/>
        <v>2.786223004335253E-4</v>
      </c>
      <c r="E23" s="24">
        <v>43852</v>
      </c>
      <c r="U23" s="32">
        <f t="shared" si="1"/>
        <v>2019</v>
      </c>
      <c r="V23" s="18">
        <f t="shared" si="2"/>
        <v>4</v>
      </c>
      <c r="W23" s="33">
        <f t="shared" si="3"/>
        <v>2</v>
      </c>
      <c r="X23" s="24">
        <v>43557</v>
      </c>
      <c r="Y23">
        <v>535.64138896844304</v>
      </c>
      <c r="Z23">
        <f t="shared" si="4"/>
        <v>535641.38896844303</v>
      </c>
    </row>
    <row r="24" spans="1:26">
      <c r="A24">
        <v>179.83114881111101</v>
      </c>
      <c r="B24">
        <f t="shared" si="5"/>
        <v>179831.14881111099</v>
      </c>
      <c r="C24" s="18">
        <v>0</v>
      </c>
      <c r="D24" s="22">
        <f t="shared" si="0"/>
        <v>0</v>
      </c>
      <c r="E24" s="24">
        <v>43853</v>
      </c>
      <c r="U24" s="32">
        <f t="shared" si="1"/>
        <v>2019</v>
      </c>
      <c r="V24" s="18">
        <f t="shared" si="2"/>
        <v>4</v>
      </c>
      <c r="W24" s="33">
        <f t="shared" si="3"/>
        <v>3</v>
      </c>
      <c r="X24" s="24">
        <v>43558</v>
      </c>
      <c r="Y24">
        <v>1305.56940763946</v>
      </c>
      <c r="Z24">
        <f t="shared" si="4"/>
        <v>1305569.4076394599</v>
      </c>
    </row>
    <row r="25" spans="1:26">
      <c r="A25">
        <v>129.40385249494099</v>
      </c>
      <c r="B25">
        <f t="shared" si="5"/>
        <v>129403.85249494099</v>
      </c>
      <c r="C25" s="17">
        <v>0</v>
      </c>
      <c r="D25" s="22">
        <f t="shared" si="0"/>
        <v>0</v>
      </c>
      <c r="E25" s="24">
        <v>43854</v>
      </c>
      <c r="U25" s="32">
        <f t="shared" si="1"/>
        <v>2019</v>
      </c>
      <c r="V25" s="18">
        <f t="shared" si="2"/>
        <v>4</v>
      </c>
      <c r="W25" s="33">
        <f t="shared" si="3"/>
        <v>4</v>
      </c>
      <c r="X25" s="24">
        <v>43559</v>
      </c>
      <c r="Y25">
        <v>124.830823017201</v>
      </c>
      <c r="Z25">
        <f t="shared" si="4"/>
        <v>124830.82301720099</v>
      </c>
    </row>
    <row r="26" spans="1:26">
      <c r="A26">
        <v>173.35339359759499</v>
      </c>
      <c r="B26">
        <f t="shared" si="5"/>
        <v>173353.39359759499</v>
      </c>
      <c r="C26" s="18">
        <v>0</v>
      </c>
      <c r="D26" s="22">
        <f t="shared" si="0"/>
        <v>0</v>
      </c>
      <c r="E26" s="24">
        <v>43855</v>
      </c>
      <c r="U26" s="32">
        <f t="shared" si="1"/>
        <v>2019</v>
      </c>
      <c r="V26" s="18">
        <f t="shared" si="2"/>
        <v>4</v>
      </c>
      <c r="W26" s="33">
        <f t="shared" si="3"/>
        <v>5</v>
      </c>
      <c r="X26" s="24">
        <v>43560</v>
      </c>
      <c r="Y26">
        <v>1040.1727533789301</v>
      </c>
      <c r="Z26">
        <f t="shared" si="4"/>
        <v>1040172.7533789302</v>
      </c>
    </row>
    <row r="27" spans="1:26">
      <c r="A27">
        <v>142.765933227376</v>
      </c>
      <c r="B27">
        <f t="shared" si="5"/>
        <v>142765.93322737599</v>
      </c>
      <c r="C27" s="17">
        <v>0</v>
      </c>
      <c r="D27" s="22">
        <f t="shared" si="0"/>
        <v>0</v>
      </c>
      <c r="E27" s="24">
        <v>43856</v>
      </c>
      <c r="U27" s="32">
        <f t="shared" si="1"/>
        <v>2019</v>
      </c>
      <c r="V27" s="18">
        <f t="shared" si="2"/>
        <v>4</v>
      </c>
      <c r="W27" s="33">
        <f t="shared" si="3"/>
        <v>6</v>
      </c>
      <c r="X27" s="24">
        <v>43561</v>
      </c>
      <c r="Y27">
        <v>744.70501240972305</v>
      </c>
      <c r="Z27">
        <f t="shared" si="4"/>
        <v>744705.01240972301</v>
      </c>
    </row>
    <row r="28" spans="1:26">
      <c r="A28">
        <v>233.14895603852301</v>
      </c>
      <c r="B28">
        <f t="shared" si="5"/>
        <v>233148.956038523</v>
      </c>
      <c r="C28" s="18">
        <v>30</v>
      </c>
      <c r="D28" s="22">
        <f t="shared" si="0"/>
        <v>1.2867310456686379E-4</v>
      </c>
      <c r="E28" s="24">
        <v>43857</v>
      </c>
      <c r="U28" s="32">
        <f t="shared" si="1"/>
        <v>2019</v>
      </c>
      <c r="V28" s="18">
        <f t="shared" si="2"/>
        <v>4</v>
      </c>
      <c r="W28" s="33">
        <f t="shared" si="3"/>
        <v>7</v>
      </c>
      <c r="X28" s="24">
        <v>43562</v>
      </c>
      <c r="Y28">
        <v>428.23044735141599</v>
      </c>
      <c r="Z28">
        <f t="shared" si="4"/>
        <v>428230.44735141599</v>
      </c>
    </row>
    <row r="29" spans="1:26">
      <c r="A29">
        <v>126.727232345747</v>
      </c>
      <c r="B29">
        <f t="shared" si="5"/>
        <v>126727.232345747</v>
      </c>
      <c r="C29" s="17">
        <v>0</v>
      </c>
      <c r="D29" s="22">
        <f t="shared" si="0"/>
        <v>0</v>
      </c>
      <c r="E29" s="24">
        <v>43858</v>
      </c>
      <c r="U29" s="32">
        <f t="shared" si="1"/>
        <v>2019</v>
      </c>
      <c r="V29" s="18">
        <f t="shared" si="2"/>
        <v>4</v>
      </c>
      <c r="W29" s="33">
        <f t="shared" si="3"/>
        <v>8</v>
      </c>
      <c r="X29" s="24">
        <v>43563</v>
      </c>
      <c r="Y29">
        <v>1513.4212029549101</v>
      </c>
      <c r="Z29">
        <f t="shared" si="4"/>
        <v>1513421.20295491</v>
      </c>
    </row>
    <row r="30" spans="1:26">
      <c r="A30">
        <v>170.60192287074301</v>
      </c>
      <c r="B30">
        <f t="shared" si="5"/>
        <v>170601.922870743</v>
      </c>
      <c r="C30" s="18">
        <v>0</v>
      </c>
      <c r="D30" s="22">
        <f t="shared" si="0"/>
        <v>0</v>
      </c>
      <c r="E30" s="24">
        <v>43859</v>
      </c>
      <c r="U30" s="32">
        <f t="shared" si="1"/>
        <v>2019</v>
      </c>
      <c r="V30" s="18">
        <f t="shared" si="2"/>
        <v>4</v>
      </c>
      <c r="W30" s="33">
        <f t="shared" si="3"/>
        <v>9</v>
      </c>
      <c r="X30" s="24">
        <v>43564</v>
      </c>
      <c r="Y30">
        <v>1434.14299699086</v>
      </c>
      <c r="Z30">
        <f t="shared" si="4"/>
        <v>1434142.99699086</v>
      </c>
    </row>
    <row r="31" spans="1:26">
      <c r="A31">
        <v>242.02781963479001</v>
      </c>
      <c r="B31">
        <f t="shared" si="5"/>
        <v>242027.81963479001</v>
      </c>
      <c r="C31" s="17">
        <v>90</v>
      </c>
      <c r="D31" s="22">
        <f t="shared" si="0"/>
        <v>3.7185807869445045E-4</v>
      </c>
      <c r="E31" s="24">
        <v>43860</v>
      </c>
      <c r="U31" s="32">
        <f t="shared" si="1"/>
        <v>2019</v>
      </c>
      <c r="V31" s="18">
        <f t="shared" si="2"/>
        <v>4</v>
      </c>
      <c r="W31" s="33">
        <f t="shared" si="3"/>
        <v>10</v>
      </c>
      <c r="X31" s="24">
        <v>43565</v>
      </c>
      <c r="Y31">
        <v>156.648729364395</v>
      </c>
      <c r="Z31">
        <f t="shared" si="4"/>
        <v>156648.729364395</v>
      </c>
    </row>
    <row r="32" spans="1:26">
      <c r="A32">
        <v>189.94845532063701</v>
      </c>
      <c r="B32">
        <f t="shared" si="5"/>
        <v>189948.455320637</v>
      </c>
      <c r="C32" s="18">
        <v>10</v>
      </c>
      <c r="D32" s="22">
        <f t="shared" si="0"/>
        <v>5.2645861126481857E-5</v>
      </c>
      <c r="E32" s="24">
        <v>43861</v>
      </c>
      <c r="U32" s="32">
        <f t="shared" si="1"/>
        <v>2019</v>
      </c>
      <c r="V32" s="18">
        <f t="shared" si="2"/>
        <v>4</v>
      </c>
      <c r="W32" s="33">
        <f t="shared" si="3"/>
        <v>11</v>
      </c>
      <c r="X32" s="24">
        <v>43566</v>
      </c>
      <c r="Y32">
        <v>104.72202971777899</v>
      </c>
      <c r="Z32">
        <f t="shared" si="4"/>
        <v>104722.02971777899</v>
      </c>
    </row>
    <row r="33" spans="1:26">
      <c r="A33">
        <v>325.90760703762902</v>
      </c>
      <c r="B33">
        <f t="shared" si="5"/>
        <v>325907.607037629</v>
      </c>
      <c r="C33" s="17">
        <v>510</v>
      </c>
      <c r="D33" s="22">
        <f t="shared" si="0"/>
        <v>1.5648606813314298E-3</v>
      </c>
      <c r="E33" s="24">
        <v>43862</v>
      </c>
      <c r="U33" s="32">
        <f t="shared" si="1"/>
        <v>2019</v>
      </c>
      <c r="V33" s="18">
        <f t="shared" si="2"/>
        <v>4</v>
      </c>
      <c r="W33" s="33">
        <f t="shared" si="3"/>
        <v>12</v>
      </c>
      <c r="X33" s="24">
        <v>43567</v>
      </c>
      <c r="Y33">
        <v>379.24153399875502</v>
      </c>
      <c r="Z33">
        <f t="shared" si="4"/>
        <v>379241.53399875504</v>
      </c>
    </row>
    <row r="34" spans="1:26">
      <c r="A34">
        <v>674.97941062203802</v>
      </c>
      <c r="B34">
        <f t="shared" si="5"/>
        <v>674979.41062203806</v>
      </c>
      <c r="C34" s="18">
        <v>12120</v>
      </c>
      <c r="D34" s="22">
        <f t="shared" si="0"/>
        <v>1.7956103266662044E-2</v>
      </c>
      <c r="E34" s="24">
        <v>43863</v>
      </c>
      <c r="U34" s="32">
        <f t="shared" si="1"/>
        <v>2019</v>
      </c>
      <c r="V34" s="18">
        <f t="shared" si="2"/>
        <v>4</v>
      </c>
      <c r="W34" s="33">
        <f t="shared" si="3"/>
        <v>13</v>
      </c>
      <c r="X34" s="24">
        <v>43568</v>
      </c>
      <c r="Y34">
        <v>640.40153982554705</v>
      </c>
      <c r="Z34">
        <f t="shared" si="4"/>
        <v>640401.53982554702</v>
      </c>
    </row>
    <row r="35" spans="1:26">
      <c r="A35">
        <v>810.52414928225301</v>
      </c>
      <c r="B35">
        <f t="shared" si="5"/>
        <v>810524.149282253</v>
      </c>
      <c r="C35" s="17">
        <v>99310</v>
      </c>
      <c r="D35">
        <f t="shared" si="0"/>
        <v>0.12252565218191515</v>
      </c>
      <c r="E35" s="24">
        <v>43864</v>
      </c>
      <c r="U35" s="32">
        <f t="shared" si="1"/>
        <v>2019</v>
      </c>
      <c r="V35" s="18">
        <f t="shared" si="2"/>
        <v>4</v>
      </c>
      <c r="W35" s="33">
        <f t="shared" si="3"/>
        <v>14</v>
      </c>
      <c r="X35" s="24">
        <v>43569</v>
      </c>
      <c r="Y35">
        <v>373.90417341385398</v>
      </c>
      <c r="Z35">
        <f t="shared" si="4"/>
        <v>373904.17341385398</v>
      </c>
    </row>
    <row r="36" spans="1:26">
      <c r="A36">
        <v>537.70319971232402</v>
      </c>
      <c r="B36">
        <f t="shared" si="5"/>
        <v>537703.19971232407</v>
      </c>
      <c r="C36" s="18">
        <v>81740</v>
      </c>
      <c r="D36">
        <f t="shared" si="0"/>
        <v>0.15201694920865566</v>
      </c>
      <c r="E36" s="24">
        <v>43865</v>
      </c>
      <c r="U36" s="32">
        <f t="shared" si="1"/>
        <v>2019</v>
      </c>
      <c r="V36" s="18">
        <f t="shared" si="2"/>
        <v>4</v>
      </c>
      <c r="W36" s="33">
        <f t="shared" si="3"/>
        <v>15</v>
      </c>
      <c r="X36" s="24">
        <v>43570</v>
      </c>
      <c r="Y36">
        <v>1511.3228385687</v>
      </c>
      <c r="Z36">
        <f t="shared" si="4"/>
        <v>1511322.8385687</v>
      </c>
    </row>
    <row r="37" spans="1:26">
      <c r="A37">
        <v>357.655701593912</v>
      </c>
      <c r="B37">
        <f t="shared" si="5"/>
        <v>357655.70159391197</v>
      </c>
      <c r="C37" s="17">
        <v>53880</v>
      </c>
      <c r="D37">
        <f t="shared" si="0"/>
        <v>0.15064767529185433</v>
      </c>
      <c r="E37" s="24">
        <v>43866</v>
      </c>
      <c r="U37" s="32">
        <f t="shared" si="1"/>
        <v>2019</v>
      </c>
      <c r="V37" s="18">
        <f t="shared" si="2"/>
        <v>4</v>
      </c>
      <c r="W37" s="33">
        <f t="shared" si="3"/>
        <v>16</v>
      </c>
      <c r="X37" s="24">
        <v>43571</v>
      </c>
      <c r="Y37">
        <v>1280.35966111686</v>
      </c>
      <c r="Z37">
        <f t="shared" si="4"/>
        <v>1280359.6611168601</v>
      </c>
    </row>
    <row r="38" spans="1:26">
      <c r="A38">
        <v>903.68874067044101</v>
      </c>
      <c r="B38">
        <f t="shared" si="5"/>
        <v>903688.74067044095</v>
      </c>
      <c r="C38" s="18">
        <v>127790</v>
      </c>
      <c r="D38">
        <f t="shared" si="0"/>
        <v>0.1414093085913557</v>
      </c>
      <c r="E38" s="24">
        <v>43867</v>
      </c>
      <c r="U38" s="32">
        <f t="shared" si="1"/>
        <v>2019</v>
      </c>
      <c r="V38" s="18">
        <f t="shared" si="2"/>
        <v>4</v>
      </c>
      <c r="W38" s="33">
        <f t="shared" si="3"/>
        <v>17</v>
      </c>
      <c r="X38" s="24">
        <v>43572</v>
      </c>
      <c r="Y38">
        <v>431.23804909444402</v>
      </c>
      <c r="Z38">
        <f t="shared" si="4"/>
        <v>431238.04909444402</v>
      </c>
    </row>
    <row r="39" spans="1:26">
      <c r="A39">
        <v>709.615258344317</v>
      </c>
      <c r="B39">
        <f t="shared" si="5"/>
        <v>709615.25834431697</v>
      </c>
      <c r="C39" s="17">
        <v>105620</v>
      </c>
      <c r="D39">
        <f t="shared" si="0"/>
        <v>0.14884121889717236</v>
      </c>
      <c r="E39" s="24">
        <v>43868</v>
      </c>
      <c r="U39" s="32">
        <f t="shared" si="1"/>
        <v>2019</v>
      </c>
      <c r="V39" s="18">
        <f t="shared" si="2"/>
        <v>4</v>
      </c>
      <c r="W39" s="33">
        <f t="shared" si="3"/>
        <v>18</v>
      </c>
      <c r="X39" s="24">
        <v>43573</v>
      </c>
      <c r="Y39">
        <v>239.168032602892</v>
      </c>
      <c r="Z39">
        <f t="shared" si="4"/>
        <v>239168.032602892</v>
      </c>
    </row>
    <row r="40" spans="1:26">
      <c r="A40">
        <v>545.15716863977298</v>
      </c>
      <c r="B40">
        <f t="shared" si="5"/>
        <v>545157.16863977292</v>
      </c>
      <c r="C40" s="18">
        <v>76320</v>
      </c>
      <c r="D40">
        <f t="shared" si="0"/>
        <v>0.13999632471205833</v>
      </c>
      <c r="E40" s="24">
        <v>43869</v>
      </c>
      <c r="U40" s="32">
        <f t="shared" si="1"/>
        <v>2019</v>
      </c>
      <c r="V40" s="18">
        <f t="shared" si="2"/>
        <v>4</v>
      </c>
      <c r="W40" s="33">
        <f t="shared" si="3"/>
        <v>19</v>
      </c>
      <c r="X40" s="24">
        <v>43574</v>
      </c>
      <c r="Y40">
        <v>1662.3284268770201</v>
      </c>
      <c r="Z40">
        <f t="shared" si="4"/>
        <v>1662328.4268770202</v>
      </c>
    </row>
    <row r="41" spans="1:26">
      <c r="A41">
        <v>129.64554608723299</v>
      </c>
      <c r="B41">
        <f t="shared" si="5"/>
        <v>129645.54608723299</v>
      </c>
      <c r="C41" s="17">
        <v>880</v>
      </c>
      <c r="D41">
        <f t="shared" si="0"/>
        <v>6.7877380022595248E-3</v>
      </c>
      <c r="E41" s="24">
        <v>43870</v>
      </c>
      <c r="U41" s="32">
        <f t="shared" si="1"/>
        <v>2019</v>
      </c>
      <c r="V41" s="18">
        <f t="shared" si="2"/>
        <v>4</v>
      </c>
      <c r="W41" s="33">
        <f t="shared" si="3"/>
        <v>20</v>
      </c>
      <c r="X41" s="24">
        <v>43575</v>
      </c>
      <c r="Y41">
        <v>1653.7428785821501</v>
      </c>
      <c r="Z41">
        <f t="shared" si="4"/>
        <v>1653742.87858215</v>
      </c>
    </row>
    <row r="42" spans="1:26">
      <c r="A42">
        <v>954.40021867227404</v>
      </c>
      <c r="B42">
        <f t="shared" si="5"/>
        <v>954400.21867227403</v>
      </c>
      <c r="C42" s="18">
        <v>850</v>
      </c>
      <c r="D42">
        <f t="shared" si="0"/>
        <v>8.9061169870904714E-4</v>
      </c>
      <c r="E42" s="24">
        <v>43871</v>
      </c>
      <c r="U42" s="32">
        <f t="shared" si="1"/>
        <v>2019</v>
      </c>
      <c r="V42" s="18">
        <f t="shared" si="2"/>
        <v>4</v>
      </c>
      <c r="W42" s="33">
        <f t="shared" si="3"/>
        <v>21</v>
      </c>
      <c r="X42" s="24">
        <v>43576</v>
      </c>
      <c r="Y42">
        <v>1498.80662109321</v>
      </c>
      <c r="Z42">
        <f t="shared" si="4"/>
        <v>1498806.6210932101</v>
      </c>
    </row>
    <row r="43" spans="1:26">
      <c r="A43">
        <v>908.44110310854398</v>
      </c>
      <c r="B43">
        <f t="shared" si="5"/>
        <v>908441.10310854402</v>
      </c>
      <c r="C43" s="17">
        <v>4920</v>
      </c>
      <c r="D43">
        <f t="shared" si="0"/>
        <v>5.4158711920503444E-3</v>
      </c>
      <c r="E43" s="24">
        <v>43872</v>
      </c>
      <c r="U43" s="32">
        <f t="shared" si="1"/>
        <v>2019</v>
      </c>
      <c r="V43" s="18">
        <f t="shared" si="2"/>
        <v>4</v>
      </c>
      <c r="W43" s="33">
        <f t="shared" si="3"/>
        <v>22</v>
      </c>
      <c r="X43" s="24">
        <v>43577</v>
      </c>
      <c r="Y43">
        <v>893.76476338551504</v>
      </c>
      <c r="Z43">
        <f t="shared" si="4"/>
        <v>893764.76338551508</v>
      </c>
    </row>
    <row r="44" spans="1:26">
      <c r="A44">
        <v>488.07191342363598</v>
      </c>
      <c r="B44">
        <f t="shared" si="5"/>
        <v>488071.913423636</v>
      </c>
      <c r="C44" s="18">
        <v>13310</v>
      </c>
      <c r="D44">
        <f t="shared" si="0"/>
        <v>2.7270571475083435E-2</v>
      </c>
      <c r="E44" s="24">
        <v>43873</v>
      </c>
      <c r="U44" s="32">
        <f t="shared" si="1"/>
        <v>2019</v>
      </c>
      <c r="V44" s="18">
        <f t="shared" si="2"/>
        <v>4</v>
      </c>
      <c r="W44" s="33">
        <f t="shared" si="3"/>
        <v>23</v>
      </c>
      <c r="X44" s="24">
        <v>43578</v>
      </c>
      <c r="Y44">
        <v>1545.6208232203701</v>
      </c>
      <c r="Z44">
        <f t="shared" si="4"/>
        <v>1545620.8232203701</v>
      </c>
    </row>
    <row r="45" spans="1:26">
      <c r="A45">
        <v>868.15408401746402</v>
      </c>
      <c r="B45">
        <f t="shared" si="5"/>
        <v>868154.08401746396</v>
      </c>
      <c r="C45" s="17">
        <v>8720</v>
      </c>
      <c r="D45">
        <f t="shared" si="0"/>
        <v>1.0044299923865343E-2</v>
      </c>
      <c r="E45" s="24">
        <v>43874</v>
      </c>
      <c r="U45" s="32">
        <f t="shared" si="1"/>
        <v>2019</v>
      </c>
      <c r="V45" s="18">
        <f t="shared" si="2"/>
        <v>4</v>
      </c>
      <c r="W45" s="33">
        <f t="shared" si="3"/>
        <v>24</v>
      </c>
      <c r="X45" s="24">
        <v>43579</v>
      </c>
      <c r="Y45">
        <v>1625.1223275044699</v>
      </c>
      <c r="Z45">
        <f t="shared" si="4"/>
        <v>1625122.32750447</v>
      </c>
    </row>
    <row r="46" spans="1:26">
      <c r="A46">
        <v>1093.0022701104201</v>
      </c>
      <c r="B46">
        <f t="shared" si="5"/>
        <v>1093002.2701104202</v>
      </c>
      <c r="C46" s="18">
        <v>17440</v>
      </c>
      <c r="D46">
        <f t="shared" si="0"/>
        <v>1.5956051032024049E-2</v>
      </c>
      <c r="E46" s="24">
        <v>43875</v>
      </c>
      <c r="U46" s="32">
        <f t="shared" si="1"/>
        <v>2019</v>
      </c>
      <c r="V46" s="18">
        <f t="shared" si="2"/>
        <v>4</v>
      </c>
      <c r="W46" s="33">
        <f t="shared" si="3"/>
        <v>25</v>
      </c>
      <c r="X46" s="24">
        <v>43580</v>
      </c>
      <c r="Y46">
        <v>1020.38738503944</v>
      </c>
      <c r="Z46">
        <f t="shared" si="4"/>
        <v>1020387.38503944</v>
      </c>
    </row>
    <row r="47" spans="1:26">
      <c r="A47">
        <v>565.12064403757597</v>
      </c>
      <c r="B47">
        <f t="shared" si="5"/>
        <v>565120.64403757593</v>
      </c>
      <c r="C47" s="17">
        <v>15790</v>
      </c>
      <c r="D47">
        <f t="shared" si="0"/>
        <v>2.7940936447103309E-2</v>
      </c>
      <c r="E47" s="24">
        <v>43876</v>
      </c>
      <c r="U47" s="32">
        <f t="shared" si="1"/>
        <v>2019</v>
      </c>
      <c r="V47" s="18">
        <f t="shared" si="2"/>
        <v>4</v>
      </c>
      <c r="W47" s="33">
        <f t="shared" si="3"/>
        <v>26</v>
      </c>
      <c r="X47" s="24">
        <v>43581</v>
      </c>
      <c r="Y47">
        <v>1725.5881327970001</v>
      </c>
      <c r="Z47">
        <f t="shared" si="4"/>
        <v>1725588.132797</v>
      </c>
    </row>
    <row r="48" spans="1:26">
      <c r="A48">
        <v>727.37346897971202</v>
      </c>
      <c r="B48">
        <f t="shared" si="5"/>
        <v>727373.46897971199</v>
      </c>
      <c r="C48" s="18">
        <v>43350</v>
      </c>
      <c r="D48">
        <f t="shared" si="0"/>
        <v>5.959799449491486E-2</v>
      </c>
      <c r="E48" s="24">
        <v>43877</v>
      </c>
      <c r="U48" s="32">
        <f t="shared" si="1"/>
        <v>2019</v>
      </c>
      <c r="V48" s="18">
        <f t="shared" si="2"/>
        <v>4</v>
      </c>
      <c r="W48" s="33">
        <f t="shared" si="3"/>
        <v>27</v>
      </c>
      <c r="X48" s="24">
        <v>43582</v>
      </c>
      <c r="Y48">
        <v>210.85199487851901</v>
      </c>
      <c r="Z48">
        <f t="shared" si="4"/>
        <v>210851.99487851901</v>
      </c>
    </row>
    <row r="49" spans="1:26">
      <c r="A49">
        <v>181.40052182682999</v>
      </c>
      <c r="B49">
        <f t="shared" si="5"/>
        <v>181400.52182682999</v>
      </c>
      <c r="C49" s="17">
        <v>3890</v>
      </c>
      <c r="D49">
        <f t="shared" si="0"/>
        <v>2.1444260252533907E-2</v>
      </c>
      <c r="E49" s="24">
        <v>43878</v>
      </c>
      <c r="U49" s="32">
        <f t="shared" si="1"/>
        <v>2019</v>
      </c>
      <c r="V49" s="18">
        <f t="shared" si="2"/>
        <v>4</v>
      </c>
      <c r="W49" s="33">
        <f t="shared" si="3"/>
        <v>28</v>
      </c>
      <c r="X49" s="24">
        <v>43583</v>
      </c>
      <c r="Y49">
        <v>1400.65270438938</v>
      </c>
      <c r="Z49">
        <f t="shared" si="4"/>
        <v>1400652.7043893801</v>
      </c>
    </row>
    <row r="50" spans="1:26">
      <c r="A50">
        <v>1053.60614308603</v>
      </c>
      <c r="B50">
        <f t="shared" si="5"/>
        <v>1053606.1430860299</v>
      </c>
      <c r="C50" s="18">
        <v>250</v>
      </c>
      <c r="D50">
        <f t="shared" si="0"/>
        <v>2.3728031735629961E-4</v>
      </c>
      <c r="E50" s="24">
        <v>43879</v>
      </c>
      <c r="U50" s="32">
        <f t="shared" si="1"/>
        <v>2019</v>
      </c>
      <c r="V50" s="18">
        <f t="shared" si="2"/>
        <v>4</v>
      </c>
      <c r="W50" s="33">
        <f t="shared" si="3"/>
        <v>29</v>
      </c>
      <c r="X50" s="24">
        <v>43584</v>
      </c>
      <c r="Y50">
        <v>333.71574491827698</v>
      </c>
      <c r="Z50">
        <f t="shared" si="4"/>
        <v>333715.74491827696</v>
      </c>
    </row>
    <row r="51" spans="1:26">
      <c r="A51">
        <v>1080.45278630947</v>
      </c>
      <c r="B51">
        <f t="shared" si="5"/>
        <v>1080452.78630947</v>
      </c>
      <c r="C51" s="17">
        <v>450</v>
      </c>
      <c r="D51">
        <f t="shared" si="0"/>
        <v>4.1649205379633145E-4</v>
      </c>
      <c r="E51" s="24">
        <v>43880</v>
      </c>
      <c r="U51" s="32">
        <f t="shared" si="1"/>
        <v>2019</v>
      </c>
      <c r="V51" s="18">
        <f t="shared" si="2"/>
        <v>4</v>
      </c>
      <c r="W51" s="33">
        <f t="shared" si="3"/>
        <v>30</v>
      </c>
      <c r="X51" s="24">
        <v>43585</v>
      </c>
      <c r="Y51">
        <v>208.22827791343701</v>
      </c>
      <c r="Z51">
        <f t="shared" si="4"/>
        <v>208228.27791343702</v>
      </c>
    </row>
    <row r="52" spans="1:26">
      <c r="A52">
        <v>1149.8155236284599</v>
      </c>
      <c r="B52">
        <f t="shared" si="5"/>
        <v>1149815.52362846</v>
      </c>
      <c r="C52" s="18">
        <v>580</v>
      </c>
      <c r="D52">
        <f t="shared" si="0"/>
        <v>5.0442874363854518E-4</v>
      </c>
      <c r="E52" s="24">
        <v>43881</v>
      </c>
      <c r="U52" s="32">
        <f t="shared" si="1"/>
        <v>2019</v>
      </c>
      <c r="V52" s="18">
        <f t="shared" si="2"/>
        <v>5</v>
      </c>
      <c r="W52" s="33">
        <f t="shared" si="3"/>
        <v>1</v>
      </c>
      <c r="X52" s="24">
        <v>43586</v>
      </c>
      <c r="Y52">
        <v>505.77970810615699</v>
      </c>
      <c r="Z52">
        <f t="shared" si="4"/>
        <v>505779.70810615696</v>
      </c>
    </row>
    <row r="53" spans="1:26">
      <c r="A53">
        <v>1132.38069022681</v>
      </c>
      <c r="B53">
        <f t="shared" si="5"/>
        <v>1132380.6902268101</v>
      </c>
      <c r="C53" s="17">
        <v>740</v>
      </c>
      <c r="D53">
        <f t="shared" si="0"/>
        <v>6.5349047929436326E-4</v>
      </c>
      <c r="E53" s="24">
        <v>43882</v>
      </c>
      <c r="U53" s="32">
        <f t="shared" si="1"/>
        <v>2019</v>
      </c>
      <c r="V53" s="18">
        <f t="shared" si="2"/>
        <v>5</v>
      </c>
      <c r="W53" s="33">
        <f t="shared" si="3"/>
        <v>2</v>
      </c>
      <c r="X53" s="24">
        <v>43587</v>
      </c>
      <c r="Y53">
        <v>414.51457337549198</v>
      </c>
      <c r="Z53">
        <f t="shared" si="4"/>
        <v>414514.57337549195</v>
      </c>
    </row>
    <row r="54" spans="1:26">
      <c r="A54">
        <v>1010.45730856556</v>
      </c>
      <c r="B54">
        <f t="shared" si="5"/>
        <v>1010457.3085655599</v>
      </c>
      <c r="C54" s="18">
        <v>2330</v>
      </c>
      <c r="D54">
        <f t="shared" si="0"/>
        <v>2.3058866319722662E-3</v>
      </c>
      <c r="E54" s="24">
        <v>43883</v>
      </c>
      <c r="U54" s="32">
        <f t="shared" si="1"/>
        <v>2019</v>
      </c>
      <c r="V54" s="18">
        <f t="shared" si="2"/>
        <v>5</v>
      </c>
      <c r="W54" s="33">
        <f t="shared" si="3"/>
        <v>3</v>
      </c>
      <c r="X54" s="24">
        <v>43588</v>
      </c>
      <c r="Y54">
        <v>983.31161472879398</v>
      </c>
      <c r="Z54">
        <f t="shared" si="4"/>
        <v>983311.61472879397</v>
      </c>
    </row>
    <row r="55" spans="1:26">
      <c r="A55">
        <v>1127.25811461075</v>
      </c>
      <c r="B55">
        <f t="shared" si="5"/>
        <v>1127258.11461075</v>
      </c>
      <c r="C55" s="17">
        <v>49410</v>
      </c>
      <c r="D55">
        <f t="shared" si="0"/>
        <v>4.3832019800595194E-2</v>
      </c>
      <c r="E55" s="24">
        <v>43884</v>
      </c>
      <c r="U55" s="32">
        <f t="shared" si="1"/>
        <v>2019</v>
      </c>
      <c r="V55" s="18">
        <f t="shared" si="2"/>
        <v>5</v>
      </c>
      <c r="W55" s="33">
        <f t="shared" si="3"/>
        <v>4</v>
      </c>
      <c r="X55" s="24">
        <v>43589</v>
      </c>
      <c r="Y55">
        <v>1301.86997866258</v>
      </c>
      <c r="Z55">
        <f t="shared" si="4"/>
        <v>1301869.97866258</v>
      </c>
    </row>
    <row r="56" spans="1:26">
      <c r="A56">
        <v>632.48146274752605</v>
      </c>
      <c r="B56">
        <f t="shared" si="5"/>
        <v>632481.46274752601</v>
      </c>
      <c r="C56" s="18">
        <v>77760</v>
      </c>
      <c r="D56">
        <f t="shared" si="0"/>
        <v>0.1229443147032441</v>
      </c>
      <c r="E56" s="24">
        <v>43885</v>
      </c>
      <c r="U56" s="32">
        <f t="shared" si="1"/>
        <v>2019</v>
      </c>
      <c r="V56" s="18">
        <f t="shared" si="2"/>
        <v>5</v>
      </c>
      <c r="W56" s="33">
        <f t="shared" si="3"/>
        <v>5</v>
      </c>
      <c r="X56" s="24">
        <v>43590</v>
      </c>
      <c r="Y56">
        <v>1283.49155784804</v>
      </c>
      <c r="Z56">
        <f t="shared" si="4"/>
        <v>1283491.55784804</v>
      </c>
    </row>
    <row r="57" spans="1:26">
      <c r="A57">
        <v>656.94234550637805</v>
      </c>
      <c r="B57">
        <f t="shared" si="5"/>
        <v>656942.3455063781</v>
      </c>
      <c r="C57" s="17">
        <v>99720</v>
      </c>
      <c r="D57">
        <f t="shared" si="0"/>
        <v>0.15179414248770151</v>
      </c>
      <c r="E57" s="24">
        <v>43886</v>
      </c>
      <c r="U57" s="32">
        <f t="shared" si="1"/>
        <v>2019</v>
      </c>
      <c r="V57" s="18">
        <f t="shared" si="2"/>
        <v>5</v>
      </c>
      <c r="W57" s="33">
        <f t="shared" si="3"/>
        <v>6</v>
      </c>
      <c r="X57" s="24">
        <v>43591</v>
      </c>
      <c r="Y57">
        <v>916.10511482750405</v>
      </c>
      <c r="Z57">
        <f t="shared" si="4"/>
        <v>916105.11482750403</v>
      </c>
    </row>
    <row r="58" spans="1:26">
      <c r="A58">
        <v>544.08117861101505</v>
      </c>
      <c r="B58">
        <f t="shared" si="5"/>
        <v>544081.17861101509</v>
      </c>
      <c r="C58" s="18">
        <v>82630</v>
      </c>
      <c r="D58">
        <f t="shared" si="0"/>
        <v>0.15187071938593086</v>
      </c>
      <c r="E58" s="24">
        <v>43887</v>
      </c>
      <c r="U58" s="32">
        <f t="shared" si="1"/>
        <v>2019</v>
      </c>
      <c r="V58" s="18">
        <f t="shared" si="2"/>
        <v>5</v>
      </c>
      <c r="W58" s="33">
        <f t="shared" si="3"/>
        <v>7</v>
      </c>
      <c r="X58" s="24">
        <v>43592</v>
      </c>
      <c r="Y58">
        <v>1224.2050577201701</v>
      </c>
      <c r="Z58">
        <f t="shared" si="4"/>
        <v>1224205.0577201701</v>
      </c>
    </row>
    <row r="59" spans="1:26">
      <c r="A59">
        <v>905.27786649362895</v>
      </c>
      <c r="B59">
        <f t="shared" si="5"/>
        <v>905277.86649362894</v>
      </c>
      <c r="C59" s="17">
        <v>132390</v>
      </c>
      <c r="D59">
        <f t="shared" si="0"/>
        <v>0.14624239131437078</v>
      </c>
      <c r="E59" s="24">
        <v>43888</v>
      </c>
      <c r="U59" s="32">
        <f t="shared" si="1"/>
        <v>2019</v>
      </c>
      <c r="V59" s="18">
        <f t="shared" si="2"/>
        <v>5</v>
      </c>
      <c r="W59" s="33">
        <f t="shared" si="3"/>
        <v>8</v>
      </c>
      <c r="X59" s="24">
        <v>43593</v>
      </c>
      <c r="Y59">
        <v>231.29658223154399</v>
      </c>
      <c r="Z59">
        <f t="shared" si="4"/>
        <v>231296.58223154399</v>
      </c>
    </row>
    <row r="60" spans="1:26">
      <c r="A60">
        <v>1223.90031017347</v>
      </c>
      <c r="B60">
        <f t="shared" si="5"/>
        <v>1223900.3101734701</v>
      </c>
      <c r="C60" s="18">
        <v>177420</v>
      </c>
      <c r="D60">
        <f t="shared" si="0"/>
        <v>0.14496278702213361</v>
      </c>
      <c r="E60" s="24">
        <v>43889</v>
      </c>
      <c r="U60" s="32">
        <f t="shared" si="1"/>
        <v>2019</v>
      </c>
      <c r="V60" s="18">
        <f t="shared" si="2"/>
        <v>5</v>
      </c>
      <c r="W60" s="33">
        <f t="shared" si="3"/>
        <v>9</v>
      </c>
      <c r="X60" s="24">
        <v>43594</v>
      </c>
      <c r="Y60">
        <v>487.452729883497</v>
      </c>
      <c r="Z60">
        <f t="shared" si="4"/>
        <v>487452.729883497</v>
      </c>
    </row>
    <row r="61" spans="1:26">
      <c r="A61">
        <v>1215.28445620039</v>
      </c>
      <c r="B61">
        <f t="shared" si="5"/>
        <v>1215284.4562003899</v>
      </c>
      <c r="C61" s="17">
        <v>174880</v>
      </c>
      <c r="D61">
        <f t="shared" si="0"/>
        <v>0.1439004663539972</v>
      </c>
      <c r="E61" s="24">
        <v>43890</v>
      </c>
      <c r="U61" s="32">
        <f t="shared" si="1"/>
        <v>2019</v>
      </c>
      <c r="V61" s="18">
        <f t="shared" si="2"/>
        <v>5</v>
      </c>
      <c r="W61" s="33">
        <f t="shared" si="3"/>
        <v>10</v>
      </c>
      <c r="X61" s="24">
        <v>43595</v>
      </c>
      <c r="Y61">
        <v>208.56235545433299</v>
      </c>
      <c r="Z61">
        <f t="shared" si="4"/>
        <v>208562.35545433298</v>
      </c>
    </row>
    <row r="62" spans="1:26">
      <c r="A62">
        <v>1015.70728072943</v>
      </c>
      <c r="B62">
        <f t="shared" si="5"/>
        <v>1015707.2807294299</v>
      </c>
      <c r="C62" s="18">
        <v>148030</v>
      </c>
      <c r="D62">
        <f t="shared" si="0"/>
        <v>0.14574080821168506</v>
      </c>
      <c r="E62" s="24">
        <v>43891</v>
      </c>
      <c r="U62" s="32">
        <f t="shared" si="1"/>
        <v>2019</v>
      </c>
      <c r="V62" s="18">
        <f t="shared" si="2"/>
        <v>5</v>
      </c>
      <c r="W62" s="33">
        <f t="shared" si="3"/>
        <v>11</v>
      </c>
      <c r="X62" s="24">
        <v>43596</v>
      </c>
      <c r="Y62">
        <v>751.45708354576004</v>
      </c>
      <c r="Z62">
        <f t="shared" si="4"/>
        <v>751457.08354576002</v>
      </c>
    </row>
    <row r="63" spans="1:26">
      <c r="A63">
        <v>1024.6989054829701</v>
      </c>
      <c r="B63">
        <f t="shared" si="5"/>
        <v>1024698.9054829701</v>
      </c>
      <c r="C63" s="17">
        <v>148530</v>
      </c>
      <c r="D63">
        <f t="shared" si="0"/>
        <v>0.14494989621365267</v>
      </c>
      <c r="E63" s="24">
        <v>43892</v>
      </c>
      <c r="U63" s="32">
        <f t="shared" si="1"/>
        <v>2019</v>
      </c>
      <c r="V63" s="18">
        <f t="shared" si="2"/>
        <v>5</v>
      </c>
      <c r="W63" s="33">
        <f t="shared" si="3"/>
        <v>12</v>
      </c>
      <c r="X63" s="24">
        <v>43597</v>
      </c>
      <c r="Y63">
        <v>813.91002806985102</v>
      </c>
      <c r="Z63">
        <f t="shared" si="4"/>
        <v>813910.02806985099</v>
      </c>
    </row>
    <row r="64" spans="1:26">
      <c r="A64">
        <v>769.34888330517504</v>
      </c>
      <c r="B64">
        <f t="shared" si="5"/>
        <v>769348.883305175</v>
      </c>
      <c r="C64" s="18">
        <v>103440</v>
      </c>
      <c r="D64">
        <f t="shared" si="0"/>
        <v>0.13445135522341276</v>
      </c>
      <c r="E64" s="24">
        <v>43893</v>
      </c>
      <c r="U64" s="32">
        <f t="shared" si="1"/>
        <v>2019</v>
      </c>
      <c r="V64" s="18">
        <f t="shared" si="2"/>
        <v>5</v>
      </c>
      <c r="W64" s="33">
        <f t="shared" si="3"/>
        <v>13</v>
      </c>
      <c r="X64" s="24">
        <v>43598</v>
      </c>
      <c r="Y64">
        <v>1819.7356643191799</v>
      </c>
      <c r="Z64">
        <f t="shared" si="4"/>
        <v>1819735.66431918</v>
      </c>
    </row>
    <row r="65" spans="1:26">
      <c r="A65">
        <v>1244.8060509628499</v>
      </c>
      <c r="B65">
        <f t="shared" si="5"/>
        <v>1244806.05096285</v>
      </c>
      <c r="C65" s="17">
        <v>181450</v>
      </c>
      <c r="D65">
        <f t="shared" si="0"/>
        <v>0.14576567960900377</v>
      </c>
      <c r="E65" s="24">
        <v>43894</v>
      </c>
      <c r="U65" s="32">
        <f t="shared" si="1"/>
        <v>2019</v>
      </c>
      <c r="V65" s="18">
        <f t="shared" si="2"/>
        <v>5</v>
      </c>
      <c r="W65" s="33">
        <f t="shared" si="3"/>
        <v>14</v>
      </c>
      <c r="X65" s="24">
        <v>43599</v>
      </c>
      <c r="Y65">
        <v>1514.7325030034499</v>
      </c>
      <c r="Z65">
        <f t="shared" si="4"/>
        <v>1514732.5030034499</v>
      </c>
    </row>
    <row r="66" spans="1:26">
      <c r="A66">
        <v>658.66781544207902</v>
      </c>
      <c r="B66">
        <f t="shared" si="5"/>
        <v>658667.81544207898</v>
      </c>
      <c r="C66" s="18">
        <v>98990</v>
      </c>
      <c r="D66">
        <f t="shared" si="0"/>
        <v>0.15028819942198138</v>
      </c>
      <c r="E66" s="24">
        <v>43895</v>
      </c>
      <c r="U66" s="32">
        <f t="shared" si="1"/>
        <v>2019</v>
      </c>
      <c r="V66" s="18">
        <f t="shared" si="2"/>
        <v>5</v>
      </c>
      <c r="W66" s="33">
        <f t="shared" si="3"/>
        <v>15</v>
      </c>
      <c r="X66" s="24">
        <v>43600</v>
      </c>
      <c r="Y66">
        <v>1587.5351350603601</v>
      </c>
      <c r="Z66">
        <f t="shared" si="4"/>
        <v>1587535.13506036</v>
      </c>
    </row>
    <row r="67" spans="1:26">
      <c r="A67">
        <v>1277.4507928294399</v>
      </c>
      <c r="B67">
        <f t="shared" ref="B67:B130" si="6">A67*1000</f>
        <v>1277450.79282944</v>
      </c>
      <c r="C67" s="17">
        <v>187950</v>
      </c>
      <c r="D67">
        <f t="shared" ref="D67:D130" si="7">C67/B67</f>
        <v>0.14712895483332666</v>
      </c>
      <c r="E67" s="24">
        <v>43896</v>
      </c>
      <c r="U67" s="32">
        <f t="shared" ref="U67:U130" si="8">YEAR(X67)</f>
        <v>2019</v>
      </c>
      <c r="V67" s="18">
        <f t="shared" ref="V67:V130" si="9">MONTH(X67)</f>
        <v>5</v>
      </c>
      <c r="W67" s="33">
        <f t="shared" ref="W67:W130" si="10">DAY(X67)</f>
        <v>16</v>
      </c>
      <c r="X67" s="24">
        <v>43601</v>
      </c>
      <c r="Y67">
        <v>659.04745499459602</v>
      </c>
      <c r="Z67">
        <f t="shared" ref="Z67:Z130" si="11">Y67*1000</f>
        <v>659047.45499459608</v>
      </c>
    </row>
    <row r="68" spans="1:26">
      <c r="A68">
        <v>1214.49061156416</v>
      </c>
      <c r="B68">
        <f t="shared" si="6"/>
        <v>1214490.6115641599</v>
      </c>
      <c r="C68" s="18">
        <v>181490</v>
      </c>
      <c r="D68">
        <f t="shared" si="7"/>
        <v>0.14943713707778805</v>
      </c>
      <c r="E68" s="24">
        <v>43897</v>
      </c>
      <c r="U68" s="32">
        <f t="shared" si="8"/>
        <v>2019</v>
      </c>
      <c r="V68" s="18">
        <f t="shared" si="9"/>
        <v>5</v>
      </c>
      <c r="W68" s="33">
        <f t="shared" si="10"/>
        <v>17</v>
      </c>
      <c r="X68" s="24">
        <v>43602</v>
      </c>
      <c r="Y68">
        <v>499.13653262431802</v>
      </c>
      <c r="Z68">
        <f t="shared" si="11"/>
        <v>499136.53262431803</v>
      </c>
    </row>
    <row r="69" spans="1:26">
      <c r="A69">
        <v>1108.18201992478</v>
      </c>
      <c r="B69">
        <f t="shared" si="6"/>
        <v>1108182.0199247799</v>
      </c>
      <c r="C69" s="17">
        <v>163350</v>
      </c>
      <c r="D69">
        <f t="shared" si="7"/>
        <v>0.1474035826813791</v>
      </c>
      <c r="E69" s="24">
        <v>43898</v>
      </c>
      <c r="U69" s="32">
        <f t="shared" si="8"/>
        <v>2019</v>
      </c>
      <c r="V69" s="18">
        <f t="shared" si="9"/>
        <v>5</v>
      </c>
      <c r="W69" s="33">
        <f t="shared" si="10"/>
        <v>18</v>
      </c>
      <c r="X69" s="24">
        <v>43603</v>
      </c>
      <c r="Y69">
        <v>517.92450465935303</v>
      </c>
      <c r="Z69">
        <f t="shared" si="11"/>
        <v>517924.50465935306</v>
      </c>
    </row>
    <row r="70" spans="1:26">
      <c r="A70">
        <v>119.09045650024601</v>
      </c>
      <c r="B70">
        <f t="shared" si="6"/>
        <v>119090.456500246</v>
      </c>
      <c r="C70" s="18">
        <v>15590</v>
      </c>
      <c r="D70">
        <f t="shared" si="7"/>
        <v>0.1309088944500586</v>
      </c>
      <c r="E70" s="24">
        <v>43899</v>
      </c>
      <c r="U70" s="32">
        <f t="shared" si="8"/>
        <v>2019</v>
      </c>
      <c r="V70" s="18">
        <f t="shared" si="9"/>
        <v>5</v>
      </c>
      <c r="W70" s="33">
        <f t="shared" si="10"/>
        <v>19</v>
      </c>
      <c r="X70" s="24">
        <v>43604</v>
      </c>
      <c r="Y70">
        <v>738.99564407689695</v>
      </c>
      <c r="Z70">
        <f t="shared" si="11"/>
        <v>738995.64407689695</v>
      </c>
    </row>
    <row r="71" spans="1:26">
      <c r="A71">
        <v>1252.1793381437999</v>
      </c>
      <c r="B71">
        <f t="shared" si="6"/>
        <v>1252179.3381437999</v>
      </c>
      <c r="C71" s="17">
        <v>183900</v>
      </c>
      <c r="D71">
        <f t="shared" si="7"/>
        <v>0.1468639470386158</v>
      </c>
      <c r="E71" s="24">
        <v>43900</v>
      </c>
      <c r="U71" s="32">
        <f t="shared" si="8"/>
        <v>2019</v>
      </c>
      <c r="V71" s="18">
        <f t="shared" si="9"/>
        <v>5</v>
      </c>
      <c r="W71" s="33">
        <f t="shared" si="10"/>
        <v>20</v>
      </c>
      <c r="X71" s="24">
        <v>43605</v>
      </c>
      <c r="Y71">
        <v>987.55296150086394</v>
      </c>
      <c r="Z71">
        <f t="shared" si="11"/>
        <v>987552.96150086389</v>
      </c>
    </row>
    <row r="72" spans="1:26">
      <c r="A72">
        <v>199.93069286027699</v>
      </c>
      <c r="B72">
        <f t="shared" si="6"/>
        <v>199930.69286027699</v>
      </c>
      <c r="C72" s="18">
        <v>28060</v>
      </c>
      <c r="D72">
        <f t="shared" si="7"/>
        <v>0.14034863581256096</v>
      </c>
      <c r="E72" s="24">
        <v>43901</v>
      </c>
      <c r="U72" s="32">
        <f t="shared" si="8"/>
        <v>2019</v>
      </c>
      <c r="V72" s="18">
        <f t="shared" si="9"/>
        <v>5</v>
      </c>
      <c r="W72" s="33">
        <f t="shared" si="10"/>
        <v>21</v>
      </c>
      <c r="X72" s="24">
        <v>43606</v>
      </c>
      <c r="Y72">
        <v>479.379045001603</v>
      </c>
      <c r="Z72">
        <f t="shared" si="11"/>
        <v>479379.04500160302</v>
      </c>
    </row>
    <row r="73" spans="1:26">
      <c r="A73">
        <v>306.118884057385</v>
      </c>
      <c r="B73">
        <f t="shared" si="6"/>
        <v>306118.88405738503</v>
      </c>
      <c r="C73" s="17">
        <v>45700</v>
      </c>
      <c r="D73">
        <f t="shared" si="7"/>
        <v>0.14928840519173289</v>
      </c>
      <c r="E73" s="24">
        <v>43902</v>
      </c>
      <c r="U73" s="32">
        <f t="shared" si="8"/>
        <v>2019</v>
      </c>
      <c r="V73" s="18">
        <f t="shared" si="9"/>
        <v>5</v>
      </c>
      <c r="W73" s="33">
        <f t="shared" si="10"/>
        <v>22</v>
      </c>
      <c r="X73" s="24">
        <v>43607</v>
      </c>
      <c r="Y73">
        <v>1227.43390318868</v>
      </c>
      <c r="Z73">
        <f t="shared" si="11"/>
        <v>1227433.9031886801</v>
      </c>
    </row>
    <row r="74" spans="1:26">
      <c r="A74">
        <v>1358.4860590204501</v>
      </c>
      <c r="B74">
        <f t="shared" si="6"/>
        <v>1358486.0590204501</v>
      </c>
      <c r="C74" s="18">
        <v>200780</v>
      </c>
      <c r="D74">
        <f t="shared" si="7"/>
        <v>0.14779687922949641</v>
      </c>
      <c r="E74" s="24">
        <v>43903</v>
      </c>
      <c r="U74" s="32">
        <f t="shared" si="8"/>
        <v>2019</v>
      </c>
      <c r="V74" s="18">
        <f t="shared" si="9"/>
        <v>5</v>
      </c>
      <c r="W74" s="33">
        <f t="shared" si="10"/>
        <v>23</v>
      </c>
      <c r="X74" s="24">
        <v>43608</v>
      </c>
      <c r="Y74">
        <v>1822.4121688647599</v>
      </c>
      <c r="Z74">
        <f t="shared" si="11"/>
        <v>1822412.1688647598</v>
      </c>
    </row>
    <row r="75" spans="1:26">
      <c r="A75">
        <v>315.03522563700102</v>
      </c>
      <c r="B75">
        <f t="shared" si="6"/>
        <v>315035.22563700104</v>
      </c>
      <c r="C75" s="17">
        <v>49010</v>
      </c>
      <c r="D75">
        <f t="shared" si="7"/>
        <v>0.15556990460638745</v>
      </c>
      <c r="E75" s="24">
        <v>43904</v>
      </c>
      <c r="U75" s="32">
        <f t="shared" si="8"/>
        <v>2019</v>
      </c>
      <c r="V75" s="18">
        <f t="shared" si="9"/>
        <v>5</v>
      </c>
      <c r="W75" s="33">
        <f t="shared" si="10"/>
        <v>24</v>
      </c>
      <c r="X75" s="24">
        <v>43609</v>
      </c>
      <c r="Y75">
        <v>757.39949638307405</v>
      </c>
      <c r="Z75">
        <f t="shared" si="11"/>
        <v>757399.49638307409</v>
      </c>
    </row>
    <row r="76" spans="1:26">
      <c r="A76">
        <v>809.631634762928</v>
      </c>
      <c r="B76">
        <f t="shared" si="6"/>
        <v>809631.63476292801</v>
      </c>
      <c r="C76" s="18">
        <v>124360</v>
      </c>
      <c r="D76">
        <f t="shared" si="7"/>
        <v>0.15360071748729831</v>
      </c>
      <c r="E76" s="24">
        <v>43905</v>
      </c>
      <c r="U76" s="32">
        <f t="shared" si="8"/>
        <v>2019</v>
      </c>
      <c r="V76" s="18">
        <f t="shared" si="9"/>
        <v>5</v>
      </c>
      <c r="W76" s="33">
        <f t="shared" si="10"/>
        <v>25</v>
      </c>
      <c r="X76" s="24">
        <v>43610</v>
      </c>
      <c r="Y76">
        <v>1511.35818535404</v>
      </c>
      <c r="Z76">
        <f t="shared" si="11"/>
        <v>1511358.18535404</v>
      </c>
    </row>
    <row r="77" spans="1:26">
      <c r="A77">
        <v>302.10194103740298</v>
      </c>
      <c r="B77">
        <f t="shared" si="6"/>
        <v>302101.94103740295</v>
      </c>
      <c r="C77" s="17">
        <v>44910</v>
      </c>
      <c r="D77">
        <f t="shared" si="7"/>
        <v>0.14865842915732785</v>
      </c>
      <c r="E77" s="24">
        <v>43906</v>
      </c>
      <c r="U77" s="32">
        <f t="shared" si="8"/>
        <v>2019</v>
      </c>
      <c r="V77" s="18">
        <f t="shared" si="9"/>
        <v>5</v>
      </c>
      <c r="W77" s="33">
        <f t="shared" si="10"/>
        <v>26</v>
      </c>
      <c r="X77" s="24">
        <v>43611</v>
      </c>
      <c r="Y77">
        <v>1615.5002242851999</v>
      </c>
      <c r="Z77">
        <f t="shared" si="11"/>
        <v>1615500.2242852</v>
      </c>
    </row>
    <row r="78" spans="1:26">
      <c r="A78">
        <v>1367.42703905797</v>
      </c>
      <c r="B78">
        <f t="shared" si="6"/>
        <v>1367427.03905797</v>
      </c>
      <c r="C78" s="18">
        <v>197920</v>
      </c>
      <c r="D78">
        <f t="shared" si="7"/>
        <v>0.14473898376058766</v>
      </c>
      <c r="E78" s="24">
        <v>43907</v>
      </c>
      <c r="U78" s="32">
        <f t="shared" si="8"/>
        <v>2019</v>
      </c>
      <c r="V78" s="18">
        <f t="shared" si="9"/>
        <v>5</v>
      </c>
      <c r="W78" s="33">
        <f t="shared" si="10"/>
        <v>27</v>
      </c>
      <c r="X78" s="24">
        <v>43612</v>
      </c>
      <c r="Y78">
        <v>491.52831665260902</v>
      </c>
      <c r="Z78">
        <f t="shared" si="11"/>
        <v>491528.31665260904</v>
      </c>
    </row>
    <row r="79" spans="1:26">
      <c r="A79">
        <v>212.498912694251</v>
      </c>
      <c r="B79">
        <f t="shared" si="6"/>
        <v>212498.91269425099</v>
      </c>
      <c r="C79" s="17">
        <v>6470</v>
      </c>
      <c r="D79">
        <f t="shared" si="7"/>
        <v>3.0447214613795251E-2</v>
      </c>
      <c r="E79" s="24">
        <v>43908</v>
      </c>
      <c r="U79" s="32">
        <f t="shared" si="8"/>
        <v>2019</v>
      </c>
      <c r="V79" s="18">
        <f t="shared" si="9"/>
        <v>5</v>
      </c>
      <c r="W79" s="33">
        <f t="shared" si="10"/>
        <v>28</v>
      </c>
      <c r="X79" s="24">
        <v>43613</v>
      </c>
      <c r="Y79">
        <v>463.422791677102</v>
      </c>
      <c r="Z79">
        <f t="shared" si="11"/>
        <v>463422.79167710198</v>
      </c>
    </row>
    <row r="80" spans="1:26">
      <c r="A80">
        <v>112.510376287919</v>
      </c>
      <c r="B80">
        <f t="shared" si="6"/>
        <v>112510.376287919</v>
      </c>
      <c r="C80" s="18">
        <v>15630</v>
      </c>
      <c r="D80">
        <f t="shared" si="7"/>
        <v>0.13892052018386414</v>
      </c>
      <c r="E80" s="24">
        <v>43909</v>
      </c>
      <c r="U80" s="32">
        <f t="shared" si="8"/>
        <v>2019</v>
      </c>
      <c r="V80" s="18">
        <f t="shared" si="9"/>
        <v>5</v>
      </c>
      <c r="W80" s="33">
        <f t="shared" si="10"/>
        <v>29</v>
      </c>
      <c r="X80" s="24">
        <v>43614</v>
      </c>
      <c r="Y80">
        <v>1056.7623557381401</v>
      </c>
      <c r="Z80">
        <f t="shared" si="11"/>
        <v>1056762.3557381399</v>
      </c>
    </row>
    <row r="81" spans="1:26">
      <c r="A81">
        <v>577.96203694503504</v>
      </c>
      <c r="B81">
        <f t="shared" si="6"/>
        <v>577962.03694503498</v>
      </c>
      <c r="C81" s="17">
        <v>87500</v>
      </c>
      <c r="D81">
        <f t="shared" si="7"/>
        <v>0.1513940266085701</v>
      </c>
      <c r="E81" s="24">
        <v>43910</v>
      </c>
      <c r="U81" s="32">
        <f t="shared" si="8"/>
        <v>2019</v>
      </c>
      <c r="V81" s="18">
        <f t="shared" si="9"/>
        <v>5</v>
      </c>
      <c r="W81" s="33">
        <f t="shared" si="10"/>
        <v>30</v>
      </c>
      <c r="X81" s="24">
        <v>43615</v>
      </c>
      <c r="Y81">
        <v>1125.50354304084</v>
      </c>
      <c r="Z81">
        <f t="shared" si="11"/>
        <v>1125503.54304084</v>
      </c>
    </row>
    <row r="82" spans="1:26">
      <c r="A82">
        <v>1407.4227333296101</v>
      </c>
      <c r="B82">
        <f t="shared" si="6"/>
        <v>1407422.73332961</v>
      </c>
      <c r="C82" s="18">
        <v>208670</v>
      </c>
      <c r="D82">
        <f t="shared" si="7"/>
        <v>0.14826391180021584</v>
      </c>
      <c r="E82" s="24">
        <v>43911</v>
      </c>
      <c r="U82" s="32">
        <f t="shared" si="8"/>
        <v>2019</v>
      </c>
      <c r="V82" s="18">
        <f t="shared" si="9"/>
        <v>5</v>
      </c>
      <c r="W82" s="33">
        <f t="shared" si="10"/>
        <v>31</v>
      </c>
      <c r="X82" s="24">
        <v>43616</v>
      </c>
      <c r="Y82">
        <v>1558.5833166228599</v>
      </c>
      <c r="Z82">
        <f t="shared" si="11"/>
        <v>1558583.3166228598</v>
      </c>
    </row>
    <row r="83" spans="1:26">
      <c r="A83">
        <v>567.35398295059304</v>
      </c>
      <c r="B83">
        <f t="shared" si="6"/>
        <v>567353.982950593</v>
      </c>
      <c r="C83" s="17">
        <v>87620</v>
      </c>
      <c r="D83">
        <f t="shared" si="7"/>
        <v>0.15443621201762187</v>
      </c>
      <c r="E83" s="24">
        <v>43912</v>
      </c>
      <c r="U83" s="32">
        <f t="shared" si="8"/>
        <v>2019</v>
      </c>
      <c r="V83" s="18">
        <f t="shared" si="9"/>
        <v>6</v>
      </c>
      <c r="W83" s="33">
        <f t="shared" si="10"/>
        <v>1</v>
      </c>
      <c r="X83" s="24">
        <v>43617</v>
      </c>
      <c r="Y83">
        <v>741.99511544640598</v>
      </c>
      <c r="Z83">
        <f t="shared" si="11"/>
        <v>741995.11544640595</v>
      </c>
    </row>
    <row r="84" spans="1:26">
      <c r="A84">
        <v>570.04679740345102</v>
      </c>
      <c r="B84">
        <f t="shared" si="6"/>
        <v>570046.79740345106</v>
      </c>
      <c r="C84" s="18">
        <v>86930</v>
      </c>
      <c r="D84">
        <f t="shared" si="7"/>
        <v>0.15249625187960705</v>
      </c>
      <c r="E84" s="24">
        <v>43913</v>
      </c>
      <c r="U84" s="32">
        <f t="shared" si="8"/>
        <v>2019</v>
      </c>
      <c r="V84" s="18">
        <f t="shared" si="9"/>
        <v>6</v>
      </c>
      <c r="W84" s="33">
        <f t="shared" si="10"/>
        <v>2</v>
      </c>
      <c r="X84" s="24">
        <v>43618</v>
      </c>
      <c r="Y84">
        <v>1718.51081287587</v>
      </c>
      <c r="Z84">
        <f t="shared" si="11"/>
        <v>1718510.8128758699</v>
      </c>
    </row>
    <row r="85" spans="1:26">
      <c r="A85">
        <v>698.41792494573599</v>
      </c>
      <c r="B85">
        <f t="shared" si="6"/>
        <v>698417.92494573595</v>
      </c>
      <c r="C85" s="17">
        <v>109950</v>
      </c>
      <c r="D85">
        <f t="shared" si="7"/>
        <v>0.15742723099287956</v>
      </c>
      <c r="E85" s="24">
        <v>43914</v>
      </c>
      <c r="U85" s="32">
        <f t="shared" si="8"/>
        <v>2019</v>
      </c>
      <c r="V85" s="18">
        <f t="shared" si="9"/>
        <v>6</v>
      </c>
      <c r="W85" s="33">
        <f t="shared" si="10"/>
        <v>3</v>
      </c>
      <c r="X85" s="24">
        <v>43619</v>
      </c>
      <c r="Y85">
        <v>1281.95808865907</v>
      </c>
      <c r="Z85">
        <f t="shared" si="11"/>
        <v>1281958.08865907</v>
      </c>
    </row>
    <row r="86" spans="1:26">
      <c r="A86">
        <v>515.48089810948704</v>
      </c>
      <c r="B86">
        <f t="shared" si="6"/>
        <v>515480.89810948703</v>
      </c>
      <c r="C86" s="18">
        <v>75110</v>
      </c>
      <c r="D86">
        <f t="shared" si="7"/>
        <v>0.14570860001886393</v>
      </c>
      <c r="E86" s="24">
        <v>43915</v>
      </c>
      <c r="U86" s="32">
        <f t="shared" si="8"/>
        <v>2019</v>
      </c>
      <c r="V86" s="18">
        <f t="shared" si="9"/>
        <v>6</v>
      </c>
      <c r="W86" s="33">
        <f t="shared" si="10"/>
        <v>4</v>
      </c>
      <c r="X86" s="24">
        <v>43620</v>
      </c>
      <c r="Y86">
        <v>955.53073803251095</v>
      </c>
      <c r="Z86">
        <f t="shared" si="11"/>
        <v>955530.73803251097</v>
      </c>
    </row>
    <row r="87" spans="1:26">
      <c r="A87">
        <v>194.09647883859199</v>
      </c>
      <c r="B87">
        <f t="shared" si="6"/>
        <v>194096.47883859198</v>
      </c>
      <c r="C87" s="17">
        <v>29030</v>
      </c>
      <c r="D87">
        <f t="shared" si="7"/>
        <v>0.14956479465112274</v>
      </c>
      <c r="E87" s="24">
        <v>43916</v>
      </c>
      <c r="U87" s="32">
        <f t="shared" si="8"/>
        <v>2019</v>
      </c>
      <c r="V87" s="18">
        <f t="shared" si="9"/>
        <v>6</v>
      </c>
      <c r="W87" s="33">
        <f t="shared" si="10"/>
        <v>5</v>
      </c>
      <c r="X87" s="24">
        <v>43621</v>
      </c>
      <c r="Y87">
        <v>1670.7519673392601</v>
      </c>
      <c r="Z87">
        <f t="shared" si="11"/>
        <v>1670751.96733926</v>
      </c>
    </row>
    <row r="88" spans="1:26">
      <c r="A88">
        <v>771.12133962623705</v>
      </c>
      <c r="B88">
        <f t="shared" si="6"/>
        <v>771121.33962623705</v>
      </c>
      <c r="C88" s="18">
        <v>116430</v>
      </c>
      <c r="D88">
        <f t="shared" si="7"/>
        <v>0.15098791074363691</v>
      </c>
      <c r="E88" s="24">
        <v>43917</v>
      </c>
      <c r="U88" s="32">
        <f t="shared" si="8"/>
        <v>2019</v>
      </c>
      <c r="V88" s="18">
        <f t="shared" si="9"/>
        <v>6</v>
      </c>
      <c r="W88" s="33">
        <f t="shared" si="10"/>
        <v>6</v>
      </c>
      <c r="X88" s="24">
        <v>43622</v>
      </c>
      <c r="Y88">
        <v>1686.03107994159</v>
      </c>
      <c r="Z88">
        <f t="shared" si="11"/>
        <v>1686031.0799415899</v>
      </c>
    </row>
    <row r="89" spans="1:26">
      <c r="A89">
        <v>167.114749574678</v>
      </c>
      <c r="B89">
        <f t="shared" si="6"/>
        <v>167114.74957467799</v>
      </c>
      <c r="C89" s="17">
        <v>25210</v>
      </c>
      <c r="D89">
        <f t="shared" si="7"/>
        <v>0.15085442825460774</v>
      </c>
      <c r="E89" s="24">
        <v>43918</v>
      </c>
      <c r="U89" s="32">
        <f t="shared" si="8"/>
        <v>2019</v>
      </c>
      <c r="V89" s="18">
        <f t="shared" si="9"/>
        <v>6</v>
      </c>
      <c r="W89" s="33">
        <f t="shared" si="10"/>
        <v>7</v>
      </c>
      <c r="X89" s="24">
        <v>43623</v>
      </c>
      <c r="Y89">
        <v>1811.12948307121</v>
      </c>
      <c r="Z89">
        <f t="shared" si="11"/>
        <v>1811129.4830712099</v>
      </c>
    </row>
    <row r="90" spans="1:26">
      <c r="A90">
        <v>263.15700339785798</v>
      </c>
      <c r="B90">
        <f t="shared" si="6"/>
        <v>263157.003397858</v>
      </c>
      <c r="C90" s="18">
        <v>39500</v>
      </c>
      <c r="D90">
        <f t="shared" si="7"/>
        <v>0.15010050840365177</v>
      </c>
      <c r="E90" s="24">
        <v>43919</v>
      </c>
      <c r="U90" s="32">
        <f t="shared" si="8"/>
        <v>2019</v>
      </c>
      <c r="V90" s="18">
        <f t="shared" si="9"/>
        <v>6</v>
      </c>
      <c r="W90" s="33">
        <f t="shared" si="10"/>
        <v>8</v>
      </c>
      <c r="X90" s="24">
        <v>43624</v>
      </c>
      <c r="Y90">
        <v>1741.27901994166</v>
      </c>
      <c r="Z90">
        <f t="shared" si="11"/>
        <v>1741279.0199416599</v>
      </c>
    </row>
    <row r="91" spans="1:26">
      <c r="A91">
        <v>1250.7597670422599</v>
      </c>
      <c r="B91">
        <f t="shared" si="6"/>
        <v>1250759.7670422599</v>
      </c>
      <c r="C91" s="17">
        <v>175320</v>
      </c>
      <c r="D91">
        <f t="shared" si="7"/>
        <v>0.14017080227531525</v>
      </c>
      <c r="E91" s="24">
        <v>43920</v>
      </c>
      <c r="U91" s="32">
        <f t="shared" si="8"/>
        <v>2019</v>
      </c>
      <c r="V91" s="18">
        <f t="shared" si="9"/>
        <v>6</v>
      </c>
      <c r="W91" s="33">
        <f t="shared" si="10"/>
        <v>9</v>
      </c>
      <c r="X91" s="24">
        <v>43625</v>
      </c>
      <c r="Y91">
        <v>920.73921533447106</v>
      </c>
      <c r="Z91">
        <f t="shared" si="11"/>
        <v>920739.21533447108</v>
      </c>
    </row>
    <row r="92" spans="1:26">
      <c r="A92">
        <v>253.24839997668099</v>
      </c>
      <c r="B92">
        <f t="shared" si="6"/>
        <v>253248.39997668099</v>
      </c>
      <c r="C92" s="18">
        <v>38150</v>
      </c>
      <c r="D92">
        <f t="shared" si="7"/>
        <v>0.15064261019423159</v>
      </c>
      <c r="E92" s="24">
        <v>43921</v>
      </c>
      <c r="U92" s="32">
        <f t="shared" si="8"/>
        <v>2019</v>
      </c>
      <c r="V92" s="18">
        <f t="shared" si="9"/>
        <v>6</v>
      </c>
      <c r="W92" s="33">
        <f t="shared" si="10"/>
        <v>10</v>
      </c>
      <c r="X92" s="24">
        <v>43626</v>
      </c>
      <c r="Y92">
        <v>1811.37836185377</v>
      </c>
      <c r="Z92">
        <f t="shared" si="11"/>
        <v>1811378.36185377</v>
      </c>
    </row>
    <row r="93" spans="1:26">
      <c r="A93">
        <v>1332.31457435837</v>
      </c>
      <c r="B93">
        <f t="shared" si="6"/>
        <v>1332314.5743583699</v>
      </c>
      <c r="C93" s="17">
        <v>185880</v>
      </c>
      <c r="D93">
        <f t="shared" si="7"/>
        <v>0.13951660034156577</v>
      </c>
      <c r="E93" s="24">
        <v>43922</v>
      </c>
      <c r="U93" s="32">
        <f t="shared" si="8"/>
        <v>2019</v>
      </c>
      <c r="V93" s="18">
        <f t="shared" si="9"/>
        <v>6</v>
      </c>
      <c r="W93" s="33">
        <f t="shared" si="10"/>
        <v>11</v>
      </c>
      <c r="X93" s="24">
        <v>43627</v>
      </c>
      <c r="Y93">
        <v>1090.4511621197701</v>
      </c>
      <c r="Z93">
        <f t="shared" si="11"/>
        <v>1090451.16211977</v>
      </c>
    </row>
    <row r="94" spans="1:26">
      <c r="A94">
        <v>1231.39095215714</v>
      </c>
      <c r="B94">
        <f t="shared" si="6"/>
        <v>1231390.95215714</v>
      </c>
      <c r="C94" s="18">
        <v>181200</v>
      </c>
      <c r="D94">
        <f t="shared" si="7"/>
        <v>0.14715066704248184</v>
      </c>
      <c r="E94" s="24">
        <v>43923</v>
      </c>
      <c r="U94" s="32">
        <f t="shared" si="8"/>
        <v>2019</v>
      </c>
      <c r="V94" s="18">
        <f t="shared" si="9"/>
        <v>6</v>
      </c>
      <c r="W94" s="33">
        <f t="shared" si="10"/>
        <v>12</v>
      </c>
      <c r="X94" s="24">
        <v>43628</v>
      </c>
      <c r="Y94">
        <v>251.89561764730101</v>
      </c>
      <c r="Z94">
        <f t="shared" si="11"/>
        <v>251895.617647301</v>
      </c>
    </row>
    <row r="95" spans="1:26">
      <c r="A95">
        <v>734.08571828902802</v>
      </c>
      <c r="B95">
        <f t="shared" si="6"/>
        <v>734085.71828902804</v>
      </c>
      <c r="C95" s="17">
        <v>107180</v>
      </c>
      <c r="D95">
        <f t="shared" si="7"/>
        <v>0.14600474757881141</v>
      </c>
      <c r="E95" s="24">
        <v>43924</v>
      </c>
      <c r="U95" s="32">
        <f t="shared" si="8"/>
        <v>2019</v>
      </c>
      <c r="V95" s="18">
        <f t="shared" si="9"/>
        <v>6</v>
      </c>
      <c r="W95" s="33">
        <f t="shared" si="10"/>
        <v>13</v>
      </c>
      <c r="X95" s="24">
        <v>43629</v>
      </c>
      <c r="Y95">
        <v>1819.0800243210099</v>
      </c>
      <c r="Z95">
        <f t="shared" si="11"/>
        <v>1819080.0243210099</v>
      </c>
    </row>
    <row r="96" spans="1:26">
      <c r="A96">
        <v>1490.0583958196701</v>
      </c>
      <c r="B96">
        <f t="shared" si="6"/>
        <v>1490058.3958196701</v>
      </c>
      <c r="C96" s="18">
        <v>222480</v>
      </c>
      <c r="D96">
        <f t="shared" si="7"/>
        <v>0.14930958452646106</v>
      </c>
      <c r="E96" s="24">
        <v>43925</v>
      </c>
      <c r="U96" s="32">
        <f t="shared" si="8"/>
        <v>2019</v>
      </c>
      <c r="V96" s="18">
        <f t="shared" si="9"/>
        <v>6</v>
      </c>
      <c r="W96" s="33">
        <f t="shared" si="10"/>
        <v>14</v>
      </c>
      <c r="X96" s="24">
        <v>43630</v>
      </c>
      <c r="Y96">
        <v>1258.52796748218</v>
      </c>
      <c r="Z96">
        <f t="shared" si="11"/>
        <v>1258527.9674821799</v>
      </c>
    </row>
    <row r="97" spans="1:26">
      <c r="A97">
        <v>1344.1411076332599</v>
      </c>
      <c r="B97">
        <f t="shared" si="6"/>
        <v>1344141.1076332598</v>
      </c>
      <c r="C97" s="17">
        <v>190660</v>
      </c>
      <c r="D97">
        <f t="shared" si="7"/>
        <v>0.14184522660400647</v>
      </c>
      <c r="E97" s="24">
        <v>43926</v>
      </c>
      <c r="U97" s="32">
        <f t="shared" si="8"/>
        <v>2019</v>
      </c>
      <c r="V97" s="18">
        <f t="shared" si="9"/>
        <v>6</v>
      </c>
      <c r="W97" s="33">
        <f t="shared" si="10"/>
        <v>15</v>
      </c>
      <c r="X97" s="24">
        <v>43631</v>
      </c>
      <c r="Y97">
        <v>1111.94644577497</v>
      </c>
      <c r="Z97">
        <f t="shared" si="11"/>
        <v>1111946.4457749701</v>
      </c>
    </row>
    <row r="98" spans="1:26">
      <c r="A98">
        <v>619.99246979762802</v>
      </c>
      <c r="B98">
        <f t="shared" si="6"/>
        <v>619992.469797628</v>
      </c>
      <c r="C98" s="18">
        <v>92540</v>
      </c>
      <c r="D98">
        <f t="shared" si="7"/>
        <v>0.14925987735013302</v>
      </c>
      <c r="E98" s="24">
        <v>43927</v>
      </c>
      <c r="U98" s="32">
        <f t="shared" si="8"/>
        <v>2019</v>
      </c>
      <c r="V98" s="18">
        <f t="shared" si="9"/>
        <v>6</v>
      </c>
      <c r="W98" s="33">
        <f t="shared" si="10"/>
        <v>16</v>
      </c>
      <c r="X98" s="24">
        <v>43632</v>
      </c>
      <c r="Y98">
        <v>430.05893799301498</v>
      </c>
      <c r="Z98">
        <f t="shared" si="11"/>
        <v>430058.93799301499</v>
      </c>
    </row>
    <row r="99" spans="1:26">
      <c r="A99">
        <v>1067.7872077331101</v>
      </c>
      <c r="B99">
        <f t="shared" si="6"/>
        <v>1067787.2077331101</v>
      </c>
      <c r="C99" s="17">
        <v>152840</v>
      </c>
      <c r="D99">
        <f t="shared" si="7"/>
        <v>0.14313713340364523</v>
      </c>
      <c r="E99" s="24">
        <v>43928</v>
      </c>
      <c r="U99" s="32">
        <f t="shared" si="8"/>
        <v>2019</v>
      </c>
      <c r="V99" s="18">
        <f t="shared" si="9"/>
        <v>6</v>
      </c>
      <c r="W99" s="33">
        <f t="shared" si="10"/>
        <v>17</v>
      </c>
      <c r="X99" s="24">
        <v>43633</v>
      </c>
      <c r="Y99">
        <v>1532.01899679344</v>
      </c>
      <c r="Z99">
        <f t="shared" si="11"/>
        <v>1532018.9967934401</v>
      </c>
    </row>
    <row r="100" spans="1:26">
      <c r="A100">
        <v>360.33597364328898</v>
      </c>
      <c r="B100">
        <f t="shared" si="6"/>
        <v>360335.97364328901</v>
      </c>
      <c r="C100" s="18">
        <v>51810</v>
      </c>
      <c r="D100">
        <f t="shared" si="7"/>
        <v>0.14378248021189466</v>
      </c>
      <c r="E100" s="24">
        <v>43929</v>
      </c>
      <c r="U100" s="32">
        <f t="shared" si="8"/>
        <v>2019</v>
      </c>
      <c r="V100" s="18">
        <f t="shared" si="9"/>
        <v>6</v>
      </c>
      <c r="W100" s="33">
        <f t="shared" si="10"/>
        <v>18</v>
      </c>
      <c r="X100" s="24">
        <v>43634</v>
      </c>
      <c r="Y100">
        <v>1100.9960181287199</v>
      </c>
      <c r="Z100">
        <f t="shared" si="11"/>
        <v>1100996.0181287199</v>
      </c>
    </row>
    <row r="101" spans="1:26">
      <c r="A101">
        <v>1176.6840794602001</v>
      </c>
      <c r="B101">
        <f t="shared" si="6"/>
        <v>1176684.0794602002</v>
      </c>
      <c r="C101" s="17">
        <v>176980</v>
      </c>
      <c r="D101">
        <f t="shared" si="7"/>
        <v>0.15040570624630953</v>
      </c>
      <c r="E101" s="24">
        <v>43930</v>
      </c>
      <c r="U101" s="32">
        <f t="shared" si="8"/>
        <v>2019</v>
      </c>
      <c r="V101" s="18">
        <f t="shared" si="9"/>
        <v>6</v>
      </c>
      <c r="W101" s="33">
        <f t="shared" si="10"/>
        <v>19</v>
      </c>
      <c r="X101" s="24">
        <v>43635</v>
      </c>
      <c r="Y101">
        <v>415.51360333897901</v>
      </c>
      <c r="Z101">
        <f t="shared" si="11"/>
        <v>415513.60333897901</v>
      </c>
    </row>
    <row r="102" spans="1:26">
      <c r="A102">
        <v>1436.7070021505599</v>
      </c>
      <c r="B102">
        <f t="shared" si="6"/>
        <v>1436707.0021505598</v>
      </c>
      <c r="C102" s="18">
        <v>210430</v>
      </c>
      <c r="D102">
        <f t="shared" si="7"/>
        <v>0.14646688551320081</v>
      </c>
      <c r="E102" s="24">
        <v>43931</v>
      </c>
      <c r="U102" s="32">
        <f t="shared" si="8"/>
        <v>2019</v>
      </c>
      <c r="V102" s="18">
        <f t="shared" si="9"/>
        <v>6</v>
      </c>
      <c r="W102" s="33">
        <f t="shared" si="10"/>
        <v>20</v>
      </c>
      <c r="X102" s="24">
        <v>43636</v>
      </c>
      <c r="Y102">
        <v>1483.75825873587</v>
      </c>
      <c r="Z102">
        <f t="shared" si="11"/>
        <v>1483758.25873587</v>
      </c>
    </row>
    <row r="103" spans="1:26">
      <c r="A103">
        <v>809.73693092135102</v>
      </c>
      <c r="B103">
        <f t="shared" si="6"/>
        <v>809736.93092135107</v>
      </c>
      <c r="C103" s="17">
        <v>120300</v>
      </c>
      <c r="D103">
        <f t="shared" si="7"/>
        <v>0.14856676953478934</v>
      </c>
      <c r="E103" s="24">
        <v>43932</v>
      </c>
      <c r="U103" s="32">
        <f t="shared" si="8"/>
        <v>2019</v>
      </c>
      <c r="V103" s="18">
        <f t="shared" si="9"/>
        <v>6</v>
      </c>
      <c r="W103" s="33">
        <f t="shared" si="10"/>
        <v>21</v>
      </c>
      <c r="X103" s="24">
        <v>43637</v>
      </c>
      <c r="Y103">
        <v>1090.19497605832</v>
      </c>
      <c r="Z103">
        <f t="shared" si="11"/>
        <v>1090194.9760583199</v>
      </c>
    </row>
    <row r="104" spans="1:26">
      <c r="A104">
        <v>288.22012442091398</v>
      </c>
      <c r="B104">
        <f t="shared" si="6"/>
        <v>288220.12442091398</v>
      </c>
      <c r="C104" s="18">
        <v>42770</v>
      </c>
      <c r="D104">
        <f t="shared" si="7"/>
        <v>0.14839352417161228</v>
      </c>
      <c r="E104" s="24">
        <v>43933</v>
      </c>
      <c r="U104" s="32">
        <f t="shared" si="8"/>
        <v>2019</v>
      </c>
      <c r="V104" s="18">
        <f t="shared" si="9"/>
        <v>6</v>
      </c>
      <c r="W104" s="33">
        <f t="shared" si="10"/>
        <v>22</v>
      </c>
      <c r="X104" s="24">
        <v>43638</v>
      </c>
      <c r="Y104">
        <v>1324.4136049875999</v>
      </c>
      <c r="Z104">
        <f t="shared" si="11"/>
        <v>1324413.6049875999</v>
      </c>
    </row>
    <row r="105" spans="1:26">
      <c r="A105">
        <v>1392.6801513968801</v>
      </c>
      <c r="B105">
        <f t="shared" si="6"/>
        <v>1392680.1513968802</v>
      </c>
      <c r="C105" s="17">
        <v>210780</v>
      </c>
      <c r="D105">
        <f t="shared" si="7"/>
        <v>0.15134846273825639</v>
      </c>
      <c r="E105" s="24">
        <v>43934</v>
      </c>
      <c r="U105" s="32">
        <f t="shared" si="8"/>
        <v>2019</v>
      </c>
      <c r="V105" s="18">
        <f t="shared" si="9"/>
        <v>6</v>
      </c>
      <c r="W105" s="33">
        <f t="shared" si="10"/>
        <v>23</v>
      </c>
      <c r="X105" s="24">
        <v>43639</v>
      </c>
      <c r="Y105">
        <v>661.50231718021701</v>
      </c>
      <c r="Z105">
        <f t="shared" si="11"/>
        <v>661502.31718021701</v>
      </c>
    </row>
    <row r="106" spans="1:26">
      <c r="A106">
        <v>1053.07064520875</v>
      </c>
      <c r="B106">
        <f t="shared" si="6"/>
        <v>1053070.6452087499</v>
      </c>
      <c r="C106" s="18">
        <v>161430</v>
      </c>
      <c r="D106">
        <f t="shared" si="7"/>
        <v>0.15329455885459592</v>
      </c>
      <c r="E106" s="24">
        <v>43935</v>
      </c>
      <c r="U106" s="32">
        <f t="shared" si="8"/>
        <v>2019</v>
      </c>
      <c r="V106" s="18">
        <f t="shared" si="9"/>
        <v>6</v>
      </c>
      <c r="W106" s="33">
        <f t="shared" si="10"/>
        <v>24</v>
      </c>
      <c r="X106" s="24">
        <v>43640</v>
      </c>
      <c r="Y106">
        <v>512.70792498426704</v>
      </c>
      <c r="Z106">
        <f t="shared" si="11"/>
        <v>512707.92498426704</v>
      </c>
    </row>
    <row r="107" spans="1:26">
      <c r="A107">
        <v>1290.5351341706701</v>
      </c>
      <c r="B107">
        <f t="shared" si="6"/>
        <v>1290535.1341706701</v>
      </c>
      <c r="C107" s="17">
        <v>187160</v>
      </c>
      <c r="D107">
        <f t="shared" si="7"/>
        <v>0.14502511016119965</v>
      </c>
      <c r="E107" s="24">
        <v>43936</v>
      </c>
      <c r="U107" s="32">
        <f t="shared" si="8"/>
        <v>2019</v>
      </c>
      <c r="V107" s="18">
        <f t="shared" si="9"/>
        <v>6</v>
      </c>
      <c r="W107" s="33">
        <f t="shared" si="10"/>
        <v>25</v>
      </c>
      <c r="X107" s="24">
        <v>43641</v>
      </c>
      <c r="Y107">
        <v>1272.7251432384901</v>
      </c>
      <c r="Z107">
        <f t="shared" si="11"/>
        <v>1272725.14323849</v>
      </c>
    </row>
    <row r="108" spans="1:26">
      <c r="A108">
        <v>1561.63913148039</v>
      </c>
      <c r="B108">
        <f t="shared" si="6"/>
        <v>1561639.13148039</v>
      </c>
      <c r="C108" s="18">
        <v>227930</v>
      </c>
      <c r="D108">
        <f t="shared" si="7"/>
        <v>0.14595561510035213</v>
      </c>
      <c r="E108" s="24">
        <v>43937</v>
      </c>
      <c r="U108" s="32">
        <f t="shared" si="8"/>
        <v>2019</v>
      </c>
      <c r="V108" s="18">
        <f t="shared" si="9"/>
        <v>6</v>
      </c>
      <c r="W108" s="33">
        <f t="shared" si="10"/>
        <v>26</v>
      </c>
      <c r="X108" s="24">
        <v>43642</v>
      </c>
      <c r="Y108">
        <v>1521.6822582053601</v>
      </c>
      <c r="Z108">
        <f t="shared" si="11"/>
        <v>1521682.25820536</v>
      </c>
    </row>
    <row r="109" spans="1:26">
      <c r="A109">
        <v>938.22343700004501</v>
      </c>
      <c r="B109">
        <f t="shared" si="6"/>
        <v>938223.43700004497</v>
      </c>
      <c r="C109" s="17">
        <v>137910</v>
      </c>
      <c r="D109">
        <f t="shared" si="7"/>
        <v>0.14699057235338855</v>
      </c>
      <c r="E109" s="24">
        <v>43938</v>
      </c>
      <c r="U109" s="32">
        <f t="shared" si="8"/>
        <v>2019</v>
      </c>
      <c r="V109" s="18">
        <f t="shared" si="9"/>
        <v>6</v>
      </c>
      <c r="W109" s="33">
        <f t="shared" si="10"/>
        <v>27</v>
      </c>
      <c r="X109" s="24">
        <v>43643</v>
      </c>
      <c r="Y109">
        <v>1248.94128448681</v>
      </c>
      <c r="Z109">
        <f t="shared" si="11"/>
        <v>1248941.28448681</v>
      </c>
    </row>
    <row r="110" spans="1:26">
      <c r="A110">
        <v>1635.98095263512</v>
      </c>
      <c r="B110">
        <f t="shared" si="6"/>
        <v>1635980.9526351201</v>
      </c>
      <c r="C110" s="18">
        <v>237200</v>
      </c>
      <c r="D110">
        <f t="shared" si="7"/>
        <v>0.14498946312176517</v>
      </c>
      <c r="E110" s="24">
        <v>43939</v>
      </c>
      <c r="U110" s="32">
        <f t="shared" si="8"/>
        <v>2019</v>
      </c>
      <c r="V110" s="18">
        <f t="shared" si="9"/>
        <v>6</v>
      </c>
      <c r="W110" s="33">
        <f t="shared" si="10"/>
        <v>28</v>
      </c>
      <c r="X110" s="24">
        <v>43644</v>
      </c>
      <c r="Y110">
        <v>1043.5666546672301</v>
      </c>
      <c r="Z110">
        <f t="shared" si="11"/>
        <v>1043566.6546672301</v>
      </c>
    </row>
    <row r="111" spans="1:26">
      <c r="A111">
        <v>1700.7910916642099</v>
      </c>
      <c r="B111">
        <f t="shared" si="6"/>
        <v>1700791.09166421</v>
      </c>
      <c r="C111" s="17">
        <v>240390</v>
      </c>
      <c r="D111">
        <f t="shared" si="7"/>
        <v>0.1413401100100897</v>
      </c>
      <c r="E111" s="24">
        <v>43940</v>
      </c>
      <c r="U111" s="32">
        <f t="shared" si="8"/>
        <v>2019</v>
      </c>
      <c r="V111" s="18">
        <f t="shared" si="9"/>
        <v>6</v>
      </c>
      <c r="W111" s="33">
        <f t="shared" si="10"/>
        <v>29</v>
      </c>
      <c r="X111" s="24">
        <v>43645</v>
      </c>
      <c r="Y111">
        <v>1636.64377729288</v>
      </c>
      <c r="Z111">
        <f t="shared" si="11"/>
        <v>1636643.77729288</v>
      </c>
    </row>
    <row r="112" spans="1:26">
      <c r="A112">
        <v>1358.2323904726099</v>
      </c>
      <c r="B112">
        <f t="shared" si="6"/>
        <v>1358232.39047261</v>
      </c>
      <c r="C112" s="18">
        <v>196020</v>
      </c>
      <c r="D112">
        <f t="shared" si="7"/>
        <v>0.14431992741079674</v>
      </c>
      <c r="E112" s="24">
        <v>43941</v>
      </c>
      <c r="U112" s="32">
        <f t="shared" si="8"/>
        <v>2019</v>
      </c>
      <c r="V112" s="18">
        <f t="shared" si="9"/>
        <v>6</v>
      </c>
      <c r="W112" s="33">
        <f t="shared" si="10"/>
        <v>30</v>
      </c>
      <c r="X112" s="24">
        <v>43646</v>
      </c>
      <c r="Y112">
        <v>618.67877362035802</v>
      </c>
      <c r="Z112">
        <f t="shared" si="11"/>
        <v>618678.77362035797</v>
      </c>
    </row>
    <row r="113" spans="1:26">
      <c r="A113">
        <v>1731.47411647583</v>
      </c>
      <c r="B113">
        <f t="shared" si="6"/>
        <v>1731474.1164758301</v>
      </c>
      <c r="C113" s="17">
        <v>251540</v>
      </c>
      <c r="D113">
        <f t="shared" si="7"/>
        <v>0.14527505644264205</v>
      </c>
      <c r="E113" s="24">
        <v>43942</v>
      </c>
      <c r="U113" s="32">
        <f t="shared" si="8"/>
        <v>2019</v>
      </c>
      <c r="V113" s="18">
        <f t="shared" si="9"/>
        <v>7</v>
      </c>
      <c r="W113" s="33">
        <f t="shared" si="10"/>
        <v>1</v>
      </c>
      <c r="X113" s="24">
        <v>43647</v>
      </c>
      <c r="Y113">
        <v>1327.8730485604799</v>
      </c>
      <c r="Z113">
        <f t="shared" si="11"/>
        <v>1327873.0485604799</v>
      </c>
    </row>
    <row r="114" spans="1:26">
      <c r="A114">
        <v>1222.9180547128601</v>
      </c>
      <c r="B114">
        <f t="shared" si="6"/>
        <v>1222918.0547128601</v>
      </c>
      <c r="C114" s="18">
        <v>181130</v>
      </c>
      <c r="D114">
        <f t="shared" si="7"/>
        <v>0.14811294943431769</v>
      </c>
      <c r="E114" s="24">
        <v>43943</v>
      </c>
      <c r="U114" s="32">
        <f t="shared" si="8"/>
        <v>2019</v>
      </c>
      <c r="V114" s="18">
        <f t="shared" si="9"/>
        <v>7</v>
      </c>
      <c r="W114" s="33">
        <f t="shared" si="10"/>
        <v>2</v>
      </c>
      <c r="X114" s="24">
        <v>43648</v>
      </c>
      <c r="Y114">
        <v>1499.3395109553801</v>
      </c>
      <c r="Z114">
        <f t="shared" si="11"/>
        <v>1499339.51095538</v>
      </c>
    </row>
    <row r="115" spans="1:26">
      <c r="A115">
        <v>647.097145275907</v>
      </c>
      <c r="B115">
        <f t="shared" si="6"/>
        <v>647097.14527590701</v>
      </c>
      <c r="C115" s="17">
        <v>92840</v>
      </c>
      <c r="D115">
        <f t="shared" si="7"/>
        <v>0.14347150296948877</v>
      </c>
      <c r="E115" s="24">
        <v>43944</v>
      </c>
      <c r="U115" s="32">
        <f t="shared" si="8"/>
        <v>2019</v>
      </c>
      <c r="V115" s="18">
        <f t="shared" si="9"/>
        <v>7</v>
      </c>
      <c r="W115" s="33">
        <f t="shared" si="10"/>
        <v>3</v>
      </c>
      <c r="X115" s="24">
        <v>43649</v>
      </c>
      <c r="Y115">
        <v>1127.4716081960701</v>
      </c>
      <c r="Z115">
        <f t="shared" si="11"/>
        <v>1127471.60819607</v>
      </c>
    </row>
    <row r="116" spans="1:26">
      <c r="A116">
        <v>744.53325276934902</v>
      </c>
      <c r="B116">
        <f t="shared" si="6"/>
        <v>744533.25276934903</v>
      </c>
      <c r="C116" s="18">
        <v>104390</v>
      </c>
      <c r="D116">
        <f t="shared" si="7"/>
        <v>0.14020864697676474</v>
      </c>
      <c r="E116" s="24">
        <v>43945</v>
      </c>
      <c r="U116" s="32">
        <f t="shared" si="8"/>
        <v>2019</v>
      </c>
      <c r="V116" s="18">
        <f t="shared" si="9"/>
        <v>7</v>
      </c>
      <c r="W116" s="33">
        <f t="shared" si="10"/>
        <v>4</v>
      </c>
      <c r="X116" s="24">
        <v>43650</v>
      </c>
      <c r="Y116">
        <v>1450.53226062565</v>
      </c>
      <c r="Z116">
        <f t="shared" si="11"/>
        <v>1450532.2606256499</v>
      </c>
    </row>
    <row r="117" spans="1:26">
      <c r="A117">
        <v>752.04877162677303</v>
      </c>
      <c r="B117">
        <f t="shared" si="6"/>
        <v>752048.77162677306</v>
      </c>
      <c r="C117" s="17">
        <v>117190</v>
      </c>
      <c r="D117">
        <f t="shared" si="7"/>
        <v>0.15582765961641526</v>
      </c>
      <c r="E117" s="24">
        <v>43946</v>
      </c>
      <c r="U117" s="32">
        <f t="shared" si="8"/>
        <v>2019</v>
      </c>
      <c r="V117" s="18">
        <f t="shared" si="9"/>
        <v>7</v>
      </c>
      <c r="W117" s="33">
        <f t="shared" si="10"/>
        <v>5</v>
      </c>
      <c r="X117" s="24">
        <v>43651</v>
      </c>
      <c r="Y117">
        <v>1583.7832140263299</v>
      </c>
      <c r="Z117">
        <f t="shared" si="11"/>
        <v>1583783.2140263298</v>
      </c>
    </row>
    <row r="118" spans="1:26">
      <c r="A118">
        <v>1699.6327612753601</v>
      </c>
      <c r="B118">
        <f t="shared" si="6"/>
        <v>1699632.7612753601</v>
      </c>
      <c r="C118" s="18">
        <v>235250</v>
      </c>
      <c r="D118">
        <f t="shared" si="7"/>
        <v>0.13841225314077527</v>
      </c>
      <c r="E118" s="24">
        <v>43947</v>
      </c>
      <c r="U118" s="32">
        <f t="shared" si="8"/>
        <v>2019</v>
      </c>
      <c r="V118" s="18">
        <f t="shared" si="9"/>
        <v>7</v>
      </c>
      <c r="W118" s="33">
        <f t="shared" si="10"/>
        <v>6</v>
      </c>
      <c r="X118" s="24">
        <v>43652</v>
      </c>
      <c r="Y118">
        <v>705.47619178462003</v>
      </c>
      <c r="Z118">
        <f t="shared" si="11"/>
        <v>705476.19178462005</v>
      </c>
    </row>
    <row r="119" spans="1:26">
      <c r="A119">
        <v>470.57050894750103</v>
      </c>
      <c r="B119">
        <f t="shared" si="6"/>
        <v>470570.50894750102</v>
      </c>
      <c r="C119" s="17">
        <v>68330</v>
      </c>
      <c r="D119">
        <f t="shared" si="7"/>
        <v>0.14520671971737015</v>
      </c>
      <c r="E119" s="24">
        <v>43948</v>
      </c>
      <c r="U119" s="32">
        <f t="shared" si="8"/>
        <v>2019</v>
      </c>
      <c r="V119" s="18">
        <f t="shared" si="9"/>
        <v>7</v>
      </c>
      <c r="W119" s="33">
        <f t="shared" si="10"/>
        <v>7</v>
      </c>
      <c r="X119" s="24">
        <v>43653</v>
      </c>
      <c r="Y119">
        <v>1735.1639234320301</v>
      </c>
      <c r="Z119">
        <f t="shared" si="11"/>
        <v>1735163.92343203</v>
      </c>
    </row>
    <row r="120" spans="1:26">
      <c r="A120">
        <v>728.77242862783805</v>
      </c>
      <c r="B120">
        <f t="shared" si="6"/>
        <v>728772.42862783803</v>
      </c>
      <c r="C120" s="18">
        <v>108130</v>
      </c>
      <c r="D120">
        <f t="shared" si="7"/>
        <v>0.14837279204372689</v>
      </c>
      <c r="E120" s="24">
        <v>43949</v>
      </c>
      <c r="U120" s="32">
        <f t="shared" si="8"/>
        <v>2019</v>
      </c>
      <c r="V120" s="18">
        <f t="shared" si="9"/>
        <v>7</v>
      </c>
      <c r="W120" s="33">
        <f t="shared" si="10"/>
        <v>8</v>
      </c>
      <c r="X120" s="24">
        <v>43654</v>
      </c>
      <c r="Y120">
        <v>1720.91031984341</v>
      </c>
      <c r="Z120">
        <f t="shared" si="11"/>
        <v>1720910.31984341</v>
      </c>
    </row>
    <row r="121" spans="1:26">
      <c r="A121">
        <v>122.405211567282</v>
      </c>
      <c r="B121">
        <f t="shared" si="6"/>
        <v>122405.21156728199</v>
      </c>
      <c r="C121" s="17">
        <v>18120</v>
      </c>
      <c r="D121">
        <f t="shared" si="7"/>
        <v>0.1480329127166293</v>
      </c>
      <c r="E121" s="24">
        <v>43950</v>
      </c>
      <c r="U121" s="32">
        <f t="shared" si="8"/>
        <v>2019</v>
      </c>
      <c r="V121" s="18">
        <f t="shared" si="9"/>
        <v>7</v>
      </c>
      <c r="W121" s="33">
        <f t="shared" si="10"/>
        <v>9</v>
      </c>
      <c r="X121" s="24">
        <v>43655</v>
      </c>
      <c r="Y121">
        <v>1371.99397487449</v>
      </c>
      <c r="Z121">
        <f t="shared" si="11"/>
        <v>1371993.9748744899</v>
      </c>
    </row>
    <row r="122" spans="1:26">
      <c r="A122">
        <v>1745.91466235486</v>
      </c>
      <c r="B122">
        <f t="shared" si="6"/>
        <v>1745914.66235486</v>
      </c>
      <c r="C122" s="18">
        <v>250860</v>
      </c>
      <c r="D122">
        <f t="shared" si="7"/>
        <v>0.14368399865640874</v>
      </c>
      <c r="E122" s="24">
        <v>43951</v>
      </c>
      <c r="U122" s="32">
        <f t="shared" si="8"/>
        <v>2019</v>
      </c>
      <c r="V122" s="18">
        <f t="shared" si="9"/>
        <v>7</v>
      </c>
      <c r="W122" s="33">
        <f t="shared" si="10"/>
        <v>10</v>
      </c>
      <c r="X122" s="24">
        <v>43656</v>
      </c>
      <c r="Y122">
        <v>1736.74748411683</v>
      </c>
      <c r="Z122">
        <f t="shared" si="11"/>
        <v>1736747.4841168299</v>
      </c>
    </row>
    <row r="123" spans="1:26">
      <c r="A123">
        <v>1375.9512233673099</v>
      </c>
      <c r="B123">
        <f t="shared" si="6"/>
        <v>1375951.2233673099</v>
      </c>
      <c r="C123" s="17">
        <v>196070</v>
      </c>
      <c r="D123">
        <f t="shared" si="7"/>
        <v>0.14249778383870745</v>
      </c>
      <c r="E123" s="24">
        <v>43952</v>
      </c>
      <c r="U123" s="32">
        <f t="shared" si="8"/>
        <v>2019</v>
      </c>
      <c r="V123" s="18">
        <f t="shared" si="9"/>
        <v>7</v>
      </c>
      <c r="W123" s="33">
        <f t="shared" si="10"/>
        <v>11</v>
      </c>
      <c r="X123" s="24">
        <v>43657</v>
      </c>
      <c r="Y123">
        <v>1769.1550496203899</v>
      </c>
      <c r="Z123">
        <f t="shared" si="11"/>
        <v>1769155.0496203899</v>
      </c>
    </row>
    <row r="124" spans="1:26">
      <c r="A124">
        <v>1101.63916558905</v>
      </c>
      <c r="B124">
        <f t="shared" si="6"/>
        <v>1101639.1655890499</v>
      </c>
      <c r="C124" s="18">
        <v>159510</v>
      </c>
      <c r="D124">
        <f t="shared" si="7"/>
        <v>0.14479332705524273</v>
      </c>
      <c r="E124" s="24">
        <v>43953</v>
      </c>
      <c r="U124" s="32">
        <f t="shared" si="8"/>
        <v>2019</v>
      </c>
      <c r="V124" s="18">
        <f t="shared" si="9"/>
        <v>7</v>
      </c>
      <c r="W124" s="33">
        <f t="shared" si="10"/>
        <v>12</v>
      </c>
      <c r="X124" s="24">
        <v>43658</v>
      </c>
      <c r="Y124">
        <v>1745.7648470860499</v>
      </c>
      <c r="Z124">
        <f t="shared" si="11"/>
        <v>1745764.8470860498</v>
      </c>
    </row>
    <row r="125" spans="1:26">
      <c r="A125">
        <v>1681.9693210514499</v>
      </c>
      <c r="B125">
        <f t="shared" si="6"/>
        <v>1681969.32105145</v>
      </c>
      <c r="C125" s="17">
        <v>235030</v>
      </c>
      <c r="D125">
        <f t="shared" si="7"/>
        <v>0.1397350100613462</v>
      </c>
      <c r="E125" s="24">
        <v>43954</v>
      </c>
      <c r="U125" s="32">
        <f t="shared" si="8"/>
        <v>2019</v>
      </c>
      <c r="V125" s="18">
        <f t="shared" si="9"/>
        <v>7</v>
      </c>
      <c r="W125" s="33">
        <f t="shared" si="10"/>
        <v>13</v>
      </c>
      <c r="X125" s="24">
        <v>43659</v>
      </c>
      <c r="Y125">
        <v>1600.05442757276</v>
      </c>
      <c r="Z125">
        <f t="shared" si="11"/>
        <v>1600054.42757276</v>
      </c>
    </row>
    <row r="126" spans="1:26">
      <c r="A126">
        <v>1286.26108468444</v>
      </c>
      <c r="B126">
        <f t="shared" si="6"/>
        <v>1286261.0846844399</v>
      </c>
      <c r="C126" s="18">
        <v>191860</v>
      </c>
      <c r="D126">
        <f t="shared" si="7"/>
        <v>0.1491610080445443</v>
      </c>
      <c r="E126" s="24">
        <v>43955</v>
      </c>
      <c r="U126" s="32">
        <f t="shared" si="8"/>
        <v>2019</v>
      </c>
      <c r="V126" s="18">
        <f t="shared" si="9"/>
        <v>7</v>
      </c>
      <c r="W126" s="33">
        <f t="shared" si="10"/>
        <v>14</v>
      </c>
      <c r="X126" s="24">
        <v>43660</v>
      </c>
      <c r="Y126">
        <v>1655.17876592024</v>
      </c>
      <c r="Z126">
        <f t="shared" si="11"/>
        <v>1655178.76592024</v>
      </c>
    </row>
    <row r="127" spans="1:26">
      <c r="A127">
        <v>670.19484220987499</v>
      </c>
      <c r="B127">
        <f t="shared" si="6"/>
        <v>670194.842209875</v>
      </c>
      <c r="C127" s="17">
        <v>104810</v>
      </c>
      <c r="D127">
        <f t="shared" si="7"/>
        <v>0.1563873569280293</v>
      </c>
      <c r="E127" s="24">
        <v>43956</v>
      </c>
      <c r="U127" s="32">
        <f t="shared" si="8"/>
        <v>2019</v>
      </c>
      <c r="V127" s="18">
        <f t="shared" si="9"/>
        <v>7</v>
      </c>
      <c r="W127" s="33">
        <f t="shared" si="10"/>
        <v>15</v>
      </c>
      <c r="X127" s="24">
        <v>43661</v>
      </c>
      <c r="Y127">
        <v>1412.82551729959</v>
      </c>
      <c r="Z127">
        <f t="shared" si="11"/>
        <v>1412825.5172995899</v>
      </c>
    </row>
    <row r="128" spans="1:26">
      <c r="A128">
        <v>1564.7999522801799</v>
      </c>
      <c r="B128">
        <f t="shared" si="6"/>
        <v>1564799.9522801798</v>
      </c>
      <c r="C128" s="18">
        <v>218300</v>
      </c>
      <c r="D128">
        <f t="shared" si="7"/>
        <v>0.13950665047113514</v>
      </c>
      <c r="E128" s="24">
        <v>43957</v>
      </c>
      <c r="U128" s="32">
        <f t="shared" si="8"/>
        <v>2019</v>
      </c>
      <c r="V128" s="18">
        <f t="shared" si="9"/>
        <v>7</v>
      </c>
      <c r="W128" s="33">
        <f t="shared" si="10"/>
        <v>16</v>
      </c>
      <c r="X128" s="24">
        <v>43662</v>
      </c>
      <c r="Y128">
        <v>1425.98427648397</v>
      </c>
      <c r="Z128">
        <f t="shared" si="11"/>
        <v>1425984.27648397</v>
      </c>
    </row>
    <row r="129" spans="1:26">
      <c r="A129">
        <v>1651.33141184904</v>
      </c>
      <c r="B129">
        <f t="shared" si="6"/>
        <v>1651331.4118490401</v>
      </c>
      <c r="C129" s="17">
        <v>234210</v>
      </c>
      <c r="D129">
        <f t="shared" si="7"/>
        <v>0.1418310087965618</v>
      </c>
      <c r="E129" s="24">
        <v>43958</v>
      </c>
      <c r="U129" s="32">
        <f t="shared" si="8"/>
        <v>2019</v>
      </c>
      <c r="V129" s="18">
        <f t="shared" si="9"/>
        <v>7</v>
      </c>
      <c r="W129" s="33">
        <f t="shared" si="10"/>
        <v>17</v>
      </c>
      <c r="X129" s="24">
        <v>43663</v>
      </c>
      <c r="Y129">
        <v>1256.6013759577399</v>
      </c>
      <c r="Z129">
        <f t="shared" si="11"/>
        <v>1256601.37595774</v>
      </c>
    </row>
    <row r="130" spans="1:26">
      <c r="A130">
        <v>1819.80793405079</v>
      </c>
      <c r="B130">
        <f t="shared" si="6"/>
        <v>1819807.93405079</v>
      </c>
      <c r="C130" s="18">
        <v>268850</v>
      </c>
      <c r="D130">
        <f t="shared" si="7"/>
        <v>0.14773537084298508</v>
      </c>
      <c r="E130" s="24">
        <v>43959</v>
      </c>
      <c r="U130" s="32">
        <f t="shared" si="8"/>
        <v>2019</v>
      </c>
      <c r="V130" s="18">
        <f t="shared" si="9"/>
        <v>7</v>
      </c>
      <c r="W130" s="33">
        <f t="shared" si="10"/>
        <v>18</v>
      </c>
      <c r="X130" s="24">
        <v>43664</v>
      </c>
      <c r="Y130">
        <v>978.30342391129795</v>
      </c>
      <c r="Z130">
        <f t="shared" si="11"/>
        <v>978303.42391129793</v>
      </c>
    </row>
    <row r="131" spans="1:26">
      <c r="A131">
        <v>1696.0642681331301</v>
      </c>
      <c r="B131">
        <f t="shared" ref="B131:B194" si="12">A131*1000</f>
        <v>1696064.2681331302</v>
      </c>
      <c r="C131" s="17">
        <v>243700</v>
      </c>
      <c r="D131">
        <f t="shared" ref="D131:D194" si="13">C131/B131</f>
        <v>0.14368559292168939</v>
      </c>
      <c r="E131" s="24">
        <v>43960</v>
      </c>
      <c r="U131" s="32">
        <f t="shared" ref="U131:U194" si="14">YEAR(X131)</f>
        <v>2019</v>
      </c>
      <c r="V131" s="18">
        <f t="shared" ref="V131:V194" si="15">MONTH(X131)</f>
        <v>7</v>
      </c>
      <c r="W131" s="33">
        <f t="shared" ref="W131:W194" si="16">DAY(X131)</f>
        <v>19</v>
      </c>
      <c r="X131" s="24">
        <v>43665</v>
      </c>
      <c r="Y131">
        <v>1351.2751548569499</v>
      </c>
      <c r="Z131">
        <f t="shared" ref="Z131:Z194" si="17">Y131*1000</f>
        <v>1351275.15485695</v>
      </c>
    </row>
    <row r="132" spans="1:26">
      <c r="A132">
        <v>334.89197549990899</v>
      </c>
      <c r="B132">
        <f t="shared" si="12"/>
        <v>334891.97549990902</v>
      </c>
      <c r="C132" s="18">
        <v>52280</v>
      </c>
      <c r="D132">
        <f t="shared" si="13"/>
        <v>0.15611004092277572</v>
      </c>
      <c r="E132" s="24">
        <v>43961</v>
      </c>
      <c r="U132" s="32">
        <f t="shared" si="14"/>
        <v>2019</v>
      </c>
      <c r="V132" s="18">
        <f t="shared" si="15"/>
        <v>7</v>
      </c>
      <c r="W132" s="33">
        <f t="shared" si="16"/>
        <v>20</v>
      </c>
      <c r="X132" s="24">
        <v>43666</v>
      </c>
      <c r="Y132">
        <v>781.50992310368395</v>
      </c>
      <c r="Z132">
        <f t="shared" si="17"/>
        <v>781509.92310368398</v>
      </c>
    </row>
    <row r="133" spans="1:26">
      <c r="A133">
        <v>1375.8604595481099</v>
      </c>
      <c r="B133">
        <f t="shared" si="12"/>
        <v>1375860.4595481099</v>
      </c>
      <c r="C133" s="17">
        <v>199770</v>
      </c>
      <c r="D133">
        <f t="shared" si="13"/>
        <v>0.14519641044529533</v>
      </c>
      <c r="E133" s="24">
        <v>43962</v>
      </c>
      <c r="U133" s="32">
        <f t="shared" si="14"/>
        <v>2019</v>
      </c>
      <c r="V133" s="18">
        <f t="shared" si="15"/>
        <v>7</v>
      </c>
      <c r="W133" s="33">
        <f t="shared" si="16"/>
        <v>21</v>
      </c>
      <c r="X133" s="24">
        <v>43667</v>
      </c>
      <c r="Y133">
        <v>1374.7842780687199</v>
      </c>
      <c r="Z133">
        <f t="shared" si="17"/>
        <v>1374784.2780687199</v>
      </c>
    </row>
    <row r="134" spans="1:26">
      <c r="A134">
        <v>1848.0930846886199</v>
      </c>
      <c r="B134">
        <f t="shared" si="12"/>
        <v>1848093.0846886199</v>
      </c>
      <c r="C134" s="18">
        <v>255960</v>
      </c>
      <c r="D134">
        <f t="shared" si="13"/>
        <v>0.13849951721621531</v>
      </c>
      <c r="E134" s="24">
        <v>43963</v>
      </c>
      <c r="U134" s="32">
        <f t="shared" si="14"/>
        <v>2019</v>
      </c>
      <c r="V134" s="18">
        <f t="shared" si="15"/>
        <v>7</v>
      </c>
      <c r="W134" s="33">
        <f t="shared" si="16"/>
        <v>22</v>
      </c>
      <c r="X134" s="24">
        <v>43668</v>
      </c>
      <c r="Y134">
        <v>1639.01236213677</v>
      </c>
      <c r="Z134">
        <f t="shared" si="17"/>
        <v>1639012.36213677</v>
      </c>
    </row>
    <row r="135" spans="1:26">
      <c r="A135">
        <v>1460.45621160211</v>
      </c>
      <c r="B135">
        <f t="shared" si="12"/>
        <v>1460456.21160211</v>
      </c>
      <c r="C135" s="17">
        <v>206650</v>
      </c>
      <c r="D135">
        <f t="shared" si="13"/>
        <v>0.14149688183619449</v>
      </c>
      <c r="E135" s="24">
        <v>43964</v>
      </c>
      <c r="U135" s="32">
        <f t="shared" si="14"/>
        <v>2019</v>
      </c>
      <c r="V135" s="18">
        <f t="shared" si="15"/>
        <v>7</v>
      </c>
      <c r="W135" s="33">
        <f t="shared" si="16"/>
        <v>23</v>
      </c>
      <c r="X135" s="24">
        <v>43669</v>
      </c>
      <c r="Y135">
        <v>1549.9852030755001</v>
      </c>
      <c r="Z135">
        <f t="shared" si="17"/>
        <v>1549985.2030755</v>
      </c>
    </row>
    <row r="136" spans="1:26">
      <c r="A136">
        <v>457.924995132596</v>
      </c>
      <c r="B136">
        <f t="shared" si="12"/>
        <v>457924.995132596</v>
      </c>
      <c r="C136" s="18">
        <v>65600</v>
      </c>
      <c r="D136">
        <f t="shared" si="13"/>
        <v>0.14325490134253313</v>
      </c>
      <c r="E136" s="24">
        <v>43965</v>
      </c>
      <c r="U136" s="32">
        <f t="shared" si="14"/>
        <v>2019</v>
      </c>
      <c r="V136" s="18">
        <f t="shared" si="15"/>
        <v>7</v>
      </c>
      <c r="W136" s="33">
        <f t="shared" si="16"/>
        <v>24</v>
      </c>
      <c r="X136" s="24">
        <v>43670</v>
      </c>
      <c r="Y136">
        <v>1430.4317782220201</v>
      </c>
      <c r="Z136">
        <f t="shared" si="17"/>
        <v>1430431.77822202</v>
      </c>
    </row>
    <row r="137" spans="1:26">
      <c r="A137">
        <v>1731.48689640661</v>
      </c>
      <c r="B137">
        <f t="shared" si="12"/>
        <v>1731486.89640661</v>
      </c>
      <c r="C137" s="17">
        <v>239210</v>
      </c>
      <c r="D137">
        <f t="shared" si="13"/>
        <v>0.13815293693324354</v>
      </c>
      <c r="E137" s="24">
        <v>43966</v>
      </c>
      <c r="U137" s="32">
        <f t="shared" si="14"/>
        <v>2019</v>
      </c>
      <c r="V137" s="18">
        <f t="shared" si="15"/>
        <v>7</v>
      </c>
      <c r="W137" s="33">
        <f t="shared" si="16"/>
        <v>25</v>
      </c>
      <c r="X137" s="24">
        <v>43671</v>
      </c>
      <c r="Y137">
        <v>1524.8766082887</v>
      </c>
      <c r="Z137">
        <f t="shared" si="17"/>
        <v>1524876.6082887</v>
      </c>
    </row>
    <row r="138" spans="1:26">
      <c r="A138">
        <v>1471.2276173227499</v>
      </c>
      <c r="B138">
        <f t="shared" si="12"/>
        <v>1471227.6173227499</v>
      </c>
      <c r="C138" s="18">
        <v>211940</v>
      </c>
      <c r="D138">
        <f t="shared" si="13"/>
        <v>0.14405656711751744</v>
      </c>
      <c r="E138" s="24">
        <v>43967</v>
      </c>
      <c r="U138" s="32">
        <f t="shared" si="14"/>
        <v>2019</v>
      </c>
      <c r="V138" s="18">
        <f t="shared" si="15"/>
        <v>7</v>
      </c>
      <c r="W138" s="33">
        <f t="shared" si="16"/>
        <v>26</v>
      </c>
      <c r="X138" s="24">
        <v>43672</v>
      </c>
      <c r="Y138">
        <v>883.47187713338303</v>
      </c>
      <c r="Z138">
        <f t="shared" si="17"/>
        <v>883471.87713338307</v>
      </c>
    </row>
    <row r="139" spans="1:26">
      <c r="A139">
        <v>137.99931016243701</v>
      </c>
      <c r="B139">
        <f t="shared" si="12"/>
        <v>137999.310162437</v>
      </c>
      <c r="C139" s="17">
        <v>20090</v>
      </c>
      <c r="D139">
        <f t="shared" si="13"/>
        <v>0.14558043787575714</v>
      </c>
      <c r="E139" s="24">
        <v>43968</v>
      </c>
      <c r="U139" s="32">
        <f t="shared" si="14"/>
        <v>2019</v>
      </c>
      <c r="V139" s="18">
        <f t="shared" si="15"/>
        <v>7</v>
      </c>
      <c r="W139" s="33">
        <f t="shared" si="16"/>
        <v>27</v>
      </c>
      <c r="X139" s="24">
        <v>43673</v>
      </c>
      <c r="Y139">
        <v>1313.1928243600801</v>
      </c>
      <c r="Z139">
        <f t="shared" si="17"/>
        <v>1313192.8243600801</v>
      </c>
    </row>
    <row r="140" spans="1:26">
      <c r="A140">
        <v>276.48257290687701</v>
      </c>
      <c r="B140">
        <f t="shared" si="12"/>
        <v>276482.57290687703</v>
      </c>
      <c r="C140" s="18">
        <v>44570</v>
      </c>
      <c r="D140">
        <f t="shared" si="13"/>
        <v>0.16120365031112383</v>
      </c>
      <c r="E140" s="24">
        <v>43969</v>
      </c>
      <c r="U140" s="32">
        <f t="shared" si="14"/>
        <v>2019</v>
      </c>
      <c r="V140" s="18">
        <f t="shared" si="15"/>
        <v>7</v>
      </c>
      <c r="W140" s="33">
        <f t="shared" si="16"/>
        <v>28</v>
      </c>
      <c r="X140" s="24">
        <v>43674</v>
      </c>
      <c r="Y140">
        <v>1322.87488654815</v>
      </c>
      <c r="Z140">
        <f t="shared" si="17"/>
        <v>1322874.8865481501</v>
      </c>
    </row>
    <row r="141" spans="1:26">
      <c r="A141">
        <v>291.55729081253202</v>
      </c>
      <c r="B141">
        <f t="shared" si="12"/>
        <v>291557.29081253201</v>
      </c>
      <c r="C141" s="17">
        <v>44120</v>
      </c>
      <c r="D141">
        <f t="shared" si="13"/>
        <v>0.15132531886629669</v>
      </c>
      <c r="E141" s="24">
        <v>43970</v>
      </c>
      <c r="U141" s="32">
        <f t="shared" si="14"/>
        <v>2019</v>
      </c>
      <c r="V141" s="18">
        <f t="shared" si="15"/>
        <v>7</v>
      </c>
      <c r="W141" s="33">
        <f t="shared" si="16"/>
        <v>29</v>
      </c>
      <c r="X141" s="24">
        <v>43675</v>
      </c>
      <c r="Y141">
        <v>1368.9491993960901</v>
      </c>
      <c r="Z141">
        <f t="shared" si="17"/>
        <v>1368949.1993960901</v>
      </c>
    </row>
    <row r="142" spans="1:26">
      <c r="A142">
        <v>1768.91380866431</v>
      </c>
      <c r="B142">
        <f t="shared" si="12"/>
        <v>1768913.80866431</v>
      </c>
      <c r="C142" s="18">
        <v>248830</v>
      </c>
      <c r="D142">
        <f t="shared" si="13"/>
        <v>0.14066824442276765</v>
      </c>
      <c r="E142" s="24">
        <v>43971</v>
      </c>
      <c r="U142" s="32">
        <f t="shared" si="14"/>
        <v>2019</v>
      </c>
      <c r="V142" s="18">
        <f t="shared" si="15"/>
        <v>7</v>
      </c>
      <c r="W142" s="33">
        <f t="shared" si="16"/>
        <v>30</v>
      </c>
      <c r="X142" s="24">
        <v>43676</v>
      </c>
      <c r="Y142">
        <v>1613.9390751997501</v>
      </c>
      <c r="Z142">
        <f t="shared" si="17"/>
        <v>1613939.07519975</v>
      </c>
    </row>
    <row r="143" spans="1:26">
      <c r="A143">
        <v>723.08514127651199</v>
      </c>
      <c r="B143">
        <f t="shared" si="12"/>
        <v>723085.14127651195</v>
      </c>
      <c r="C143" s="17">
        <v>104140</v>
      </c>
      <c r="D143">
        <f t="shared" si="13"/>
        <v>0.14402176736221475</v>
      </c>
      <c r="E143" s="24">
        <v>43972</v>
      </c>
      <c r="U143" s="32">
        <f t="shared" si="14"/>
        <v>2019</v>
      </c>
      <c r="V143" s="18">
        <f t="shared" si="15"/>
        <v>7</v>
      </c>
      <c r="W143" s="33">
        <f t="shared" si="16"/>
        <v>31</v>
      </c>
      <c r="X143" s="24">
        <v>43677</v>
      </c>
      <c r="Y143">
        <v>1590.6909478612599</v>
      </c>
      <c r="Z143">
        <f t="shared" si="17"/>
        <v>1590690.94786126</v>
      </c>
    </row>
    <row r="144" spans="1:26">
      <c r="A144">
        <v>682.0374150783</v>
      </c>
      <c r="B144">
        <f t="shared" si="12"/>
        <v>682037.41507830005</v>
      </c>
      <c r="C144" s="18">
        <v>107540</v>
      </c>
      <c r="D144">
        <f t="shared" si="13"/>
        <v>0.15767463429796452</v>
      </c>
      <c r="E144" s="24">
        <v>43973</v>
      </c>
      <c r="U144" s="32">
        <f t="shared" si="14"/>
        <v>2019</v>
      </c>
      <c r="V144" s="18">
        <f t="shared" si="15"/>
        <v>8</v>
      </c>
      <c r="W144" s="33">
        <f t="shared" si="16"/>
        <v>1</v>
      </c>
      <c r="X144" s="24">
        <v>43678</v>
      </c>
      <c r="Y144">
        <v>1697.23941370331</v>
      </c>
      <c r="Z144">
        <f t="shared" si="17"/>
        <v>1697239.4137033101</v>
      </c>
    </row>
    <row r="145" spans="1:26">
      <c r="A145">
        <v>594.60889581038805</v>
      </c>
      <c r="B145">
        <f t="shared" si="12"/>
        <v>594608.89581038803</v>
      </c>
      <c r="C145" s="17">
        <v>88970</v>
      </c>
      <c r="D145">
        <f t="shared" si="13"/>
        <v>0.1496277647826702</v>
      </c>
      <c r="E145" s="24">
        <v>43974</v>
      </c>
      <c r="U145" s="32">
        <f t="shared" si="14"/>
        <v>2019</v>
      </c>
      <c r="V145" s="18">
        <f t="shared" si="15"/>
        <v>8</v>
      </c>
      <c r="W145" s="33">
        <f t="shared" si="16"/>
        <v>2</v>
      </c>
      <c r="X145" s="24">
        <v>43679</v>
      </c>
      <c r="Y145">
        <v>1634.0357798693899</v>
      </c>
      <c r="Z145">
        <f t="shared" si="17"/>
        <v>1634035.77986939</v>
      </c>
    </row>
    <row r="146" spans="1:26">
      <c r="A146">
        <v>1404.2094531821399</v>
      </c>
      <c r="B146">
        <f t="shared" si="12"/>
        <v>1404209.4531821399</v>
      </c>
      <c r="C146" s="18">
        <v>193100</v>
      </c>
      <c r="D146">
        <f t="shared" si="13"/>
        <v>0.13751509759630781</v>
      </c>
      <c r="E146" s="24">
        <v>43975</v>
      </c>
      <c r="U146" s="32">
        <f t="shared" si="14"/>
        <v>2019</v>
      </c>
      <c r="V146" s="18">
        <f t="shared" si="15"/>
        <v>8</v>
      </c>
      <c r="W146" s="33">
        <f t="shared" si="16"/>
        <v>3</v>
      </c>
      <c r="X146" s="24">
        <v>43680</v>
      </c>
      <c r="Y146">
        <v>1390.8984676781599</v>
      </c>
      <c r="Z146">
        <f t="shared" si="17"/>
        <v>1390898.4676781599</v>
      </c>
    </row>
    <row r="147" spans="1:26">
      <c r="A147">
        <v>1446.2703585153599</v>
      </c>
      <c r="B147">
        <f t="shared" si="12"/>
        <v>1446270.3585153599</v>
      </c>
      <c r="C147" s="17">
        <v>199320</v>
      </c>
      <c r="D147">
        <f t="shared" si="13"/>
        <v>0.1378165560999314</v>
      </c>
      <c r="E147" s="24">
        <v>43976</v>
      </c>
      <c r="U147" s="32">
        <f t="shared" si="14"/>
        <v>2019</v>
      </c>
      <c r="V147" s="18">
        <f t="shared" si="15"/>
        <v>8</v>
      </c>
      <c r="W147" s="33">
        <f t="shared" si="16"/>
        <v>4</v>
      </c>
      <c r="X147" s="24">
        <v>43681</v>
      </c>
      <c r="Y147">
        <v>1365.8229214205101</v>
      </c>
      <c r="Z147">
        <f t="shared" si="17"/>
        <v>1365822.9214205102</v>
      </c>
    </row>
    <row r="148" spans="1:26">
      <c r="A148">
        <v>1398.4212784787201</v>
      </c>
      <c r="B148">
        <f t="shared" si="12"/>
        <v>1398421.27847872</v>
      </c>
      <c r="C148" s="18">
        <v>193140</v>
      </c>
      <c r="D148">
        <f t="shared" si="13"/>
        <v>0.13811288699075602</v>
      </c>
      <c r="E148" s="24">
        <v>43977</v>
      </c>
      <c r="U148" s="32">
        <f t="shared" si="14"/>
        <v>2019</v>
      </c>
      <c r="V148" s="18">
        <f t="shared" si="15"/>
        <v>8</v>
      </c>
      <c r="W148" s="33">
        <f t="shared" si="16"/>
        <v>5</v>
      </c>
      <c r="X148" s="24">
        <v>43682</v>
      </c>
      <c r="Y148">
        <v>1329.5270632188499</v>
      </c>
      <c r="Z148">
        <f t="shared" si="17"/>
        <v>1329527.0632188499</v>
      </c>
    </row>
    <row r="149" spans="1:26">
      <c r="A149">
        <v>1537.1422994174</v>
      </c>
      <c r="B149">
        <f t="shared" si="12"/>
        <v>1537142.2994174</v>
      </c>
      <c r="C149" s="17">
        <v>208330</v>
      </c>
      <c r="D149">
        <f t="shared" si="13"/>
        <v>0.13553071831993707</v>
      </c>
      <c r="E149" s="24">
        <v>43978</v>
      </c>
      <c r="U149" s="32">
        <f t="shared" si="14"/>
        <v>2019</v>
      </c>
      <c r="V149" s="18">
        <f t="shared" si="15"/>
        <v>8</v>
      </c>
      <c r="W149" s="33">
        <f t="shared" si="16"/>
        <v>6</v>
      </c>
      <c r="X149" s="24">
        <v>43683</v>
      </c>
      <c r="Y149">
        <v>1505.35546960689</v>
      </c>
      <c r="Z149">
        <f t="shared" si="17"/>
        <v>1505355.4696068899</v>
      </c>
    </row>
    <row r="150" spans="1:26">
      <c r="A150">
        <v>324.623162783944</v>
      </c>
      <c r="B150">
        <f t="shared" si="12"/>
        <v>324623.16278394399</v>
      </c>
      <c r="C150" s="18">
        <v>49150</v>
      </c>
      <c r="D150">
        <f t="shared" si="13"/>
        <v>0.15140632473201626</v>
      </c>
      <c r="E150" s="24">
        <v>43979</v>
      </c>
      <c r="U150" s="32">
        <f t="shared" si="14"/>
        <v>2019</v>
      </c>
      <c r="V150" s="18">
        <f t="shared" si="15"/>
        <v>8</v>
      </c>
      <c r="W150" s="33">
        <f t="shared" si="16"/>
        <v>7</v>
      </c>
      <c r="X150" s="24">
        <v>43684</v>
      </c>
      <c r="Y150">
        <v>1502.37814670957</v>
      </c>
      <c r="Z150">
        <f t="shared" si="17"/>
        <v>1502378.14670957</v>
      </c>
    </row>
    <row r="151" spans="1:26">
      <c r="A151">
        <v>1227.55940887514</v>
      </c>
      <c r="B151">
        <f t="shared" si="12"/>
        <v>1227559.4088751399</v>
      </c>
      <c r="C151" s="17">
        <v>176750</v>
      </c>
      <c r="D151">
        <f t="shared" si="13"/>
        <v>0.14398488474131191</v>
      </c>
      <c r="E151" s="24">
        <v>43980</v>
      </c>
      <c r="U151" s="32">
        <f t="shared" si="14"/>
        <v>2019</v>
      </c>
      <c r="V151" s="18">
        <f t="shared" si="15"/>
        <v>8</v>
      </c>
      <c r="W151" s="33">
        <f t="shared" si="16"/>
        <v>8</v>
      </c>
      <c r="X151" s="24">
        <v>43685</v>
      </c>
      <c r="Y151">
        <v>1669.1075740650499</v>
      </c>
      <c r="Z151">
        <f t="shared" si="17"/>
        <v>1669107.5740650499</v>
      </c>
    </row>
    <row r="152" spans="1:26">
      <c r="A152">
        <v>1787.99727343721</v>
      </c>
      <c r="B152">
        <f t="shared" si="12"/>
        <v>1787997.2734372099</v>
      </c>
      <c r="C152" s="18">
        <v>250210</v>
      </c>
      <c r="D152">
        <f t="shared" si="13"/>
        <v>0.13993869214297031</v>
      </c>
      <c r="E152" s="24">
        <v>43981</v>
      </c>
      <c r="U152" s="32">
        <f t="shared" si="14"/>
        <v>2019</v>
      </c>
      <c r="V152" s="18">
        <f t="shared" si="15"/>
        <v>8</v>
      </c>
      <c r="W152" s="33">
        <f t="shared" si="16"/>
        <v>9</v>
      </c>
      <c r="X152" s="24">
        <v>43686</v>
      </c>
      <c r="Y152">
        <v>1644.41664313207</v>
      </c>
      <c r="Z152">
        <f t="shared" si="17"/>
        <v>1644416.6431320701</v>
      </c>
    </row>
    <row r="153" spans="1:26">
      <c r="A153">
        <v>1869.48205447551</v>
      </c>
      <c r="B153">
        <f t="shared" si="12"/>
        <v>1869482.05447551</v>
      </c>
      <c r="C153" s="17">
        <v>254760</v>
      </c>
      <c r="D153">
        <f t="shared" si="13"/>
        <v>0.13627303850823744</v>
      </c>
      <c r="E153" s="24">
        <v>43982</v>
      </c>
      <c r="U153" s="32">
        <f t="shared" si="14"/>
        <v>2019</v>
      </c>
      <c r="V153" s="18">
        <f t="shared" si="15"/>
        <v>8</v>
      </c>
      <c r="W153" s="33">
        <f t="shared" si="16"/>
        <v>10</v>
      </c>
      <c r="X153" s="24">
        <v>43687</v>
      </c>
      <c r="Y153">
        <v>1048.0060889966801</v>
      </c>
      <c r="Z153">
        <f t="shared" si="17"/>
        <v>1048006.0889966801</v>
      </c>
    </row>
    <row r="154" spans="1:26">
      <c r="A154">
        <v>945.68895713769803</v>
      </c>
      <c r="B154">
        <f t="shared" si="12"/>
        <v>945688.95713769807</v>
      </c>
      <c r="C154" s="18">
        <v>135360</v>
      </c>
      <c r="D154">
        <f t="shared" si="13"/>
        <v>0.14313374284256419</v>
      </c>
      <c r="E154" s="24">
        <v>43983</v>
      </c>
      <c r="U154" s="32">
        <f t="shared" si="14"/>
        <v>2019</v>
      </c>
      <c r="V154" s="18">
        <f t="shared" si="15"/>
        <v>8</v>
      </c>
      <c r="W154" s="33">
        <f t="shared" si="16"/>
        <v>11</v>
      </c>
      <c r="X154" s="24">
        <v>43688</v>
      </c>
      <c r="Y154">
        <v>400.56759875121901</v>
      </c>
      <c r="Z154">
        <f t="shared" si="17"/>
        <v>400567.59875121899</v>
      </c>
    </row>
    <row r="155" spans="1:26">
      <c r="A155">
        <v>1709.8359511409401</v>
      </c>
      <c r="B155">
        <f t="shared" si="12"/>
        <v>1709835.9511409402</v>
      </c>
      <c r="C155" s="17">
        <v>227900</v>
      </c>
      <c r="D155">
        <f t="shared" si="13"/>
        <v>0.13328764075169128</v>
      </c>
      <c r="E155" s="24">
        <v>43984</v>
      </c>
      <c r="U155" s="32">
        <f t="shared" si="14"/>
        <v>2019</v>
      </c>
      <c r="V155" s="18">
        <f t="shared" si="15"/>
        <v>8</v>
      </c>
      <c r="W155" s="33">
        <f t="shared" si="16"/>
        <v>12</v>
      </c>
      <c r="X155" s="24">
        <v>43689</v>
      </c>
      <c r="Y155">
        <v>503.11116130554598</v>
      </c>
      <c r="Z155">
        <f t="shared" si="17"/>
        <v>503111.161305546</v>
      </c>
    </row>
    <row r="156" spans="1:26">
      <c r="A156">
        <v>1616.70119704219</v>
      </c>
      <c r="B156">
        <f t="shared" si="12"/>
        <v>1616701.19704219</v>
      </c>
      <c r="C156" s="18">
        <v>215390</v>
      </c>
      <c r="D156">
        <f t="shared" si="13"/>
        <v>0.1332280822170871</v>
      </c>
      <c r="E156" s="24">
        <v>43985</v>
      </c>
      <c r="U156" s="32">
        <f t="shared" si="14"/>
        <v>2019</v>
      </c>
      <c r="V156" s="18">
        <f t="shared" si="15"/>
        <v>8</v>
      </c>
      <c r="W156" s="33">
        <f t="shared" si="16"/>
        <v>13</v>
      </c>
      <c r="X156" s="24">
        <v>43690</v>
      </c>
      <c r="Y156">
        <v>1117.94308224151</v>
      </c>
      <c r="Z156">
        <f t="shared" si="17"/>
        <v>1117943.08224151</v>
      </c>
    </row>
    <row r="157" spans="1:26">
      <c r="A157">
        <v>1725.3975816639399</v>
      </c>
      <c r="B157">
        <f t="shared" si="12"/>
        <v>1725397.5816639399</v>
      </c>
      <c r="C157" s="17">
        <v>230360</v>
      </c>
      <c r="D157">
        <f t="shared" si="13"/>
        <v>0.13351125702740657</v>
      </c>
      <c r="E157" s="24">
        <v>43986</v>
      </c>
      <c r="U157" s="32">
        <f t="shared" si="14"/>
        <v>2019</v>
      </c>
      <c r="V157" s="18">
        <f t="shared" si="15"/>
        <v>8</v>
      </c>
      <c r="W157" s="33">
        <f t="shared" si="16"/>
        <v>14</v>
      </c>
      <c r="X157" s="24">
        <v>43691</v>
      </c>
      <c r="Y157">
        <v>519.16832517345802</v>
      </c>
      <c r="Z157">
        <f t="shared" si="17"/>
        <v>519168.32517345803</v>
      </c>
    </row>
    <row r="158" spans="1:26">
      <c r="A158">
        <v>1285.41302249717</v>
      </c>
      <c r="B158">
        <f t="shared" si="12"/>
        <v>1285413.0224971699</v>
      </c>
      <c r="C158" s="18">
        <v>176560</v>
      </c>
      <c r="D158">
        <f t="shared" si="13"/>
        <v>0.13735662927779987</v>
      </c>
      <c r="E158" s="24">
        <v>43987</v>
      </c>
      <c r="U158" s="32">
        <f t="shared" si="14"/>
        <v>2019</v>
      </c>
      <c r="V158" s="18">
        <f t="shared" si="15"/>
        <v>8</v>
      </c>
      <c r="W158" s="33">
        <f t="shared" si="16"/>
        <v>15</v>
      </c>
      <c r="X158" s="24">
        <v>43692</v>
      </c>
      <c r="Y158">
        <v>1525.5677030361501</v>
      </c>
      <c r="Z158">
        <f t="shared" si="17"/>
        <v>1525567.70303615</v>
      </c>
    </row>
    <row r="159" spans="1:26">
      <c r="A159">
        <v>1750.57771681244</v>
      </c>
      <c r="B159">
        <f t="shared" si="12"/>
        <v>1750577.71681244</v>
      </c>
      <c r="C159" s="17">
        <v>235730</v>
      </c>
      <c r="D159">
        <f t="shared" si="13"/>
        <v>0.13465840318659589</v>
      </c>
      <c r="E159" s="24">
        <v>43988</v>
      </c>
      <c r="U159" s="32">
        <f t="shared" si="14"/>
        <v>2019</v>
      </c>
      <c r="V159" s="18">
        <f t="shared" si="15"/>
        <v>8</v>
      </c>
      <c r="W159" s="33">
        <f t="shared" si="16"/>
        <v>16</v>
      </c>
      <c r="X159" s="24">
        <v>43693</v>
      </c>
      <c r="Y159">
        <v>1220.5002107695</v>
      </c>
      <c r="Z159">
        <f t="shared" si="17"/>
        <v>1220500.2107694999</v>
      </c>
    </row>
    <row r="160" spans="1:26">
      <c r="A160">
        <v>1641.7709219139199</v>
      </c>
      <c r="B160">
        <f t="shared" si="12"/>
        <v>1641770.92191392</v>
      </c>
      <c r="C160" s="18">
        <v>230460</v>
      </c>
      <c r="D160">
        <f t="shared" si="13"/>
        <v>0.14037281140985106</v>
      </c>
      <c r="E160" s="24">
        <v>43989</v>
      </c>
      <c r="U160" s="32">
        <f t="shared" si="14"/>
        <v>2019</v>
      </c>
      <c r="V160" s="18">
        <f t="shared" si="15"/>
        <v>8</v>
      </c>
      <c r="W160" s="33">
        <f t="shared" si="16"/>
        <v>17</v>
      </c>
      <c r="X160" s="24">
        <v>43694</v>
      </c>
      <c r="Y160">
        <v>1280.2696717256599</v>
      </c>
      <c r="Z160">
        <f t="shared" si="17"/>
        <v>1280269.6717256599</v>
      </c>
    </row>
    <row r="161" spans="1:26">
      <c r="A161">
        <v>1793.558833396</v>
      </c>
      <c r="B161">
        <f t="shared" si="12"/>
        <v>1793558.8333959999</v>
      </c>
      <c r="C161" s="17">
        <v>241160</v>
      </c>
      <c r="D161">
        <f t="shared" si="13"/>
        <v>0.13445892909092783</v>
      </c>
      <c r="E161" s="24">
        <v>43990</v>
      </c>
      <c r="U161" s="32">
        <f t="shared" si="14"/>
        <v>2019</v>
      </c>
      <c r="V161" s="18">
        <f t="shared" si="15"/>
        <v>8</v>
      </c>
      <c r="W161" s="33">
        <f t="shared" si="16"/>
        <v>18</v>
      </c>
      <c r="X161" s="24">
        <v>43695</v>
      </c>
      <c r="Y161">
        <v>979.63560736396596</v>
      </c>
      <c r="Z161">
        <f t="shared" si="17"/>
        <v>979635.60736396594</v>
      </c>
    </row>
    <row r="162" spans="1:26">
      <c r="A162">
        <v>686.30839639504995</v>
      </c>
      <c r="B162">
        <f t="shared" si="12"/>
        <v>686308.39639504999</v>
      </c>
      <c r="C162" s="18">
        <v>96540</v>
      </c>
      <c r="D162">
        <f t="shared" si="13"/>
        <v>0.14066562569697902</v>
      </c>
      <c r="E162" s="24">
        <v>43991</v>
      </c>
      <c r="U162" s="32">
        <f t="shared" si="14"/>
        <v>2019</v>
      </c>
      <c r="V162" s="18">
        <f t="shared" si="15"/>
        <v>8</v>
      </c>
      <c r="W162" s="33">
        <f t="shared" si="16"/>
        <v>19</v>
      </c>
      <c r="X162" s="24">
        <v>43696</v>
      </c>
      <c r="Y162">
        <v>1561.4789011563701</v>
      </c>
      <c r="Z162">
        <f t="shared" si="17"/>
        <v>1561478.9011563701</v>
      </c>
    </row>
    <row r="163" spans="1:26">
      <c r="A163">
        <v>844.31700258249202</v>
      </c>
      <c r="B163">
        <f t="shared" si="12"/>
        <v>844317.00258249207</v>
      </c>
      <c r="C163" s="17">
        <v>119160</v>
      </c>
      <c r="D163">
        <f t="shared" si="13"/>
        <v>0.14113182564786469</v>
      </c>
      <c r="E163" s="24">
        <v>43992</v>
      </c>
      <c r="U163" s="32">
        <f t="shared" si="14"/>
        <v>2019</v>
      </c>
      <c r="V163" s="18">
        <f t="shared" si="15"/>
        <v>8</v>
      </c>
      <c r="W163" s="33">
        <f t="shared" si="16"/>
        <v>20</v>
      </c>
      <c r="X163" s="24">
        <v>43697</v>
      </c>
      <c r="Y163">
        <v>895.68688275978604</v>
      </c>
      <c r="Z163">
        <f t="shared" si="17"/>
        <v>895686.88275978609</v>
      </c>
    </row>
    <row r="164" spans="1:26">
      <c r="A164">
        <v>1614.2562497300901</v>
      </c>
      <c r="B164">
        <f t="shared" si="12"/>
        <v>1614256.2497300901</v>
      </c>
      <c r="C164" s="18">
        <v>224030</v>
      </c>
      <c r="D164">
        <f t="shared" si="13"/>
        <v>0.13878217912271282</v>
      </c>
      <c r="E164" s="24">
        <v>43993</v>
      </c>
      <c r="U164" s="32">
        <f t="shared" si="14"/>
        <v>2019</v>
      </c>
      <c r="V164" s="18">
        <f t="shared" si="15"/>
        <v>8</v>
      </c>
      <c r="W164" s="33">
        <f t="shared" si="16"/>
        <v>21</v>
      </c>
      <c r="X164" s="24">
        <v>43698</v>
      </c>
      <c r="Y164">
        <v>1033.5915508492201</v>
      </c>
      <c r="Z164">
        <f t="shared" si="17"/>
        <v>1033591.5508492201</v>
      </c>
    </row>
    <row r="165" spans="1:26">
      <c r="A165">
        <v>1659.32352467843</v>
      </c>
      <c r="B165">
        <f t="shared" si="12"/>
        <v>1659323.5246784301</v>
      </c>
      <c r="C165" s="17">
        <v>219540</v>
      </c>
      <c r="D165">
        <f t="shared" si="13"/>
        <v>0.13230692914002165</v>
      </c>
      <c r="E165" s="24">
        <v>43994</v>
      </c>
      <c r="U165" s="32">
        <f t="shared" si="14"/>
        <v>2019</v>
      </c>
      <c r="V165" s="18">
        <f t="shared" si="15"/>
        <v>8</v>
      </c>
      <c r="W165" s="33">
        <f t="shared" si="16"/>
        <v>22</v>
      </c>
      <c r="X165" s="24">
        <v>43699</v>
      </c>
      <c r="Y165">
        <v>1523.79258590271</v>
      </c>
      <c r="Z165">
        <f t="shared" si="17"/>
        <v>1523792.58590271</v>
      </c>
    </row>
    <row r="166" spans="1:26">
      <c r="A166">
        <v>1863.1957898292401</v>
      </c>
      <c r="B166">
        <f t="shared" si="12"/>
        <v>1863195.7898292402</v>
      </c>
      <c r="C166" s="18">
        <v>262160</v>
      </c>
      <c r="D166">
        <f t="shared" si="13"/>
        <v>0.14070448281982575</v>
      </c>
      <c r="E166" s="24">
        <v>43995</v>
      </c>
      <c r="U166" s="32">
        <f t="shared" si="14"/>
        <v>2019</v>
      </c>
      <c r="V166" s="18">
        <f t="shared" si="15"/>
        <v>8</v>
      </c>
      <c r="W166" s="33">
        <f t="shared" si="16"/>
        <v>23</v>
      </c>
      <c r="X166" s="24">
        <v>43700</v>
      </c>
      <c r="Y166">
        <v>1213.3426369537401</v>
      </c>
      <c r="Z166">
        <f t="shared" si="17"/>
        <v>1213342.6369537401</v>
      </c>
    </row>
    <row r="167" spans="1:26">
      <c r="A167">
        <v>1890.0328208357901</v>
      </c>
      <c r="B167">
        <f t="shared" si="12"/>
        <v>1890032.8208357901</v>
      </c>
      <c r="C167" s="17">
        <v>262560</v>
      </c>
      <c r="D167">
        <f t="shared" si="13"/>
        <v>0.13891822253324337</v>
      </c>
      <c r="E167" s="24">
        <v>43996</v>
      </c>
      <c r="U167" s="32">
        <f t="shared" si="14"/>
        <v>2019</v>
      </c>
      <c r="V167" s="18">
        <f t="shared" si="15"/>
        <v>8</v>
      </c>
      <c r="W167" s="33">
        <f t="shared" si="16"/>
        <v>24</v>
      </c>
      <c r="X167" s="24">
        <v>43701</v>
      </c>
      <c r="Y167">
        <v>1338.46886913975</v>
      </c>
      <c r="Z167">
        <f t="shared" si="17"/>
        <v>1338468.86913975</v>
      </c>
    </row>
    <row r="168" spans="1:26">
      <c r="A168">
        <v>1742.4441385740799</v>
      </c>
      <c r="B168">
        <f t="shared" si="12"/>
        <v>1742444.1385740798</v>
      </c>
      <c r="C168" s="18">
        <v>243330</v>
      </c>
      <c r="D168">
        <f t="shared" si="13"/>
        <v>0.13964866626893868</v>
      </c>
      <c r="E168" s="24">
        <v>43997</v>
      </c>
      <c r="U168" s="32">
        <f t="shared" si="14"/>
        <v>2019</v>
      </c>
      <c r="V168" s="18">
        <f t="shared" si="15"/>
        <v>8</v>
      </c>
      <c r="W168" s="33">
        <f t="shared" si="16"/>
        <v>25</v>
      </c>
      <c r="X168" s="24">
        <v>43702</v>
      </c>
      <c r="Y168">
        <v>927.12787097886303</v>
      </c>
      <c r="Z168">
        <f t="shared" si="17"/>
        <v>927127.87097886298</v>
      </c>
    </row>
    <row r="169" spans="1:26">
      <c r="A169">
        <v>1841.42546748666</v>
      </c>
      <c r="B169">
        <f t="shared" si="12"/>
        <v>1841425.46748666</v>
      </c>
      <c r="C169" s="17">
        <v>247220</v>
      </c>
      <c r="D169">
        <f t="shared" si="13"/>
        <v>0.13425468712422431</v>
      </c>
      <c r="E169" s="24">
        <v>43998</v>
      </c>
      <c r="U169" s="32">
        <f t="shared" si="14"/>
        <v>2019</v>
      </c>
      <c r="V169" s="18">
        <f t="shared" si="15"/>
        <v>8</v>
      </c>
      <c r="W169" s="33">
        <f t="shared" si="16"/>
        <v>26</v>
      </c>
      <c r="X169" s="24">
        <v>43703</v>
      </c>
      <c r="Y169">
        <v>175.27357494218899</v>
      </c>
      <c r="Z169">
        <f t="shared" si="17"/>
        <v>175273.57494218898</v>
      </c>
    </row>
    <row r="170" spans="1:26">
      <c r="A170">
        <v>1754.30698727453</v>
      </c>
      <c r="B170">
        <f t="shared" si="12"/>
        <v>1754306.9872745301</v>
      </c>
      <c r="C170" s="18">
        <v>233470</v>
      </c>
      <c r="D170">
        <f t="shared" si="13"/>
        <v>0.1330838910712635</v>
      </c>
      <c r="E170" s="24">
        <v>43999</v>
      </c>
      <c r="U170" s="32">
        <f t="shared" si="14"/>
        <v>2019</v>
      </c>
      <c r="V170" s="18">
        <f t="shared" si="15"/>
        <v>8</v>
      </c>
      <c r="W170" s="33">
        <f t="shared" si="16"/>
        <v>27</v>
      </c>
      <c r="X170" s="24">
        <v>43704</v>
      </c>
      <c r="Y170">
        <v>1411.76588184049</v>
      </c>
      <c r="Z170">
        <f t="shared" si="17"/>
        <v>1411765.88184049</v>
      </c>
    </row>
    <row r="171" spans="1:26">
      <c r="A171">
        <v>1691.3008080060899</v>
      </c>
      <c r="B171">
        <f t="shared" si="12"/>
        <v>1691300.8080060899</v>
      </c>
      <c r="C171" s="17">
        <v>226120</v>
      </c>
      <c r="D171">
        <f t="shared" si="13"/>
        <v>0.13369590963926614</v>
      </c>
      <c r="E171" s="24">
        <v>44000</v>
      </c>
      <c r="U171" s="32">
        <f t="shared" si="14"/>
        <v>2019</v>
      </c>
      <c r="V171" s="18">
        <f t="shared" si="15"/>
        <v>8</v>
      </c>
      <c r="W171" s="33">
        <f t="shared" si="16"/>
        <v>28</v>
      </c>
      <c r="X171" s="24">
        <v>43705</v>
      </c>
      <c r="Y171">
        <v>1465.30146861191</v>
      </c>
      <c r="Z171">
        <f t="shared" si="17"/>
        <v>1465301.46861191</v>
      </c>
    </row>
    <row r="172" spans="1:26">
      <c r="A172">
        <v>1291.59546206302</v>
      </c>
      <c r="B172">
        <f t="shared" si="12"/>
        <v>1291595.4620630201</v>
      </c>
      <c r="C172" s="18">
        <v>180550</v>
      </c>
      <c r="D172">
        <f t="shared" si="13"/>
        <v>0.13978835115417163</v>
      </c>
      <c r="E172" s="24">
        <v>44001</v>
      </c>
      <c r="U172" s="32">
        <f t="shared" si="14"/>
        <v>2019</v>
      </c>
      <c r="V172" s="18">
        <f t="shared" si="15"/>
        <v>8</v>
      </c>
      <c r="W172" s="33">
        <f t="shared" si="16"/>
        <v>29</v>
      </c>
      <c r="X172" s="24">
        <v>43706</v>
      </c>
      <c r="Y172">
        <v>1318.10062311553</v>
      </c>
      <c r="Z172">
        <f t="shared" si="17"/>
        <v>1318100.62311553</v>
      </c>
    </row>
    <row r="173" spans="1:26">
      <c r="A173">
        <v>681.14512118749803</v>
      </c>
      <c r="B173">
        <f t="shared" si="12"/>
        <v>681145.12118749798</v>
      </c>
      <c r="C173" s="17">
        <v>94900</v>
      </c>
      <c r="D173">
        <f t="shared" si="13"/>
        <v>0.13932420133106554</v>
      </c>
      <c r="E173" s="24">
        <v>44002</v>
      </c>
      <c r="U173" s="32">
        <f t="shared" si="14"/>
        <v>2019</v>
      </c>
      <c r="V173" s="18">
        <f t="shared" si="15"/>
        <v>8</v>
      </c>
      <c r="W173" s="33">
        <f t="shared" si="16"/>
        <v>30</v>
      </c>
      <c r="X173" s="24">
        <v>43707</v>
      </c>
      <c r="Y173">
        <v>1321.66718799146</v>
      </c>
      <c r="Z173">
        <f t="shared" si="17"/>
        <v>1321667.1879914599</v>
      </c>
    </row>
    <row r="174" spans="1:26">
      <c r="A174">
        <v>1580.20932397613</v>
      </c>
      <c r="B174">
        <f t="shared" si="12"/>
        <v>1580209.32397613</v>
      </c>
      <c r="C174" s="18">
        <v>223290</v>
      </c>
      <c r="D174">
        <f t="shared" si="13"/>
        <v>0.14130406434899187</v>
      </c>
      <c r="E174" s="24">
        <v>44003</v>
      </c>
      <c r="U174" s="32">
        <f t="shared" si="14"/>
        <v>2019</v>
      </c>
      <c r="V174" s="18">
        <f t="shared" si="15"/>
        <v>8</v>
      </c>
      <c r="W174" s="33">
        <f t="shared" si="16"/>
        <v>31</v>
      </c>
      <c r="X174" s="24">
        <v>43708</v>
      </c>
      <c r="Y174">
        <v>659.16390408534096</v>
      </c>
      <c r="Z174">
        <f t="shared" si="17"/>
        <v>659163.90408534091</v>
      </c>
    </row>
    <row r="175" spans="1:26">
      <c r="A175">
        <v>454.02442278546999</v>
      </c>
      <c r="B175">
        <f t="shared" si="12"/>
        <v>454024.42278546997</v>
      </c>
      <c r="C175" s="17">
        <v>66970</v>
      </c>
      <c r="D175">
        <f t="shared" si="13"/>
        <v>0.14750307833471735</v>
      </c>
      <c r="E175" s="24">
        <v>44004</v>
      </c>
      <c r="U175" s="32">
        <f t="shared" si="14"/>
        <v>2019</v>
      </c>
      <c r="V175" s="18">
        <f t="shared" si="15"/>
        <v>9</v>
      </c>
      <c r="W175" s="33">
        <f t="shared" si="16"/>
        <v>1</v>
      </c>
      <c r="X175" s="24">
        <v>43709</v>
      </c>
      <c r="Y175">
        <v>1268.4702749917101</v>
      </c>
      <c r="Z175">
        <f t="shared" si="17"/>
        <v>1268470.27499171</v>
      </c>
    </row>
    <row r="176" spans="1:26">
      <c r="A176">
        <v>1474.69900554629</v>
      </c>
      <c r="B176">
        <f t="shared" si="12"/>
        <v>1474699.00554629</v>
      </c>
      <c r="C176" s="18">
        <v>209270</v>
      </c>
      <c r="D176">
        <f t="shared" si="13"/>
        <v>0.14190692420144249</v>
      </c>
      <c r="E176" s="24">
        <v>44005</v>
      </c>
      <c r="U176" s="32">
        <f t="shared" si="14"/>
        <v>2019</v>
      </c>
      <c r="V176" s="18">
        <f t="shared" si="15"/>
        <v>9</v>
      </c>
      <c r="W176" s="33">
        <f t="shared" si="16"/>
        <v>2</v>
      </c>
      <c r="X176" s="24">
        <v>43710</v>
      </c>
      <c r="Y176">
        <v>920.24957342890195</v>
      </c>
      <c r="Z176">
        <f t="shared" si="17"/>
        <v>920249.57342890196</v>
      </c>
    </row>
    <row r="177" spans="1:26">
      <c r="A177">
        <v>1351.1019493691899</v>
      </c>
      <c r="B177">
        <f t="shared" si="12"/>
        <v>1351101.94936919</v>
      </c>
      <c r="C177" s="17">
        <v>192210</v>
      </c>
      <c r="D177">
        <f t="shared" si="13"/>
        <v>0.14226165545075267</v>
      </c>
      <c r="E177" s="24">
        <v>44006</v>
      </c>
      <c r="U177" s="32">
        <f t="shared" si="14"/>
        <v>2019</v>
      </c>
      <c r="V177" s="18">
        <f t="shared" si="15"/>
        <v>9</v>
      </c>
      <c r="W177" s="33">
        <f t="shared" si="16"/>
        <v>3</v>
      </c>
      <c r="X177" s="24">
        <v>43711</v>
      </c>
      <c r="Y177">
        <v>621.652954784749</v>
      </c>
      <c r="Z177">
        <f t="shared" si="17"/>
        <v>621652.95478474896</v>
      </c>
    </row>
    <row r="178" spans="1:26">
      <c r="A178">
        <v>1791.6661843699901</v>
      </c>
      <c r="B178">
        <f t="shared" si="12"/>
        <v>1791666.1843699901</v>
      </c>
      <c r="C178" s="18">
        <v>236060</v>
      </c>
      <c r="D178">
        <f t="shared" si="13"/>
        <v>0.13175445407148018</v>
      </c>
      <c r="E178" s="24">
        <v>44007</v>
      </c>
      <c r="U178" s="32">
        <f t="shared" si="14"/>
        <v>2019</v>
      </c>
      <c r="V178" s="18">
        <f t="shared" si="15"/>
        <v>9</v>
      </c>
      <c r="W178" s="33">
        <f t="shared" si="16"/>
        <v>4</v>
      </c>
      <c r="X178" s="24">
        <v>43712</v>
      </c>
      <c r="Y178">
        <v>634.53328750040896</v>
      </c>
      <c r="Z178">
        <f t="shared" si="17"/>
        <v>634533.28750040894</v>
      </c>
    </row>
    <row r="179" spans="1:26">
      <c r="A179">
        <v>383.28725970136298</v>
      </c>
      <c r="B179">
        <f t="shared" si="12"/>
        <v>383287.25970136299</v>
      </c>
      <c r="C179" s="17">
        <v>55230</v>
      </c>
      <c r="D179">
        <f t="shared" si="13"/>
        <v>0.14409558001753639</v>
      </c>
      <c r="E179" s="24">
        <v>44008</v>
      </c>
      <c r="U179" s="32">
        <f t="shared" si="14"/>
        <v>2019</v>
      </c>
      <c r="V179" s="18">
        <f t="shared" si="15"/>
        <v>9</v>
      </c>
      <c r="W179" s="33">
        <f t="shared" si="16"/>
        <v>5</v>
      </c>
      <c r="X179" s="24">
        <v>43713</v>
      </c>
      <c r="Y179">
        <v>1373.5133713985099</v>
      </c>
      <c r="Z179">
        <f t="shared" si="17"/>
        <v>1373513.3713985099</v>
      </c>
    </row>
    <row r="180" spans="1:26">
      <c r="A180">
        <v>1785.1497666721</v>
      </c>
      <c r="B180">
        <f t="shared" si="12"/>
        <v>1785149.7666720999</v>
      </c>
      <c r="C180" s="18">
        <v>235730</v>
      </c>
      <c r="D180">
        <f t="shared" si="13"/>
        <v>0.13205054522649437</v>
      </c>
      <c r="E180" s="24">
        <v>44009</v>
      </c>
      <c r="U180" s="32">
        <f t="shared" si="14"/>
        <v>2019</v>
      </c>
      <c r="V180" s="18">
        <f t="shared" si="15"/>
        <v>9</v>
      </c>
      <c r="W180" s="33">
        <f t="shared" si="16"/>
        <v>6</v>
      </c>
      <c r="X180" s="24">
        <v>43714</v>
      </c>
      <c r="Y180">
        <v>668.91944526044699</v>
      </c>
      <c r="Z180">
        <f t="shared" si="17"/>
        <v>668919.44526044698</v>
      </c>
    </row>
    <row r="181" spans="1:26">
      <c r="A181">
        <v>1329.5708986889399</v>
      </c>
      <c r="B181">
        <f t="shared" si="12"/>
        <v>1329570.8986889399</v>
      </c>
      <c r="C181" s="17">
        <v>190170</v>
      </c>
      <c r="D181">
        <f t="shared" si="13"/>
        <v>0.14303110889951215</v>
      </c>
      <c r="E181" s="24">
        <v>44010</v>
      </c>
      <c r="U181" s="32">
        <f t="shared" si="14"/>
        <v>2019</v>
      </c>
      <c r="V181" s="18">
        <f t="shared" si="15"/>
        <v>9</v>
      </c>
      <c r="W181" s="33">
        <f t="shared" si="16"/>
        <v>7</v>
      </c>
      <c r="X181" s="24">
        <v>43715</v>
      </c>
      <c r="Y181">
        <v>974.27521732258504</v>
      </c>
      <c r="Z181">
        <f t="shared" si="17"/>
        <v>974275.21732258506</v>
      </c>
    </row>
    <row r="182" spans="1:26">
      <c r="A182">
        <v>639.07018192843702</v>
      </c>
      <c r="B182">
        <f t="shared" si="12"/>
        <v>639070.18192843697</v>
      </c>
      <c r="C182" s="18">
        <v>91470</v>
      </c>
      <c r="D182">
        <f t="shared" si="13"/>
        <v>0.14312981983290657</v>
      </c>
      <c r="E182" s="24">
        <v>44011</v>
      </c>
      <c r="U182" s="32">
        <f t="shared" si="14"/>
        <v>2019</v>
      </c>
      <c r="V182" s="18">
        <f t="shared" si="15"/>
        <v>9</v>
      </c>
      <c r="W182" s="33">
        <f t="shared" si="16"/>
        <v>8</v>
      </c>
      <c r="X182" s="24">
        <v>43716</v>
      </c>
      <c r="Y182">
        <v>257.890421900528</v>
      </c>
      <c r="Z182">
        <f t="shared" si="17"/>
        <v>257890.42190052799</v>
      </c>
    </row>
    <row r="183" spans="1:26">
      <c r="A183">
        <v>1602.81440674081</v>
      </c>
      <c r="B183">
        <f t="shared" si="12"/>
        <v>1602814.40674081</v>
      </c>
      <c r="C183" s="17">
        <v>220770</v>
      </c>
      <c r="D183">
        <f t="shared" si="13"/>
        <v>0.13773896657749507</v>
      </c>
      <c r="E183" s="24">
        <v>44012</v>
      </c>
      <c r="U183" s="32">
        <f t="shared" si="14"/>
        <v>2019</v>
      </c>
      <c r="V183" s="18">
        <f t="shared" si="15"/>
        <v>9</v>
      </c>
      <c r="W183" s="33">
        <f t="shared" si="16"/>
        <v>9</v>
      </c>
      <c r="X183" s="24">
        <v>43717</v>
      </c>
      <c r="Y183">
        <v>318.00364364145003</v>
      </c>
      <c r="Z183">
        <f t="shared" si="17"/>
        <v>318003.64364145003</v>
      </c>
    </row>
    <row r="184" spans="1:26">
      <c r="A184">
        <v>1638.68633527973</v>
      </c>
      <c r="B184">
        <f t="shared" si="12"/>
        <v>1638686.3352797299</v>
      </c>
      <c r="C184" s="18">
        <v>223400</v>
      </c>
      <c r="D184">
        <f t="shared" si="13"/>
        <v>0.1363287135496036</v>
      </c>
      <c r="E184" s="24">
        <v>44013</v>
      </c>
      <c r="U184" s="32">
        <f t="shared" si="14"/>
        <v>2019</v>
      </c>
      <c r="V184" s="18">
        <f t="shared" si="15"/>
        <v>9</v>
      </c>
      <c r="W184" s="33">
        <f t="shared" si="16"/>
        <v>10</v>
      </c>
      <c r="X184" s="24">
        <v>43718</v>
      </c>
      <c r="Y184">
        <v>763.22546035578705</v>
      </c>
      <c r="Z184">
        <f t="shared" si="17"/>
        <v>763225.46035578707</v>
      </c>
    </row>
    <row r="185" spans="1:26">
      <c r="A185">
        <v>1594.7994639544399</v>
      </c>
      <c r="B185">
        <f t="shared" si="12"/>
        <v>1594799.4639544399</v>
      </c>
      <c r="C185" s="17">
        <v>218060</v>
      </c>
      <c r="D185">
        <f t="shared" si="13"/>
        <v>0.13673192456392091</v>
      </c>
      <c r="E185" s="24">
        <v>44014</v>
      </c>
      <c r="U185" s="32">
        <f t="shared" si="14"/>
        <v>2019</v>
      </c>
      <c r="V185" s="18">
        <f t="shared" si="15"/>
        <v>9</v>
      </c>
      <c r="W185" s="33">
        <f t="shared" si="16"/>
        <v>11</v>
      </c>
      <c r="X185" s="24">
        <v>43719</v>
      </c>
      <c r="Y185">
        <v>761.30827813669896</v>
      </c>
      <c r="Z185">
        <f t="shared" si="17"/>
        <v>761308.27813669899</v>
      </c>
    </row>
    <row r="186" spans="1:26">
      <c r="A186">
        <v>1685.5082699039101</v>
      </c>
      <c r="B186">
        <f t="shared" si="12"/>
        <v>1685508.2699039101</v>
      </c>
      <c r="C186" s="18">
        <v>214560</v>
      </c>
      <c r="D186">
        <f t="shared" si="13"/>
        <v>0.12729691324043871</v>
      </c>
      <c r="E186" s="24">
        <v>44015</v>
      </c>
      <c r="U186" s="32">
        <f t="shared" si="14"/>
        <v>2019</v>
      </c>
      <c r="V186" s="18">
        <f t="shared" si="15"/>
        <v>9</v>
      </c>
      <c r="W186" s="33">
        <f t="shared" si="16"/>
        <v>12</v>
      </c>
      <c r="X186" s="24">
        <v>43720</v>
      </c>
      <c r="Y186">
        <v>257.07831430857198</v>
      </c>
      <c r="Z186">
        <f t="shared" si="17"/>
        <v>257078.31430857198</v>
      </c>
    </row>
    <row r="187" spans="1:26">
      <c r="A187">
        <v>1714.7692429271401</v>
      </c>
      <c r="B187">
        <f t="shared" si="12"/>
        <v>1714769.2429271401</v>
      </c>
      <c r="C187" s="17">
        <v>224840</v>
      </c>
      <c r="D187">
        <f t="shared" si="13"/>
        <v>0.13111968326198475</v>
      </c>
      <c r="E187" s="24">
        <v>44016</v>
      </c>
      <c r="U187" s="32">
        <f t="shared" si="14"/>
        <v>2019</v>
      </c>
      <c r="V187" s="18">
        <f t="shared" si="15"/>
        <v>9</v>
      </c>
      <c r="W187" s="33">
        <f t="shared" si="16"/>
        <v>13</v>
      </c>
      <c r="X187" s="24">
        <v>43721</v>
      </c>
      <c r="Y187">
        <v>794.71592871283201</v>
      </c>
      <c r="Z187">
        <f t="shared" si="17"/>
        <v>794715.92871283204</v>
      </c>
    </row>
    <row r="188" spans="1:26">
      <c r="A188">
        <v>1480.6355506512</v>
      </c>
      <c r="B188">
        <f t="shared" si="12"/>
        <v>1480635.5506511999</v>
      </c>
      <c r="C188" s="18">
        <v>206870</v>
      </c>
      <c r="D188">
        <f t="shared" si="13"/>
        <v>0.13971702888601878</v>
      </c>
      <c r="E188" s="24">
        <v>44017</v>
      </c>
      <c r="U188" s="32">
        <f t="shared" si="14"/>
        <v>2019</v>
      </c>
      <c r="V188" s="18">
        <f t="shared" si="15"/>
        <v>9</v>
      </c>
      <c r="W188" s="33">
        <f t="shared" si="16"/>
        <v>14</v>
      </c>
      <c r="X188" s="24">
        <v>43722</v>
      </c>
      <c r="Y188">
        <v>1091.2814266565999</v>
      </c>
      <c r="Z188">
        <f t="shared" si="17"/>
        <v>1091281.4266565999</v>
      </c>
    </row>
    <row r="189" spans="1:26">
      <c r="A189">
        <v>1582.64221024571</v>
      </c>
      <c r="B189">
        <f t="shared" si="12"/>
        <v>1582642.2102457099</v>
      </c>
      <c r="C189" s="17">
        <v>205190</v>
      </c>
      <c r="D189">
        <f t="shared" si="13"/>
        <v>0.12965027639958096</v>
      </c>
      <c r="E189" s="24">
        <v>44018</v>
      </c>
      <c r="U189" s="32">
        <f t="shared" si="14"/>
        <v>2019</v>
      </c>
      <c r="V189" s="18">
        <f t="shared" si="15"/>
        <v>9</v>
      </c>
      <c r="W189" s="33">
        <f t="shared" si="16"/>
        <v>15</v>
      </c>
      <c r="X189" s="24">
        <v>43723</v>
      </c>
      <c r="Y189">
        <v>401.80326402214098</v>
      </c>
      <c r="Z189">
        <f t="shared" si="17"/>
        <v>401803.264022141</v>
      </c>
    </row>
    <row r="190" spans="1:26">
      <c r="A190">
        <v>1265.26820439074</v>
      </c>
      <c r="B190">
        <f t="shared" si="12"/>
        <v>1265268.20439074</v>
      </c>
      <c r="C190" s="18">
        <v>166370</v>
      </c>
      <c r="D190">
        <f t="shared" si="13"/>
        <v>0.13148990816544823</v>
      </c>
      <c r="E190" s="24">
        <v>44019</v>
      </c>
      <c r="U190" s="32">
        <f t="shared" si="14"/>
        <v>2019</v>
      </c>
      <c r="V190" s="18">
        <f t="shared" si="15"/>
        <v>9</v>
      </c>
      <c r="W190" s="33">
        <f t="shared" si="16"/>
        <v>16</v>
      </c>
      <c r="X190" s="24">
        <v>43724</v>
      </c>
      <c r="Y190">
        <v>1174.1829795824599</v>
      </c>
      <c r="Z190">
        <f t="shared" si="17"/>
        <v>1174182.9795824599</v>
      </c>
    </row>
    <row r="191" spans="1:26">
      <c r="A191">
        <v>1523.37601808613</v>
      </c>
      <c r="B191">
        <f t="shared" si="12"/>
        <v>1523376.01808613</v>
      </c>
      <c r="C191" s="17">
        <v>201750</v>
      </c>
      <c r="D191">
        <f t="shared" si="13"/>
        <v>0.13243611400254646</v>
      </c>
      <c r="E191" s="24">
        <v>44020</v>
      </c>
      <c r="U191" s="32">
        <f t="shared" si="14"/>
        <v>2019</v>
      </c>
      <c r="V191" s="18">
        <f t="shared" si="15"/>
        <v>9</v>
      </c>
      <c r="W191" s="33">
        <f t="shared" si="16"/>
        <v>17</v>
      </c>
      <c r="X191" s="24">
        <v>43725</v>
      </c>
      <c r="Y191">
        <v>1032.76852237721</v>
      </c>
      <c r="Z191">
        <f t="shared" si="17"/>
        <v>1032768.5223772101</v>
      </c>
    </row>
    <row r="192" spans="1:26">
      <c r="A192">
        <v>1034.59101054033</v>
      </c>
      <c r="B192">
        <f t="shared" si="12"/>
        <v>1034591.01054033</v>
      </c>
      <c r="C192" s="18">
        <v>139210</v>
      </c>
      <c r="D192">
        <f t="shared" si="13"/>
        <v>0.13455558629616896</v>
      </c>
      <c r="E192" s="24">
        <v>44021</v>
      </c>
      <c r="U192" s="32">
        <f t="shared" si="14"/>
        <v>2019</v>
      </c>
      <c r="V192" s="18">
        <f t="shared" si="15"/>
        <v>9</v>
      </c>
      <c r="W192" s="33">
        <f t="shared" si="16"/>
        <v>18</v>
      </c>
      <c r="X192" s="24">
        <v>43726</v>
      </c>
      <c r="Y192">
        <v>1122.3894864515801</v>
      </c>
      <c r="Z192">
        <f t="shared" si="17"/>
        <v>1122389.48645158</v>
      </c>
    </row>
    <row r="193" spans="1:26">
      <c r="A193">
        <v>1511.49491567529</v>
      </c>
      <c r="B193">
        <f t="shared" si="12"/>
        <v>1511494.9156752899</v>
      </c>
      <c r="C193" s="17">
        <v>207370</v>
      </c>
      <c r="D193">
        <f t="shared" si="13"/>
        <v>0.13719530105554698</v>
      </c>
      <c r="E193" s="24">
        <v>44022</v>
      </c>
      <c r="U193" s="32">
        <f t="shared" si="14"/>
        <v>2019</v>
      </c>
      <c r="V193" s="18">
        <f t="shared" si="15"/>
        <v>9</v>
      </c>
      <c r="W193" s="33">
        <f t="shared" si="16"/>
        <v>19</v>
      </c>
      <c r="X193" s="24">
        <v>43727</v>
      </c>
      <c r="Y193">
        <v>385.862484943288</v>
      </c>
      <c r="Z193">
        <f t="shared" si="17"/>
        <v>385862.48494328797</v>
      </c>
    </row>
    <row r="194" spans="1:26">
      <c r="A194">
        <v>1367.2231519976799</v>
      </c>
      <c r="B194">
        <f t="shared" si="12"/>
        <v>1367223.1519976798</v>
      </c>
      <c r="C194" s="18">
        <v>186160</v>
      </c>
      <c r="D194">
        <f t="shared" si="13"/>
        <v>0.13615919224890063</v>
      </c>
      <c r="E194" s="24">
        <v>44023</v>
      </c>
      <c r="U194" s="32">
        <f t="shared" si="14"/>
        <v>2019</v>
      </c>
      <c r="V194" s="18">
        <f t="shared" si="15"/>
        <v>9</v>
      </c>
      <c r="W194" s="33">
        <f t="shared" si="16"/>
        <v>20</v>
      </c>
      <c r="X194" s="24">
        <v>43728</v>
      </c>
      <c r="Y194">
        <v>881.77752136977495</v>
      </c>
      <c r="Z194">
        <f t="shared" si="17"/>
        <v>881777.52136977494</v>
      </c>
    </row>
    <row r="195" spans="1:26">
      <c r="A195">
        <v>1674.35594423988</v>
      </c>
      <c r="B195">
        <f t="shared" ref="B195:B258" si="18">A195*1000</f>
        <v>1674355.94423988</v>
      </c>
      <c r="C195" s="17">
        <v>219230</v>
      </c>
      <c r="D195">
        <f t="shared" ref="D195:D258" si="19">C195/B195</f>
        <v>0.13093392761210371</v>
      </c>
      <c r="E195" s="24">
        <v>44024</v>
      </c>
      <c r="U195" s="32">
        <f t="shared" ref="U195:U258" si="20">YEAR(X195)</f>
        <v>2019</v>
      </c>
      <c r="V195" s="18">
        <f t="shared" ref="V195:V258" si="21">MONTH(X195)</f>
        <v>9</v>
      </c>
      <c r="W195" s="33">
        <f t="shared" ref="W195:W258" si="22">DAY(X195)</f>
        <v>21</v>
      </c>
      <c r="X195" s="24">
        <v>43729</v>
      </c>
      <c r="Y195">
        <v>171.57784733483101</v>
      </c>
      <c r="Z195">
        <f t="shared" ref="Z195:Z258" si="23">Y195*1000</f>
        <v>171577.84733483099</v>
      </c>
    </row>
    <row r="196" spans="1:26">
      <c r="A196">
        <v>1302.6721428460601</v>
      </c>
      <c r="B196">
        <f t="shared" si="18"/>
        <v>1302672.14284606</v>
      </c>
      <c r="C196" s="18">
        <v>179260</v>
      </c>
      <c r="D196">
        <f t="shared" si="19"/>
        <v>0.13760945222053744</v>
      </c>
      <c r="E196" s="24">
        <v>44025</v>
      </c>
      <c r="U196" s="32">
        <f t="shared" si="20"/>
        <v>2019</v>
      </c>
      <c r="V196" s="18">
        <f t="shared" si="21"/>
        <v>9</v>
      </c>
      <c r="W196" s="33">
        <f t="shared" si="22"/>
        <v>22</v>
      </c>
      <c r="X196" s="24">
        <v>43730</v>
      </c>
      <c r="Y196">
        <v>249.91426213068999</v>
      </c>
      <c r="Z196">
        <f t="shared" si="23"/>
        <v>249914.26213068998</v>
      </c>
    </row>
    <row r="197" spans="1:26">
      <c r="A197">
        <v>1277.6821403489701</v>
      </c>
      <c r="B197">
        <f t="shared" si="18"/>
        <v>1277682.14034897</v>
      </c>
      <c r="C197" s="17">
        <v>178520</v>
      </c>
      <c r="D197">
        <f t="shared" si="19"/>
        <v>0.13972176205831702</v>
      </c>
      <c r="E197" s="24">
        <v>44026</v>
      </c>
      <c r="U197" s="32">
        <f t="shared" si="20"/>
        <v>2019</v>
      </c>
      <c r="V197" s="18">
        <f t="shared" si="21"/>
        <v>9</v>
      </c>
      <c r="W197" s="33">
        <f t="shared" si="22"/>
        <v>23</v>
      </c>
      <c r="X197" s="24">
        <v>43731</v>
      </c>
      <c r="Y197">
        <v>1229.5749814292401</v>
      </c>
      <c r="Z197">
        <f t="shared" si="23"/>
        <v>1229574.9814292402</v>
      </c>
    </row>
    <row r="198" spans="1:26">
      <c r="A198">
        <v>243.16885238758601</v>
      </c>
      <c r="B198">
        <f t="shared" si="18"/>
        <v>243168.85238758603</v>
      </c>
      <c r="C198" s="18">
        <v>37700</v>
      </c>
      <c r="D198">
        <f t="shared" si="19"/>
        <v>0.15503630349790892</v>
      </c>
      <c r="E198" s="24">
        <v>44027</v>
      </c>
      <c r="U198" s="32">
        <f t="shared" si="20"/>
        <v>2019</v>
      </c>
      <c r="V198" s="18">
        <f t="shared" si="21"/>
        <v>9</v>
      </c>
      <c r="W198" s="33">
        <f t="shared" si="22"/>
        <v>24</v>
      </c>
      <c r="X198" s="24">
        <v>43732</v>
      </c>
      <c r="Y198">
        <v>1163.90332666886</v>
      </c>
      <c r="Z198">
        <f t="shared" si="23"/>
        <v>1163903.3266688599</v>
      </c>
    </row>
    <row r="199" spans="1:26">
      <c r="A199">
        <v>1510.9937411389801</v>
      </c>
      <c r="B199">
        <f t="shared" si="18"/>
        <v>1510993.74113898</v>
      </c>
      <c r="C199" s="17">
        <v>199510</v>
      </c>
      <c r="D199">
        <f t="shared" si="19"/>
        <v>0.13203893210676723</v>
      </c>
      <c r="E199" s="24">
        <v>44028</v>
      </c>
      <c r="U199" s="32">
        <f t="shared" si="20"/>
        <v>2019</v>
      </c>
      <c r="V199" s="18">
        <f t="shared" si="21"/>
        <v>9</v>
      </c>
      <c r="W199" s="33">
        <f t="shared" si="22"/>
        <v>25</v>
      </c>
      <c r="X199" s="24">
        <v>43733</v>
      </c>
      <c r="Y199">
        <v>896.82105558449996</v>
      </c>
      <c r="Z199">
        <f t="shared" si="23"/>
        <v>896821.05558449996</v>
      </c>
    </row>
    <row r="200" spans="1:26">
      <c r="A200">
        <v>1572.49823988086</v>
      </c>
      <c r="B200">
        <f t="shared" si="18"/>
        <v>1572498.2398808599</v>
      </c>
      <c r="C200" s="18">
        <v>210130</v>
      </c>
      <c r="D200">
        <f t="shared" si="19"/>
        <v>0.13362813049375527</v>
      </c>
      <c r="E200" s="24">
        <v>44029</v>
      </c>
      <c r="U200" s="32">
        <f t="shared" si="20"/>
        <v>2019</v>
      </c>
      <c r="V200" s="18">
        <f t="shared" si="21"/>
        <v>9</v>
      </c>
      <c r="W200" s="33">
        <f t="shared" si="22"/>
        <v>26</v>
      </c>
      <c r="X200" s="24">
        <v>43734</v>
      </c>
      <c r="Y200">
        <v>1227.14293311967</v>
      </c>
      <c r="Z200">
        <f t="shared" si="23"/>
        <v>1227142.93311967</v>
      </c>
    </row>
    <row r="201" spans="1:26">
      <c r="A201">
        <v>1069.97319024065</v>
      </c>
      <c r="B201">
        <f t="shared" si="18"/>
        <v>1069973.19024065</v>
      </c>
      <c r="C201" s="17">
        <v>148130</v>
      </c>
      <c r="D201">
        <f t="shared" si="19"/>
        <v>0.13844272113648359</v>
      </c>
      <c r="E201" s="24">
        <v>44030</v>
      </c>
      <c r="U201" s="32">
        <f t="shared" si="20"/>
        <v>2019</v>
      </c>
      <c r="V201" s="18">
        <f t="shared" si="21"/>
        <v>9</v>
      </c>
      <c r="W201" s="33">
        <f t="shared" si="22"/>
        <v>27</v>
      </c>
      <c r="X201" s="24">
        <v>43735</v>
      </c>
      <c r="Y201">
        <v>220.15344798853599</v>
      </c>
      <c r="Z201">
        <f t="shared" si="23"/>
        <v>220153.44798853598</v>
      </c>
    </row>
    <row r="202" spans="1:26">
      <c r="A202">
        <v>1564.39478431722</v>
      </c>
      <c r="B202">
        <f t="shared" si="18"/>
        <v>1564394.7843172201</v>
      </c>
      <c r="C202" s="18">
        <v>216490</v>
      </c>
      <c r="D202">
        <f t="shared" si="19"/>
        <v>0.13838578482252295</v>
      </c>
      <c r="E202" s="24">
        <v>44031</v>
      </c>
      <c r="U202" s="32">
        <f t="shared" si="20"/>
        <v>2019</v>
      </c>
      <c r="V202" s="18">
        <f t="shared" si="21"/>
        <v>9</v>
      </c>
      <c r="W202" s="33">
        <f t="shared" si="22"/>
        <v>28</v>
      </c>
      <c r="X202" s="24">
        <v>43736</v>
      </c>
      <c r="Y202">
        <v>638.95127115045796</v>
      </c>
      <c r="Z202">
        <f t="shared" si="23"/>
        <v>638951.27115045791</v>
      </c>
    </row>
    <row r="203" spans="1:26">
      <c r="A203">
        <v>1293.5399306058</v>
      </c>
      <c r="B203">
        <f t="shared" si="18"/>
        <v>1293539.9306058001</v>
      </c>
      <c r="C203" s="17">
        <v>182760</v>
      </c>
      <c r="D203">
        <f t="shared" si="19"/>
        <v>0.14128670918910752</v>
      </c>
      <c r="E203" s="24">
        <v>44032</v>
      </c>
      <c r="U203" s="32">
        <f t="shared" si="20"/>
        <v>2019</v>
      </c>
      <c r="V203" s="18">
        <f t="shared" si="21"/>
        <v>9</v>
      </c>
      <c r="W203" s="33">
        <f t="shared" si="22"/>
        <v>29</v>
      </c>
      <c r="X203" s="24">
        <v>43737</v>
      </c>
      <c r="Y203">
        <v>139.60884935519601</v>
      </c>
      <c r="Z203">
        <f t="shared" si="23"/>
        <v>139608.84935519603</v>
      </c>
    </row>
    <row r="204" spans="1:26">
      <c r="A204">
        <v>947.28810007551897</v>
      </c>
      <c r="B204">
        <f t="shared" si="18"/>
        <v>947288.10007551895</v>
      </c>
      <c r="C204" s="18">
        <v>134860</v>
      </c>
      <c r="D204">
        <f t="shared" si="19"/>
        <v>0.14236429233012513</v>
      </c>
      <c r="E204" s="24">
        <v>44033</v>
      </c>
      <c r="U204" s="32">
        <f t="shared" si="20"/>
        <v>2019</v>
      </c>
      <c r="V204" s="18">
        <f t="shared" si="21"/>
        <v>9</v>
      </c>
      <c r="W204" s="33">
        <f t="shared" si="22"/>
        <v>30</v>
      </c>
      <c r="X204" s="24">
        <v>43738</v>
      </c>
      <c r="Y204">
        <v>990.64303016516601</v>
      </c>
      <c r="Z204">
        <f t="shared" si="23"/>
        <v>990643.03016516601</v>
      </c>
    </row>
    <row r="205" spans="1:26">
      <c r="A205">
        <v>1609.4178893931801</v>
      </c>
      <c r="B205">
        <f t="shared" si="18"/>
        <v>1609417.8893931801</v>
      </c>
      <c r="C205" s="17">
        <v>216370</v>
      </c>
      <c r="D205">
        <f t="shared" si="19"/>
        <v>0.13443991235960526</v>
      </c>
      <c r="E205" s="24">
        <v>44034</v>
      </c>
      <c r="U205" s="32">
        <f t="shared" si="20"/>
        <v>2019</v>
      </c>
      <c r="V205" s="18">
        <f t="shared" si="21"/>
        <v>10</v>
      </c>
      <c r="W205" s="33">
        <f t="shared" si="22"/>
        <v>1</v>
      </c>
      <c r="X205" s="24">
        <v>43739</v>
      </c>
      <c r="Y205">
        <v>142.363624344779</v>
      </c>
      <c r="Z205">
        <f t="shared" si="23"/>
        <v>142363.624344779</v>
      </c>
    </row>
    <row r="206" spans="1:26">
      <c r="A206">
        <v>1480.3009523006799</v>
      </c>
      <c r="B206">
        <f t="shared" si="18"/>
        <v>1480300.9523006799</v>
      </c>
      <c r="C206" s="18">
        <v>177590</v>
      </c>
      <c r="D206">
        <f t="shared" si="19"/>
        <v>0.11996884803998138</v>
      </c>
      <c r="E206" s="24">
        <v>44035</v>
      </c>
      <c r="U206" s="32">
        <f t="shared" si="20"/>
        <v>2019</v>
      </c>
      <c r="V206" s="18">
        <f t="shared" si="21"/>
        <v>10</v>
      </c>
      <c r="W206" s="33">
        <f t="shared" si="22"/>
        <v>2</v>
      </c>
      <c r="X206" s="24">
        <v>43740</v>
      </c>
      <c r="Y206">
        <v>150.499594349593</v>
      </c>
      <c r="Z206">
        <f t="shared" si="23"/>
        <v>150499.59434959298</v>
      </c>
    </row>
    <row r="207" spans="1:26">
      <c r="A207">
        <v>1692.7620227324001</v>
      </c>
      <c r="B207">
        <f t="shared" si="18"/>
        <v>1692762.0227324001</v>
      </c>
      <c r="C207" s="17">
        <v>221640</v>
      </c>
      <c r="D207">
        <f t="shared" si="19"/>
        <v>0.13093393933911401</v>
      </c>
      <c r="E207" s="24">
        <v>44036</v>
      </c>
      <c r="U207" s="32">
        <f t="shared" si="20"/>
        <v>2019</v>
      </c>
      <c r="V207" s="18">
        <f t="shared" si="21"/>
        <v>10</v>
      </c>
      <c r="W207" s="33">
        <f t="shared" si="22"/>
        <v>3</v>
      </c>
      <c r="X207" s="24">
        <v>43741</v>
      </c>
      <c r="Y207">
        <v>586.27117422983997</v>
      </c>
      <c r="Z207">
        <f t="shared" si="23"/>
        <v>586271.17422983993</v>
      </c>
    </row>
    <row r="208" spans="1:26">
      <c r="A208">
        <v>1385.19654827156</v>
      </c>
      <c r="B208">
        <f t="shared" si="18"/>
        <v>1385196.5482715601</v>
      </c>
      <c r="C208" s="18">
        <v>186800</v>
      </c>
      <c r="D208">
        <f t="shared" si="19"/>
        <v>0.1348545087215875</v>
      </c>
      <c r="E208" s="24">
        <v>44037</v>
      </c>
      <c r="U208" s="32">
        <f t="shared" si="20"/>
        <v>2019</v>
      </c>
      <c r="V208" s="18">
        <f t="shared" si="21"/>
        <v>10</v>
      </c>
      <c r="W208" s="33">
        <f t="shared" si="22"/>
        <v>4</v>
      </c>
      <c r="X208" s="24">
        <v>43742</v>
      </c>
      <c r="Y208">
        <v>418.28732849429798</v>
      </c>
      <c r="Z208">
        <f t="shared" si="23"/>
        <v>418287.32849429798</v>
      </c>
    </row>
    <row r="209" spans="1:26">
      <c r="A209">
        <v>1202.02805175962</v>
      </c>
      <c r="B209">
        <f t="shared" si="18"/>
        <v>1202028.05175962</v>
      </c>
      <c r="C209" s="17">
        <v>169290</v>
      </c>
      <c r="D209">
        <f t="shared" si="19"/>
        <v>0.14083697943003945</v>
      </c>
      <c r="E209" s="24">
        <v>44038</v>
      </c>
      <c r="U209" s="32">
        <f t="shared" si="20"/>
        <v>2019</v>
      </c>
      <c r="V209" s="18">
        <f t="shared" si="21"/>
        <v>10</v>
      </c>
      <c r="W209" s="33">
        <f t="shared" si="22"/>
        <v>5</v>
      </c>
      <c r="X209" s="24">
        <v>43743</v>
      </c>
      <c r="Y209">
        <v>150.62094103657199</v>
      </c>
      <c r="Z209">
        <f t="shared" si="23"/>
        <v>150620.94103657198</v>
      </c>
    </row>
    <row r="210" spans="1:26">
      <c r="A210">
        <v>1455.21917987183</v>
      </c>
      <c r="B210">
        <f t="shared" si="18"/>
        <v>1455219.1798718299</v>
      </c>
      <c r="C210" s="18">
        <v>197670</v>
      </c>
      <c r="D210">
        <f t="shared" si="19"/>
        <v>0.13583520801135263</v>
      </c>
      <c r="E210" s="24">
        <v>44039</v>
      </c>
      <c r="U210" s="32">
        <f t="shared" si="20"/>
        <v>2019</v>
      </c>
      <c r="V210" s="18">
        <f t="shared" si="21"/>
        <v>10</v>
      </c>
      <c r="W210" s="33">
        <f t="shared" si="22"/>
        <v>6</v>
      </c>
      <c r="X210" s="24">
        <v>43744</v>
      </c>
      <c r="Y210">
        <v>731.14159242149196</v>
      </c>
      <c r="Z210">
        <f t="shared" si="23"/>
        <v>731141.59242149198</v>
      </c>
    </row>
    <row r="211" spans="1:26">
      <c r="A211">
        <v>1357.26776710438</v>
      </c>
      <c r="B211">
        <f t="shared" si="18"/>
        <v>1357267.7671043801</v>
      </c>
      <c r="C211" s="17">
        <v>185100</v>
      </c>
      <c r="D211">
        <f t="shared" si="19"/>
        <v>0.13637692169975843</v>
      </c>
      <c r="E211" s="24">
        <v>44040</v>
      </c>
      <c r="U211" s="32">
        <f t="shared" si="20"/>
        <v>2019</v>
      </c>
      <c r="V211" s="18">
        <f t="shared" si="21"/>
        <v>10</v>
      </c>
      <c r="W211" s="33">
        <f t="shared" si="22"/>
        <v>7</v>
      </c>
      <c r="X211" s="24">
        <v>43745</v>
      </c>
      <c r="Y211">
        <v>1129.0590759018601</v>
      </c>
      <c r="Z211">
        <f t="shared" si="23"/>
        <v>1129059.0759018601</v>
      </c>
    </row>
    <row r="212" spans="1:26">
      <c r="A212">
        <v>1725.69171401484</v>
      </c>
      <c r="B212">
        <f t="shared" si="18"/>
        <v>1725691.7140148401</v>
      </c>
      <c r="C212" s="18">
        <v>227350</v>
      </c>
      <c r="D212">
        <f t="shared" si="19"/>
        <v>0.13174427283484361</v>
      </c>
      <c r="E212" s="24">
        <v>44041</v>
      </c>
      <c r="U212" s="32">
        <f t="shared" si="20"/>
        <v>2019</v>
      </c>
      <c r="V212" s="18">
        <f t="shared" si="21"/>
        <v>10</v>
      </c>
      <c r="W212" s="33">
        <f t="shared" si="22"/>
        <v>8</v>
      </c>
      <c r="X212" s="24">
        <v>43746</v>
      </c>
      <c r="Y212">
        <v>1112.2341030078001</v>
      </c>
      <c r="Z212">
        <f t="shared" si="23"/>
        <v>1112234.1030077999</v>
      </c>
    </row>
    <row r="213" spans="1:26">
      <c r="A213">
        <v>1411.7244239773499</v>
      </c>
      <c r="B213">
        <f t="shared" si="18"/>
        <v>1411724.4239773499</v>
      </c>
      <c r="C213" s="17">
        <v>207770</v>
      </c>
      <c r="D213">
        <f t="shared" si="19"/>
        <v>0.1471746160023463</v>
      </c>
      <c r="E213" s="24">
        <v>44042</v>
      </c>
      <c r="U213" s="32">
        <f t="shared" si="20"/>
        <v>2019</v>
      </c>
      <c r="V213" s="18">
        <f t="shared" si="21"/>
        <v>10</v>
      </c>
      <c r="W213" s="33">
        <f t="shared" si="22"/>
        <v>9</v>
      </c>
      <c r="X213" s="24">
        <v>43747</v>
      </c>
      <c r="Y213">
        <v>992.30530252297297</v>
      </c>
      <c r="Z213">
        <f t="shared" si="23"/>
        <v>992305.30252297292</v>
      </c>
    </row>
    <row r="214" spans="1:26">
      <c r="A214">
        <v>1442.39286856435</v>
      </c>
      <c r="B214">
        <f t="shared" si="18"/>
        <v>1442392.8685643501</v>
      </c>
      <c r="C214" s="18">
        <v>183410</v>
      </c>
      <c r="D214">
        <f t="shared" si="19"/>
        <v>0.12715675735595711</v>
      </c>
      <c r="E214" s="24">
        <v>44043</v>
      </c>
      <c r="U214" s="32">
        <f t="shared" si="20"/>
        <v>2019</v>
      </c>
      <c r="V214" s="18">
        <f t="shared" si="21"/>
        <v>10</v>
      </c>
      <c r="W214" s="33">
        <f t="shared" si="22"/>
        <v>10</v>
      </c>
      <c r="X214" s="24">
        <v>43748</v>
      </c>
      <c r="Y214">
        <v>400.741229163328</v>
      </c>
      <c r="Z214">
        <f t="shared" si="23"/>
        <v>400741.22916332801</v>
      </c>
    </row>
    <row r="215" spans="1:26">
      <c r="A215">
        <v>1348.10505119762</v>
      </c>
      <c r="B215">
        <f t="shared" si="18"/>
        <v>1348105.0511976201</v>
      </c>
      <c r="C215" s="17">
        <v>173550</v>
      </c>
      <c r="D215">
        <f t="shared" si="19"/>
        <v>0.12873625823582729</v>
      </c>
      <c r="E215" s="24">
        <v>44044</v>
      </c>
      <c r="U215" s="32">
        <f t="shared" si="20"/>
        <v>2019</v>
      </c>
      <c r="V215" s="18">
        <f t="shared" si="21"/>
        <v>10</v>
      </c>
      <c r="W215" s="33">
        <f t="shared" si="22"/>
        <v>11</v>
      </c>
      <c r="X215" s="24">
        <v>43749</v>
      </c>
      <c r="Y215">
        <v>195.36926824141</v>
      </c>
      <c r="Z215">
        <f t="shared" si="23"/>
        <v>195369.26824141</v>
      </c>
    </row>
    <row r="216" spans="1:26">
      <c r="A216">
        <v>1201.9429218272701</v>
      </c>
      <c r="B216">
        <f t="shared" si="18"/>
        <v>1201942.9218272702</v>
      </c>
      <c r="C216" s="18">
        <v>170710</v>
      </c>
      <c r="D216">
        <f t="shared" si="19"/>
        <v>0.1420283749751409</v>
      </c>
      <c r="E216" s="24">
        <v>44045</v>
      </c>
      <c r="U216" s="32">
        <f t="shared" si="20"/>
        <v>2019</v>
      </c>
      <c r="V216" s="18">
        <f t="shared" si="21"/>
        <v>10</v>
      </c>
      <c r="W216" s="33">
        <f t="shared" si="22"/>
        <v>12</v>
      </c>
      <c r="X216" s="24">
        <v>43750</v>
      </c>
      <c r="Y216">
        <v>735.02606104970698</v>
      </c>
      <c r="Z216">
        <f t="shared" si="23"/>
        <v>735026.061049707</v>
      </c>
    </row>
    <row r="217" spans="1:26">
      <c r="A217">
        <v>544.89451476891202</v>
      </c>
      <c r="B217">
        <f t="shared" si="18"/>
        <v>544894.51476891199</v>
      </c>
      <c r="C217" s="17">
        <v>85150</v>
      </c>
      <c r="D217">
        <f t="shared" si="19"/>
        <v>0.1562687780700304</v>
      </c>
      <c r="E217" s="24">
        <v>44046</v>
      </c>
      <c r="U217" s="32">
        <f t="shared" si="20"/>
        <v>2019</v>
      </c>
      <c r="V217" s="18">
        <f t="shared" si="21"/>
        <v>10</v>
      </c>
      <c r="W217" s="33">
        <f t="shared" si="22"/>
        <v>13</v>
      </c>
      <c r="X217" s="24">
        <v>43751</v>
      </c>
      <c r="Y217">
        <v>199.043612254023</v>
      </c>
      <c r="Z217">
        <f t="shared" si="23"/>
        <v>199043.612254023</v>
      </c>
    </row>
    <row r="218" spans="1:26">
      <c r="A218">
        <v>1530.3656492027301</v>
      </c>
      <c r="B218">
        <f t="shared" si="18"/>
        <v>1530365.64920273</v>
      </c>
      <c r="C218" s="18">
        <v>210090</v>
      </c>
      <c r="D218">
        <f t="shared" si="19"/>
        <v>0.13728091721703892</v>
      </c>
      <c r="E218" s="24">
        <v>44047</v>
      </c>
      <c r="U218" s="32">
        <f t="shared" si="20"/>
        <v>2019</v>
      </c>
      <c r="V218" s="18">
        <f t="shared" si="21"/>
        <v>10</v>
      </c>
      <c r="W218" s="33">
        <f t="shared" si="22"/>
        <v>14</v>
      </c>
      <c r="X218" s="24">
        <v>43752</v>
      </c>
      <c r="Y218">
        <v>1031.1769239838</v>
      </c>
      <c r="Z218">
        <f t="shared" si="23"/>
        <v>1031176.9239838</v>
      </c>
    </row>
    <row r="219" spans="1:26">
      <c r="A219">
        <v>1357.7047598756701</v>
      </c>
      <c r="B219">
        <f t="shared" si="18"/>
        <v>1357704.7598756701</v>
      </c>
      <c r="C219" s="17">
        <v>186560</v>
      </c>
      <c r="D219">
        <f t="shared" si="19"/>
        <v>0.13740837147619928</v>
      </c>
      <c r="E219" s="24">
        <v>44048</v>
      </c>
      <c r="U219" s="32">
        <f t="shared" si="20"/>
        <v>2019</v>
      </c>
      <c r="V219" s="18">
        <f t="shared" si="21"/>
        <v>10</v>
      </c>
      <c r="W219" s="33">
        <f t="shared" si="22"/>
        <v>15</v>
      </c>
      <c r="X219" s="24">
        <v>43753</v>
      </c>
      <c r="Y219">
        <v>376.34944619255202</v>
      </c>
      <c r="Z219">
        <f t="shared" si="23"/>
        <v>376349.44619255204</v>
      </c>
    </row>
    <row r="220" spans="1:26">
      <c r="A220">
        <v>1278.69906021525</v>
      </c>
      <c r="B220">
        <f t="shared" si="18"/>
        <v>1278699.0602152501</v>
      </c>
      <c r="C220" s="18">
        <v>170020</v>
      </c>
      <c r="D220">
        <f t="shared" si="19"/>
        <v>0.1329632634369651</v>
      </c>
      <c r="E220" s="24">
        <v>44049</v>
      </c>
      <c r="U220" s="32">
        <f t="shared" si="20"/>
        <v>2019</v>
      </c>
      <c r="V220" s="18">
        <f t="shared" si="21"/>
        <v>10</v>
      </c>
      <c r="W220" s="33">
        <f t="shared" si="22"/>
        <v>16</v>
      </c>
      <c r="X220" s="24">
        <v>43754</v>
      </c>
      <c r="Y220">
        <v>656.80015164511701</v>
      </c>
      <c r="Z220">
        <f t="shared" si="23"/>
        <v>656800.15164511697</v>
      </c>
    </row>
    <row r="221" spans="1:26">
      <c r="A221">
        <v>1426.2648584408901</v>
      </c>
      <c r="B221">
        <f t="shared" si="18"/>
        <v>1426264.85844089</v>
      </c>
      <c r="C221" s="17">
        <v>202800</v>
      </c>
      <c r="D221">
        <f t="shared" si="19"/>
        <v>0.1421895791653236</v>
      </c>
      <c r="E221" s="24">
        <v>44050</v>
      </c>
      <c r="U221" s="32">
        <f t="shared" si="20"/>
        <v>2019</v>
      </c>
      <c r="V221" s="18">
        <f t="shared" si="21"/>
        <v>10</v>
      </c>
      <c r="W221" s="33">
        <f t="shared" si="22"/>
        <v>17</v>
      </c>
      <c r="X221" s="24">
        <v>43755</v>
      </c>
      <c r="Y221">
        <v>449.58084838378397</v>
      </c>
      <c r="Z221">
        <f t="shared" si="23"/>
        <v>449580.84838378394</v>
      </c>
    </row>
    <row r="222" spans="1:26">
      <c r="A222">
        <v>1466.8722519195701</v>
      </c>
      <c r="B222">
        <f t="shared" si="18"/>
        <v>1466872.2519195701</v>
      </c>
      <c r="C222" s="18">
        <v>198000</v>
      </c>
      <c r="D222">
        <f t="shared" si="19"/>
        <v>0.13498107946407353</v>
      </c>
      <c r="E222" s="24">
        <v>44051</v>
      </c>
      <c r="U222" s="32">
        <f t="shared" si="20"/>
        <v>2019</v>
      </c>
      <c r="V222" s="18">
        <f t="shared" si="21"/>
        <v>10</v>
      </c>
      <c r="W222" s="33">
        <f t="shared" si="22"/>
        <v>18</v>
      </c>
      <c r="X222" s="24">
        <v>43756</v>
      </c>
      <c r="Y222">
        <v>912.54670237014898</v>
      </c>
      <c r="Z222">
        <f t="shared" si="23"/>
        <v>912546.70237014897</v>
      </c>
    </row>
    <row r="223" spans="1:26">
      <c r="A223">
        <v>686.22456733216495</v>
      </c>
      <c r="B223">
        <f t="shared" si="18"/>
        <v>686224.56733216497</v>
      </c>
      <c r="C223" s="17">
        <v>93730</v>
      </c>
      <c r="D223">
        <f t="shared" si="19"/>
        <v>0.13658793995731469</v>
      </c>
      <c r="E223" s="24">
        <v>44052</v>
      </c>
      <c r="U223" s="32">
        <f t="shared" si="20"/>
        <v>2019</v>
      </c>
      <c r="V223" s="18">
        <f t="shared" si="21"/>
        <v>10</v>
      </c>
      <c r="W223" s="33">
        <f t="shared" si="22"/>
        <v>19</v>
      </c>
      <c r="X223" s="24">
        <v>43757</v>
      </c>
      <c r="Y223">
        <v>547.29437419942599</v>
      </c>
      <c r="Z223">
        <f t="shared" si="23"/>
        <v>547294.37419942603</v>
      </c>
    </row>
    <row r="224" spans="1:26">
      <c r="A224">
        <v>622.843999155299</v>
      </c>
      <c r="B224">
        <f t="shared" si="18"/>
        <v>622843.99915529904</v>
      </c>
      <c r="C224" s="18">
        <v>75960</v>
      </c>
      <c r="D224">
        <f t="shared" si="19"/>
        <v>0.12195670200406032</v>
      </c>
      <c r="E224" s="24">
        <v>44053</v>
      </c>
      <c r="U224" s="32">
        <f t="shared" si="20"/>
        <v>2019</v>
      </c>
      <c r="V224" s="18">
        <f t="shared" si="21"/>
        <v>10</v>
      </c>
      <c r="W224" s="33">
        <f t="shared" si="22"/>
        <v>20</v>
      </c>
      <c r="X224" s="24">
        <v>43758</v>
      </c>
      <c r="Y224">
        <v>740.91051089187999</v>
      </c>
      <c r="Z224">
        <f t="shared" si="23"/>
        <v>740910.51089188003</v>
      </c>
    </row>
    <row r="225" spans="1:26">
      <c r="A225">
        <v>1698.5767018450299</v>
      </c>
      <c r="B225">
        <f t="shared" si="18"/>
        <v>1698576.7018450298</v>
      </c>
      <c r="C225" s="17">
        <v>225090</v>
      </c>
      <c r="D225">
        <f t="shared" si="19"/>
        <v>0.13251682997623981</v>
      </c>
      <c r="E225" s="24">
        <v>44054</v>
      </c>
      <c r="U225" s="32">
        <f t="shared" si="20"/>
        <v>2019</v>
      </c>
      <c r="V225" s="18">
        <f t="shared" si="21"/>
        <v>10</v>
      </c>
      <c r="W225" s="33">
        <f t="shared" si="22"/>
        <v>21</v>
      </c>
      <c r="X225" s="24">
        <v>43759</v>
      </c>
      <c r="Y225">
        <v>398.56624565314399</v>
      </c>
      <c r="Z225">
        <f t="shared" si="23"/>
        <v>398566.24565314397</v>
      </c>
    </row>
    <row r="226" spans="1:26">
      <c r="A226">
        <v>1641.9320790351901</v>
      </c>
      <c r="B226">
        <f t="shared" si="18"/>
        <v>1641932.0790351902</v>
      </c>
      <c r="C226" s="18">
        <v>221050</v>
      </c>
      <c r="D226">
        <f t="shared" si="19"/>
        <v>0.13462798054953065</v>
      </c>
      <c r="E226" s="24">
        <v>44055</v>
      </c>
      <c r="U226" s="32">
        <f t="shared" si="20"/>
        <v>2019</v>
      </c>
      <c r="V226" s="18">
        <f t="shared" si="21"/>
        <v>10</v>
      </c>
      <c r="W226" s="33">
        <f t="shared" si="22"/>
        <v>22</v>
      </c>
      <c r="X226" s="24">
        <v>43760</v>
      </c>
      <c r="Y226">
        <v>173.86899871514001</v>
      </c>
      <c r="Z226">
        <f t="shared" si="23"/>
        <v>173868.99871514001</v>
      </c>
    </row>
    <row r="227" spans="1:26">
      <c r="A227">
        <v>1268.42128939598</v>
      </c>
      <c r="B227">
        <f t="shared" si="18"/>
        <v>1268421.2893959801</v>
      </c>
      <c r="C227" s="17">
        <v>179440</v>
      </c>
      <c r="D227">
        <f t="shared" si="19"/>
        <v>0.14146719351064266</v>
      </c>
      <c r="E227" s="24">
        <v>44056</v>
      </c>
      <c r="U227" s="32">
        <f t="shared" si="20"/>
        <v>2019</v>
      </c>
      <c r="V227" s="18">
        <f t="shared" si="21"/>
        <v>10</v>
      </c>
      <c r="W227" s="33">
        <f t="shared" si="22"/>
        <v>23</v>
      </c>
      <c r="X227" s="24">
        <v>43761</v>
      </c>
      <c r="Y227">
        <v>807.958601327118</v>
      </c>
      <c r="Z227">
        <f t="shared" si="23"/>
        <v>807958.601327118</v>
      </c>
    </row>
    <row r="228" spans="1:26">
      <c r="A228">
        <v>1570.55199861345</v>
      </c>
      <c r="B228">
        <f t="shared" si="18"/>
        <v>1570551.99861345</v>
      </c>
      <c r="C228" s="18">
        <v>210160</v>
      </c>
      <c r="D228">
        <f t="shared" si="19"/>
        <v>0.13381282516308798</v>
      </c>
      <c r="E228" s="24">
        <v>44057</v>
      </c>
      <c r="U228" s="32">
        <f t="shared" si="20"/>
        <v>2019</v>
      </c>
      <c r="V228" s="18">
        <f t="shared" si="21"/>
        <v>10</v>
      </c>
      <c r="W228" s="33">
        <f t="shared" si="22"/>
        <v>24</v>
      </c>
      <c r="X228" s="24">
        <v>43762</v>
      </c>
      <c r="Y228">
        <v>558.81791639414098</v>
      </c>
      <c r="Z228">
        <f t="shared" si="23"/>
        <v>558817.91639414104</v>
      </c>
    </row>
    <row r="229" spans="1:26">
      <c r="A229">
        <v>840.69540903203995</v>
      </c>
      <c r="B229">
        <f t="shared" si="18"/>
        <v>840695.40903203993</v>
      </c>
      <c r="C229" s="17">
        <v>107180</v>
      </c>
      <c r="D229">
        <f t="shared" si="19"/>
        <v>0.12748969347103362</v>
      </c>
      <c r="E229" s="24">
        <v>44058</v>
      </c>
      <c r="U229" s="32">
        <f t="shared" si="20"/>
        <v>2019</v>
      </c>
      <c r="V229" s="18">
        <f t="shared" si="21"/>
        <v>10</v>
      </c>
      <c r="W229" s="33">
        <f t="shared" si="22"/>
        <v>25</v>
      </c>
      <c r="X229" s="24">
        <v>43763</v>
      </c>
      <c r="Y229">
        <v>932.58795972024996</v>
      </c>
      <c r="Z229">
        <f t="shared" si="23"/>
        <v>932587.95972024999</v>
      </c>
    </row>
    <row r="230" spans="1:26">
      <c r="A230">
        <v>1496.5040027284199</v>
      </c>
      <c r="B230">
        <f t="shared" si="18"/>
        <v>1496504.0027284198</v>
      </c>
      <c r="C230" s="18">
        <v>204130</v>
      </c>
      <c r="D230">
        <f t="shared" si="19"/>
        <v>0.13640458002640224</v>
      </c>
      <c r="E230" s="24">
        <v>44059</v>
      </c>
      <c r="U230" s="32">
        <f t="shared" si="20"/>
        <v>2019</v>
      </c>
      <c r="V230" s="18">
        <f t="shared" si="21"/>
        <v>10</v>
      </c>
      <c r="W230" s="33">
        <f t="shared" si="22"/>
        <v>26</v>
      </c>
      <c r="X230" s="24">
        <v>43764</v>
      </c>
      <c r="Y230">
        <v>343.23931711386899</v>
      </c>
      <c r="Z230">
        <f t="shared" si="23"/>
        <v>343239.31711386901</v>
      </c>
    </row>
    <row r="231" spans="1:26">
      <c r="A231">
        <v>1312.97176644151</v>
      </c>
      <c r="B231">
        <f t="shared" si="18"/>
        <v>1312971.7664415101</v>
      </c>
      <c r="C231" s="17">
        <v>179430</v>
      </c>
      <c r="D231">
        <f t="shared" si="19"/>
        <v>0.13665945040562547</v>
      </c>
      <c r="E231" s="24">
        <v>44060</v>
      </c>
      <c r="U231" s="32">
        <f t="shared" si="20"/>
        <v>2019</v>
      </c>
      <c r="V231" s="18">
        <f t="shared" si="21"/>
        <v>10</v>
      </c>
      <c r="W231" s="33">
        <f t="shared" si="22"/>
        <v>27</v>
      </c>
      <c r="X231" s="24">
        <v>43765</v>
      </c>
      <c r="Y231">
        <v>902.99286752019395</v>
      </c>
      <c r="Z231">
        <f t="shared" si="23"/>
        <v>902992.86752019392</v>
      </c>
    </row>
    <row r="232" spans="1:26">
      <c r="A232">
        <v>1558.82368259296</v>
      </c>
      <c r="B232">
        <f t="shared" si="18"/>
        <v>1558823.6825929601</v>
      </c>
      <c r="C232" s="18">
        <v>207850</v>
      </c>
      <c r="D232">
        <f t="shared" si="19"/>
        <v>0.13333772274633435</v>
      </c>
      <c r="E232" s="24">
        <v>44061</v>
      </c>
      <c r="U232" s="32">
        <f t="shared" si="20"/>
        <v>2019</v>
      </c>
      <c r="V232" s="18">
        <f t="shared" si="21"/>
        <v>10</v>
      </c>
      <c r="W232" s="33">
        <f t="shared" si="22"/>
        <v>28</v>
      </c>
      <c r="X232" s="24">
        <v>43766</v>
      </c>
      <c r="Y232">
        <v>170.68556822667401</v>
      </c>
      <c r="Z232">
        <f t="shared" si="23"/>
        <v>170685.56822667402</v>
      </c>
    </row>
    <row r="233" spans="1:26">
      <c r="A233">
        <v>1579.8052242930701</v>
      </c>
      <c r="B233">
        <f t="shared" si="18"/>
        <v>1579805.2242930701</v>
      </c>
      <c r="C233" s="17">
        <v>210620</v>
      </c>
      <c r="D233">
        <f t="shared" si="19"/>
        <v>0.13332023262187151</v>
      </c>
      <c r="E233" s="24">
        <v>44062</v>
      </c>
      <c r="U233" s="32">
        <f t="shared" si="20"/>
        <v>2019</v>
      </c>
      <c r="V233" s="18">
        <f t="shared" si="21"/>
        <v>10</v>
      </c>
      <c r="W233" s="33">
        <f t="shared" si="22"/>
        <v>29</v>
      </c>
      <c r="X233" s="24">
        <v>43767</v>
      </c>
      <c r="Y233">
        <v>860.77512934788501</v>
      </c>
      <c r="Z233">
        <f t="shared" si="23"/>
        <v>860775.12934788503</v>
      </c>
    </row>
    <row r="234" spans="1:26">
      <c r="A234">
        <v>1515.3060844116101</v>
      </c>
      <c r="B234">
        <f t="shared" si="18"/>
        <v>1515306.0844116102</v>
      </c>
      <c r="C234" s="18">
        <v>207720</v>
      </c>
      <c r="D234">
        <f t="shared" si="19"/>
        <v>0.13708121556223882</v>
      </c>
      <c r="E234" s="24">
        <v>44063</v>
      </c>
      <c r="U234" s="32">
        <f t="shared" si="20"/>
        <v>2019</v>
      </c>
      <c r="V234" s="18">
        <f t="shared" si="21"/>
        <v>10</v>
      </c>
      <c r="W234" s="33">
        <f t="shared" si="22"/>
        <v>30</v>
      </c>
      <c r="X234" s="24">
        <v>43768</v>
      </c>
      <c r="Y234">
        <v>212.40702053993701</v>
      </c>
      <c r="Z234">
        <f t="shared" si="23"/>
        <v>212407.02053993702</v>
      </c>
    </row>
    <row r="235" spans="1:26">
      <c r="A235">
        <v>1475.8259207947699</v>
      </c>
      <c r="B235">
        <f t="shared" si="18"/>
        <v>1475825.9207947699</v>
      </c>
      <c r="C235" s="17">
        <v>201960</v>
      </c>
      <c r="D235">
        <f t="shared" si="19"/>
        <v>0.13684540781831464</v>
      </c>
      <c r="E235" s="24">
        <v>44064</v>
      </c>
      <c r="U235" s="32">
        <f t="shared" si="20"/>
        <v>2019</v>
      </c>
      <c r="V235" s="18">
        <f t="shared" si="21"/>
        <v>10</v>
      </c>
      <c r="W235" s="33">
        <f t="shared" si="22"/>
        <v>31</v>
      </c>
      <c r="X235" s="24">
        <v>43769</v>
      </c>
      <c r="Y235">
        <v>278.04602209893301</v>
      </c>
      <c r="Z235">
        <f t="shared" si="23"/>
        <v>278046.022098933</v>
      </c>
    </row>
    <row r="236" spans="1:26">
      <c r="A236">
        <v>1066.61379688075</v>
      </c>
      <c r="B236">
        <f t="shared" si="18"/>
        <v>1066613.79688075</v>
      </c>
      <c r="C236" s="18">
        <v>149040</v>
      </c>
      <c r="D236">
        <f t="shared" si="19"/>
        <v>0.13973192587219369</v>
      </c>
      <c r="E236" s="24">
        <v>44065</v>
      </c>
      <c r="U236" s="32">
        <f t="shared" si="20"/>
        <v>2019</v>
      </c>
      <c r="V236" s="18">
        <f t="shared" si="21"/>
        <v>11</v>
      </c>
      <c r="W236" s="33">
        <f t="shared" si="22"/>
        <v>1</v>
      </c>
      <c r="X236" s="24">
        <v>43770</v>
      </c>
      <c r="Y236">
        <v>411.78998251709601</v>
      </c>
      <c r="Z236">
        <f t="shared" si="23"/>
        <v>411789.98251709598</v>
      </c>
    </row>
    <row r="237" spans="1:26">
      <c r="A237">
        <v>1326.4540109894499</v>
      </c>
      <c r="B237">
        <f t="shared" si="18"/>
        <v>1326454.0109894499</v>
      </c>
      <c r="C237" s="17">
        <v>180410</v>
      </c>
      <c r="D237">
        <f t="shared" si="19"/>
        <v>0.1360092385452743</v>
      </c>
      <c r="E237" s="24">
        <v>44066</v>
      </c>
      <c r="U237" s="32">
        <f t="shared" si="20"/>
        <v>2019</v>
      </c>
      <c r="V237" s="18">
        <f t="shared" si="21"/>
        <v>11</v>
      </c>
      <c r="W237" s="33">
        <f t="shared" si="22"/>
        <v>2</v>
      </c>
      <c r="X237" s="24">
        <v>43771</v>
      </c>
      <c r="Y237">
        <v>311.69981182867099</v>
      </c>
      <c r="Z237">
        <f t="shared" si="23"/>
        <v>311699.81182867097</v>
      </c>
    </row>
    <row r="238" spans="1:26">
      <c r="A238">
        <v>1169.19122038518</v>
      </c>
      <c r="B238">
        <f t="shared" si="18"/>
        <v>1169191.2203851801</v>
      </c>
      <c r="C238" s="18">
        <v>157140</v>
      </c>
      <c r="D238">
        <f t="shared" si="19"/>
        <v>0.13440059868755391</v>
      </c>
      <c r="E238" s="24">
        <v>44067</v>
      </c>
      <c r="U238" s="32">
        <f t="shared" si="20"/>
        <v>2019</v>
      </c>
      <c r="V238" s="18">
        <f t="shared" si="21"/>
        <v>11</v>
      </c>
      <c r="W238" s="33">
        <f t="shared" si="22"/>
        <v>3</v>
      </c>
      <c r="X238" s="24">
        <v>43772</v>
      </c>
      <c r="Y238">
        <v>397.839799379314</v>
      </c>
      <c r="Z238">
        <f t="shared" si="23"/>
        <v>397839.799379314</v>
      </c>
    </row>
    <row r="239" spans="1:26">
      <c r="A239">
        <v>1230.6126347398399</v>
      </c>
      <c r="B239">
        <f t="shared" si="18"/>
        <v>1230612.6347398399</v>
      </c>
      <c r="C239" s="17">
        <v>166050</v>
      </c>
      <c r="D239">
        <f t="shared" si="19"/>
        <v>0.13493279307594963</v>
      </c>
      <c r="E239" s="24">
        <v>44068</v>
      </c>
      <c r="U239" s="32">
        <f t="shared" si="20"/>
        <v>2019</v>
      </c>
      <c r="V239" s="18">
        <f t="shared" si="21"/>
        <v>11</v>
      </c>
      <c r="W239" s="33">
        <f t="shared" si="22"/>
        <v>4</v>
      </c>
      <c r="X239" s="24">
        <v>43773</v>
      </c>
      <c r="Y239">
        <v>347.91234708755297</v>
      </c>
      <c r="Z239">
        <f t="shared" si="23"/>
        <v>347912.34708755295</v>
      </c>
    </row>
    <row r="240" spans="1:26">
      <c r="A240">
        <v>1343.96733609855</v>
      </c>
      <c r="B240">
        <f t="shared" si="18"/>
        <v>1343967.3360985501</v>
      </c>
      <c r="C240" s="18">
        <v>179760</v>
      </c>
      <c r="D240">
        <f t="shared" si="19"/>
        <v>0.13375325067187391</v>
      </c>
      <c r="E240" s="24">
        <v>44069</v>
      </c>
      <c r="U240" s="32">
        <f t="shared" si="20"/>
        <v>2019</v>
      </c>
      <c r="V240" s="18">
        <f t="shared" si="21"/>
        <v>11</v>
      </c>
      <c r="W240" s="33">
        <f t="shared" si="22"/>
        <v>5</v>
      </c>
      <c r="X240" s="24">
        <v>43774</v>
      </c>
      <c r="Y240">
        <v>744.94437083766297</v>
      </c>
      <c r="Z240">
        <f t="shared" si="23"/>
        <v>744944.37083766295</v>
      </c>
    </row>
    <row r="241" spans="1:26">
      <c r="A241">
        <v>1330.0050148041501</v>
      </c>
      <c r="B241">
        <f t="shared" si="18"/>
        <v>1330005.01480415</v>
      </c>
      <c r="C241" s="17">
        <v>183260</v>
      </c>
      <c r="D241">
        <f t="shared" si="19"/>
        <v>0.13778895414690295</v>
      </c>
      <c r="E241" s="24">
        <v>44070</v>
      </c>
      <c r="U241" s="32">
        <f t="shared" si="20"/>
        <v>2019</v>
      </c>
      <c r="V241" s="18">
        <f t="shared" si="21"/>
        <v>11</v>
      </c>
      <c r="W241" s="33">
        <f t="shared" si="22"/>
        <v>6</v>
      </c>
      <c r="X241" s="24">
        <v>43775</v>
      </c>
      <c r="Y241">
        <v>95.325746942651094</v>
      </c>
      <c r="Z241">
        <f t="shared" si="23"/>
        <v>95325.746942651094</v>
      </c>
    </row>
    <row r="242" spans="1:26">
      <c r="A242">
        <v>864.10869677657604</v>
      </c>
      <c r="B242">
        <f t="shared" si="18"/>
        <v>864108.69677657599</v>
      </c>
      <c r="C242" s="18">
        <v>120930</v>
      </c>
      <c r="D242">
        <f t="shared" si="19"/>
        <v>0.13994767145743434</v>
      </c>
      <c r="E242" s="24">
        <v>44071</v>
      </c>
      <c r="U242" s="32">
        <f t="shared" si="20"/>
        <v>2019</v>
      </c>
      <c r="V242" s="18">
        <f t="shared" si="21"/>
        <v>11</v>
      </c>
      <c r="W242" s="33">
        <f t="shared" si="22"/>
        <v>7</v>
      </c>
      <c r="X242" s="24">
        <v>43776</v>
      </c>
      <c r="Y242">
        <v>888.74765648733501</v>
      </c>
      <c r="Z242">
        <f t="shared" si="23"/>
        <v>888747.65648733499</v>
      </c>
    </row>
    <row r="243" spans="1:26">
      <c r="A243">
        <v>1433.3266407712199</v>
      </c>
      <c r="B243">
        <f t="shared" si="18"/>
        <v>1433326.64077122</v>
      </c>
      <c r="C243" s="17">
        <v>200370</v>
      </c>
      <c r="D243">
        <f t="shared" si="19"/>
        <v>0.1397936759845532</v>
      </c>
      <c r="E243" s="24">
        <v>44072</v>
      </c>
      <c r="U243" s="32">
        <f t="shared" si="20"/>
        <v>2019</v>
      </c>
      <c r="V243" s="18">
        <f t="shared" si="21"/>
        <v>11</v>
      </c>
      <c r="W243" s="33">
        <f t="shared" si="22"/>
        <v>8</v>
      </c>
      <c r="X243" s="24">
        <v>43777</v>
      </c>
      <c r="Y243">
        <v>682.74425498846404</v>
      </c>
      <c r="Z243">
        <f t="shared" si="23"/>
        <v>682744.25498846406</v>
      </c>
    </row>
    <row r="244" spans="1:26">
      <c r="A244">
        <v>1506.42511624402</v>
      </c>
      <c r="B244">
        <f t="shared" si="18"/>
        <v>1506425.1162440199</v>
      </c>
      <c r="C244" s="18">
        <v>204030</v>
      </c>
      <c r="D244">
        <f t="shared" si="19"/>
        <v>0.13543985545641285</v>
      </c>
      <c r="E244" s="24">
        <v>44073</v>
      </c>
      <c r="U244" s="32">
        <f t="shared" si="20"/>
        <v>2019</v>
      </c>
      <c r="V244" s="18">
        <f t="shared" si="21"/>
        <v>11</v>
      </c>
      <c r="W244" s="33">
        <f t="shared" si="22"/>
        <v>9</v>
      </c>
      <c r="X244" s="24">
        <v>43778</v>
      </c>
      <c r="Y244">
        <v>666.3048998342</v>
      </c>
      <c r="Z244">
        <f t="shared" si="23"/>
        <v>666304.89983420004</v>
      </c>
    </row>
    <row r="245" spans="1:26">
      <c r="A245">
        <v>562.97281091391903</v>
      </c>
      <c r="B245">
        <f t="shared" si="18"/>
        <v>562972.81091391901</v>
      </c>
      <c r="C245" s="17">
        <v>78980</v>
      </c>
      <c r="D245">
        <f t="shared" si="19"/>
        <v>0.14029096693281762</v>
      </c>
      <c r="E245" s="24">
        <v>44074</v>
      </c>
      <c r="U245" s="32">
        <f t="shared" si="20"/>
        <v>2019</v>
      </c>
      <c r="V245" s="18">
        <f t="shared" si="21"/>
        <v>11</v>
      </c>
      <c r="W245" s="33">
        <f t="shared" si="22"/>
        <v>10</v>
      </c>
      <c r="X245" s="24">
        <v>43779</v>
      </c>
      <c r="Y245">
        <v>149.67614103995501</v>
      </c>
      <c r="Z245">
        <f t="shared" si="23"/>
        <v>149676.14103995502</v>
      </c>
    </row>
    <row r="246" spans="1:26">
      <c r="A246">
        <v>793.27093715742603</v>
      </c>
      <c r="B246">
        <f t="shared" si="18"/>
        <v>793270.93715742603</v>
      </c>
      <c r="C246" s="18">
        <v>114770</v>
      </c>
      <c r="D246">
        <f t="shared" si="19"/>
        <v>0.14467944635821656</v>
      </c>
      <c r="E246" s="24">
        <v>44075</v>
      </c>
      <c r="U246" s="32">
        <f t="shared" si="20"/>
        <v>2019</v>
      </c>
      <c r="V246" s="18">
        <f t="shared" si="21"/>
        <v>11</v>
      </c>
      <c r="W246" s="33">
        <f t="shared" si="22"/>
        <v>11</v>
      </c>
      <c r="X246" s="24">
        <v>43780</v>
      </c>
      <c r="Y246">
        <v>367.08354151202701</v>
      </c>
      <c r="Z246">
        <f t="shared" si="23"/>
        <v>367083.54151202703</v>
      </c>
    </row>
    <row r="247" spans="1:26">
      <c r="A247">
        <v>1486.4178699637901</v>
      </c>
      <c r="B247">
        <f t="shared" si="18"/>
        <v>1486417.8699637901</v>
      </c>
      <c r="C247" s="17">
        <v>202900</v>
      </c>
      <c r="D247">
        <f t="shared" si="19"/>
        <v>0.13650266462750663</v>
      </c>
      <c r="E247" s="24">
        <v>44076</v>
      </c>
      <c r="U247" s="32">
        <f t="shared" si="20"/>
        <v>2019</v>
      </c>
      <c r="V247" s="18">
        <f t="shared" si="21"/>
        <v>11</v>
      </c>
      <c r="W247" s="33">
        <f t="shared" si="22"/>
        <v>12</v>
      </c>
      <c r="X247" s="24">
        <v>43781</v>
      </c>
      <c r="Y247">
        <v>853.38717763533396</v>
      </c>
      <c r="Z247">
        <f t="shared" si="23"/>
        <v>853387.17763533397</v>
      </c>
    </row>
    <row r="248" spans="1:26">
      <c r="A248">
        <v>1258.8568183657401</v>
      </c>
      <c r="B248">
        <f t="shared" si="18"/>
        <v>1258856.8183657401</v>
      </c>
      <c r="C248" s="18">
        <v>175930</v>
      </c>
      <c r="D248">
        <f t="shared" si="19"/>
        <v>0.13975378091719279</v>
      </c>
      <c r="E248" s="24">
        <v>44077</v>
      </c>
      <c r="U248" s="32">
        <f t="shared" si="20"/>
        <v>2019</v>
      </c>
      <c r="V248" s="18">
        <f t="shared" si="21"/>
        <v>11</v>
      </c>
      <c r="W248" s="33">
        <f t="shared" si="22"/>
        <v>13</v>
      </c>
      <c r="X248" s="24">
        <v>43782</v>
      </c>
      <c r="Y248">
        <v>158.102417271587</v>
      </c>
      <c r="Z248">
        <f t="shared" si="23"/>
        <v>158102.41727158701</v>
      </c>
    </row>
    <row r="249" spans="1:26">
      <c r="A249">
        <v>1430.72531329401</v>
      </c>
      <c r="B249">
        <f t="shared" si="18"/>
        <v>1430725.31329401</v>
      </c>
      <c r="C249" s="17">
        <v>200070</v>
      </c>
      <c r="D249">
        <f t="shared" si="19"/>
        <v>0.13983816330150173</v>
      </c>
      <c r="E249" s="24">
        <v>44078</v>
      </c>
      <c r="U249" s="32">
        <f t="shared" si="20"/>
        <v>2019</v>
      </c>
      <c r="V249" s="18">
        <f t="shared" si="21"/>
        <v>11</v>
      </c>
      <c r="W249" s="33">
        <f t="shared" si="22"/>
        <v>14</v>
      </c>
      <c r="X249" s="24">
        <v>43783</v>
      </c>
      <c r="Y249">
        <v>195.95674043432001</v>
      </c>
      <c r="Z249">
        <f t="shared" si="23"/>
        <v>195956.74043432</v>
      </c>
    </row>
    <row r="250" spans="1:26">
      <c r="A250">
        <v>1351.71818773884</v>
      </c>
      <c r="B250">
        <f t="shared" si="18"/>
        <v>1351718.18773884</v>
      </c>
      <c r="C250" s="18">
        <v>189680</v>
      </c>
      <c r="D250">
        <f t="shared" si="19"/>
        <v>0.14032510749692398</v>
      </c>
      <c r="E250" s="24">
        <v>44079</v>
      </c>
      <c r="U250" s="32">
        <f t="shared" si="20"/>
        <v>2019</v>
      </c>
      <c r="V250" s="18">
        <f t="shared" si="21"/>
        <v>11</v>
      </c>
      <c r="W250" s="33">
        <f t="shared" si="22"/>
        <v>15</v>
      </c>
      <c r="X250" s="24">
        <v>43784</v>
      </c>
      <c r="Y250">
        <v>622.05404244445299</v>
      </c>
      <c r="Z250">
        <f t="shared" si="23"/>
        <v>622054.04244445299</v>
      </c>
    </row>
    <row r="251" spans="1:26">
      <c r="A251">
        <v>548.44386152083302</v>
      </c>
      <c r="B251">
        <f t="shared" si="18"/>
        <v>548443.86152083299</v>
      </c>
      <c r="C251" s="17">
        <v>78320</v>
      </c>
      <c r="D251">
        <f t="shared" si="19"/>
        <v>0.14280404157103502</v>
      </c>
      <c r="E251" s="24">
        <v>44080</v>
      </c>
      <c r="U251" s="32">
        <f t="shared" si="20"/>
        <v>2019</v>
      </c>
      <c r="V251" s="18">
        <f t="shared" si="21"/>
        <v>11</v>
      </c>
      <c r="W251" s="33">
        <f t="shared" si="22"/>
        <v>16</v>
      </c>
      <c r="X251" s="24">
        <v>43785</v>
      </c>
      <c r="Y251">
        <v>445.33933735913098</v>
      </c>
      <c r="Z251">
        <f t="shared" si="23"/>
        <v>445339.33735913096</v>
      </c>
    </row>
    <row r="252" spans="1:26">
      <c r="A252">
        <v>779.09789328637999</v>
      </c>
      <c r="B252">
        <f t="shared" si="18"/>
        <v>779097.89328637999</v>
      </c>
      <c r="C252" s="18">
        <v>118650</v>
      </c>
      <c r="D252">
        <f t="shared" si="19"/>
        <v>0.15229151692287629</v>
      </c>
      <c r="E252" s="24">
        <v>44081</v>
      </c>
      <c r="U252" s="32">
        <f t="shared" si="20"/>
        <v>2019</v>
      </c>
      <c r="V252" s="18">
        <f t="shared" si="21"/>
        <v>11</v>
      </c>
      <c r="W252" s="33">
        <f t="shared" si="22"/>
        <v>17</v>
      </c>
      <c r="X252" s="24">
        <v>43786</v>
      </c>
      <c r="Y252">
        <v>136.394408005662</v>
      </c>
      <c r="Z252">
        <f t="shared" si="23"/>
        <v>136394.408005662</v>
      </c>
    </row>
    <row r="253" spans="1:26">
      <c r="A253">
        <v>136.483264363377</v>
      </c>
      <c r="B253">
        <f t="shared" si="18"/>
        <v>136483.26436337701</v>
      </c>
      <c r="C253" s="17">
        <v>20260</v>
      </c>
      <c r="D253">
        <f t="shared" si="19"/>
        <v>0.14844310835106631</v>
      </c>
      <c r="E253" s="24">
        <v>44082</v>
      </c>
      <c r="U253" s="32">
        <f t="shared" si="20"/>
        <v>2019</v>
      </c>
      <c r="V253" s="18">
        <f t="shared" si="21"/>
        <v>11</v>
      </c>
      <c r="W253" s="33">
        <f t="shared" si="22"/>
        <v>18</v>
      </c>
      <c r="X253" s="24">
        <v>43787</v>
      </c>
      <c r="Y253">
        <v>88.211409865964896</v>
      </c>
      <c r="Z253">
        <f t="shared" si="23"/>
        <v>88211.409865964903</v>
      </c>
    </row>
    <row r="254" spans="1:26">
      <c r="A254">
        <v>134.19034019658</v>
      </c>
      <c r="B254">
        <f t="shared" si="18"/>
        <v>134190.34019657999</v>
      </c>
      <c r="C254" s="18">
        <v>21630</v>
      </c>
      <c r="D254">
        <f t="shared" si="19"/>
        <v>0.16118894972852352</v>
      </c>
      <c r="E254" s="24">
        <v>44083</v>
      </c>
      <c r="U254" s="32">
        <f t="shared" si="20"/>
        <v>2019</v>
      </c>
      <c r="V254" s="18">
        <f t="shared" si="21"/>
        <v>11</v>
      </c>
      <c r="W254" s="33">
        <f t="shared" si="22"/>
        <v>19</v>
      </c>
      <c r="X254" s="24">
        <v>43788</v>
      </c>
      <c r="Y254">
        <v>122.598189685644</v>
      </c>
      <c r="Z254">
        <f t="shared" si="23"/>
        <v>122598.189685644</v>
      </c>
    </row>
    <row r="255" spans="1:26">
      <c r="A255">
        <v>241.82526825938101</v>
      </c>
      <c r="B255">
        <f t="shared" si="18"/>
        <v>241825.268259381</v>
      </c>
      <c r="C255" s="17">
        <v>41970</v>
      </c>
      <c r="D255">
        <f t="shared" si="19"/>
        <v>0.17355506437393098</v>
      </c>
      <c r="E255" s="24">
        <v>44084</v>
      </c>
      <c r="U255" s="32">
        <f t="shared" si="20"/>
        <v>2019</v>
      </c>
      <c r="V255" s="18">
        <f t="shared" si="21"/>
        <v>11</v>
      </c>
      <c r="W255" s="33">
        <f t="shared" si="22"/>
        <v>20</v>
      </c>
      <c r="X255" s="24">
        <v>43789</v>
      </c>
      <c r="Y255">
        <v>191.04487350412299</v>
      </c>
      <c r="Z255">
        <f t="shared" si="23"/>
        <v>191044.87350412298</v>
      </c>
    </row>
    <row r="256" spans="1:26">
      <c r="A256">
        <v>250.50637813213399</v>
      </c>
      <c r="B256">
        <f t="shared" si="18"/>
        <v>250506.37813213398</v>
      </c>
      <c r="C256" s="18">
        <v>36710</v>
      </c>
      <c r="D256">
        <f t="shared" si="19"/>
        <v>0.14654317496314073</v>
      </c>
      <c r="E256" s="24">
        <v>44085</v>
      </c>
      <c r="U256" s="32">
        <f t="shared" si="20"/>
        <v>2019</v>
      </c>
      <c r="V256" s="18">
        <f t="shared" si="21"/>
        <v>11</v>
      </c>
      <c r="W256" s="33">
        <f t="shared" si="22"/>
        <v>21</v>
      </c>
      <c r="X256" s="24">
        <v>43790</v>
      </c>
      <c r="Y256">
        <v>57.542885339159803</v>
      </c>
      <c r="Z256">
        <f t="shared" si="23"/>
        <v>57542.885339159802</v>
      </c>
    </row>
    <row r="257" spans="1:26">
      <c r="A257">
        <v>255.263253685938</v>
      </c>
      <c r="B257">
        <f t="shared" si="18"/>
        <v>255263.25368593799</v>
      </c>
      <c r="C257" s="17">
        <v>36360</v>
      </c>
      <c r="D257">
        <f t="shared" si="19"/>
        <v>0.14244118366028258</v>
      </c>
      <c r="E257" s="24">
        <v>44086</v>
      </c>
      <c r="U257" s="32">
        <f t="shared" si="20"/>
        <v>2019</v>
      </c>
      <c r="V257" s="18">
        <f t="shared" si="21"/>
        <v>11</v>
      </c>
      <c r="W257" s="33">
        <f t="shared" si="22"/>
        <v>22</v>
      </c>
      <c r="X257" s="24">
        <v>43791</v>
      </c>
      <c r="Y257">
        <v>677.20686914196096</v>
      </c>
      <c r="Z257">
        <f t="shared" si="23"/>
        <v>677206.86914196098</v>
      </c>
    </row>
    <row r="258" spans="1:26">
      <c r="A258">
        <v>952.19501173165304</v>
      </c>
      <c r="B258">
        <f t="shared" si="18"/>
        <v>952195.01173165301</v>
      </c>
      <c r="C258" s="18">
        <v>136850</v>
      </c>
      <c r="D258">
        <f t="shared" si="19"/>
        <v>0.14372055966889163</v>
      </c>
      <c r="E258" s="24">
        <v>44087</v>
      </c>
      <c r="U258" s="32">
        <f t="shared" si="20"/>
        <v>2019</v>
      </c>
      <c r="V258" s="18">
        <f t="shared" si="21"/>
        <v>11</v>
      </c>
      <c r="W258" s="33">
        <f t="shared" si="22"/>
        <v>23</v>
      </c>
      <c r="X258" s="24">
        <v>43792</v>
      </c>
      <c r="Y258">
        <v>635.21478356334603</v>
      </c>
      <c r="Z258">
        <f t="shared" si="23"/>
        <v>635214.78356334602</v>
      </c>
    </row>
    <row r="259" spans="1:26">
      <c r="A259">
        <v>855.64337043353805</v>
      </c>
      <c r="B259">
        <f t="shared" ref="B259:B322" si="24">A259*1000</f>
        <v>855643.3704335381</v>
      </c>
      <c r="C259" s="17">
        <v>123160</v>
      </c>
      <c r="D259">
        <f t="shared" ref="D259:D322" si="25">C259/B259</f>
        <v>0.14393847279807379</v>
      </c>
      <c r="E259" s="24">
        <v>44088</v>
      </c>
      <c r="U259" s="32">
        <f t="shared" ref="U259:U322" si="26">YEAR(X259)</f>
        <v>2019</v>
      </c>
      <c r="V259" s="18">
        <f t="shared" ref="V259:V322" si="27">MONTH(X259)</f>
        <v>11</v>
      </c>
      <c r="W259" s="33">
        <f t="shared" ref="W259:W322" si="28">DAY(X259)</f>
        <v>24</v>
      </c>
      <c r="X259" s="24">
        <v>43793</v>
      </c>
      <c r="Y259">
        <v>339.707868865764</v>
      </c>
      <c r="Z259">
        <f t="shared" ref="Z259:Z296" si="29">Y259*1000</f>
        <v>339707.868865764</v>
      </c>
    </row>
    <row r="260" spans="1:26">
      <c r="A260">
        <v>1137.96951201875</v>
      </c>
      <c r="B260">
        <f t="shared" si="24"/>
        <v>1137969.51201875</v>
      </c>
      <c r="C260" s="18">
        <v>162680</v>
      </c>
      <c r="D260">
        <f t="shared" si="25"/>
        <v>0.14295637825253052</v>
      </c>
      <c r="E260" s="24">
        <v>44089</v>
      </c>
      <c r="U260" s="32">
        <f t="shared" si="26"/>
        <v>2019</v>
      </c>
      <c r="V260" s="18">
        <f t="shared" si="27"/>
        <v>11</v>
      </c>
      <c r="W260" s="33">
        <f t="shared" si="28"/>
        <v>25</v>
      </c>
      <c r="X260" s="24">
        <v>43794</v>
      </c>
      <c r="Y260">
        <v>223.601822228961</v>
      </c>
      <c r="Z260">
        <f t="shared" si="29"/>
        <v>223601.82222896098</v>
      </c>
    </row>
    <row r="261" spans="1:26">
      <c r="A261">
        <v>862.77451422852698</v>
      </c>
      <c r="B261">
        <f t="shared" si="24"/>
        <v>862774.51422852697</v>
      </c>
      <c r="C261" s="17">
        <v>123860</v>
      </c>
      <c r="D261">
        <f t="shared" si="25"/>
        <v>0.14356010516925474</v>
      </c>
      <c r="E261" s="24">
        <v>44090</v>
      </c>
      <c r="U261" s="32">
        <f t="shared" si="26"/>
        <v>2019</v>
      </c>
      <c r="V261" s="18">
        <f t="shared" si="27"/>
        <v>11</v>
      </c>
      <c r="W261" s="33">
        <f t="shared" si="28"/>
        <v>26</v>
      </c>
      <c r="X261" s="24">
        <v>43795</v>
      </c>
      <c r="Y261">
        <v>400.22911984708497</v>
      </c>
      <c r="Z261">
        <f t="shared" si="29"/>
        <v>400229.11984708498</v>
      </c>
    </row>
    <row r="262" spans="1:26">
      <c r="A262">
        <v>1123.3453957596</v>
      </c>
      <c r="B262">
        <f t="shared" si="24"/>
        <v>1123345.3957596</v>
      </c>
      <c r="C262" s="18">
        <v>153960</v>
      </c>
      <c r="D262">
        <f t="shared" si="25"/>
        <v>0.13705490811745669</v>
      </c>
      <c r="E262" s="24">
        <v>44091</v>
      </c>
      <c r="U262" s="32">
        <f t="shared" si="26"/>
        <v>2019</v>
      </c>
      <c r="V262" s="18">
        <f t="shared" si="27"/>
        <v>11</v>
      </c>
      <c r="W262" s="33">
        <f t="shared" si="28"/>
        <v>27</v>
      </c>
      <c r="X262" s="24">
        <v>43796</v>
      </c>
      <c r="Y262">
        <v>144.1748368856</v>
      </c>
      <c r="Z262">
        <f t="shared" si="29"/>
        <v>144174.8368856</v>
      </c>
    </row>
    <row r="263" spans="1:26">
      <c r="A263">
        <v>1137.6781489723401</v>
      </c>
      <c r="B263">
        <f t="shared" si="24"/>
        <v>1137678.1489723402</v>
      </c>
      <c r="C263" s="17">
        <v>176310</v>
      </c>
      <c r="D263">
        <f t="shared" si="25"/>
        <v>0.15497353109863285</v>
      </c>
      <c r="E263" s="24">
        <v>44092</v>
      </c>
      <c r="U263" s="32">
        <f t="shared" si="26"/>
        <v>2019</v>
      </c>
      <c r="V263" s="18">
        <f t="shared" si="27"/>
        <v>11</v>
      </c>
      <c r="W263" s="33">
        <f t="shared" si="28"/>
        <v>28</v>
      </c>
      <c r="X263" s="24">
        <v>43797</v>
      </c>
      <c r="Y263">
        <v>107.07263021659401</v>
      </c>
      <c r="Z263">
        <f t="shared" si="29"/>
        <v>107072.630216594</v>
      </c>
    </row>
    <row r="264" spans="1:26">
      <c r="A264">
        <v>1326.78805374174</v>
      </c>
      <c r="B264">
        <f t="shared" si="24"/>
        <v>1326788.0537417401</v>
      </c>
      <c r="C264" s="18">
        <v>189240</v>
      </c>
      <c r="D264">
        <f t="shared" si="25"/>
        <v>0.14263016573469667</v>
      </c>
      <c r="E264" s="24">
        <v>44093</v>
      </c>
      <c r="U264" s="32">
        <f t="shared" si="26"/>
        <v>2019</v>
      </c>
      <c r="V264" s="18">
        <f t="shared" si="27"/>
        <v>11</v>
      </c>
      <c r="W264" s="33">
        <f t="shared" si="28"/>
        <v>29</v>
      </c>
      <c r="X264" s="24">
        <v>43798</v>
      </c>
      <c r="Y264">
        <v>100.45576376125599</v>
      </c>
      <c r="Z264">
        <f t="shared" si="29"/>
        <v>100455.76376125599</v>
      </c>
    </row>
    <row r="265" spans="1:26">
      <c r="A265">
        <v>1020.25338212296</v>
      </c>
      <c r="B265">
        <f t="shared" si="24"/>
        <v>1020253.3821229601</v>
      </c>
      <c r="C265" s="17">
        <v>149740</v>
      </c>
      <c r="D265">
        <f t="shared" si="25"/>
        <v>0.14676746249879469</v>
      </c>
      <c r="E265" s="24">
        <v>44094</v>
      </c>
      <c r="U265" s="32">
        <f t="shared" si="26"/>
        <v>2019</v>
      </c>
      <c r="V265" s="18">
        <f t="shared" si="27"/>
        <v>11</v>
      </c>
      <c r="W265" s="33">
        <f t="shared" si="28"/>
        <v>30</v>
      </c>
      <c r="X265" s="24">
        <v>43799</v>
      </c>
      <c r="Y265">
        <v>49.401831741650199</v>
      </c>
      <c r="Z265">
        <f t="shared" si="29"/>
        <v>49401.831741650196</v>
      </c>
    </row>
    <row r="266" spans="1:26">
      <c r="A266">
        <v>1061.50821175996</v>
      </c>
      <c r="B266">
        <f t="shared" si="24"/>
        <v>1061508.21175996</v>
      </c>
      <c r="C266" s="18">
        <v>153100</v>
      </c>
      <c r="D266">
        <f t="shared" si="25"/>
        <v>0.14422874764780497</v>
      </c>
      <c r="E266" s="24">
        <v>44095</v>
      </c>
      <c r="U266" s="32">
        <f t="shared" si="26"/>
        <v>2019</v>
      </c>
      <c r="V266" s="18">
        <f t="shared" si="27"/>
        <v>12</v>
      </c>
      <c r="W266" s="33">
        <f t="shared" si="28"/>
        <v>1</v>
      </c>
      <c r="X266" s="24">
        <v>43800</v>
      </c>
      <c r="Y266">
        <v>90.0158525385459</v>
      </c>
      <c r="Z266">
        <f t="shared" si="29"/>
        <v>90015.852538545907</v>
      </c>
    </row>
    <row r="267" spans="1:26">
      <c r="A267">
        <v>1050.65275897792</v>
      </c>
      <c r="B267">
        <f t="shared" si="24"/>
        <v>1050652.75897792</v>
      </c>
      <c r="C267" s="17">
        <v>147900</v>
      </c>
      <c r="D267">
        <f t="shared" si="25"/>
        <v>0.14076962986693892</v>
      </c>
      <c r="E267" s="24">
        <v>44096</v>
      </c>
      <c r="U267" s="32">
        <f t="shared" si="26"/>
        <v>2019</v>
      </c>
      <c r="V267" s="18">
        <f t="shared" si="27"/>
        <v>12</v>
      </c>
      <c r="W267" s="33">
        <f t="shared" si="28"/>
        <v>2</v>
      </c>
      <c r="X267" s="24">
        <v>43801</v>
      </c>
      <c r="Y267">
        <v>715.88528746266695</v>
      </c>
      <c r="Z267">
        <f t="shared" si="29"/>
        <v>715885.28746266698</v>
      </c>
    </row>
    <row r="268" spans="1:26">
      <c r="A268">
        <v>1078.67540043402</v>
      </c>
      <c r="B268">
        <f t="shared" si="24"/>
        <v>1078675.40043402</v>
      </c>
      <c r="C268" s="18">
        <v>151710</v>
      </c>
      <c r="D268">
        <f t="shared" si="25"/>
        <v>0.14064472031063041</v>
      </c>
      <c r="E268" s="24">
        <v>44097</v>
      </c>
      <c r="U268" s="32">
        <f t="shared" si="26"/>
        <v>2019</v>
      </c>
      <c r="V268" s="18">
        <f t="shared" si="27"/>
        <v>12</v>
      </c>
      <c r="W268" s="33">
        <f t="shared" si="28"/>
        <v>3</v>
      </c>
      <c r="X268" s="24">
        <v>43802</v>
      </c>
      <c r="Y268">
        <v>592.39336871603905</v>
      </c>
      <c r="Z268">
        <f t="shared" si="29"/>
        <v>592393.368716039</v>
      </c>
    </row>
    <row r="269" spans="1:26">
      <c r="A269">
        <v>588.80816177960298</v>
      </c>
      <c r="B269">
        <f t="shared" si="24"/>
        <v>588808.16177960299</v>
      </c>
      <c r="C269" s="17">
        <v>87040</v>
      </c>
      <c r="D269">
        <f t="shared" si="25"/>
        <v>0.14782403786138409</v>
      </c>
      <c r="E269" s="24">
        <v>44098</v>
      </c>
      <c r="U269" s="32">
        <f t="shared" si="26"/>
        <v>2019</v>
      </c>
      <c r="V269" s="18">
        <f t="shared" si="27"/>
        <v>12</v>
      </c>
      <c r="W269" s="33">
        <f t="shared" si="28"/>
        <v>4</v>
      </c>
      <c r="X269" s="24">
        <v>43803</v>
      </c>
      <c r="Y269">
        <v>649.98427660298898</v>
      </c>
      <c r="Z269">
        <f t="shared" si="29"/>
        <v>649984.27660298895</v>
      </c>
    </row>
    <row r="270" spans="1:26">
      <c r="A270">
        <v>1159.1232905550401</v>
      </c>
      <c r="B270">
        <f t="shared" si="24"/>
        <v>1159123.2905550401</v>
      </c>
      <c r="C270" s="18">
        <v>164630</v>
      </c>
      <c r="D270">
        <f t="shared" si="25"/>
        <v>0.14202975761203779</v>
      </c>
      <c r="E270" s="24">
        <v>44099</v>
      </c>
      <c r="U270" s="32">
        <f t="shared" si="26"/>
        <v>2019</v>
      </c>
      <c r="V270" s="18">
        <f t="shared" si="27"/>
        <v>12</v>
      </c>
      <c r="W270" s="33">
        <f t="shared" si="28"/>
        <v>5</v>
      </c>
      <c r="X270" s="24">
        <v>43804</v>
      </c>
      <c r="Y270">
        <v>386.24866130103402</v>
      </c>
      <c r="Z270">
        <f t="shared" si="29"/>
        <v>386248.66130103404</v>
      </c>
    </row>
    <row r="271" spans="1:26">
      <c r="A271">
        <v>556.63022497842599</v>
      </c>
      <c r="B271">
        <f t="shared" si="24"/>
        <v>556630.22497842601</v>
      </c>
      <c r="C271" s="17">
        <v>82370</v>
      </c>
      <c r="D271">
        <f t="shared" si="25"/>
        <v>0.14797974724278135</v>
      </c>
      <c r="E271" s="24">
        <v>44100</v>
      </c>
      <c r="U271" s="32">
        <f t="shared" si="26"/>
        <v>2019</v>
      </c>
      <c r="V271" s="18">
        <f t="shared" si="27"/>
        <v>12</v>
      </c>
      <c r="W271" s="33">
        <f t="shared" si="28"/>
        <v>6</v>
      </c>
      <c r="X271" s="24">
        <v>43805</v>
      </c>
      <c r="Y271">
        <v>669.49008057661399</v>
      </c>
      <c r="Z271">
        <f t="shared" si="29"/>
        <v>669490.08057661401</v>
      </c>
    </row>
    <row r="272" spans="1:26">
      <c r="A272">
        <v>147.16723124758499</v>
      </c>
      <c r="B272">
        <f t="shared" si="24"/>
        <v>147167.231247585</v>
      </c>
      <c r="C272" s="18">
        <v>20650</v>
      </c>
      <c r="D272">
        <f t="shared" si="25"/>
        <v>0.14031656249114127</v>
      </c>
      <c r="E272" s="24">
        <v>44101</v>
      </c>
      <c r="U272" s="32">
        <f t="shared" si="26"/>
        <v>2019</v>
      </c>
      <c r="V272" s="18">
        <f t="shared" si="27"/>
        <v>12</v>
      </c>
      <c r="W272" s="33">
        <f t="shared" si="28"/>
        <v>7</v>
      </c>
      <c r="X272" s="24">
        <v>43806</v>
      </c>
      <c r="Y272">
        <v>463.42310129219698</v>
      </c>
      <c r="Z272">
        <f t="shared" si="29"/>
        <v>463423.10129219695</v>
      </c>
    </row>
    <row r="273" spans="1:26">
      <c r="A273">
        <v>334.518271600991</v>
      </c>
      <c r="B273">
        <f t="shared" si="24"/>
        <v>334518.27160099102</v>
      </c>
      <c r="C273" s="17">
        <v>49610</v>
      </c>
      <c r="D273">
        <f t="shared" si="25"/>
        <v>0.14830281097223338</v>
      </c>
      <c r="E273" s="24">
        <v>44102</v>
      </c>
      <c r="U273" s="32">
        <f t="shared" si="26"/>
        <v>2019</v>
      </c>
      <c r="V273" s="18">
        <f t="shared" si="27"/>
        <v>12</v>
      </c>
      <c r="W273" s="33">
        <f t="shared" si="28"/>
        <v>8</v>
      </c>
      <c r="X273" s="24">
        <v>43807</v>
      </c>
      <c r="Y273">
        <v>319.32744408103599</v>
      </c>
      <c r="Z273">
        <f t="shared" si="29"/>
        <v>319327.44408103597</v>
      </c>
    </row>
    <row r="274" spans="1:26">
      <c r="A274">
        <v>407.03548992075599</v>
      </c>
      <c r="B274">
        <f t="shared" si="24"/>
        <v>407035.48992075596</v>
      </c>
      <c r="C274" s="18">
        <v>59730</v>
      </c>
      <c r="D274">
        <f t="shared" si="25"/>
        <v>0.14674396085616168</v>
      </c>
      <c r="E274" s="24">
        <v>44103</v>
      </c>
      <c r="U274" s="32">
        <f t="shared" si="26"/>
        <v>2019</v>
      </c>
      <c r="V274" s="18">
        <f t="shared" si="27"/>
        <v>12</v>
      </c>
      <c r="W274" s="33">
        <f t="shared" si="28"/>
        <v>9</v>
      </c>
      <c r="X274" s="24">
        <v>43808</v>
      </c>
      <c r="Y274">
        <v>54.130945041824098</v>
      </c>
      <c r="Z274">
        <f t="shared" si="29"/>
        <v>54130.945041824096</v>
      </c>
    </row>
    <row r="275" spans="1:26">
      <c r="A275">
        <v>559.22504992520999</v>
      </c>
      <c r="B275">
        <f t="shared" si="24"/>
        <v>559225.04992520995</v>
      </c>
      <c r="C275" s="17">
        <v>83190</v>
      </c>
      <c r="D275">
        <f t="shared" si="25"/>
        <v>0.14875943059261335</v>
      </c>
      <c r="E275" s="24">
        <v>44104</v>
      </c>
      <c r="U275" s="32">
        <f t="shared" si="26"/>
        <v>2019</v>
      </c>
      <c r="V275" s="18">
        <f t="shared" si="27"/>
        <v>12</v>
      </c>
      <c r="W275" s="33">
        <f t="shared" si="28"/>
        <v>10</v>
      </c>
      <c r="X275" s="24">
        <v>43809</v>
      </c>
      <c r="Y275">
        <v>655.60112533589097</v>
      </c>
      <c r="Z275">
        <f t="shared" si="29"/>
        <v>655601.12533589092</v>
      </c>
    </row>
    <row r="276" spans="1:26">
      <c r="A276">
        <v>675.36247427404396</v>
      </c>
      <c r="B276">
        <f t="shared" si="24"/>
        <v>675362.47427404393</v>
      </c>
      <c r="C276" s="18">
        <v>100450</v>
      </c>
      <c r="D276">
        <f t="shared" si="25"/>
        <v>0.14873494430968354</v>
      </c>
      <c r="E276" s="24">
        <v>44105</v>
      </c>
      <c r="U276" s="32">
        <f t="shared" si="26"/>
        <v>2019</v>
      </c>
      <c r="V276" s="18">
        <f t="shared" si="27"/>
        <v>12</v>
      </c>
      <c r="W276" s="33">
        <f t="shared" si="28"/>
        <v>11</v>
      </c>
      <c r="X276" s="24">
        <v>43810</v>
      </c>
      <c r="Y276">
        <v>705.74476288359494</v>
      </c>
      <c r="Z276">
        <f t="shared" si="29"/>
        <v>705744.76288359496</v>
      </c>
    </row>
    <row r="277" spans="1:26">
      <c r="A277">
        <v>795.36959514177204</v>
      </c>
      <c r="B277">
        <f t="shared" si="24"/>
        <v>795369.59514177206</v>
      </c>
      <c r="C277" s="17">
        <v>115620</v>
      </c>
      <c r="D277">
        <f t="shared" si="25"/>
        <v>0.14536638149889436</v>
      </c>
      <c r="E277" s="24">
        <v>44106</v>
      </c>
      <c r="U277" s="32">
        <f t="shared" si="26"/>
        <v>2019</v>
      </c>
      <c r="V277" s="18">
        <f t="shared" si="27"/>
        <v>12</v>
      </c>
      <c r="W277" s="33">
        <f t="shared" si="28"/>
        <v>12</v>
      </c>
      <c r="X277" s="24">
        <v>43811</v>
      </c>
      <c r="Y277">
        <v>83.297627673424699</v>
      </c>
      <c r="Z277">
        <f t="shared" si="29"/>
        <v>83297.627673424693</v>
      </c>
    </row>
    <row r="278" spans="1:26">
      <c r="A278">
        <v>369.61116398558801</v>
      </c>
      <c r="B278">
        <f t="shared" si="24"/>
        <v>369611.16398558801</v>
      </c>
      <c r="C278" s="18">
        <v>55850</v>
      </c>
      <c r="D278">
        <f t="shared" si="25"/>
        <v>0.15110474315158326</v>
      </c>
      <c r="E278" s="24">
        <v>44107</v>
      </c>
      <c r="U278" s="32">
        <f t="shared" si="26"/>
        <v>2019</v>
      </c>
      <c r="V278" s="18">
        <f t="shared" si="27"/>
        <v>12</v>
      </c>
      <c r="W278" s="33">
        <f t="shared" si="28"/>
        <v>13</v>
      </c>
      <c r="X278" s="24">
        <v>43812</v>
      </c>
      <c r="Y278">
        <v>78.567436887689794</v>
      </c>
      <c r="Z278">
        <f t="shared" si="29"/>
        <v>78567.436887689793</v>
      </c>
    </row>
    <row r="279" spans="1:26">
      <c r="A279">
        <v>1135.8584284205399</v>
      </c>
      <c r="B279">
        <f t="shared" si="24"/>
        <v>1135858.4284205399</v>
      </c>
      <c r="C279" s="17">
        <v>168730</v>
      </c>
      <c r="D279">
        <f t="shared" si="25"/>
        <v>0.14854844211054219</v>
      </c>
      <c r="E279" s="24">
        <v>44108</v>
      </c>
      <c r="U279" s="32">
        <f t="shared" si="26"/>
        <v>2019</v>
      </c>
      <c r="V279" s="18">
        <f t="shared" si="27"/>
        <v>12</v>
      </c>
      <c r="W279" s="33">
        <f t="shared" si="28"/>
        <v>14</v>
      </c>
      <c r="X279" s="24">
        <v>43813</v>
      </c>
      <c r="Y279">
        <v>114.623105659077</v>
      </c>
      <c r="Z279">
        <f t="shared" si="29"/>
        <v>114623.105659077</v>
      </c>
    </row>
    <row r="280" spans="1:26">
      <c r="A280">
        <v>1091.3633150041801</v>
      </c>
      <c r="B280">
        <f t="shared" si="24"/>
        <v>1091363.3150041802</v>
      </c>
      <c r="C280" s="18">
        <v>165510</v>
      </c>
      <c r="D280">
        <f t="shared" si="25"/>
        <v>0.15165435535953126</v>
      </c>
      <c r="E280" s="24">
        <v>44109</v>
      </c>
      <c r="U280" s="32">
        <f t="shared" si="26"/>
        <v>2019</v>
      </c>
      <c r="V280" s="18">
        <f t="shared" si="27"/>
        <v>12</v>
      </c>
      <c r="W280" s="33">
        <f t="shared" si="28"/>
        <v>15</v>
      </c>
      <c r="X280" s="24">
        <v>43814</v>
      </c>
      <c r="Y280">
        <v>579.00645328821304</v>
      </c>
      <c r="Z280">
        <f t="shared" si="29"/>
        <v>579006.453288213</v>
      </c>
    </row>
    <row r="281" spans="1:26">
      <c r="A281">
        <v>1004.51119357812</v>
      </c>
      <c r="B281">
        <f t="shared" si="24"/>
        <v>1004511.19357812</v>
      </c>
      <c r="C281" s="17">
        <v>145310</v>
      </c>
      <c r="D281">
        <f t="shared" si="25"/>
        <v>0.14465742236519874</v>
      </c>
      <c r="E281" s="24">
        <v>44110</v>
      </c>
      <c r="U281" s="32">
        <f t="shared" si="26"/>
        <v>2019</v>
      </c>
      <c r="V281" s="18">
        <f t="shared" si="27"/>
        <v>12</v>
      </c>
      <c r="W281" s="33">
        <f t="shared" si="28"/>
        <v>16</v>
      </c>
      <c r="X281" s="24">
        <v>43815</v>
      </c>
      <c r="Y281">
        <v>290.63285731465101</v>
      </c>
      <c r="Z281">
        <f t="shared" si="29"/>
        <v>290632.85731465102</v>
      </c>
    </row>
    <row r="282" spans="1:26">
      <c r="A282">
        <v>1146.4856558337999</v>
      </c>
      <c r="B282">
        <f t="shared" si="24"/>
        <v>1146485.6558337999</v>
      </c>
      <c r="C282" s="18">
        <v>160620</v>
      </c>
      <c r="D282">
        <f t="shared" si="25"/>
        <v>0.14009769697745286</v>
      </c>
      <c r="E282" s="24">
        <v>44111</v>
      </c>
      <c r="U282" s="32">
        <f t="shared" si="26"/>
        <v>2019</v>
      </c>
      <c r="V282" s="18">
        <f t="shared" si="27"/>
        <v>12</v>
      </c>
      <c r="W282" s="33">
        <f t="shared" si="28"/>
        <v>17</v>
      </c>
      <c r="X282" s="24">
        <v>43816</v>
      </c>
      <c r="Y282">
        <v>226.03947155121099</v>
      </c>
      <c r="Z282">
        <f t="shared" si="29"/>
        <v>226039.471551211</v>
      </c>
    </row>
    <row r="283" spans="1:26">
      <c r="A283">
        <v>1143.1722465441801</v>
      </c>
      <c r="B283">
        <f t="shared" si="24"/>
        <v>1143172.2465441802</v>
      </c>
      <c r="C283" s="17">
        <v>159000</v>
      </c>
      <c r="D283">
        <f t="shared" si="25"/>
        <v>0.13908665162284897</v>
      </c>
      <c r="E283" s="24">
        <v>44112</v>
      </c>
      <c r="U283" s="32">
        <f t="shared" si="26"/>
        <v>2019</v>
      </c>
      <c r="V283" s="18">
        <f t="shared" si="27"/>
        <v>12</v>
      </c>
      <c r="W283" s="33">
        <f t="shared" si="28"/>
        <v>18</v>
      </c>
      <c r="X283" s="24">
        <v>43817</v>
      </c>
      <c r="Y283">
        <v>483.48430133220199</v>
      </c>
      <c r="Z283">
        <f t="shared" si="29"/>
        <v>483484.30133220198</v>
      </c>
    </row>
    <row r="284" spans="1:26">
      <c r="A284">
        <v>930.81201198154702</v>
      </c>
      <c r="B284">
        <f t="shared" si="24"/>
        <v>930812.011981547</v>
      </c>
      <c r="C284" s="18">
        <v>131180</v>
      </c>
      <c r="D284">
        <f t="shared" si="25"/>
        <v>0.14093071244400807</v>
      </c>
      <c r="E284" s="24">
        <v>44113</v>
      </c>
      <c r="U284" s="32">
        <f t="shared" si="26"/>
        <v>2019</v>
      </c>
      <c r="V284" s="18">
        <f t="shared" si="27"/>
        <v>12</v>
      </c>
      <c r="W284" s="33">
        <f t="shared" si="28"/>
        <v>19</v>
      </c>
      <c r="X284" s="24">
        <v>43818</v>
      </c>
      <c r="Y284">
        <v>572.34223468953303</v>
      </c>
      <c r="Z284">
        <f t="shared" si="29"/>
        <v>572342.23468953301</v>
      </c>
    </row>
    <row r="285" spans="1:26">
      <c r="A285">
        <v>1050.20423506059</v>
      </c>
      <c r="B285">
        <f t="shared" si="24"/>
        <v>1050204.2350605901</v>
      </c>
      <c r="C285" s="17">
        <v>144900</v>
      </c>
      <c r="D285">
        <f t="shared" si="25"/>
        <v>0.13797316289782452</v>
      </c>
      <c r="E285" s="24">
        <v>44114</v>
      </c>
      <c r="U285" s="32">
        <f t="shared" si="26"/>
        <v>2019</v>
      </c>
      <c r="V285" s="18">
        <f t="shared" si="27"/>
        <v>12</v>
      </c>
      <c r="W285" s="33">
        <f t="shared" si="28"/>
        <v>20</v>
      </c>
      <c r="X285" s="24">
        <v>43819</v>
      </c>
      <c r="Y285">
        <v>415.92964483454398</v>
      </c>
      <c r="Z285">
        <f t="shared" si="29"/>
        <v>415929.64483454399</v>
      </c>
    </row>
    <row r="286" spans="1:26">
      <c r="A286">
        <v>420.43170457794099</v>
      </c>
      <c r="B286">
        <f t="shared" si="24"/>
        <v>420431.70457794098</v>
      </c>
      <c r="C286" s="18">
        <v>57860</v>
      </c>
      <c r="D286">
        <f t="shared" si="25"/>
        <v>0.13762044910025031</v>
      </c>
      <c r="E286" s="24">
        <v>44115</v>
      </c>
      <c r="U286" s="32">
        <f t="shared" si="26"/>
        <v>2019</v>
      </c>
      <c r="V286" s="18">
        <f t="shared" si="27"/>
        <v>12</v>
      </c>
      <c r="W286" s="33">
        <f t="shared" si="28"/>
        <v>21</v>
      </c>
      <c r="X286" s="24">
        <v>43820</v>
      </c>
      <c r="Y286">
        <v>643.92062798411405</v>
      </c>
      <c r="Z286">
        <f t="shared" si="29"/>
        <v>643920.62798411399</v>
      </c>
    </row>
    <row r="287" spans="1:26">
      <c r="A287">
        <v>394.76917342356103</v>
      </c>
      <c r="B287">
        <f t="shared" si="24"/>
        <v>394769.17342356103</v>
      </c>
      <c r="C287" s="17">
        <v>55870</v>
      </c>
      <c r="D287">
        <f t="shared" si="25"/>
        <v>0.14152574152504865</v>
      </c>
      <c r="E287" s="24">
        <v>44116</v>
      </c>
      <c r="U287" s="32">
        <f t="shared" si="26"/>
        <v>2019</v>
      </c>
      <c r="V287" s="18">
        <f t="shared" si="27"/>
        <v>12</v>
      </c>
      <c r="W287" s="33">
        <f t="shared" si="28"/>
        <v>22</v>
      </c>
      <c r="X287" s="24">
        <v>43821</v>
      </c>
      <c r="Y287">
        <v>646.84489013005702</v>
      </c>
      <c r="Z287">
        <f t="shared" si="29"/>
        <v>646844.890130057</v>
      </c>
    </row>
    <row r="288" spans="1:26">
      <c r="A288">
        <v>745.68737733175703</v>
      </c>
      <c r="B288">
        <f t="shared" si="24"/>
        <v>745687.37733175699</v>
      </c>
      <c r="C288" s="18">
        <v>107850</v>
      </c>
      <c r="D288">
        <f t="shared" si="25"/>
        <v>0.14463165567575034</v>
      </c>
      <c r="E288" s="24">
        <v>44117</v>
      </c>
      <c r="U288" s="32">
        <f t="shared" si="26"/>
        <v>2019</v>
      </c>
      <c r="V288" s="18">
        <f t="shared" si="27"/>
        <v>12</v>
      </c>
      <c r="W288" s="33">
        <f t="shared" si="28"/>
        <v>23</v>
      </c>
      <c r="X288" s="24">
        <v>43822</v>
      </c>
      <c r="Y288">
        <v>426.55768760672498</v>
      </c>
      <c r="Z288">
        <f t="shared" si="29"/>
        <v>426557.68760672497</v>
      </c>
    </row>
    <row r="289" spans="1:26">
      <c r="A289">
        <v>397.62186065474702</v>
      </c>
      <c r="B289">
        <f t="shared" si="24"/>
        <v>397621.860654747</v>
      </c>
      <c r="C289" s="17">
        <v>59590</v>
      </c>
      <c r="D289">
        <f t="shared" si="25"/>
        <v>0.14986600561114946</v>
      </c>
      <c r="E289" s="24">
        <v>44118</v>
      </c>
      <c r="U289" s="32">
        <f t="shared" si="26"/>
        <v>2019</v>
      </c>
      <c r="V289" s="18">
        <f t="shared" si="27"/>
        <v>12</v>
      </c>
      <c r="W289" s="33">
        <f t="shared" si="28"/>
        <v>24</v>
      </c>
      <c r="X289" s="24">
        <v>43823</v>
      </c>
      <c r="Y289">
        <v>354.54959106244797</v>
      </c>
      <c r="Z289">
        <f t="shared" si="29"/>
        <v>354549.59106244799</v>
      </c>
    </row>
    <row r="290" spans="1:26">
      <c r="A290">
        <v>1019.69036826362</v>
      </c>
      <c r="B290">
        <f t="shared" si="24"/>
        <v>1019690.3682636201</v>
      </c>
      <c r="C290" s="18">
        <v>147940</v>
      </c>
      <c r="D290">
        <f t="shared" si="25"/>
        <v>0.14508325723613499</v>
      </c>
      <c r="E290" s="24">
        <v>44119</v>
      </c>
      <c r="U290" s="32">
        <f t="shared" si="26"/>
        <v>2019</v>
      </c>
      <c r="V290" s="18">
        <f t="shared" si="27"/>
        <v>12</v>
      </c>
      <c r="W290" s="33">
        <f t="shared" si="28"/>
        <v>25</v>
      </c>
      <c r="X290" s="24">
        <v>43824</v>
      </c>
      <c r="Y290">
        <v>500.20405396488297</v>
      </c>
      <c r="Z290">
        <f t="shared" si="29"/>
        <v>500204.05396488297</v>
      </c>
    </row>
    <row r="291" spans="1:26">
      <c r="A291">
        <v>923.78156147484196</v>
      </c>
      <c r="B291">
        <f t="shared" si="24"/>
        <v>923781.56147484202</v>
      </c>
      <c r="C291" s="17">
        <v>135680</v>
      </c>
      <c r="D291">
        <f t="shared" si="25"/>
        <v>0.14687454876603431</v>
      </c>
      <c r="E291" s="24">
        <v>44120</v>
      </c>
      <c r="U291" s="32">
        <f t="shared" si="26"/>
        <v>2019</v>
      </c>
      <c r="V291" s="18">
        <f t="shared" si="27"/>
        <v>12</v>
      </c>
      <c r="W291" s="33">
        <f t="shared" si="28"/>
        <v>26</v>
      </c>
      <c r="X291" s="24">
        <v>43825</v>
      </c>
      <c r="Y291">
        <v>324.38335738100801</v>
      </c>
      <c r="Z291">
        <f t="shared" si="29"/>
        <v>324383.35738100798</v>
      </c>
    </row>
    <row r="292" spans="1:26">
      <c r="A292">
        <v>423.90098049519202</v>
      </c>
      <c r="B292">
        <f t="shared" si="24"/>
        <v>423900.98049519199</v>
      </c>
      <c r="C292" s="18">
        <v>62190</v>
      </c>
      <c r="D292">
        <f t="shared" si="25"/>
        <v>0.14670879016923005</v>
      </c>
      <c r="E292" s="24">
        <v>44121</v>
      </c>
      <c r="U292" s="32">
        <f t="shared" si="26"/>
        <v>2019</v>
      </c>
      <c r="V292" s="18">
        <f t="shared" si="27"/>
        <v>12</v>
      </c>
      <c r="W292" s="33">
        <f t="shared" si="28"/>
        <v>27</v>
      </c>
      <c r="X292" s="24">
        <v>43826</v>
      </c>
      <c r="Y292">
        <v>428.026245689277</v>
      </c>
      <c r="Z292">
        <f t="shared" si="29"/>
        <v>428026.24568927701</v>
      </c>
    </row>
    <row r="293" spans="1:26">
      <c r="A293">
        <v>488.949235827172</v>
      </c>
      <c r="B293">
        <f t="shared" si="24"/>
        <v>488949.235827172</v>
      </c>
      <c r="C293" s="17">
        <v>71580</v>
      </c>
      <c r="D293">
        <f t="shared" si="25"/>
        <v>0.14639556574601387</v>
      </c>
      <c r="E293" s="24">
        <v>44122</v>
      </c>
      <c r="U293" s="32">
        <f t="shared" si="26"/>
        <v>2019</v>
      </c>
      <c r="V293" s="18">
        <f t="shared" si="27"/>
        <v>12</v>
      </c>
      <c r="W293" s="33">
        <f t="shared" si="28"/>
        <v>28</v>
      </c>
      <c r="X293" s="24">
        <v>43827</v>
      </c>
      <c r="Y293">
        <v>77.739591403095602</v>
      </c>
      <c r="Z293">
        <f t="shared" si="29"/>
        <v>77739.591403095605</v>
      </c>
    </row>
    <row r="294" spans="1:26">
      <c r="A294">
        <v>273.17976018789398</v>
      </c>
      <c r="B294">
        <f t="shared" si="24"/>
        <v>273179.76018789399</v>
      </c>
      <c r="C294" s="18">
        <v>41110</v>
      </c>
      <c r="D294">
        <f t="shared" si="25"/>
        <v>0.1504869905871665</v>
      </c>
      <c r="E294" s="24">
        <v>44123</v>
      </c>
      <c r="U294" s="32">
        <f t="shared" si="26"/>
        <v>2019</v>
      </c>
      <c r="V294" s="18">
        <f t="shared" si="27"/>
        <v>12</v>
      </c>
      <c r="W294" s="33">
        <f t="shared" si="28"/>
        <v>29</v>
      </c>
      <c r="X294" s="24">
        <v>43828</v>
      </c>
      <c r="Y294">
        <v>205.983369645962</v>
      </c>
      <c r="Z294">
        <f t="shared" si="29"/>
        <v>205983.369645962</v>
      </c>
    </row>
    <row r="295" spans="1:26">
      <c r="A295">
        <v>441.74190214418599</v>
      </c>
      <c r="B295">
        <f t="shared" si="24"/>
        <v>441741.90214418597</v>
      </c>
      <c r="C295" s="17">
        <v>67330</v>
      </c>
      <c r="D295">
        <f t="shared" si="25"/>
        <v>0.15241931922958776</v>
      </c>
      <c r="E295" s="24">
        <v>44124</v>
      </c>
      <c r="U295" s="32">
        <f t="shared" si="26"/>
        <v>2019</v>
      </c>
      <c r="V295" s="18">
        <f t="shared" si="27"/>
        <v>12</v>
      </c>
      <c r="W295" s="33">
        <f t="shared" si="28"/>
        <v>30</v>
      </c>
      <c r="X295" s="24">
        <v>43829</v>
      </c>
      <c r="Y295">
        <v>119.669552066367</v>
      </c>
      <c r="Z295">
        <f t="shared" si="29"/>
        <v>119669.552066367</v>
      </c>
    </row>
    <row r="296" spans="1:26">
      <c r="A296">
        <v>797.70357570458805</v>
      </c>
      <c r="B296">
        <f t="shared" si="24"/>
        <v>797703.57570458809</v>
      </c>
      <c r="C296" s="18">
        <v>116340</v>
      </c>
      <c r="D296">
        <f t="shared" si="25"/>
        <v>0.14584364862253538</v>
      </c>
      <c r="E296" s="24">
        <v>44125</v>
      </c>
      <c r="U296" s="32">
        <f t="shared" si="26"/>
        <v>2019</v>
      </c>
      <c r="V296" s="18">
        <f t="shared" si="27"/>
        <v>12</v>
      </c>
      <c r="W296" s="33">
        <f t="shared" si="28"/>
        <v>31</v>
      </c>
      <c r="X296" s="24">
        <v>43830</v>
      </c>
      <c r="Y296">
        <v>230.05123817866701</v>
      </c>
      <c r="Z296">
        <f t="shared" si="29"/>
        <v>230051.238178667</v>
      </c>
    </row>
    <row r="297" spans="1:26">
      <c r="A297">
        <v>70.733566226298805</v>
      </c>
      <c r="B297">
        <f t="shared" si="24"/>
        <v>70733.566226298804</v>
      </c>
      <c r="C297" s="17">
        <v>9460</v>
      </c>
      <c r="D297">
        <f t="shared" si="25"/>
        <v>0.1337413127133234</v>
      </c>
      <c r="E297" s="24">
        <v>44126</v>
      </c>
      <c r="U297" s="32">
        <f t="shared" si="26"/>
        <v>2020</v>
      </c>
      <c r="V297" s="18">
        <f t="shared" si="27"/>
        <v>1</v>
      </c>
      <c r="W297" s="33">
        <f t="shared" si="28"/>
        <v>1</v>
      </c>
      <c r="X297" s="24">
        <v>43831</v>
      </c>
    </row>
    <row r="298" spans="1:26">
      <c r="A298">
        <v>161.065528511944</v>
      </c>
      <c r="B298">
        <f t="shared" si="24"/>
        <v>161065.52851194399</v>
      </c>
      <c r="C298" s="18">
        <v>23220</v>
      </c>
      <c r="D298">
        <f t="shared" si="25"/>
        <v>0.14416492600574116</v>
      </c>
      <c r="E298" s="24">
        <v>44127</v>
      </c>
      <c r="U298" s="32">
        <f t="shared" si="26"/>
        <v>2020</v>
      </c>
      <c r="V298" s="18">
        <f t="shared" si="27"/>
        <v>1</v>
      </c>
      <c r="W298" s="33">
        <f t="shared" si="28"/>
        <v>2</v>
      </c>
      <c r="X298" s="24">
        <v>43832</v>
      </c>
    </row>
    <row r="299" spans="1:26">
      <c r="A299">
        <v>566.98183020604097</v>
      </c>
      <c r="B299">
        <f t="shared" si="24"/>
        <v>566981.83020604099</v>
      </c>
      <c r="C299" s="17">
        <v>84130</v>
      </c>
      <c r="D299">
        <f t="shared" si="25"/>
        <v>0.14838218002405332</v>
      </c>
      <c r="E299" s="24">
        <v>44128</v>
      </c>
      <c r="U299" s="32">
        <f t="shared" si="26"/>
        <v>2020</v>
      </c>
      <c r="V299" s="18">
        <f t="shared" si="27"/>
        <v>1</v>
      </c>
      <c r="W299" s="33">
        <f t="shared" si="28"/>
        <v>3</v>
      </c>
      <c r="X299" s="24">
        <v>43833</v>
      </c>
    </row>
    <row r="300" spans="1:26">
      <c r="A300">
        <v>196.373310358027</v>
      </c>
      <c r="B300">
        <f t="shared" si="24"/>
        <v>196373.310358027</v>
      </c>
      <c r="C300" s="18">
        <v>29060</v>
      </c>
      <c r="D300">
        <f t="shared" si="25"/>
        <v>0.14798345023067508</v>
      </c>
      <c r="E300" s="24">
        <v>44129</v>
      </c>
      <c r="U300" s="32">
        <f t="shared" si="26"/>
        <v>2020</v>
      </c>
      <c r="V300" s="18">
        <f t="shared" si="27"/>
        <v>1</v>
      </c>
      <c r="W300" s="33">
        <f t="shared" si="28"/>
        <v>4</v>
      </c>
      <c r="X300" s="24">
        <v>43834</v>
      </c>
    </row>
    <row r="301" spans="1:26">
      <c r="A301">
        <v>391.47189756589802</v>
      </c>
      <c r="B301">
        <f t="shared" si="24"/>
        <v>391471.89756589802</v>
      </c>
      <c r="C301" s="17">
        <v>59630</v>
      </c>
      <c r="D301">
        <f t="shared" si="25"/>
        <v>0.15232255589933438</v>
      </c>
      <c r="E301" s="24">
        <v>44130</v>
      </c>
      <c r="U301" s="32">
        <f t="shared" si="26"/>
        <v>2020</v>
      </c>
      <c r="V301" s="18">
        <f t="shared" si="27"/>
        <v>1</v>
      </c>
      <c r="W301" s="33">
        <f t="shared" si="28"/>
        <v>5</v>
      </c>
      <c r="X301" s="24">
        <v>43835</v>
      </c>
    </row>
    <row r="302" spans="1:26">
      <c r="A302">
        <v>840.64511866086298</v>
      </c>
      <c r="B302">
        <f t="shared" si="24"/>
        <v>840645.11866086302</v>
      </c>
      <c r="C302" s="18">
        <v>123180</v>
      </c>
      <c r="D302">
        <f t="shared" si="25"/>
        <v>0.14653032208909292</v>
      </c>
      <c r="E302" s="24">
        <v>44131</v>
      </c>
      <c r="U302" s="32">
        <f t="shared" si="26"/>
        <v>2020</v>
      </c>
      <c r="V302" s="18">
        <f t="shared" si="27"/>
        <v>1</v>
      </c>
      <c r="W302" s="33">
        <f t="shared" si="28"/>
        <v>6</v>
      </c>
      <c r="X302" s="24">
        <v>43836</v>
      </c>
    </row>
    <row r="303" spans="1:26">
      <c r="A303">
        <v>806.71195516301304</v>
      </c>
      <c r="B303">
        <f t="shared" si="24"/>
        <v>806711.95516301307</v>
      </c>
      <c r="C303" s="17">
        <v>118610</v>
      </c>
      <c r="D303">
        <f t="shared" si="25"/>
        <v>0.14702893547180959</v>
      </c>
      <c r="E303" s="24">
        <v>44132</v>
      </c>
      <c r="U303" s="32">
        <f t="shared" si="26"/>
        <v>2020</v>
      </c>
      <c r="V303" s="18">
        <f t="shared" si="27"/>
        <v>1</v>
      </c>
      <c r="W303" s="33">
        <f t="shared" si="28"/>
        <v>7</v>
      </c>
      <c r="X303" s="24">
        <v>43837</v>
      </c>
    </row>
    <row r="304" spans="1:26">
      <c r="A304">
        <v>267.79734165475799</v>
      </c>
      <c r="B304">
        <f t="shared" si="24"/>
        <v>267797.34165475797</v>
      </c>
      <c r="C304" s="18">
        <v>40850</v>
      </c>
      <c r="D304">
        <f t="shared" si="25"/>
        <v>0.15254072257619147</v>
      </c>
      <c r="E304" s="24">
        <v>44133</v>
      </c>
      <c r="U304" s="32">
        <f t="shared" si="26"/>
        <v>2020</v>
      </c>
      <c r="V304" s="18">
        <f t="shared" si="27"/>
        <v>1</v>
      </c>
      <c r="W304" s="33">
        <f t="shared" si="28"/>
        <v>8</v>
      </c>
      <c r="X304" s="24">
        <v>43838</v>
      </c>
    </row>
    <row r="305" spans="1:24">
      <c r="A305">
        <v>945.21126092289001</v>
      </c>
      <c r="B305">
        <f t="shared" si="24"/>
        <v>945211.26092289004</v>
      </c>
      <c r="C305" s="17">
        <v>137160</v>
      </c>
      <c r="D305">
        <f t="shared" si="25"/>
        <v>0.14511041676130587</v>
      </c>
      <c r="E305" s="24">
        <v>44134</v>
      </c>
      <c r="U305" s="32">
        <f t="shared" si="26"/>
        <v>2020</v>
      </c>
      <c r="V305" s="18">
        <f t="shared" si="27"/>
        <v>1</v>
      </c>
      <c r="W305" s="33">
        <f t="shared" si="28"/>
        <v>9</v>
      </c>
      <c r="X305" s="24">
        <v>43839</v>
      </c>
    </row>
    <row r="306" spans="1:24">
      <c r="A306">
        <v>873.99090412611997</v>
      </c>
      <c r="B306">
        <f t="shared" si="24"/>
        <v>873990.90412611992</v>
      </c>
      <c r="C306" s="18">
        <v>128980</v>
      </c>
      <c r="D306">
        <f t="shared" si="25"/>
        <v>0.14757590655816225</v>
      </c>
      <c r="E306" s="24">
        <v>44135</v>
      </c>
      <c r="U306" s="32">
        <f t="shared" si="26"/>
        <v>2020</v>
      </c>
      <c r="V306" s="18">
        <f t="shared" si="27"/>
        <v>1</v>
      </c>
      <c r="W306" s="33">
        <f t="shared" si="28"/>
        <v>10</v>
      </c>
      <c r="X306" s="24">
        <v>43840</v>
      </c>
    </row>
    <row r="307" spans="1:24">
      <c r="A307">
        <v>823.17200355225805</v>
      </c>
      <c r="B307">
        <f t="shared" si="24"/>
        <v>823172.00355225801</v>
      </c>
      <c r="C307" s="17">
        <v>121520</v>
      </c>
      <c r="D307">
        <f t="shared" si="25"/>
        <v>0.1476240682088327</v>
      </c>
      <c r="E307" s="24">
        <v>44136</v>
      </c>
      <c r="U307" s="32">
        <f t="shared" si="26"/>
        <v>2020</v>
      </c>
      <c r="V307" s="18">
        <f t="shared" si="27"/>
        <v>1</v>
      </c>
      <c r="W307" s="33">
        <f t="shared" si="28"/>
        <v>11</v>
      </c>
      <c r="X307" s="24">
        <v>43841</v>
      </c>
    </row>
    <row r="308" spans="1:24">
      <c r="A308">
        <v>811.05638257043302</v>
      </c>
      <c r="B308">
        <f t="shared" si="24"/>
        <v>811056.38257043296</v>
      </c>
      <c r="C308" s="18">
        <v>119330</v>
      </c>
      <c r="D308">
        <f t="shared" si="25"/>
        <v>0.14712910540425622</v>
      </c>
      <c r="E308" s="24">
        <v>44137</v>
      </c>
      <c r="U308" s="32">
        <f t="shared" si="26"/>
        <v>2020</v>
      </c>
      <c r="V308" s="18">
        <f t="shared" si="27"/>
        <v>1</v>
      </c>
      <c r="W308" s="33">
        <f t="shared" si="28"/>
        <v>12</v>
      </c>
      <c r="X308" s="24">
        <v>43842</v>
      </c>
    </row>
    <row r="309" spans="1:24">
      <c r="A309">
        <v>889.00645487472798</v>
      </c>
      <c r="B309">
        <f t="shared" si="24"/>
        <v>889006.45487472799</v>
      </c>
      <c r="C309" s="17">
        <v>123480</v>
      </c>
      <c r="D309">
        <f t="shared" si="25"/>
        <v>0.13889662929095364</v>
      </c>
      <c r="E309" s="24">
        <v>44138</v>
      </c>
      <c r="U309" s="32">
        <f t="shared" si="26"/>
        <v>2020</v>
      </c>
      <c r="V309" s="18">
        <f t="shared" si="27"/>
        <v>1</v>
      </c>
      <c r="W309" s="33">
        <f t="shared" si="28"/>
        <v>13</v>
      </c>
      <c r="X309" s="24">
        <v>43843</v>
      </c>
    </row>
    <row r="310" spans="1:24">
      <c r="A310">
        <v>847.78625366810797</v>
      </c>
      <c r="B310">
        <f t="shared" si="24"/>
        <v>847786.25366810802</v>
      </c>
      <c r="C310" s="18">
        <v>118310</v>
      </c>
      <c r="D310">
        <f t="shared" si="25"/>
        <v>0.13955168474141844</v>
      </c>
      <c r="E310" s="24">
        <v>44139</v>
      </c>
      <c r="U310" s="32">
        <f t="shared" si="26"/>
        <v>2020</v>
      </c>
      <c r="V310" s="18">
        <f t="shared" si="27"/>
        <v>1</v>
      </c>
      <c r="W310" s="33">
        <f t="shared" si="28"/>
        <v>14</v>
      </c>
      <c r="X310" s="24">
        <v>43844</v>
      </c>
    </row>
    <row r="311" spans="1:24">
      <c r="A311">
        <v>769.889266465839</v>
      </c>
      <c r="B311">
        <f t="shared" si="24"/>
        <v>769889.266465839</v>
      </c>
      <c r="C311" s="17">
        <v>105150</v>
      </c>
      <c r="D311">
        <f t="shared" si="25"/>
        <v>0.13657808282311681</v>
      </c>
      <c r="E311" s="24">
        <v>44140</v>
      </c>
      <c r="U311" s="32">
        <f t="shared" si="26"/>
        <v>2020</v>
      </c>
      <c r="V311" s="18">
        <f t="shared" si="27"/>
        <v>1</v>
      </c>
      <c r="W311" s="33">
        <f t="shared" si="28"/>
        <v>15</v>
      </c>
      <c r="X311" s="24">
        <v>43845</v>
      </c>
    </row>
    <row r="312" spans="1:24">
      <c r="A312">
        <v>783.299628966113</v>
      </c>
      <c r="B312">
        <f t="shared" si="24"/>
        <v>783299.62896611297</v>
      </c>
      <c r="C312" s="18">
        <v>108220</v>
      </c>
      <c r="D312">
        <f t="shared" si="25"/>
        <v>0.13815913604202895</v>
      </c>
      <c r="E312" s="24">
        <v>44141</v>
      </c>
      <c r="U312" s="32">
        <f t="shared" si="26"/>
        <v>2020</v>
      </c>
      <c r="V312" s="18">
        <f t="shared" si="27"/>
        <v>1</v>
      </c>
      <c r="W312" s="33">
        <f t="shared" si="28"/>
        <v>16</v>
      </c>
      <c r="X312" s="24">
        <v>43846</v>
      </c>
    </row>
    <row r="313" spans="1:24">
      <c r="A313">
        <v>818.29763294728605</v>
      </c>
      <c r="B313">
        <f t="shared" si="24"/>
        <v>818297.63294728601</v>
      </c>
      <c r="C313" s="17">
        <v>112030</v>
      </c>
      <c r="D313">
        <f t="shared" si="25"/>
        <v>0.13690617629736793</v>
      </c>
      <c r="E313" s="24">
        <v>44142</v>
      </c>
      <c r="U313" s="32">
        <f t="shared" si="26"/>
        <v>2020</v>
      </c>
      <c r="V313" s="18">
        <f t="shared" si="27"/>
        <v>1</v>
      </c>
      <c r="W313" s="33">
        <f t="shared" si="28"/>
        <v>17</v>
      </c>
      <c r="X313" s="24">
        <v>43847</v>
      </c>
    </row>
    <row r="314" spans="1:24">
      <c r="A314">
        <v>673.73762967147002</v>
      </c>
      <c r="B314">
        <f t="shared" si="24"/>
        <v>673737.62967147003</v>
      </c>
      <c r="C314" s="18">
        <v>95850</v>
      </c>
      <c r="D314">
        <f t="shared" si="25"/>
        <v>0.14226606289860738</v>
      </c>
      <c r="E314" s="24">
        <v>44143</v>
      </c>
      <c r="U314" s="32">
        <f t="shared" si="26"/>
        <v>2020</v>
      </c>
      <c r="V314" s="18">
        <f t="shared" si="27"/>
        <v>1</v>
      </c>
      <c r="W314" s="33">
        <f t="shared" si="28"/>
        <v>18</v>
      </c>
      <c r="X314" s="24">
        <v>43848</v>
      </c>
    </row>
    <row r="315" spans="1:24">
      <c r="A315">
        <v>548.94069168457202</v>
      </c>
      <c r="B315">
        <f t="shared" si="24"/>
        <v>548940.69168457203</v>
      </c>
      <c r="C315" s="17">
        <v>79140</v>
      </c>
      <c r="D315">
        <f t="shared" si="25"/>
        <v>0.14416857995558252</v>
      </c>
      <c r="E315" s="24">
        <v>44144</v>
      </c>
      <c r="U315" s="32">
        <f t="shared" si="26"/>
        <v>2020</v>
      </c>
      <c r="V315" s="18">
        <f t="shared" si="27"/>
        <v>1</v>
      </c>
      <c r="W315" s="33">
        <f t="shared" si="28"/>
        <v>19</v>
      </c>
      <c r="X315" s="24">
        <v>43849</v>
      </c>
    </row>
    <row r="316" spans="1:24">
      <c r="A316">
        <v>40.844038011197902</v>
      </c>
      <c r="B316">
        <f t="shared" si="24"/>
        <v>40844.038011197903</v>
      </c>
      <c r="C316" s="18">
        <v>4540</v>
      </c>
      <c r="D316">
        <f t="shared" si="25"/>
        <v>0.11115453371077812</v>
      </c>
      <c r="E316" s="24">
        <v>44145</v>
      </c>
      <c r="U316" s="32">
        <f t="shared" si="26"/>
        <v>2020</v>
      </c>
      <c r="V316" s="18">
        <f t="shared" si="27"/>
        <v>1</v>
      </c>
      <c r="W316" s="33">
        <f t="shared" si="28"/>
        <v>20</v>
      </c>
      <c r="X316" s="24">
        <v>43850</v>
      </c>
    </row>
    <row r="317" spans="1:24">
      <c r="A317">
        <v>825.62928495460005</v>
      </c>
      <c r="B317">
        <f t="shared" si="24"/>
        <v>825629.28495460004</v>
      </c>
      <c r="C317" s="17">
        <v>118950</v>
      </c>
      <c r="D317">
        <f t="shared" si="25"/>
        <v>0.14407192449156023</v>
      </c>
      <c r="E317" s="24">
        <v>44146</v>
      </c>
      <c r="U317" s="32">
        <f t="shared" si="26"/>
        <v>2020</v>
      </c>
      <c r="V317" s="18">
        <f t="shared" si="27"/>
        <v>1</v>
      </c>
      <c r="W317" s="33">
        <f t="shared" si="28"/>
        <v>21</v>
      </c>
      <c r="X317" s="24">
        <v>43851</v>
      </c>
    </row>
    <row r="318" spans="1:24">
      <c r="A318">
        <v>702.99565951056002</v>
      </c>
      <c r="B318">
        <f t="shared" si="24"/>
        <v>702995.65951055998</v>
      </c>
      <c r="C318" s="18">
        <v>101410</v>
      </c>
      <c r="D318">
        <f t="shared" si="25"/>
        <v>0.14425409122810762</v>
      </c>
      <c r="E318" s="24">
        <v>44147</v>
      </c>
      <c r="U318" s="32">
        <f t="shared" si="26"/>
        <v>2020</v>
      </c>
      <c r="V318" s="18">
        <f t="shared" si="27"/>
        <v>1</v>
      </c>
      <c r="W318" s="33">
        <f t="shared" si="28"/>
        <v>22</v>
      </c>
      <c r="X318" s="24">
        <v>43852</v>
      </c>
    </row>
    <row r="319" spans="1:24">
      <c r="A319">
        <v>815.51308183322703</v>
      </c>
      <c r="B319">
        <f t="shared" si="24"/>
        <v>815513.08183322707</v>
      </c>
      <c r="C319" s="17">
        <v>116410</v>
      </c>
      <c r="D319">
        <f t="shared" si="25"/>
        <v>0.14274449128187733</v>
      </c>
      <c r="E319" s="24">
        <v>44148</v>
      </c>
      <c r="U319" s="32">
        <f t="shared" si="26"/>
        <v>2020</v>
      </c>
      <c r="V319" s="18">
        <f t="shared" si="27"/>
        <v>1</v>
      </c>
      <c r="W319" s="33">
        <f t="shared" si="28"/>
        <v>23</v>
      </c>
      <c r="X319" s="24">
        <v>43853</v>
      </c>
    </row>
    <row r="320" spans="1:24">
      <c r="A320">
        <v>269.77881673350498</v>
      </c>
      <c r="B320">
        <f t="shared" si="24"/>
        <v>269778.81673350499</v>
      </c>
      <c r="C320" s="18">
        <v>37540</v>
      </c>
      <c r="D320">
        <f t="shared" si="25"/>
        <v>0.1391510291821135</v>
      </c>
      <c r="E320" s="24">
        <v>44149</v>
      </c>
      <c r="U320" s="32">
        <f t="shared" si="26"/>
        <v>2020</v>
      </c>
      <c r="V320" s="18">
        <f t="shared" si="27"/>
        <v>1</v>
      </c>
      <c r="W320" s="33">
        <f t="shared" si="28"/>
        <v>24</v>
      </c>
      <c r="X320" s="24">
        <v>43854</v>
      </c>
    </row>
    <row r="321" spans="1:24">
      <c r="A321">
        <v>110.03985911565501</v>
      </c>
      <c r="B321">
        <f t="shared" si="24"/>
        <v>110039.85911565501</v>
      </c>
      <c r="C321" s="17">
        <v>15040</v>
      </c>
      <c r="D321">
        <f t="shared" si="25"/>
        <v>0.13667774678076</v>
      </c>
      <c r="E321" s="24">
        <v>44150</v>
      </c>
      <c r="U321" s="32">
        <f t="shared" si="26"/>
        <v>2020</v>
      </c>
      <c r="V321" s="18">
        <f t="shared" si="27"/>
        <v>1</v>
      </c>
      <c r="W321" s="33">
        <f t="shared" si="28"/>
        <v>25</v>
      </c>
      <c r="X321" s="24">
        <v>43855</v>
      </c>
    </row>
    <row r="322" spans="1:24">
      <c r="A322">
        <v>409.75186267467899</v>
      </c>
      <c r="B322">
        <f t="shared" si="24"/>
        <v>409751.86267467897</v>
      </c>
      <c r="C322" s="18">
        <v>57040</v>
      </c>
      <c r="D322">
        <f t="shared" si="25"/>
        <v>0.13920620062021952</v>
      </c>
      <c r="E322" s="24">
        <v>44151</v>
      </c>
      <c r="U322" s="32">
        <f t="shared" si="26"/>
        <v>2020</v>
      </c>
      <c r="V322" s="18">
        <f t="shared" si="27"/>
        <v>1</v>
      </c>
      <c r="W322" s="33">
        <f t="shared" si="28"/>
        <v>26</v>
      </c>
      <c r="X322" s="24">
        <v>43856</v>
      </c>
    </row>
    <row r="323" spans="1:24">
      <c r="A323">
        <v>780.95006897423104</v>
      </c>
      <c r="B323">
        <f t="shared" ref="B323:B365" si="30">A323*1000</f>
        <v>780950.06897423102</v>
      </c>
      <c r="C323" s="17">
        <v>113690</v>
      </c>
      <c r="D323">
        <f t="shared" ref="D323:D365" si="31">C323/B323</f>
        <v>0.1455790895176314</v>
      </c>
      <c r="E323" s="24">
        <v>44152</v>
      </c>
      <c r="U323" s="32">
        <f t="shared" ref="U323:U386" si="32">YEAR(X323)</f>
        <v>2020</v>
      </c>
      <c r="V323" s="18">
        <f t="shared" ref="V323:V386" si="33">MONTH(X323)</f>
        <v>1</v>
      </c>
      <c r="W323" s="33">
        <f t="shared" ref="W323:W386" si="34">DAY(X323)</f>
        <v>27</v>
      </c>
      <c r="X323" s="24">
        <v>43857</v>
      </c>
    </row>
    <row r="324" spans="1:24">
      <c r="A324">
        <v>668.296031208626</v>
      </c>
      <c r="B324">
        <f t="shared" si="30"/>
        <v>668296.03120862599</v>
      </c>
      <c r="C324" s="18">
        <v>98040</v>
      </c>
      <c r="D324">
        <f t="shared" si="31"/>
        <v>0.14670145477699875</v>
      </c>
      <c r="E324" s="24">
        <v>44153</v>
      </c>
      <c r="U324" s="32">
        <f t="shared" si="32"/>
        <v>2020</v>
      </c>
      <c r="V324" s="18">
        <f t="shared" si="33"/>
        <v>1</v>
      </c>
      <c r="W324" s="33">
        <f t="shared" si="34"/>
        <v>28</v>
      </c>
      <c r="X324" s="24">
        <v>43858</v>
      </c>
    </row>
    <row r="325" spans="1:24">
      <c r="A325">
        <v>472.02492820817503</v>
      </c>
      <c r="B325">
        <f t="shared" si="30"/>
        <v>472024.928208175</v>
      </c>
      <c r="C325" s="17">
        <v>69010</v>
      </c>
      <c r="D325">
        <f t="shared" si="31"/>
        <v>0.14619990571676933</v>
      </c>
      <c r="E325" s="24">
        <v>44154</v>
      </c>
      <c r="U325" s="32">
        <f t="shared" si="32"/>
        <v>2020</v>
      </c>
      <c r="V325" s="18">
        <f t="shared" si="33"/>
        <v>1</v>
      </c>
      <c r="W325" s="33">
        <f t="shared" si="34"/>
        <v>29</v>
      </c>
      <c r="X325" s="24">
        <v>43859</v>
      </c>
    </row>
    <row r="326" spans="1:24">
      <c r="A326">
        <v>611.65271977927398</v>
      </c>
      <c r="B326">
        <f t="shared" si="30"/>
        <v>611652.71977927396</v>
      </c>
      <c r="C326" s="18">
        <v>86310</v>
      </c>
      <c r="D326">
        <f t="shared" si="31"/>
        <v>0.14110948453093863</v>
      </c>
      <c r="E326" s="24">
        <v>44155</v>
      </c>
      <c r="U326" s="32">
        <f t="shared" si="32"/>
        <v>2020</v>
      </c>
      <c r="V326" s="18">
        <f t="shared" si="33"/>
        <v>1</v>
      </c>
      <c r="W326" s="33">
        <f t="shared" si="34"/>
        <v>30</v>
      </c>
      <c r="X326" s="24">
        <v>43860</v>
      </c>
    </row>
    <row r="327" spans="1:24">
      <c r="A327">
        <v>699.52764346663298</v>
      </c>
      <c r="B327">
        <f t="shared" si="30"/>
        <v>699527.64346663293</v>
      </c>
      <c r="C327" s="17">
        <v>99600</v>
      </c>
      <c r="D327">
        <f t="shared" si="31"/>
        <v>0.14238179281438343</v>
      </c>
      <c r="E327" s="24">
        <v>44156</v>
      </c>
      <c r="U327" s="32">
        <f t="shared" si="32"/>
        <v>2020</v>
      </c>
      <c r="V327" s="18">
        <f t="shared" si="33"/>
        <v>1</v>
      </c>
      <c r="W327" s="33">
        <f t="shared" si="34"/>
        <v>31</v>
      </c>
      <c r="X327" s="24">
        <v>43861</v>
      </c>
    </row>
    <row r="328" spans="1:24">
      <c r="A328">
        <v>303.78901233525397</v>
      </c>
      <c r="B328">
        <f t="shared" si="30"/>
        <v>303789.012335254</v>
      </c>
      <c r="C328" s="18">
        <v>44960</v>
      </c>
      <c r="D328">
        <f t="shared" si="31"/>
        <v>0.14799745275310769</v>
      </c>
      <c r="E328" s="24">
        <v>44157</v>
      </c>
      <c r="U328" s="32">
        <f t="shared" si="32"/>
        <v>2020</v>
      </c>
      <c r="V328" s="18">
        <f t="shared" si="33"/>
        <v>2</v>
      </c>
      <c r="W328" s="33">
        <f t="shared" si="34"/>
        <v>1</v>
      </c>
      <c r="X328" s="24">
        <v>43862</v>
      </c>
    </row>
    <row r="329" spans="1:24">
      <c r="A329">
        <v>661.08882866245801</v>
      </c>
      <c r="B329">
        <f t="shared" si="30"/>
        <v>661088.82866245799</v>
      </c>
      <c r="C329" s="17">
        <v>92100</v>
      </c>
      <c r="D329">
        <f t="shared" si="31"/>
        <v>0.13931561993921526</v>
      </c>
      <c r="E329" s="24">
        <v>44158</v>
      </c>
      <c r="U329" s="32">
        <f t="shared" si="32"/>
        <v>2020</v>
      </c>
      <c r="V329" s="18">
        <f t="shared" si="33"/>
        <v>2</v>
      </c>
      <c r="W329" s="33">
        <f t="shared" si="34"/>
        <v>2</v>
      </c>
      <c r="X329" s="24">
        <v>43863</v>
      </c>
    </row>
    <row r="330" spans="1:24">
      <c r="A330">
        <v>32.968010599436397</v>
      </c>
      <c r="B330">
        <f t="shared" si="30"/>
        <v>32968.010599436398</v>
      </c>
      <c r="C330" s="18">
        <v>0</v>
      </c>
      <c r="D330">
        <f t="shared" si="31"/>
        <v>0</v>
      </c>
      <c r="E330" s="24">
        <v>44159</v>
      </c>
      <c r="U330" s="32">
        <f t="shared" si="32"/>
        <v>2020</v>
      </c>
      <c r="V330" s="18">
        <f t="shared" si="33"/>
        <v>2</v>
      </c>
      <c r="W330" s="33">
        <f t="shared" si="34"/>
        <v>3</v>
      </c>
      <c r="X330" s="24">
        <v>43864</v>
      </c>
    </row>
    <row r="331" spans="1:24">
      <c r="A331">
        <v>55.356248303740003</v>
      </c>
      <c r="B331">
        <f t="shared" si="30"/>
        <v>55356.248303740002</v>
      </c>
      <c r="C331" s="17">
        <v>7820</v>
      </c>
      <c r="D331">
        <f t="shared" si="31"/>
        <v>0.14126679895450325</v>
      </c>
      <c r="E331" s="24">
        <v>44160</v>
      </c>
      <c r="U331" s="32">
        <f t="shared" si="32"/>
        <v>2020</v>
      </c>
      <c r="V331" s="18">
        <f t="shared" si="33"/>
        <v>2</v>
      </c>
      <c r="W331" s="33">
        <f t="shared" si="34"/>
        <v>4</v>
      </c>
      <c r="X331" s="24">
        <v>43865</v>
      </c>
    </row>
    <row r="332" spans="1:24">
      <c r="A332">
        <v>288.693461053833</v>
      </c>
      <c r="B332">
        <f t="shared" si="30"/>
        <v>288693.46105383302</v>
      </c>
      <c r="C332" s="18">
        <v>49290</v>
      </c>
      <c r="D332">
        <f t="shared" si="31"/>
        <v>0.17073472956427244</v>
      </c>
      <c r="E332" s="24">
        <v>44161</v>
      </c>
      <c r="U332" s="32">
        <f t="shared" si="32"/>
        <v>2020</v>
      </c>
      <c r="V332" s="18">
        <f t="shared" si="33"/>
        <v>2</v>
      </c>
      <c r="W332" s="33">
        <f t="shared" si="34"/>
        <v>5</v>
      </c>
      <c r="X332" s="24">
        <v>43866</v>
      </c>
    </row>
    <row r="333" spans="1:24">
      <c r="A333">
        <v>599.14296846234299</v>
      </c>
      <c r="B333">
        <f t="shared" si="30"/>
        <v>599142.96846234298</v>
      </c>
      <c r="C333" s="17">
        <v>82300</v>
      </c>
      <c r="D333">
        <f t="shared" si="31"/>
        <v>0.13736287385833298</v>
      </c>
      <c r="E333" s="24">
        <v>44162</v>
      </c>
      <c r="U333" s="32">
        <f t="shared" si="32"/>
        <v>2020</v>
      </c>
      <c r="V333" s="18">
        <f t="shared" si="33"/>
        <v>2</v>
      </c>
      <c r="W333" s="33">
        <f t="shared" si="34"/>
        <v>6</v>
      </c>
      <c r="X333" s="24">
        <v>43867</v>
      </c>
    </row>
    <row r="334" spans="1:24">
      <c r="A334">
        <v>713.78859372184502</v>
      </c>
      <c r="B334">
        <f t="shared" si="30"/>
        <v>713788.59372184507</v>
      </c>
      <c r="C334" s="18">
        <v>96330</v>
      </c>
      <c r="D334">
        <f t="shared" si="31"/>
        <v>0.13495592511182472</v>
      </c>
      <c r="E334" s="24">
        <v>44163</v>
      </c>
      <c r="U334" s="32">
        <f t="shared" si="32"/>
        <v>2020</v>
      </c>
      <c r="V334" s="18">
        <f t="shared" si="33"/>
        <v>2</v>
      </c>
      <c r="W334" s="33">
        <f t="shared" si="34"/>
        <v>7</v>
      </c>
      <c r="X334" s="24">
        <v>43868</v>
      </c>
    </row>
    <row r="335" spans="1:24">
      <c r="A335">
        <v>480.57335736864098</v>
      </c>
      <c r="B335">
        <f t="shared" si="30"/>
        <v>480573.35736864101</v>
      </c>
      <c r="C335" s="17">
        <v>69900</v>
      </c>
      <c r="D335">
        <f t="shared" si="31"/>
        <v>0.14545125926816768</v>
      </c>
      <c r="E335" s="24">
        <v>44164</v>
      </c>
      <c r="U335" s="32">
        <f t="shared" si="32"/>
        <v>2020</v>
      </c>
      <c r="V335" s="18">
        <f t="shared" si="33"/>
        <v>2</v>
      </c>
      <c r="W335" s="33">
        <f t="shared" si="34"/>
        <v>8</v>
      </c>
      <c r="X335" s="24">
        <v>43869</v>
      </c>
    </row>
    <row r="336" spans="1:24">
      <c r="A336">
        <v>189.47749419867699</v>
      </c>
      <c r="B336">
        <f t="shared" si="30"/>
        <v>189477.49419867698</v>
      </c>
      <c r="C336" s="18">
        <v>24060</v>
      </c>
      <c r="D336">
        <f t="shared" si="31"/>
        <v>0.12698077996942392</v>
      </c>
      <c r="E336" s="24">
        <v>44165</v>
      </c>
      <c r="U336" s="32">
        <f t="shared" si="32"/>
        <v>2020</v>
      </c>
      <c r="V336" s="18">
        <f t="shared" si="33"/>
        <v>2</v>
      </c>
      <c r="W336" s="33">
        <f t="shared" si="34"/>
        <v>9</v>
      </c>
      <c r="X336" s="24">
        <v>43870</v>
      </c>
    </row>
    <row r="337" spans="1:24">
      <c r="A337">
        <v>734.82373642638095</v>
      </c>
      <c r="B337">
        <f t="shared" si="30"/>
        <v>734823.73642638093</v>
      </c>
      <c r="C337" s="17">
        <v>98810</v>
      </c>
      <c r="D337">
        <f t="shared" si="31"/>
        <v>0.13446762141971089</v>
      </c>
      <c r="E337" s="24">
        <v>44166</v>
      </c>
      <c r="U337" s="32">
        <f t="shared" si="32"/>
        <v>2020</v>
      </c>
      <c r="V337" s="18">
        <f t="shared" si="33"/>
        <v>2</v>
      </c>
      <c r="W337" s="33">
        <f t="shared" si="34"/>
        <v>10</v>
      </c>
      <c r="X337" s="24">
        <v>43871</v>
      </c>
    </row>
    <row r="338" spans="1:24">
      <c r="A338">
        <v>729.021770044503</v>
      </c>
      <c r="B338">
        <f t="shared" si="30"/>
        <v>729021.77004450304</v>
      </c>
      <c r="C338" s="18">
        <v>95230</v>
      </c>
      <c r="D338">
        <f t="shared" si="31"/>
        <v>0.13062710046942316</v>
      </c>
      <c r="E338" s="24">
        <v>44167</v>
      </c>
      <c r="U338" s="32">
        <f t="shared" si="32"/>
        <v>2020</v>
      </c>
      <c r="V338" s="18">
        <f t="shared" si="33"/>
        <v>2</v>
      </c>
      <c r="W338" s="33">
        <f t="shared" si="34"/>
        <v>11</v>
      </c>
      <c r="X338" s="24">
        <v>43872</v>
      </c>
    </row>
    <row r="339" spans="1:24">
      <c r="A339">
        <v>397.11870248610199</v>
      </c>
      <c r="B339">
        <f t="shared" si="30"/>
        <v>397118.702486102</v>
      </c>
      <c r="C339" s="17">
        <v>53410</v>
      </c>
      <c r="D339">
        <f t="shared" si="31"/>
        <v>0.13449379156820043</v>
      </c>
      <c r="E339" s="24">
        <v>44168</v>
      </c>
      <c r="U339" s="32">
        <f t="shared" si="32"/>
        <v>2020</v>
      </c>
      <c r="V339" s="18">
        <f t="shared" si="33"/>
        <v>2</v>
      </c>
      <c r="W339" s="33">
        <f t="shared" si="34"/>
        <v>12</v>
      </c>
      <c r="X339" s="24">
        <v>43873</v>
      </c>
    </row>
    <row r="340" spans="1:24">
      <c r="A340">
        <v>691.810138133338</v>
      </c>
      <c r="B340">
        <f t="shared" si="30"/>
        <v>691810.13813333795</v>
      </c>
      <c r="C340" s="18">
        <v>90460</v>
      </c>
      <c r="D340">
        <f t="shared" si="31"/>
        <v>0.13075841912938971</v>
      </c>
      <c r="E340" s="24">
        <v>44169</v>
      </c>
      <c r="U340" s="32">
        <f t="shared" si="32"/>
        <v>2020</v>
      </c>
      <c r="V340" s="18">
        <f t="shared" si="33"/>
        <v>2</v>
      </c>
      <c r="W340" s="33">
        <f t="shared" si="34"/>
        <v>13</v>
      </c>
      <c r="X340" s="24">
        <v>43874</v>
      </c>
    </row>
    <row r="341" spans="1:24">
      <c r="A341">
        <v>517.76632575072199</v>
      </c>
      <c r="B341">
        <f t="shared" si="30"/>
        <v>517766.32575072197</v>
      </c>
      <c r="C341" s="17">
        <v>72210</v>
      </c>
      <c r="D341">
        <f t="shared" si="31"/>
        <v>0.13946445801646326</v>
      </c>
      <c r="E341" s="24">
        <v>44170</v>
      </c>
      <c r="U341" s="32">
        <f t="shared" si="32"/>
        <v>2020</v>
      </c>
      <c r="V341" s="18">
        <f t="shared" si="33"/>
        <v>2</v>
      </c>
      <c r="W341" s="33">
        <f t="shared" si="34"/>
        <v>14</v>
      </c>
      <c r="X341" s="24">
        <v>43875</v>
      </c>
    </row>
    <row r="342" spans="1:24">
      <c r="A342">
        <v>355.44743516227402</v>
      </c>
      <c r="B342">
        <f t="shared" si="30"/>
        <v>355447.43516227399</v>
      </c>
      <c r="C342" s="18">
        <v>49060</v>
      </c>
      <c r="D342">
        <f t="shared" si="31"/>
        <v>0.13802322128897179</v>
      </c>
      <c r="E342" s="24">
        <v>44171</v>
      </c>
      <c r="U342" s="32">
        <f t="shared" si="32"/>
        <v>2020</v>
      </c>
      <c r="V342" s="18">
        <f t="shared" si="33"/>
        <v>2</v>
      </c>
      <c r="W342" s="33">
        <f t="shared" si="34"/>
        <v>15</v>
      </c>
      <c r="X342" s="24">
        <v>43876</v>
      </c>
    </row>
    <row r="343" spans="1:24">
      <c r="A343">
        <v>108.503097270099</v>
      </c>
      <c r="B343">
        <f t="shared" si="30"/>
        <v>108503.09727009901</v>
      </c>
      <c r="C343" s="17">
        <v>14730</v>
      </c>
      <c r="D343">
        <f t="shared" si="31"/>
        <v>0.13575649332232706</v>
      </c>
      <c r="E343" s="24">
        <v>44172</v>
      </c>
      <c r="U343" s="32">
        <f t="shared" si="32"/>
        <v>2020</v>
      </c>
      <c r="V343" s="18">
        <f t="shared" si="33"/>
        <v>2</v>
      </c>
      <c r="W343" s="33">
        <f t="shared" si="34"/>
        <v>16</v>
      </c>
      <c r="X343" s="24">
        <v>43877</v>
      </c>
    </row>
    <row r="344" spans="1:24">
      <c r="A344">
        <v>112.770275023192</v>
      </c>
      <c r="B344">
        <f t="shared" si="30"/>
        <v>112770.27502319199</v>
      </c>
      <c r="C344" s="18">
        <v>15500</v>
      </c>
      <c r="D344">
        <f t="shared" si="31"/>
        <v>0.13744756760424959</v>
      </c>
      <c r="E344" s="24">
        <v>44173</v>
      </c>
      <c r="U344" s="32">
        <f t="shared" si="32"/>
        <v>2020</v>
      </c>
      <c r="V344" s="18">
        <f t="shared" si="33"/>
        <v>2</v>
      </c>
      <c r="W344" s="33">
        <f t="shared" si="34"/>
        <v>17</v>
      </c>
      <c r="X344" s="24">
        <v>43878</v>
      </c>
    </row>
    <row r="345" spans="1:24">
      <c r="A345">
        <v>673.56262886300306</v>
      </c>
      <c r="B345">
        <f t="shared" si="30"/>
        <v>673562.6288630031</v>
      </c>
      <c r="C345" s="17">
        <v>85250</v>
      </c>
      <c r="D345">
        <f t="shared" si="31"/>
        <v>0.12656581043384924</v>
      </c>
      <c r="E345" s="24">
        <v>44174</v>
      </c>
      <c r="U345" s="32">
        <f t="shared" si="32"/>
        <v>2020</v>
      </c>
      <c r="V345" s="18">
        <f t="shared" si="33"/>
        <v>2</v>
      </c>
      <c r="W345" s="33">
        <f t="shared" si="34"/>
        <v>18</v>
      </c>
      <c r="X345" s="24">
        <v>43879</v>
      </c>
    </row>
    <row r="346" spans="1:24">
      <c r="A346">
        <v>610.75302948173305</v>
      </c>
      <c r="B346">
        <f t="shared" si="30"/>
        <v>610753.0294817331</v>
      </c>
      <c r="C346" s="18">
        <v>82170</v>
      </c>
      <c r="D346">
        <f t="shared" si="31"/>
        <v>0.13453883326575886</v>
      </c>
      <c r="E346" s="24">
        <v>44175</v>
      </c>
      <c r="U346" s="32">
        <f t="shared" si="32"/>
        <v>2020</v>
      </c>
      <c r="V346" s="18">
        <f t="shared" si="33"/>
        <v>2</v>
      </c>
      <c r="W346" s="33">
        <f t="shared" si="34"/>
        <v>19</v>
      </c>
      <c r="X346" s="24">
        <v>43880</v>
      </c>
    </row>
    <row r="347" spans="1:24">
      <c r="A347">
        <v>43.550922962217001</v>
      </c>
      <c r="B347">
        <f t="shared" si="30"/>
        <v>43550.922962217002</v>
      </c>
      <c r="C347" s="17">
        <v>5840</v>
      </c>
      <c r="D347">
        <f t="shared" si="31"/>
        <v>0.13409589516774523</v>
      </c>
      <c r="E347" s="24">
        <v>44176</v>
      </c>
      <c r="U347" s="32">
        <f t="shared" si="32"/>
        <v>2020</v>
      </c>
      <c r="V347" s="18">
        <f t="shared" si="33"/>
        <v>2</v>
      </c>
      <c r="W347" s="33">
        <f t="shared" si="34"/>
        <v>20</v>
      </c>
      <c r="X347" s="24">
        <v>43881</v>
      </c>
    </row>
    <row r="348" spans="1:24">
      <c r="A348">
        <v>208.837777551594</v>
      </c>
      <c r="B348">
        <f t="shared" si="30"/>
        <v>208837.77755159402</v>
      </c>
      <c r="C348" s="18">
        <v>0</v>
      </c>
      <c r="D348">
        <f t="shared" si="31"/>
        <v>0</v>
      </c>
      <c r="E348" s="24">
        <v>44177</v>
      </c>
      <c r="U348" s="32">
        <f t="shared" si="32"/>
        <v>2020</v>
      </c>
      <c r="V348" s="18">
        <f t="shared" si="33"/>
        <v>2</v>
      </c>
      <c r="W348" s="33">
        <f t="shared" si="34"/>
        <v>21</v>
      </c>
      <c r="X348" s="24">
        <v>43882</v>
      </c>
    </row>
    <row r="349" spans="1:24">
      <c r="A349">
        <v>273.26091887096698</v>
      </c>
      <c r="B349">
        <f t="shared" si="30"/>
        <v>273260.918870967</v>
      </c>
      <c r="C349" s="17">
        <v>0</v>
      </c>
      <c r="D349">
        <f t="shared" si="31"/>
        <v>0</v>
      </c>
      <c r="E349" s="24">
        <v>44178</v>
      </c>
      <c r="U349" s="32">
        <f t="shared" si="32"/>
        <v>2020</v>
      </c>
      <c r="V349" s="18">
        <f t="shared" si="33"/>
        <v>2</v>
      </c>
      <c r="W349" s="33">
        <f t="shared" si="34"/>
        <v>22</v>
      </c>
      <c r="X349" s="24">
        <v>43883</v>
      </c>
    </row>
    <row r="350" spans="1:24">
      <c r="A350">
        <v>567.63274611119004</v>
      </c>
      <c r="B350">
        <f t="shared" si="30"/>
        <v>567632.74611119006</v>
      </c>
      <c r="C350" s="18">
        <v>50</v>
      </c>
      <c r="D350">
        <f t="shared" si="31"/>
        <v>8.8085122541901073E-5</v>
      </c>
      <c r="E350" s="24">
        <v>44179</v>
      </c>
      <c r="U350" s="32">
        <f t="shared" si="32"/>
        <v>2020</v>
      </c>
      <c r="V350" s="18">
        <f t="shared" si="33"/>
        <v>2</v>
      </c>
      <c r="W350" s="33">
        <f t="shared" si="34"/>
        <v>23</v>
      </c>
      <c r="X350" s="24">
        <v>43884</v>
      </c>
    </row>
    <row r="351" spans="1:24">
      <c r="A351">
        <v>314.37371173542999</v>
      </c>
      <c r="B351">
        <f t="shared" si="30"/>
        <v>314373.71173543</v>
      </c>
      <c r="C351" s="17">
        <v>0</v>
      </c>
      <c r="D351">
        <f t="shared" si="31"/>
        <v>0</v>
      </c>
      <c r="E351" s="24">
        <v>44180</v>
      </c>
      <c r="U351" s="32">
        <f t="shared" si="32"/>
        <v>2020</v>
      </c>
      <c r="V351" s="18">
        <f t="shared" si="33"/>
        <v>2</v>
      </c>
      <c r="W351" s="33">
        <f t="shared" si="34"/>
        <v>24</v>
      </c>
      <c r="X351" s="24">
        <v>43885</v>
      </c>
    </row>
    <row r="352" spans="1:24">
      <c r="A352">
        <v>340.10217630792698</v>
      </c>
      <c r="B352">
        <f t="shared" si="30"/>
        <v>340102.176307927</v>
      </c>
      <c r="C352" s="18">
        <v>100</v>
      </c>
      <c r="D352">
        <f t="shared" si="31"/>
        <v>2.9402928580339469E-4</v>
      </c>
      <c r="E352" s="24">
        <v>44181</v>
      </c>
      <c r="U352" s="32">
        <f t="shared" si="32"/>
        <v>2020</v>
      </c>
      <c r="V352" s="18">
        <f t="shared" si="33"/>
        <v>2</v>
      </c>
      <c r="W352" s="33">
        <f t="shared" si="34"/>
        <v>25</v>
      </c>
      <c r="X352" s="24">
        <v>43886</v>
      </c>
    </row>
    <row r="353" spans="1:24">
      <c r="A353">
        <v>259.62184109511298</v>
      </c>
      <c r="B353">
        <f t="shared" si="30"/>
        <v>259621.84109511299</v>
      </c>
      <c r="C353" s="17">
        <v>10</v>
      </c>
      <c r="D353">
        <f t="shared" si="31"/>
        <v>3.8517560609765801E-5</v>
      </c>
      <c r="E353" s="24">
        <v>44182</v>
      </c>
      <c r="U353" s="32">
        <f t="shared" si="32"/>
        <v>2020</v>
      </c>
      <c r="V353" s="18">
        <f t="shared" si="33"/>
        <v>2</v>
      </c>
      <c r="W353" s="33">
        <f t="shared" si="34"/>
        <v>26</v>
      </c>
      <c r="X353" s="24">
        <v>43887</v>
      </c>
    </row>
    <row r="354" spans="1:24">
      <c r="A354">
        <v>324.46240694956498</v>
      </c>
      <c r="B354">
        <f t="shared" si="30"/>
        <v>324462.40694956499</v>
      </c>
      <c r="C354" s="18">
        <v>80</v>
      </c>
      <c r="D354">
        <f t="shared" si="31"/>
        <v>2.4656169185244113E-4</v>
      </c>
      <c r="E354" s="24">
        <v>44183</v>
      </c>
      <c r="U354" s="32">
        <f t="shared" si="32"/>
        <v>2020</v>
      </c>
      <c r="V354" s="18">
        <f t="shared" si="33"/>
        <v>2</v>
      </c>
      <c r="W354" s="33">
        <f t="shared" si="34"/>
        <v>27</v>
      </c>
      <c r="X354" s="24">
        <v>43888</v>
      </c>
    </row>
    <row r="355" spans="1:24">
      <c r="A355">
        <v>90.392075244394505</v>
      </c>
      <c r="B355">
        <f t="shared" si="30"/>
        <v>90392.075244394509</v>
      </c>
      <c r="C355" s="17">
        <v>0</v>
      </c>
      <c r="D355">
        <f t="shared" si="31"/>
        <v>0</v>
      </c>
      <c r="E355" s="24">
        <v>44184</v>
      </c>
      <c r="U355" s="32">
        <f t="shared" si="32"/>
        <v>2020</v>
      </c>
      <c r="V355" s="18">
        <f t="shared" si="33"/>
        <v>2</v>
      </c>
      <c r="W355" s="33">
        <f t="shared" si="34"/>
        <v>28</v>
      </c>
      <c r="X355" s="24">
        <v>43889</v>
      </c>
    </row>
    <row r="356" spans="1:24">
      <c r="A356">
        <v>212.38225781122901</v>
      </c>
      <c r="B356">
        <f t="shared" si="30"/>
        <v>212382.25781122901</v>
      </c>
      <c r="C356" s="18">
        <v>210</v>
      </c>
      <c r="D356">
        <f t="shared" si="31"/>
        <v>9.8878315996929261E-4</v>
      </c>
      <c r="E356" s="24">
        <v>44185</v>
      </c>
      <c r="U356" s="32">
        <f t="shared" si="32"/>
        <v>2020</v>
      </c>
      <c r="V356" s="18">
        <f t="shared" si="33"/>
        <v>2</v>
      </c>
      <c r="W356" s="33">
        <f t="shared" si="34"/>
        <v>29</v>
      </c>
      <c r="X356" s="24">
        <v>43890</v>
      </c>
    </row>
    <row r="357" spans="1:24">
      <c r="A357">
        <v>354.00426119890102</v>
      </c>
      <c r="B357">
        <f t="shared" si="30"/>
        <v>354004.26119890105</v>
      </c>
      <c r="C357" s="17">
        <v>970</v>
      </c>
      <c r="D357">
        <f t="shared" si="31"/>
        <v>2.740080011226179E-3</v>
      </c>
      <c r="E357" s="24">
        <v>44186</v>
      </c>
      <c r="U357" s="32">
        <f t="shared" si="32"/>
        <v>2020</v>
      </c>
      <c r="V357" s="18">
        <f t="shared" si="33"/>
        <v>3</v>
      </c>
      <c r="W357" s="33">
        <f t="shared" si="34"/>
        <v>1</v>
      </c>
      <c r="X357" s="24">
        <v>43891</v>
      </c>
    </row>
    <row r="358" spans="1:24">
      <c r="A358">
        <v>215.33023915601899</v>
      </c>
      <c r="B358">
        <f t="shared" si="30"/>
        <v>215330.239156019</v>
      </c>
      <c r="C358" s="18">
        <v>6200</v>
      </c>
      <c r="D358">
        <f t="shared" si="31"/>
        <v>2.8792983392860804E-2</v>
      </c>
      <c r="E358" s="24">
        <v>44187</v>
      </c>
      <c r="U358" s="32">
        <f t="shared" si="32"/>
        <v>2020</v>
      </c>
      <c r="V358" s="18">
        <f t="shared" si="33"/>
        <v>3</v>
      </c>
      <c r="W358" s="33">
        <f t="shared" si="34"/>
        <v>2</v>
      </c>
      <c r="X358" s="24">
        <v>43892</v>
      </c>
    </row>
    <row r="359" spans="1:24">
      <c r="A359">
        <v>271.636416132129</v>
      </c>
      <c r="B359">
        <f t="shared" si="30"/>
        <v>271636.41613212897</v>
      </c>
      <c r="C359" s="17">
        <v>27360</v>
      </c>
      <c r="D359">
        <f t="shared" si="31"/>
        <v>0.10072287210081431</v>
      </c>
      <c r="E359" s="24">
        <v>44188</v>
      </c>
      <c r="U359" s="32">
        <f t="shared" si="32"/>
        <v>2020</v>
      </c>
      <c r="V359" s="18">
        <f t="shared" si="33"/>
        <v>3</v>
      </c>
      <c r="W359" s="33">
        <f t="shared" si="34"/>
        <v>3</v>
      </c>
      <c r="X359" s="24">
        <v>43893</v>
      </c>
    </row>
    <row r="360" spans="1:24">
      <c r="A360">
        <v>219.97349814404299</v>
      </c>
      <c r="B360">
        <f t="shared" si="30"/>
        <v>219973.498144043</v>
      </c>
      <c r="C360" s="18">
        <v>31950</v>
      </c>
      <c r="D360">
        <f t="shared" si="31"/>
        <v>0.14524476934525316</v>
      </c>
      <c r="E360" s="24">
        <v>44189</v>
      </c>
      <c r="U360" s="32">
        <f t="shared" si="32"/>
        <v>2020</v>
      </c>
      <c r="V360" s="18">
        <f t="shared" si="33"/>
        <v>3</v>
      </c>
      <c r="W360" s="33">
        <f t="shared" si="34"/>
        <v>4</v>
      </c>
      <c r="X360" s="24">
        <v>43894</v>
      </c>
    </row>
    <row r="361" spans="1:24">
      <c r="A361">
        <v>666.52541820292902</v>
      </c>
      <c r="B361">
        <f t="shared" si="30"/>
        <v>666525.41820292897</v>
      </c>
      <c r="C361" s="17">
        <v>89610</v>
      </c>
      <c r="D361">
        <f t="shared" si="31"/>
        <v>0.13444348490355326</v>
      </c>
      <c r="E361" s="24">
        <v>44190</v>
      </c>
      <c r="U361" s="32">
        <f t="shared" si="32"/>
        <v>2020</v>
      </c>
      <c r="V361" s="18">
        <f t="shared" si="33"/>
        <v>3</v>
      </c>
      <c r="W361" s="33">
        <f t="shared" si="34"/>
        <v>5</v>
      </c>
      <c r="X361" s="24">
        <v>43895</v>
      </c>
    </row>
    <row r="362" spans="1:24">
      <c r="A362">
        <v>492.52010057576001</v>
      </c>
      <c r="B362">
        <f t="shared" si="30"/>
        <v>492520.10057576001</v>
      </c>
      <c r="C362" s="18">
        <v>69500</v>
      </c>
      <c r="D362">
        <f t="shared" si="31"/>
        <v>0.14111099205647432</v>
      </c>
      <c r="E362" s="24">
        <v>44191</v>
      </c>
      <c r="U362" s="32">
        <f t="shared" si="32"/>
        <v>2020</v>
      </c>
      <c r="V362" s="18">
        <f t="shared" si="33"/>
        <v>3</v>
      </c>
      <c r="W362" s="33">
        <f t="shared" si="34"/>
        <v>6</v>
      </c>
      <c r="X362" s="24">
        <v>43896</v>
      </c>
    </row>
    <row r="363" spans="1:24">
      <c r="A363">
        <v>147.17654641091301</v>
      </c>
      <c r="B363">
        <f t="shared" si="30"/>
        <v>147176.546410913</v>
      </c>
      <c r="C363" s="17">
        <v>21860</v>
      </c>
      <c r="D363">
        <f t="shared" si="31"/>
        <v>0.14852910013914489</v>
      </c>
      <c r="E363" s="24">
        <v>44192</v>
      </c>
      <c r="U363" s="32">
        <f t="shared" si="32"/>
        <v>2020</v>
      </c>
      <c r="V363" s="18">
        <f t="shared" si="33"/>
        <v>3</v>
      </c>
      <c r="W363" s="33">
        <f t="shared" si="34"/>
        <v>7</v>
      </c>
      <c r="X363" s="24">
        <v>43897</v>
      </c>
    </row>
    <row r="364" spans="1:24">
      <c r="A364">
        <v>660.69525427735402</v>
      </c>
      <c r="B364">
        <f t="shared" si="30"/>
        <v>660695.25427735399</v>
      </c>
      <c r="C364" s="18">
        <v>26510</v>
      </c>
      <c r="D364">
        <f t="shared" si="31"/>
        <v>4.012439899995307E-2</v>
      </c>
      <c r="E364" s="24">
        <v>44193</v>
      </c>
      <c r="U364" s="32">
        <f t="shared" si="32"/>
        <v>2020</v>
      </c>
      <c r="V364" s="18">
        <f t="shared" si="33"/>
        <v>3</v>
      </c>
      <c r="W364" s="33">
        <f t="shared" si="34"/>
        <v>8</v>
      </c>
      <c r="X364" s="24">
        <v>43898</v>
      </c>
    </row>
    <row r="365" spans="1:24">
      <c r="A365">
        <v>170.304251893589</v>
      </c>
      <c r="B365">
        <f t="shared" si="30"/>
        <v>170304.25189358901</v>
      </c>
      <c r="C365" s="17">
        <v>17910</v>
      </c>
      <c r="D365">
        <f t="shared" si="31"/>
        <v>0.10516472607619147</v>
      </c>
      <c r="E365" s="24">
        <v>44194</v>
      </c>
      <c r="U365" s="32">
        <f t="shared" si="32"/>
        <v>2020</v>
      </c>
      <c r="V365" s="18">
        <f t="shared" si="33"/>
        <v>3</v>
      </c>
      <c r="W365" s="33">
        <f t="shared" si="34"/>
        <v>9</v>
      </c>
      <c r="X365" s="24">
        <v>43899</v>
      </c>
    </row>
    <row r="366" spans="1:24">
      <c r="C366" s="18"/>
      <c r="U366" s="32">
        <f t="shared" si="32"/>
        <v>2020</v>
      </c>
      <c r="V366" s="18">
        <f t="shared" si="33"/>
        <v>3</v>
      </c>
      <c r="W366" s="33">
        <f t="shared" si="34"/>
        <v>10</v>
      </c>
      <c r="X366" s="24">
        <v>43900</v>
      </c>
    </row>
    <row r="367" spans="1:24">
      <c r="C367" s="17"/>
      <c r="U367" s="32">
        <f t="shared" si="32"/>
        <v>2020</v>
      </c>
      <c r="V367" s="18">
        <f t="shared" si="33"/>
        <v>3</v>
      </c>
      <c r="W367" s="33">
        <f t="shared" si="34"/>
        <v>11</v>
      </c>
      <c r="X367" s="24">
        <v>43901</v>
      </c>
    </row>
    <row r="368" spans="1:24">
      <c r="U368" s="32">
        <f t="shared" si="32"/>
        <v>2020</v>
      </c>
      <c r="V368" s="18">
        <f t="shared" si="33"/>
        <v>3</v>
      </c>
      <c r="W368" s="33">
        <f t="shared" si="34"/>
        <v>12</v>
      </c>
      <c r="X368" s="24">
        <v>43902</v>
      </c>
    </row>
    <row r="369" spans="21:24">
      <c r="U369" s="32">
        <f t="shared" si="32"/>
        <v>2020</v>
      </c>
      <c r="V369" s="18">
        <f t="shared" si="33"/>
        <v>3</v>
      </c>
      <c r="W369" s="33">
        <f t="shared" si="34"/>
        <v>13</v>
      </c>
      <c r="X369" s="24">
        <v>43903</v>
      </c>
    </row>
    <row r="370" spans="21:24">
      <c r="U370" s="32">
        <f t="shared" si="32"/>
        <v>2020</v>
      </c>
      <c r="V370" s="18">
        <f t="shared" si="33"/>
        <v>3</v>
      </c>
      <c r="W370" s="33">
        <f t="shared" si="34"/>
        <v>14</v>
      </c>
      <c r="X370" s="24">
        <v>43904</v>
      </c>
    </row>
    <row r="371" spans="21:24">
      <c r="U371" s="32">
        <f t="shared" si="32"/>
        <v>2020</v>
      </c>
      <c r="V371" s="18">
        <f t="shared" si="33"/>
        <v>3</v>
      </c>
      <c r="W371" s="33">
        <f t="shared" si="34"/>
        <v>15</v>
      </c>
      <c r="X371" s="24">
        <v>43905</v>
      </c>
    </row>
    <row r="372" spans="21:24">
      <c r="U372" s="32">
        <f t="shared" si="32"/>
        <v>2020</v>
      </c>
      <c r="V372" s="18">
        <f t="shared" si="33"/>
        <v>3</v>
      </c>
      <c r="W372" s="33">
        <f t="shared" si="34"/>
        <v>16</v>
      </c>
      <c r="X372" s="24">
        <v>43906</v>
      </c>
    </row>
    <row r="373" spans="21:24">
      <c r="U373" s="32">
        <f t="shared" si="32"/>
        <v>2020</v>
      </c>
      <c r="V373" s="18">
        <f t="shared" si="33"/>
        <v>3</v>
      </c>
      <c r="W373" s="33">
        <f t="shared" si="34"/>
        <v>17</v>
      </c>
      <c r="X373" s="24">
        <v>43907</v>
      </c>
    </row>
    <row r="374" spans="21:24">
      <c r="U374" s="32">
        <f t="shared" si="32"/>
        <v>2020</v>
      </c>
      <c r="V374" s="18">
        <f t="shared" si="33"/>
        <v>3</v>
      </c>
      <c r="W374" s="33">
        <f t="shared" si="34"/>
        <v>18</v>
      </c>
      <c r="X374" s="24">
        <v>43908</v>
      </c>
    </row>
    <row r="375" spans="21:24">
      <c r="U375" s="32">
        <f t="shared" si="32"/>
        <v>2020</v>
      </c>
      <c r="V375" s="18">
        <f t="shared" si="33"/>
        <v>3</v>
      </c>
      <c r="W375" s="33">
        <f t="shared" si="34"/>
        <v>19</v>
      </c>
      <c r="X375" s="24">
        <v>43909</v>
      </c>
    </row>
    <row r="376" spans="21:24">
      <c r="U376" s="32">
        <f t="shared" si="32"/>
        <v>2020</v>
      </c>
      <c r="V376" s="18">
        <f t="shared" si="33"/>
        <v>3</v>
      </c>
      <c r="W376" s="33">
        <f t="shared" si="34"/>
        <v>20</v>
      </c>
      <c r="X376" s="24">
        <v>43910</v>
      </c>
    </row>
    <row r="377" spans="21:24">
      <c r="U377" s="32">
        <f t="shared" si="32"/>
        <v>2020</v>
      </c>
      <c r="V377" s="18">
        <f t="shared" si="33"/>
        <v>3</v>
      </c>
      <c r="W377" s="33">
        <f t="shared" si="34"/>
        <v>21</v>
      </c>
      <c r="X377" s="24">
        <v>43911</v>
      </c>
    </row>
    <row r="378" spans="21:24">
      <c r="U378" s="32">
        <f t="shared" si="32"/>
        <v>2020</v>
      </c>
      <c r="V378" s="18">
        <f t="shared" si="33"/>
        <v>3</v>
      </c>
      <c r="W378" s="33">
        <f t="shared" si="34"/>
        <v>22</v>
      </c>
      <c r="X378" s="24">
        <v>43912</v>
      </c>
    </row>
    <row r="379" spans="21:24">
      <c r="U379" s="32">
        <f t="shared" si="32"/>
        <v>2020</v>
      </c>
      <c r="V379" s="18">
        <f t="shared" si="33"/>
        <v>3</v>
      </c>
      <c r="W379" s="33">
        <f t="shared" si="34"/>
        <v>23</v>
      </c>
      <c r="X379" s="24">
        <v>43913</v>
      </c>
    </row>
    <row r="380" spans="21:24">
      <c r="U380" s="32">
        <f t="shared" si="32"/>
        <v>2020</v>
      </c>
      <c r="V380" s="18">
        <f t="shared" si="33"/>
        <v>3</v>
      </c>
      <c r="W380" s="33">
        <f t="shared" si="34"/>
        <v>24</v>
      </c>
      <c r="X380" s="24">
        <v>43914</v>
      </c>
    </row>
    <row r="381" spans="21:24">
      <c r="U381" s="32">
        <f t="shared" si="32"/>
        <v>2020</v>
      </c>
      <c r="V381" s="18">
        <f t="shared" si="33"/>
        <v>3</v>
      </c>
      <c r="W381" s="33">
        <f t="shared" si="34"/>
        <v>25</v>
      </c>
      <c r="X381" s="24">
        <v>43915</v>
      </c>
    </row>
    <row r="382" spans="21:24">
      <c r="U382" s="32">
        <f t="shared" si="32"/>
        <v>2020</v>
      </c>
      <c r="V382" s="18">
        <f t="shared" si="33"/>
        <v>3</v>
      </c>
      <c r="W382" s="33">
        <f t="shared" si="34"/>
        <v>26</v>
      </c>
      <c r="X382" s="24">
        <v>43916</v>
      </c>
    </row>
    <row r="383" spans="21:24">
      <c r="U383" s="32">
        <f t="shared" si="32"/>
        <v>2020</v>
      </c>
      <c r="V383" s="18">
        <f t="shared" si="33"/>
        <v>3</v>
      </c>
      <c r="W383" s="33">
        <f t="shared" si="34"/>
        <v>27</v>
      </c>
      <c r="X383" s="24">
        <v>43917</v>
      </c>
    </row>
    <row r="384" spans="21:24">
      <c r="U384" s="32">
        <f t="shared" si="32"/>
        <v>2020</v>
      </c>
      <c r="V384" s="18">
        <f t="shared" si="33"/>
        <v>3</v>
      </c>
      <c r="W384" s="33">
        <f t="shared" si="34"/>
        <v>28</v>
      </c>
      <c r="X384" s="24">
        <v>43918</v>
      </c>
    </row>
    <row r="385" spans="21:24">
      <c r="U385" s="32">
        <f t="shared" si="32"/>
        <v>2020</v>
      </c>
      <c r="V385" s="18">
        <f t="shared" si="33"/>
        <v>3</v>
      </c>
      <c r="W385" s="33">
        <f t="shared" si="34"/>
        <v>29</v>
      </c>
      <c r="X385" s="24">
        <v>43919</v>
      </c>
    </row>
    <row r="386" spans="21:24">
      <c r="U386" s="32">
        <f t="shared" si="32"/>
        <v>2020</v>
      </c>
      <c r="V386" s="18">
        <f t="shared" si="33"/>
        <v>3</v>
      </c>
      <c r="W386" s="33">
        <f t="shared" si="34"/>
        <v>30</v>
      </c>
      <c r="X386" s="24">
        <v>43920</v>
      </c>
    </row>
    <row r="387" spans="21:24">
      <c r="U387" s="32">
        <f t="shared" ref="U387:U450" si="35">YEAR(X387)</f>
        <v>2020</v>
      </c>
      <c r="V387" s="18">
        <f t="shared" ref="V387:V450" si="36">MONTH(X387)</f>
        <v>3</v>
      </c>
      <c r="W387" s="33">
        <f t="shared" ref="W387:W450" si="37">DAY(X387)</f>
        <v>31</v>
      </c>
      <c r="X387" s="24">
        <v>43921</v>
      </c>
    </row>
    <row r="388" spans="21:24">
      <c r="U388" s="32">
        <f t="shared" si="35"/>
        <v>2020</v>
      </c>
      <c r="V388" s="18">
        <f t="shared" si="36"/>
        <v>4</v>
      </c>
      <c r="W388" s="33">
        <f t="shared" si="37"/>
        <v>1</v>
      </c>
      <c r="X388" s="24">
        <v>43922</v>
      </c>
    </row>
    <row r="389" spans="21:24">
      <c r="U389" s="32">
        <f t="shared" si="35"/>
        <v>2020</v>
      </c>
      <c r="V389" s="18">
        <f t="shared" si="36"/>
        <v>4</v>
      </c>
      <c r="W389" s="33">
        <f t="shared" si="37"/>
        <v>2</v>
      </c>
      <c r="X389" s="24">
        <v>43923</v>
      </c>
    </row>
    <row r="390" spans="21:24">
      <c r="U390" s="32">
        <f t="shared" si="35"/>
        <v>2020</v>
      </c>
      <c r="V390" s="18">
        <f t="shared" si="36"/>
        <v>4</v>
      </c>
      <c r="W390" s="33">
        <f t="shared" si="37"/>
        <v>3</v>
      </c>
      <c r="X390" s="24">
        <v>43924</v>
      </c>
    </row>
    <row r="391" spans="21:24">
      <c r="U391" s="32">
        <f t="shared" si="35"/>
        <v>2020</v>
      </c>
      <c r="V391" s="18">
        <f t="shared" si="36"/>
        <v>4</v>
      </c>
      <c r="W391" s="33">
        <f t="shared" si="37"/>
        <v>4</v>
      </c>
      <c r="X391" s="24">
        <v>43925</v>
      </c>
    </row>
    <row r="392" spans="21:24">
      <c r="U392" s="32">
        <f t="shared" si="35"/>
        <v>2020</v>
      </c>
      <c r="V392" s="18">
        <f t="shared" si="36"/>
        <v>4</v>
      </c>
      <c r="W392" s="33">
        <f t="shared" si="37"/>
        <v>5</v>
      </c>
      <c r="X392" s="24">
        <v>43926</v>
      </c>
    </row>
    <row r="393" spans="21:24">
      <c r="U393" s="32">
        <f t="shared" si="35"/>
        <v>2020</v>
      </c>
      <c r="V393" s="18">
        <f t="shared" si="36"/>
        <v>4</v>
      </c>
      <c r="W393" s="33">
        <f t="shared" si="37"/>
        <v>6</v>
      </c>
      <c r="X393" s="24">
        <v>43927</v>
      </c>
    </row>
    <row r="394" spans="21:24">
      <c r="U394" s="32">
        <f t="shared" si="35"/>
        <v>2020</v>
      </c>
      <c r="V394" s="18">
        <f t="shared" si="36"/>
        <v>4</v>
      </c>
      <c r="W394" s="33">
        <f t="shared" si="37"/>
        <v>7</v>
      </c>
      <c r="X394" s="24">
        <v>43928</v>
      </c>
    </row>
    <row r="395" spans="21:24">
      <c r="U395" s="32">
        <f t="shared" si="35"/>
        <v>2020</v>
      </c>
      <c r="V395" s="18">
        <f t="shared" si="36"/>
        <v>4</v>
      </c>
      <c r="W395" s="33">
        <f t="shared" si="37"/>
        <v>8</v>
      </c>
      <c r="X395" s="24">
        <v>43929</v>
      </c>
    </row>
    <row r="396" spans="21:24">
      <c r="U396" s="32">
        <f t="shared" si="35"/>
        <v>2020</v>
      </c>
      <c r="V396" s="18">
        <f t="shared" si="36"/>
        <v>4</v>
      </c>
      <c r="W396" s="33">
        <f t="shared" si="37"/>
        <v>9</v>
      </c>
      <c r="X396" s="24">
        <v>43930</v>
      </c>
    </row>
    <row r="397" spans="21:24">
      <c r="U397" s="32">
        <f t="shared" si="35"/>
        <v>2020</v>
      </c>
      <c r="V397" s="18">
        <f t="shared" si="36"/>
        <v>4</v>
      </c>
      <c r="W397" s="33">
        <f t="shared" si="37"/>
        <v>10</v>
      </c>
      <c r="X397" s="24">
        <v>43931</v>
      </c>
    </row>
    <row r="398" spans="21:24">
      <c r="U398" s="32">
        <f t="shared" si="35"/>
        <v>2020</v>
      </c>
      <c r="V398" s="18">
        <f t="shared" si="36"/>
        <v>4</v>
      </c>
      <c r="W398" s="33">
        <f t="shared" si="37"/>
        <v>11</v>
      </c>
      <c r="X398" s="24">
        <v>43932</v>
      </c>
    </row>
    <row r="399" spans="21:24">
      <c r="U399" s="32">
        <f t="shared" si="35"/>
        <v>2020</v>
      </c>
      <c r="V399" s="18">
        <f t="shared" si="36"/>
        <v>4</v>
      </c>
      <c r="W399" s="33">
        <f t="shared" si="37"/>
        <v>12</v>
      </c>
      <c r="X399" s="24">
        <v>43933</v>
      </c>
    </row>
    <row r="400" spans="21:24">
      <c r="U400" s="32">
        <f t="shared" si="35"/>
        <v>2020</v>
      </c>
      <c r="V400" s="18">
        <f t="shared" si="36"/>
        <v>4</v>
      </c>
      <c r="W400" s="33">
        <f t="shared" si="37"/>
        <v>13</v>
      </c>
      <c r="X400" s="24">
        <v>43934</v>
      </c>
    </row>
    <row r="401" spans="21:24">
      <c r="U401" s="32">
        <f t="shared" si="35"/>
        <v>2020</v>
      </c>
      <c r="V401" s="18">
        <f t="shared" si="36"/>
        <v>4</v>
      </c>
      <c r="W401" s="33">
        <f t="shared" si="37"/>
        <v>14</v>
      </c>
      <c r="X401" s="24">
        <v>43935</v>
      </c>
    </row>
    <row r="402" spans="21:24">
      <c r="U402" s="32">
        <f t="shared" si="35"/>
        <v>2020</v>
      </c>
      <c r="V402" s="18">
        <f t="shared" si="36"/>
        <v>4</v>
      </c>
      <c r="W402" s="33">
        <f t="shared" si="37"/>
        <v>15</v>
      </c>
      <c r="X402" s="24">
        <v>43936</v>
      </c>
    </row>
    <row r="403" spans="21:24">
      <c r="U403" s="32">
        <f t="shared" si="35"/>
        <v>2020</v>
      </c>
      <c r="V403" s="18">
        <f t="shared" si="36"/>
        <v>4</v>
      </c>
      <c r="W403" s="33">
        <f t="shared" si="37"/>
        <v>16</v>
      </c>
      <c r="X403" s="24">
        <v>43937</v>
      </c>
    </row>
    <row r="404" spans="21:24">
      <c r="U404" s="32">
        <f t="shared" si="35"/>
        <v>2020</v>
      </c>
      <c r="V404" s="18">
        <f t="shared" si="36"/>
        <v>4</v>
      </c>
      <c r="W404" s="33">
        <f t="shared" si="37"/>
        <v>17</v>
      </c>
      <c r="X404" s="24">
        <v>43938</v>
      </c>
    </row>
    <row r="405" spans="21:24">
      <c r="U405" s="32">
        <f t="shared" si="35"/>
        <v>2020</v>
      </c>
      <c r="V405" s="18">
        <f t="shared" si="36"/>
        <v>4</v>
      </c>
      <c r="W405" s="33">
        <f t="shared" si="37"/>
        <v>18</v>
      </c>
      <c r="X405" s="24">
        <v>43939</v>
      </c>
    </row>
    <row r="406" spans="21:24">
      <c r="U406" s="32">
        <f t="shared" si="35"/>
        <v>2020</v>
      </c>
      <c r="V406" s="18">
        <f t="shared" si="36"/>
        <v>4</v>
      </c>
      <c r="W406" s="33">
        <f t="shared" si="37"/>
        <v>19</v>
      </c>
      <c r="X406" s="24">
        <v>43940</v>
      </c>
    </row>
    <row r="407" spans="21:24">
      <c r="U407" s="32">
        <f t="shared" si="35"/>
        <v>2020</v>
      </c>
      <c r="V407" s="18">
        <f t="shared" si="36"/>
        <v>4</v>
      </c>
      <c r="W407" s="33">
        <f t="shared" si="37"/>
        <v>20</v>
      </c>
      <c r="X407" s="24">
        <v>43941</v>
      </c>
    </row>
    <row r="408" spans="21:24">
      <c r="U408" s="32">
        <f t="shared" si="35"/>
        <v>2020</v>
      </c>
      <c r="V408" s="18">
        <f t="shared" si="36"/>
        <v>4</v>
      </c>
      <c r="W408" s="33">
        <f t="shared" si="37"/>
        <v>21</v>
      </c>
      <c r="X408" s="24">
        <v>43942</v>
      </c>
    </row>
    <row r="409" spans="21:24">
      <c r="U409" s="32">
        <f t="shared" si="35"/>
        <v>2020</v>
      </c>
      <c r="V409" s="18">
        <f t="shared" si="36"/>
        <v>4</v>
      </c>
      <c r="W409" s="33">
        <f t="shared" si="37"/>
        <v>22</v>
      </c>
      <c r="X409" s="24">
        <v>43943</v>
      </c>
    </row>
    <row r="410" spans="21:24">
      <c r="U410" s="32">
        <f t="shared" si="35"/>
        <v>2020</v>
      </c>
      <c r="V410" s="18">
        <f t="shared" si="36"/>
        <v>4</v>
      </c>
      <c r="W410" s="33">
        <f t="shared" si="37"/>
        <v>23</v>
      </c>
      <c r="X410" s="24">
        <v>43944</v>
      </c>
    </row>
    <row r="411" spans="21:24">
      <c r="U411" s="32">
        <f t="shared" si="35"/>
        <v>2020</v>
      </c>
      <c r="V411" s="18">
        <f t="shared" si="36"/>
        <v>4</v>
      </c>
      <c r="W411" s="33">
        <f t="shared" si="37"/>
        <v>24</v>
      </c>
      <c r="X411" s="24">
        <v>43945</v>
      </c>
    </row>
    <row r="412" spans="21:24">
      <c r="U412" s="32">
        <f t="shared" si="35"/>
        <v>2020</v>
      </c>
      <c r="V412" s="18">
        <f t="shared" si="36"/>
        <v>4</v>
      </c>
      <c r="W412" s="33">
        <f t="shared" si="37"/>
        <v>25</v>
      </c>
      <c r="X412" s="24">
        <v>43946</v>
      </c>
    </row>
    <row r="413" spans="21:24">
      <c r="U413" s="32">
        <f t="shared" si="35"/>
        <v>2020</v>
      </c>
      <c r="V413" s="18">
        <f t="shared" si="36"/>
        <v>4</v>
      </c>
      <c r="W413" s="33">
        <f t="shared" si="37"/>
        <v>26</v>
      </c>
      <c r="X413" s="24">
        <v>43947</v>
      </c>
    </row>
    <row r="414" spans="21:24">
      <c r="U414" s="32">
        <f t="shared" si="35"/>
        <v>2020</v>
      </c>
      <c r="V414" s="18">
        <f t="shared" si="36"/>
        <v>4</v>
      </c>
      <c r="W414" s="33">
        <f t="shared" si="37"/>
        <v>27</v>
      </c>
      <c r="X414" s="24">
        <v>43948</v>
      </c>
    </row>
    <row r="415" spans="21:24">
      <c r="U415" s="32">
        <f t="shared" si="35"/>
        <v>2020</v>
      </c>
      <c r="V415" s="18">
        <f t="shared" si="36"/>
        <v>4</v>
      </c>
      <c r="W415" s="33">
        <f t="shared" si="37"/>
        <v>28</v>
      </c>
      <c r="X415" s="24">
        <v>43949</v>
      </c>
    </row>
    <row r="416" spans="21:24">
      <c r="U416" s="32">
        <f t="shared" si="35"/>
        <v>2020</v>
      </c>
      <c r="V416" s="18">
        <f t="shared" si="36"/>
        <v>4</v>
      </c>
      <c r="W416" s="33">
        <f t="shared" si="37"/>
        <v>29</v>
      </c>
      <c r="X416" s="24">
        <v>43950</v>
      </c>
    </row>
    <row r="417" spans="21:24">
      <c r="U417" s="32">
        <f t="shared" si="35"/>
        <v>2020</v>
      </c>
      <c r="V417" s="18">
        <f t="shared" si="36"/>
        <v>4</v>
      </c>
      <c r="W417" s="33">
        <f t="shared" si="37"/>
        <v>30</v>
      </c>
      <c r="X417" s="24">
        <v>43951</v>
      </c>
    </row>
    <row r="418" spans="21:24">
      <c r="U418" s="32">
        <f t="shared" si="35"/>
        <v>2020</v>
      </c>
      <c r="V418" s="18">
        <f t="shared" si="36"/>
        <v>5</v>
      </c>
      <c r="W418" s="33">
        <f t="shared" si="37"/>
        <v>1</v>
      </c>
      <c r="X418" s="24">
        <v>43952</v>
      </c>
    </row>
    <row r="419" spans="21:24">
      <c r="U419" s="32">
        <f t="shared" si="35"/>
        <v>2020</v>
      </c>
      <c r="V419" s="18">
        <f t="shared" si="36"/>
        <v>5</v>
      </c>
      <c r="W419" s="33">
        <f t="shared" si="37"/>
        <v>2</v>
      </c>
      <c r="X419" s="24">
        <v>43953</v>
      </c>
    </row>
    <row r="420" spans="21:24">
      <c r="U420" s="32">
        <f t="shared" si="35"/>
        <v>2020</v>
      </c>
      <c r="V420" s="18">
        <f t="shared" si="36"/>
        <v>5</v>
      </c>
      <c r="W420" s="33">
        <f t="shared" si="37"/>
        <v>3</v>
      </c>
      <c r="X420" s="24">
        <v>43954</v>
      </c>
    </row>
    <row r="421" spans="21:24">
      <c r="U421" s="32">
        <f t="shared" si="35"/>
        <v>2020</v>
      </c>
      <c r="V421" s="18">
        <f t="shared" si="36"/>
        <v>5</v>
      </c>
      <c r="W421" s="33">
        <f t="shared" si="37"/>
        <v>4</v>
      </c>
      <c r="X421" s="24">
        <v>43955</v>
      </c>
    </row>
    <row r="422" spans="21:24">
      <c r="U422" s="32">
        <f t="shared" si="35"/>
        <v>2020</v>
      </c>
      <c r="V422" s="18">
        <f t="shared" si="36"/>
        <v>5</v>
      </c>
      <c r="W422" s="33">
        <f t="shared" si="37"/>
        <v>5</v>
      </c>
      <c r="X422" s="24">
        <v>43956</v>
      </c>
    </row>
    <row r="423" spans="21:24">
      <c r="U423" s="32">
        <f t="shared" si="35"/>
        <v>2020</v>
      </c>
      <c r="V423" s="18">
        <f t="shared" si="36"/>
        <v>5</v>
      </c>
      <c r="W423" s="33">
        <f t="shared" si="37"/>
        <v>6</v>
      </c>
      <c r="X423" s="24">
        <v>43957</v>
      </c>
    </row>
    <row r="424" spans="21:24">
      <c r="U424" s="32">
        <f t="shared" si="35"/>
        <v>2020</v>
      </c>
      <c r="V424" s="18">
        <f t="shared" si="36"/>
        <v>5</v>
      </c>
      <c r="W424" s="33">
        <f t="shared" si="37"/>
        <v>7</v>
      </c>
      <c r="X424" s="24">
        <v>43958</v>
      </c>
    </row>
    <row r="425" spans="21:24">
      <c r="U425" s="32">
        <f t="shared" si="35"/>
        <v>2020</v>
      </c>
      <c r="V425" s="18">
        <f t="shared" si="36"/>
        <v>5</v>
      </c>
      <c r="W425" s="33">
        <f t="shared" si="37"/>
        <v>8</v>
      </c>
      <c r="X425" s="24">
        <v>43959</v>
      </c>
    </row>
    <row r="426" spans="21:24">
      <c r="U426" s="32">
        <f t="shared" si="35"/>
        <v>2020</v>
      </c>
      <c r="V426" s="18">
        <f t="shared" si="36"/>
        <v>5</v>
      </c>
      <c r="W426" s="33">
        <f t="shared" si="37"/>
        <v>9</v>
      </c>
      <c r="X426" s="24">
        <v>43960</v>
      </c>
    </row>
    <row r="427" spans="21:24">
      <c r="U427" s="32">
        <f t="shared" si="35"/>
        <v>2020</v>
      </c>
      <c r="V427" s="18">
        <f t="shared" si="36"/>
        <v>5</v>
      </c>
      <c r="W427" s="33">
        <f t="shared" si="37"/>
        <v>10</v>
      </c>
      <c r="X427" s="24">
        <v>43961</v>
      </c>
    </row>
    <row r="428" spans="21:24">
      <c r="U428" s="32">
        <f t="shared" si="35"/>
        <v>2020</v>
      </c>
      <c r="V428" s="18">
        <f t="shared" si="36"/>
        <v>5</v>
      </c>
      <c r="W428" s="33">
        <f t="shared" si="37"/>
        <v>11</v>
      </c>
      <c r="X428" s="24">
        <v>43962</v>
      </c>
    </row>
    <row r="429" spans="21:24">
      <c r="U429" s="32">
        <f t="shared" si="35"/>
        <v>2020</v>
      </c>
      <c r="V429" s="18">
        <f t="shared" si="36"/>
        <v>5</v>
      </c>
      <c r="W429" s="33">
        <f t="shared" si="37"/>
        <v>12</v>
      </c>
      <c r="X429" s="24">
        <v>43963</v>
      </c>
    </row>
    <row r="430" spans="21:24">
      <c r="U430" s="32">
        <f t="shared" si="35"/>
        <v>2020</v>
      </c>
      <c r="V430" s="18">
        <f t="shared" si="36"/>
        <v>5</v>
      </c>
      <c r="W430" s="33">
        <f t="shared" si="37"/>
        <v>13</v>
      </c>
      <c r="X430" s="24">
        <v>43964</v>
      </c>
    </row>
    <row r="431" spans="21:24">
      <c r="U431" s="32">
        <f t="shared" si="35"/>
        <v>2020</v>
      </c>
      <c r="V431" s="18">
        <f t="shared" si="36"/>
        <v>5</v>
      </c>
      <c r="W431" s="33">
        <f t="shared" si="37"/>
        <v>14</v>
      </c>
      <c r="X431" s="24">
        <v>43965</v>
      </c>
    </row>
    <row r="432" spans="21:24">
      <c r="U432" s="32">
        <f t="shared" si="35"/>
        <v>2020</v>
      </c>
      <c r="V432" s="18">
        <f t="shared" si="36"/>
        <v>5</v>
      </c>
      <c r="W432" s="33">
        <f t="shared" si="37"/>
        <v>15</v>
      </c>
      <c r="X432" s="24">
        <v>43966</v>
      </c>
    </row>
    <row r="433" spans="21:24">
      <c r="U433" s="32">
        <f t="shared" si="35"/>
        <v>2020</v>
      </c>
      <c r="V433" s="18">
        <f t="shared" si="36"/>
        <v>5</v>
      </c>
      <c r="W433" s="33">
        <f t="shared" si="37"/>
        <v>16</v>
      </c>
      <c r="X433" s="24">
        <v>43967</v>
      </c>
    </row>
    <row r="434" spans="21:24">
      <c r="U434" s="32">
        <f t="shared" si="35"/>
        <v>2020</v>
      </c>
      <c r="V434" s="18">
        <f t="shared" si="36"/>
        <v>5</v>
      </c>
      <c r="W434" s="33">
        <f t="shared" si="37"/>
        <v>17</v>
      </c>
      <c r="X434" s="24">
        <v>43968</v>
      </c>
    </row>
    <row r="435" spans="21:24">
      <c r="U435" s="32">
        <f t="shared" si="35"/>
        <v>2020</v>
      </c>
      <c r="V435" s="18">
        <f t="shared" si="36"/>
        <v>5</v>
      </c>
      <c r="W435" s="33">
        <f t="shared" si="37"/>
        <v>18</v>
      </c>
      <c r="X435" s="24">
        <v>43969</v>
      </c>
    </row>
    <row r="436" spans="21:24">
      <c r="U436" s="32">
        <f t="shared" si="35"/>
        <v>2020</v>
      </c>
      <c r="V436" s="18">
        <f t="shared" si="36"/>
        <v>5</v>
      </c>
      <c r="W436" s="33">
        <f t="shared" si="37"/>
        <v>19</v>
      </c>
      <c r="X436" s="24">
        <v>43970</v>
      </c>
    </row>
    <row r="437" spans="21:24">
      <c r="U437" s="32">
        <f t="shared" si="35"/>
        <v>2020</v>
      </c>
      <c r="V437" s="18">
        <f t="shared" si="36"/>
        <v>5</v>
      </c>
      <c r="W437" s="33">
        <f t="shared" si="37"/>
        <v>20</v>
      </c>
      <c r="X437" s="24">
        <v>43971</v>
      </c>
    </row>
    <row r="438" spans="21:24">
      <c r="U438" s="32">
        <f t="shared" si="35"/>
        <v>2020</v>
      </c>
      <c r="V438" s="18">
        <f t="shared" si="36"/>
        <v>5</v>
      </c>
      <c r="W438" s="33">
        <f t="shared" si="37"/>
        <v>21</v>
      </c>
      <c r="X438" s="24">
        <v>43972</v>
      </c>
    </row>
    <row r="439" spans="21:24">
      <c r="U439" s="32">
        <f t="shared" si="35"/>
        <v>2020</v>
      </c>
      <c r="V439" s="18">
        <f t="shared" si="36"/>
        <v>5</v>
      </c>
      <c r="W439" s="33">
        <f t="shared" si="37"/>
        <v>22</v>
      </c>
      <c r="X439" s="24">
        <v>43973</v>
      </c>
    </row>
    <row r="440" spans="21:24">
      <c r="U440" s="32">
        <f t="shared" si="35"/>
        <v>2020</v>
      </c>
      <c r="V440" s="18">
        <f t="shared" si="36"/>
        <v>5</v>
      </c>
      <c r="W440" s="33">
        <f t="shared" si="37"/>
        <v>23</v>
      </c>
      <c r="X440" s="24">
        <v>43974</v>
      </c>
    </row>
    <row r="441" spans="21:24">
      <c r="U441" s="32">
        <f t="shared" si="35"/>
        <v>2020</v>
      </c>
      <c r="V441" s="18">
        <f t="shared" si="36"/>
        <v>5</v>
      </c>
      <c r="W441" s="33">
        <f t="shared" si="37"/>
        <v>24</v>
      </c>
      <c r="X441" s="24">
        <v>43975</v>
      </c>
    </row>
    <row r="442" spans="21:24">
      <c r="U442" s="32">
        <f t="shared" si="35"/>
        <v>2020</v>
      </c>
      <c r="V442" s="18">
        <f t="shared" si="36"/>
        <v>5</v>
      </c>
      <c r="W442" s="33">
        <f t="shared" si="37"/>
        <v>25</v>
      </c>
      <c r="X442" s="24">
        <v>43976</v>
      </c>
    </row>
    <row r="443" spans="21:24">
      <c r="U443" s="32">
        <f t="shared" si="35"/>
        <v>2020</v>
      </c>
      <c r="V443" s="18">
        <f t="shared" si="36"/>
        <v>5</v>
      </c>
      <c r="W443" s="33">
        <f t="shared" si="37"/>
        <v>26</v>
      </c>
      <c r="X443" s="24">
        <v>43977</v>
      </c>
    </row>
    <row r="444" spans="21:24">
      <c r="U444" s="32">
        <f t="shared" si="35"/>
        <v>2020</v>
      </c>
      <c r="V444" s="18">
        <f t="shared" si="36"/>
        <v>5</v>
      </c>
      <c r="W444" s="33">
        <f t="shared" si="37"/>
        <v>27</v>
      </c>
      <c r="X444" s="24">
        <v>43978</v>
      </c>
    </row>
    <row r="445" spans="21:24">
      <c r="U445" s="32">
        <f t="shared" si="35"/>
        <v>2020</v>
      </c>
      <c r="V445" s="18">
        <f t="shared" si="36"/>
        <v>5</v>
      </c>
      <c r="W445" s="33">
        <f t="shared" si="37"/>
        <v>28</v>
      </c>
      <c r="X445" s="24">
        <v>43979</v>
      </c>
    </row>
    <row r="446" spans="21:24">
      <c r="U446" s="32">
        <f t="shared" si="35"/>
        <v>2020</v>
      </c>
      <c r="V446" s="18">
        <f t="shared" si="36"/>
        <v>5</v>
      </c>
      <c r="W446" s="33">
        <f t="shared" si="37"/>
        <v>29</v>
      </c>
      <c r="X446" s="24">
        <v>43980</v>
      </c>
    </row>
    <row r="447" spans="21:24">
      <c r="U447" s="32">
        <f t="shared" si="35"/>
        <v>2020</v>
      </c>
      <c r="V447" s="18">
        <f t="shared" si="36"/>
        <v>5</v>
      </c>
      <c r="W447" s="33">
        <f t="shared" si="37"/>
        <v>30</v>
      </c>
      <c r="X447" s="24">
        <v>43981</v>
      </c>
    </row>
    <row r="448" spans="21:24">
      <c r="U448" s="32">
        <f t="shared" si="35"/>
        <v>2020</v>
      </c>
      <c r="V448" s="18">
        <f t="shared" si="36"/>
        <v>5</v>
      </c>
      <c r="W448" s="33">
        <f t="shared" si="37"/>
        <v>31</v>
      </c>
      <c r="X448" s="24">
        <v>43982</v>
      </c>
    </row>
    <row r="449" spans="21:24">
      <c r="U449" s="32">
        <f t="shared" si="35"/>
        <v>2020</v>
      </c>
      <c r="V449" s="18">
        <f t="shared" si="36"/>
        <v>6</v>
      </c>
      <c r="W449" s="33">
        <f t="shared" si="37"/>
        <v>1</v>
      </c>
      <c r="X449" s="24">
        <v>43983</v>
      </c>
    </row>
    <row r="450" spans="21:24">
      <c r="U450" s="32">
        <f t="shared" si="35"/>
        <v>2020</v>
      </c>
      <c r="V450" s="18">
        <f t="shared" si="36"/>
        <v>6</v>
      </c>
      <c r="W450" s="33">
        <f t="shared" si="37"/>
        <v>2</v>
      </c>
      <c r="X450" s="24">
        <v>43984</v>
      </c>
    </row>
    <row r="451" spans="21:24">
      <c r="U451" s="32">
        <f t="shared" ref="U451:U514" si="38">YEAR(X451)</f>
        <v>2020</v>
      </c>
      <c r="V451" s="18">
        <f t="shared" ref="V451:V514" si="39">MONTH(X451)</f>
        <v>6</v>
      </c>
      <c r="W451" s="33">
        <f t="shared" ref="W451:W514" si="40">DAY(X451)</f>
        <v>3</v>
      </c>
      <c r="X451" s="24">
        <v>43985</v>
      </c>
    </row>
    <row r="452" spans="21:24">
      <c r="U452" s="32">
        <f t="shared" si="38"/>
        <v>2020</v>
      </c>
      <c r="V452" s="18">
        <f t="shared" si="39"/>
        <v>6</v>
      </c>
      <c r="W452" s="33">
        <f t="shared" si="40"/>
        <v>4</v>
      </c>
      <c r="X452" s="24">
        <v>43986</v>
      </c>
    </row>
    <row r="453" spans="21:24">
      <c r="U453" s="32">
        <f t="shared" si="38"/>
        <v>2020</v>
      </c>
      <c r="V453" s="18">
        <f t="shared" si="39"/>
        <v>6</v>
      </c>
      <c r="W453" s="33">
        <f t="shared" si="40"/>
        <v>5</v>
      </c>
      <c r="X453" s="24">
        <v>43987</v>
      </c>
    </row>
    <row r="454" spans="21:24">
      <c r="U454" s="32">
        <f t="shared" si="38"/>
        <v>2020</v>
      </c>
      <c r="V454" s="18">
        <f t="shared" si="39"/>
        <v>6</v>
      </c>
      <c r="W454" s="33">
        <f t="shared" si="40"/>
        <v>6</v>
      </c>
      <c r="X454" s="24">
        <v>43988</v>
      </c>
    </row>
    <row r="455" spans="21:24">
      <c r="U455" s="32">
        <f t="shared" si="38"/>
        <v>2020</v>
      </c>
      <c r="V455" s="18">
        <f t="shared" si="39"/>
        <v>6</v>
      </c>
      <c r="W455" s="33">
        <f t="shared" si="40"/>
        <v>7</v>
      </c>
      <c r="X455" s="24">
        <v>43989</v>
      </c>
    </row>
    <row r="456" spans="21:24">
      <c r="U456" s="32">
        <f t="shared" si="38"/>
        <v>2020</v>
      </c>
      <c r="V456" s="18">
        <f t="shared" si="39"/>
        <v>6</v>
      </c>
      <c r="W456" s="33">
        <f t="shared" si="40"/>
        <v>8</v>
      </c>
      <c r="X456" s="24">
        <v>43990</v>
      </c>
    </row>
    <row r="457" spans="21:24">
      <c r="U457" s="32">
        <f t="shared" si="38"/>
        <v>2020</v>
      </c>
      <c r="V457" s="18">
        <f t="shared" si="39"/>
        <v>6</v>
      </c>
      <c r="W457" s="33">
        <f t="shared" si="40"/>
        <v>9</v>
      </c>
      <c r="X457" s="24">
        <v>43991</v>
      </c>
    </row>
    <row r="458" spans="21:24">
      <c r="U458" s="32">
        <f t="shared" si="38"/>
        <v>2020</v>
      </c>
      <c r="V458" s="18">
        <f t="shared" si="39"/>
        <v>6</v>
      </c>
      <c r="W458" s="33">
        <f t="shared" si="40"/>
        <v>10</v>
      </c>
      <c r="X458" s="24">
        <v>43992</v>
      </c>
    </row>
    <row r="459" spans="21:24">
      <c r="U459" s="32">
        <f t="shared" si="38"/>
        <v>2020</v>
      </c>
      <c r="V459" s="18">
        <f t="shared" si="39"/>
        <v>6</v>
      </c>
      <c r="W459" s="33">
        <f t="shared" si="40"/>
        <v>11</v>
      </c>
      <c r="X459" s="24">
        <v>43993</v>
      </c>
    </row>
    <row r="460" spans="21:24">
      <c r="U460" s="32">
        <f t="shared" si="38"/>
        <v>2020</v>
      </c>
      <c r="V460" s="18">
        <f t="shared" si="39"/>
        <v>6</v>
      </c>
      <c r="W460" s="33">
        <f t="shared" si="40"/>
        <v>12</v>
      </c>
      <c r="X460" s="24">
        <v>43994</v>
      </c>
    </row>
    <row r="461" spans="21:24">
      <c r="U461" s="32">
        <f t="shared" si="38"/>
        <v>2020</v>
      </c>
      <c r="V461" s="18">
        <f t="shared" si="39"/>
        <v>6</v>
      </c>
      <c r="W461" s="33">
        <f t="shared" si="40"/>
        <v>13</v>
      </c>
      <c r="X461" s="24">
        <v>43995</v>
      </c>
    </row>
    <row r="462" spans="21:24">
      <c r="U462" s="32">
        <f t="shared" si="38"/>
        <v>2020</v>
      </c>
      <c r="V462" s="18">
        <f t="shared" si="39"/>
        <v>6</v>
      </c>
      <c r="W462" s="33">
        <f t="shared" si="40"/>
        <v>14</v>
      </c>
      <c r="X462" s="24">
        <v>43996</v>
      </c>
    </row>
    <row r="463" spans="21:24">
      <c r="U463" s="32">
        <f t="shared" si="38"/>
        <v>2020</v>
      </c>
      <c r="V463" s="18">
        <f t="shared" si="39"/>
        <v>6</v>
      </c>
      <c r="W463" s="33">
        <f t="shared" si="40"/>
        <v>15</v>
      </c>
      <c r="X463" s="24">
        <v>43997</v>
      </c>
    </row>
    <row r="464" spans="21:24">
      <c r="U464" s="32">
        <f t="shared" si="38"/>
        <v>2020</v>
      </c>
      <c r="V464" s="18">
        <f t="shared" si="39"/>
        <v>6</v>
      </c>
      <c r="W464" s="33">
        <f t="shared" si="40"/>
        <v>16</v>
      </c>
      <c r="X464" s="24">
        <v>43998</v>
      </c>
    </row>
    <row r="465" spans="21:24">
      <c r="U465" s="32">
        <f t="shared" si="38"/>
        <v>2020</v>
      </c>
      <c r="V465" s="18">
        <f t="shared" si="39"/>
        <v>6</v>
      </c>
      <c r="W465" s="33">
        <f t="shared" si="40"/>
        <v>17</v>
      </c>
      <c r="X465" s="24">
        <v>43999</v>
      </c>
    </row>
    <row r="466" spans="21:24">
      <c r="U466" s="32">
        <f t="shared" si="38"/>
        <v>2020</v>
      </c>
      <c r="V466" s="18">
        <f t="shared" si="39"/>
        <v>6</v>
      </c>
      <c r="W466" s="33">
        <f t="shared" si="40"/>
        <v>18</v>
      </c>
      <c r="X466" s="24">
        <v>44000</v>
      </c>
    </row>
    <row r="467" spans="21:24">
      <c r="U467" s="32">
        <f t="shared" si="38"/>
        <v>2020</v>
      </c>
      <c r="V467" s="18">
        <f t="shared" si="39"/>
        <v>6</v>
      </c>
      <c r="W467" s="33">
        <f t="shared" si="40"/>
        <v>19</v>
      </c>
      <c r="X467" s="24">
        <v>44001</v>
      </c>
    </row>
    <row r="468" spans="21:24">
      <c r="U468" s="32">
        <f t="shared" si="38"/>
        <v>2020</v>
      </c>
      <c r="V468" s="18">
        <f t="shared" si="39"/>
        <v>6</v>
      </c>
      <c r="W468" s="33">
        <f t="shared" si="40"/>
        <v>20</v>
      </c>
      <c r="X468" s="24">
        <v>44002</v>
      </c>
    </row>
    <row r="469" spans="21:24">
      <c r="U469" s="32">
        <f t="shared" si="38"/>
        <v>2020</v>
      </c>
      <c r="V469" s="18">
        <f t="shared" si="39"/>
        <v>6</v>
      </c>
      <c r="W469" s="33">
        <f t="shared" si="40"/>
        <v>21</v>
      </c>
      <c r="X469" s="24">
        <v>44003</v>
      </c>
    </row>
    <row r="470" spans="21:24">
      <c r="U470" s="32">
        <f t="shared" si="38"/>
        <v>2020</v>
      </c>
      <c r="V470" s="18">
        <f t="shared" si="39"/>
        <v>6</v>
      </c>
      <c r="W470" s="33">
        <f t="shared" si="40"/>
        <v>22</v>
      </c>
      <c r="X470" s="24">
        <v>44004</v>
      </c>
    </row>
    <row r="471" spans="21:24">
      <c r="U471" s="32">
        <f t="shared" si="38"/>
        <v>2020</v>
      </c>
      <c r="V471" s="18">
        <f t="shared" si="39"/>
        <v>6</v>
      </c>
      <c r="W471" s="33">
        <f t="shared" si="40"/>
        <v>23</v>
      </c>
      <c r="X471" s="24">
        <v>44005</v>
      </c>
    </row>
    <row r="472" spans="21:24">
      <c r="U472" s="32">
        <f t="shared" si="38"/>
        <v>2020</v>
      </c>
      <c r="V472" s="18">
        <f t="shared" si="39"/>
        <v>6</v>
      </c>
      <c r="W472" s="33">
        <f t="shared" si="40"/>
        <v>24</v>
      </c>
      <c r="X472" s="24">
        <v>44006</v>
      </c>
    </row>
    <row r="473" spans="21:24">
      <c r="U473" s="32">
        <f t="shared" si="38"/>
        <v>2020</v>
      </c>
      <c r="V473" s="18">
        <f t="shared" si="39"/>
        <v>6</v>
      </c>
      <c r="W473" s="33">
        <f t="shared" si="40"/>
        <v>25</v>
      </c>
      <c r="X473" s="24">
        <v>44007</v>
      </c>
    </row>
    <row r="474" spans="21:24">
      <c r="U474" s="32">
        <f t="shared" si="38"/>
        <v>2020</v>
      </c>
      <c r="V474" s="18">
        <f t="shared" si="39"/>
        <v>6</v>
      </c>
      <c r="W474" s="33">
        <f t="shared" si="40"/>
        <v>26</v>
      </c>
      <c r="X474" s="24">
        <v>44008</v>
      </c>
    </row>
    <row r="475" spans="21:24">
      <c r="U475" s="32">
        <f t="shared" si="38"/>
        <v>2020</v>
      </c>
      <c r="V475" s="18">
        <f t="shared" si="39"/>
        <v>6</v>
      </c>
      <c r="W475" s="33">
        <f t="shared" si="40"/>
        <v>27</v>
      </c>
      <c r="X475" s="24">
        <v>44009</v>
      </c>
    </row>
    <row r="476" spans="21:24">
      <c r="U476" s="32">
        <f t="shared" si="38"/>
        <v>2020</v>
      </c>
      <c r="V476" s="18">
        <f t="shared" si="39"/>
        <v>6</v>
      </c>
      <c r="W476" s="33">
        <f t="shared" si="40"/>
        <v>28</v>
      </c>
      <c r="X476" s="24">
        <v>44010</v>
      </c>
    </row>
    <row r="477" spans="21:24">
      <c r="U477" s="32">
        <f t="shared" si="38"/>
        <v>2020</v>
      </c>
      <c r="V477" s="18">
        <f t="shared" si="39"/>
        <v>6</v>
      </c>
      <c r="W477" s="33">
        <f t="shared" si="40"/>
        <v>29</v>
      </c>
      <c r="X477" s="24">
        <v>44011</v>
      </c>
    </row>
    <row r="478" spans="21:24">
      <c r="U478" s="32">
        <f t="shared" si="38"/>
        <v>2020</v>
      </c>
      <c r="V478" s="18">
        <f t="shared" si="39"/>
        <v>6</v>
      </c>
      <c r="W478" s="33">
        <f t="shared" si="40"/>
        <v>30</v>
      </c>
      <c r="X478" s="24">
        <v>44012</v>
      </c>
    </row>
    <row r="479" spans="21:24">
      <c r="U479" s="32">
        <f t="shared" si="38"/>
        <v>2020</v>
      </c>
      <c r="V479" s="18">
        <f t="shared" si="39"/>
        <v>7</v>
      </c>
      <c r="W479" s="33">
        <f t="shared" si="40"/>
        <v>1</v>
      </c>
      <c r="X479" s="24">
        <v>44013</v>
      </c>
    </row>
    <row r="480" spans="21:24">
      <c r="U480" s="32">
        <f t="shared" si="38"/>
        <v>2020</v>
      </c>
      <c r="V480" s="18">
        <f t="shared" si="39"/>
        <v>7</v>
      </c>
      <c r="W480" s="33">
        <f t="shared" si="40"/>
        <v>2</v>
      </c>
      <c r="X480" s="24">
        <v>44014</v>
      </c>
    </row>
    <row r="481" spans="21:24">
      <c r="U481" s="32">
        <f t="shared" si="38"/>
        <v>2020</v>
      </c>
      <c r="V481" s="18">
        <f t="shared" si="39"/>
        <v>7</v>
      </c>
      <c r="W481" s="33">
        <f t="shared" si="40"/>
        <v>3</v>
      </c>
      <c r="X481" s="24">
        <v>44015</v>
      </c>
    </row>
    <row r="482" spans="21:24">
      <c r="U482" s="32">
        <f t="shared" si="38"/>
        <v>2020</v>
      </c>
      <c r="V482" s="18">
        <f t="shared" si="39"/>
        <v>7</v>
      </c>
      <c r="W482" s="33">
        <f t="shared" si="40"/>
        <v>4</v>
      </c>
      <c r="X482" s="24">
        <v>44016</v>
      </c>
    </row>
    <row r="483" spans="21:24">
      <c r="U483" s="32">
        <f t="shared" si="38"/>
        <v>2020</v>
      </c>
      <c r="V483" s="18">
        <f t="shared" si="39"/>
        <v>7</v>
      </c>
      <c r="W483" s="33">
        <f t="shared" si="40"/>
        <v>5</v>
      </c>
      <c r="X483" s="24">
        <v>44017</v>
      </c>
    </row>
    <row r="484" spans="21:24">
      <c r="U484" s="32">
        <f t="shared" si="38"/>
        <v>2020</v>
      </c>
      <c r="V484" s="18">
        <f t="shared" si="39"/>
        <v>7</v>
      </c>
      <c r="W484" s="33">
        <f t="shared" si="40"/>
        <v>6</v>
      </c>
      <c r="X484" s="24">
        <v>44018</v>
      </c>
    </row>
    <row r="485" spans="21:24">
      <c r="U485" s="32">
        <f t="shared" si="38"/>
        <v>2020</v>
      </c>
      <c r="V485" s="18">
        <f t="shared" si="39"/>
        <v>7</v>
      </c>
      <c r="W485" s="33">
        <f t="shared" si="40"/>
        <v>7</v>
      </c>
      <c r="X485" s="24">
        <v>44019</v>
      </c>
    </row>
    <row r="486" spans="21:24">
      <c r="U486" s="32">
        <f t="shared" si="38"/>
        <v>2020</v>
      </c>
      <c r="V486" s="18">
        <f t="shared" si="39"/>
        <v>7</v>
      </c>
      <c r="W486" s="33">
        <f t="shared" si="40"/>
        <v>8</v>
      </c>
      <c r="X486" s="24">
        <v>44020</v>
      </c>
    </row>
    <row r="487" spans="21:24">
      <c r="U487" s="32">
        <f t="shared" si="38"/>
        <v>2020</v>
      </c>
      <c r="V487" s="18">
        <f t="shared" si="39"/>
        <v>7</v>
      </c>
      <c r="W487" s="33">
        <f t="shared" si="40"/>
        <v>9</v>
      </c>
      <c r="X487" s="24">
        <v>44021</v>
      </c>
    </row>
    <row r="488" spans="21:24">
      <c r="U488" s="32">
        <f t="shared" si="38"/>
        <v>2020</v>
      </c>
      <c r="V488" s="18">
        <f t="shared" si="39"/>
        <v>7</v>
      </c>
      <c r="W488" s="33">
        <f t="shared" si="40"/>
        <v>10</v>
      </c>
      <c r="X488" s="24">
        <v>44022</v>
      </c>
    </row>
    <row r="489" spans="21:24">
      <c r="U489" s="32">
        <f t="shared" si="38"/>
        <v>2020</v>
      </c>
      <c r="V489" s="18">
        <f t="shared" si="39"/>
        <v>7</v>
      </c>
      <c r="W489" s="33">
        <f t="shared" si="40"/>
        <v>11</v>
      </c>
      <c r="X489" s="24">
        <v>44023</v>
      </c>
    </row>
    <row r="490" spans="21:24">
      <c r="U490" s="32">
        <f t="shared" si="38"/>
        <v>2020</v>
      </c>
      <c r="V490" s="18">
        <f t="shared" si="39"/>
        <v>7</v>
      </c>
      <c r="W490" s="33">
        <f t="shared" si="40"/>
        <v>12</v>
      </c>
      <c r="X490" s="24">
        <v>44024</v>
      </c>
    </row>
    <row r="491" spans="21:24">
      <c r="U491" s="32">
        <f t="shared" si="38"/>
        <v>2020</v>
      </c>
      <c r="V491" s="18">
        <f t="shared" si="39"/>
        <v>7</v>
      </c>
      <c r="W491" s="33">
        <f t="shared" si="40"/>
        <v>13</v>
      </c>
      <c r="X491" s="24">
        <v>44025</v>
      </c>
    </row>
    <row r="492" spans="21:24">
      <c r="U492" s="32">
        <f t="shared" si="38"/>
        <v>2020</v>
      </c>
      <c r="V492" s="18">
        <f t="shared" si="39"/>
        <v>7</v>
      </c>
      <c r="W492" s="33">
        <f t="shared" si="40"/>
        <v>14</v>
      </c>
      <c r="X492" s="24">
        <v>44026</v>
      </c>
    </row>
    <row r="493" spans="21:24">
      <c r="U493" s="32">
        <f t="shared" si="38"/>
        <v>2020</v>
      </c>
      <c r="V493" s="18">
        <f t="shared" si="39"/>
        <v>7</v>
      </c>
      <c r="W493" s="33">
        <f t="shared" si="40"/>
        <v>15</v>
      </c>
      <c r="X493" s="24">
        <v>44027</v>
      </c>
    </row>
    <row r="494" spans="21:24">
      <c r="U494" s="32">
        <f t="shared" si="38"/>
        <v>2020</v>
      </c>
      <c r="V494" s="18">
        <f t="shared" si="39"/>
        <v>7</v>
      </c>
      <c r="W494" s="33">
        <f t="shared" si="40"/>
        <v>16</v>
      </c>
      <c r="X494" s="24">
        <v>44028</v>
      </c>
    </row>
    <row r="495" spans="21:24">
      <c r="U495" s="32">
        <f t="shared" si="38"/>
        <v>2020</v>
      </c>
      <c r="V495" s="18">
        <f t="shared" si="39"/>
        <v>7</v>
      </c>
      <c r="W495" s="33">
        <f t="shared" si="40"/>
        <v>17</v>
      </c>
      <c r="X495" s="24">
        <v>44029</v>
      </c>
    </row>
    <row r="496" spans="21:24">
      <c r="U496" s="32">
        <f t="shared" si="38"/>
        <v>2020</v>
      </c>
      <c r="V496" s="18">
        <f t="shared" si="39"/>
        <v>7</v>
      </c>
      <c r="W496" s="33">
        <f t="shared" si="40"/>
        <v>18</v>
      </c>
      <c r="X496" s="24">
        <v>44030</v>
      </c>
    </row>
    <row r="497" spans="21:24">
      <c r="U497" s="32">
        <f t="shared" si="38"/>
        <v>2020</v>
      </c>
      <c r="V497" s="18">
        <f t="shared" si="39"/>
        <v>7</v>
      </c>
      <c r="W497" s="33">
        <f t="shared" si="40"/>
        <v>19</v>
      </c>
      <c r="X497" s="24">
        <v>44031</v>
      </c>
    </row>
    <row r="498" spans="21:24">
      <c r="U498" s="32">
        <f t="shared" si="38"/>
        <v>2020</v>
      </c>
      <c r="V498" s="18">
        <f t="shared" si="39"/>
        <v>7</v>
      </c>
      <c r="W498" s="33">
        <f t="shared" si="40"/>
        <v>20</v>
      </c>
      <c r="X498" s="24">
        <v>44032</v>
      </c>
    </row>
    <row r="499" spans="21:24">
      <c r="U499" s="32">
        <f t="shared" si="38"/>
        <v>2020</v>
      </c>
      <c r="V499" s="18">
        <f t="shared" si="39"/>
        <v>7</v>
      </c>
      <c r="W499" s="33">
        <f t="shared" si="40"/>
        <v>21</v>
      </c>
      <c r="X499" s="24">
        <v>44033</v>
      </c>
    </row>
    <row r="500" spans="21:24">
      <c r="U500" s="32">
        <f t="shared" si="38"/>
        <v>2020</v>
      </c>
      <c r="V500" s="18">
        <f t="shared" si="39"/>
        <v>7</v>
      </c>
      <c r="W500" s="33">
        <f t="shared" si="40"/>
        <v>22</v>
      </c>
      <c r="X500" s="24">
        <v>44034</v>
      </c>
    </row>
    <row r="501" spans="21:24">
      <c r="U501" s="32">
        <f t="shared" si="38"/>
        <v>2020</v>
      </c>
      <c r="V501" s="18">
        <f t="shared" si="39"/>
        <v>7</v>
      </c>
      <c r="W501" s="33">
        <f t="shared" si="40"/>
        <v>23</v>
      </c>
      <c r="X501" s="24">
        <v>44035</v>
      </c>
    </row>
    <row r="502" spans="21:24">
      <c r="U502" s="32">
        <f t="shared" si="38"/>
        <v>2020</v>
      </c>
      <c r="V502" s="18">
        <f t="shared" si="39"/>
        <v>7</v>
      </c>
      <c r="W502" s="33">
        <f t="shared" si="40"/>
        <v>24</v>
      </c>
      <c r="X502" s="24">
        <v>44036</v>
      </c>
    </row>
    <row r="503" spans="21:24">
      <c r="U503" s="32">
        <f t="shared" si="38"/>
        <v>2020</v>
      </c>
      <c r="V503" s="18">
        <f t="shared" si="39"/>
        <v>7</v>
      </c>
      <c r="W503" s="33">
        <f t="shared" si="40"/>
        <v>25</v>
      </c>
      <c r="X503" s="24">
        <v>44037</v>
      </c>
    </row>
    <row r="504" spans="21:24">
      <c r="U504" s="32">
        <f t="shared" si="38"/>
        <v>2020</v>
      </c>
      <c r="V504" s="18">
        <f t="shared" si="39"/>
        <v>7</v>
      </c>
      <c r="W504" s="33">
        <f t="shared" si="40"/>
        <v>26</v>
      </c>
      <c r="X504" s="24">
        <v>44038</v>
      </c>
    </row>
    <row r="505" spans="21:24">
      <c r="U505" s="32">
        <f t="shared" si="38"/>
        <v>2020</v>
      </c>
      <c r="V505" s="18">
        <f t="shared" si="39"/>
        <v>7</v>
      </c>
      <c r="W505" s="33">
        <f t="shared" si="40"/>
        <v>27</v>
      </c>
      <c r="X505" s="24">
        <v>44039</v>
      </c>
    </row>
    <row r="506" spans="21:24">
      <c r="U506" s="32">
        <f t="shared" si="38"/>
        <v>2020</v>
      </c>
      <c r="V506" s="18">
        <f t="shared" si="39"/>
        <v>7</v>
      </c>
      <c r="W506" s="33">
        <f t="shared" si="40"/>
        <v>28</v>
      </c>
      <c r="X506" s="24">
        <v>44040</v>
      </c>
    </row>
    <row r="507" spans="21:24">
      <c r="U507" s="32">
        <f t="shared" si="38"/>
        <v>2020</v>
      </c>
      <c r="V507" s="18">
        <f t="shared" si="39"/>
        <v>7</v>
      </c>
      <c r="W507" s="33">
        <f t="shared" si="40"/>
        <v>29</v>
      </c>
      <c r="X507" s="24">
        <v>44041</v>
      </c>
    </row>
    <row r="508" spans="21:24">
      <c r="U508" s="32">
        <f t="shared" si="38"/>
        <v>2020</v>
      </c>
      <c r="V508" s="18">
        <f t="shared" si="39"/>
        <v>7</v>
      </c>
      <c r="W508" s="33">
        <f t="shared" si="40"/>
        <v>30</v>
      </c>
      <c r="X508" s="24">
        <v>44042</v>
      </c>
    </row>
    <row r="509" spans="21:24">
      <c r="U509" s="32">
        <f t="shared" si="38"/>
        <v>2020</v>
      </c>
      <c r="V509" s="18">
        <f t="shared" si="39"/>
        <v>7</v>
      </c>
      <c r="W509" s="33">
        <f t="shared" si="40"/>
        <v>31</v>
      </c>
      <c r="X509" s="24">
        <v>44043</v>
      </c>
    </row>
    <row r="510" spans="21:24">
      <c r="U510" s="32">
        <f t="shared" si="38"/>
        <v>2020</v>
      </c>
      <c r="V510" s="18">
        <f t="shared" si="39"/>
        <v>8</v>
      </c>
      <c r="W510" s="33">
        <f t="shared" si="40"/>
        <v>1</v>
      </c>
      <c r="X510" s="24">
        <v>44044</v>
      </c>
    </row>
    <row r="511" spans="21:24">
      <c r="U511" s="32">
        <f t="shared" si="38"/>
        <v>2020</v>
      </c>
      <c r="V511" s="18">
        <f t="shared" si="39"/>
        <v>8</v>
      </c>
      <c r="W511" s="33">
        <f t="shared" si="40"/>
        <v>2</v>
      </c>
      <c r="X511" s="24">
        <v>44045</v>
      </c>
    </row>
    <row r="512" spans="21:24">
      <c r="U512" s="32">
        <f t="shared" si="38"/>
        <v>2020</v>
      </c>
      <c r="V512" s="18">
        <f t="shared" si="39"/>
        <v>8</v>
      </c>
      <c r="W512" s="33">
        <f t="shared" si="40"/>
        <v>3</v>
      </c>
      <c r="X512" s="24">
        <v>44046</v>
      </c>
    </row>
    <row r="513" spans="21:24">
      <c r="U513" s="32">
        <f t="shared" si="38"/>
        <v>2020</v>
      </c>
      <c r="V513" s="18">
        <f t="shared" si="39"/>
        <v>8</v>
      </c>
      <c r="W513" s="33">
        <f t="shared" si="40"/>
        <v>4</v>
      </c>
      <c r="X513" s="24">
        <v>44047</v>
      </c>
    </row>
    <row r="514" spans="21:24">
      <c r="U514" s="32">
        <f t="shared" si="38"/>
        <v>2020</v>
      </c>
      <c r="V514" s="18">
        <f t="shared" si="39"/>
        <v>8</v>
      </c>
      <c r="W514" s="33">
        <f t="shared" si="40"/>
        <v>5</v>
      </c>
      <c r="X514" s="24">
        <v>44048</v>
      </c>
    </row>
    <row r="515" spans="21:24">
      <c r="U515" s="32">
        <f t="shared" ref="U515:U578" si="41">YEAR(X515)</f>
        <v>2020</v>
      </c>
      <c r="V515" s="18">
        <f t="shared" ref="V515:V578" si="42">MONTH(X515)</f>
        <v>8</v>
      </c>
      <c r="W515" s="33">
        <f t="shared" ref="W515:W578" si="43">DAY(X515)</f>
        <v>6</v>
      </c>
      <c r="X515" s="24">
        <v>44049</v>
      </c>
    </row>
    <row r="516" spans="21:24">
      <c r="U516" s="32">
        <f t="shared" si="41"/>
        <v>2020</v>
      </c>
      <c r="V516" s="18">
        <f t="shared" si="42"/>
        <v>8</v>
      </c>
      <c r="W516" s="33">
        <f t="shared" si="43"/>
        <v>7</v>
      </c>
      <c r="X516" s="24">
        <v>44050</v>
      </c>
    </row>
    <row r="517" spans="21:24">
      <c r="U517" s="32">
        <f t="shared" si="41"/>
        <v>2020</v>
      </c>
      <c r="V517" s="18">
        <f t="shared" si="42"/>
        <v>8</v>
      </c>
      <c r="W517" s="33">
        <f t="shared" si="43"/>
        <v>8</v>
      </c>
      <c r="X517" s="24">
        <v>44051</v>
      </c>
    </row>
    <row r="518" spans="21:24">
      <c r="U518" s="32">
        <f t="shared" si="41"/>
        <v>2020</v>
      </c>
      <c r="V518" s="18">
        <f t="shared" si="42"/>
        <v>8</v>
      </c>
      <c r="W518" s="33">
        <f t="shared" si="43"/>
        <v>9</v>
      </c>
      <c r="X518" s="24">
        <v>44052</v>
      </c>
    </row>
    <row r="519" spans="21:24">
      <c r="U519" s="32">
        <f t="shared" si="41"/>
        <v>2020</v>
      </c>
      <c r="V519" s="18">
        <f t="shared" si="42"/>
        <v>8</v>
      </c>
      <c r="W519" s="33">
        <f t="shared" si="43"/>
        <v>10</v>
      </c>
      <c r="X519" s="24">
        <v>44053</v>
      </c>
    </row>
    <row r="520" spans="21:24">
      <c r="U520" s="32">
        <f t="shared" si="41"/>
        <v>2020</v>
      </c>
      <c r="V520" s="18">
        <f t="shared" si="42"/>
        <v>8</v>
      </c>
      <c r="W520" s="33">
        <f t="shared" si="43"/>
        <v>11</v>
      </c>
      <c r="X520" s="24">
        <v>44054</v>
      </c>
    </row>
    <row r="521" spans="21:24">
      <c r="U521" s="32">
        <f t="shared" si="41"/>
        <v>2020</v>
      </c>
      <c r="V521" s="18">
        <f t="shared" si="42"/>
        <v>8</v>
      </c>
      <c r="W521" s="33">
        <f t="shared" si="43"/>
        <v>12</v>
      </c>
      <c r="X521" s="24">
        <v>44055</v>
      </c>
    </row>
    <row r="522" spans="21:24">
      <c r="U522" s="32">
        <f t="shared" si="41"/>
        <v>2020</v>
      </c>
      <c r="V522" s="18">
        <f t="shared" si="42"/>
        <v>8</v>
      </c>
      <c r="W522" s="33">
        <f t="shared" si="43"/>
        <v>13</v>
      </c>
      <c r="X522" s="24">
        <v>44056</v>
      </c>
    </row>
    <row r="523" spans="21:24">
      <c r="U523" s="32">
        <f t="shared" si="41"/>
        <v>2020</v>
      </c>
      <c r="V523" s="18">
        <f t="shared" si="42"/>
        <v>8</v>
      </c>
      <c r="W523" s="33">
        <f t="shared" si="43"/>
        <v>14</v>
      </c>
      <c r="X523" s="24">
        <v>44057</v>
      </c>
    </row>
    <row r="524" spans="21:24">
      <c r="U524" s="32">
        <f t="shared" si="41"/>
        <v>2020</v>
      </c>
      <c r="V524" s="18">
        <f t="shared" si="42"/>
        <v>8</v>
      </c>
      <c r="W524" s="33">
        <f t="shared" si="43"/>
        <v>15</v>
      </c>
      <c r="X524" s="24">
        <v>44058</v>
      </c>
    </row>
    <row r="525" spans="21:24">
      <c r="U525" s="32">
        <f t="shared" si="41"/>
        <v>2020</v>
      </c>
      <c r="V525" s="18">
        <f t="shared" si="42"/>
        <v>8</v>
      </c>
      <c r="W525" s="33">
        <f t="shared" si="43"/>
        <v>16</v>
      </c>
      <c r="X525" s="24">
        <v>44059</v>
      </c>
    </row>
    <row r="526" spans="21:24">
      <c r="U526" s="32">
        <f t="shared" si="41"/>
        <v>2020</v>
      </c>
      <c r="V526" s="18">
        <f t="shared" si="42"/>
        <v>8</v>
      </c>
      <c r="W526" s="33">
        <f t="shared" si="43"/>
        <v>17</v>
      </c>
      <c r="X526" s="24">
        <v>44060</v>
      </c>
    </row>
    <row r="527" spans="21:24">
      <c r="U527" s="32">
        <f t="shared" si="41"/>
        <v>2020</v>
      </c>
      <c r="V527" s="18">
        <f t="shared" si="42"/>
        <v>8</v>
      </c>
      <c r="W527" s="33">
        <f t="shared" si="43"/>
        <v>18</v>
      </c>
      <c r="X527" s="24">
        <v>44061</v>
      </c>
    </row>
    <row r="528" spans="21:24">
      <c r="U528" s="32">
        <f t="shared" si="41"/>
        <v>2020</v>
      </c>
      <c r="V528" s="18">
        <f t="shared" si="42"/>
        <v>8</v>
      </c>
      <c r="W528" s="33">
        <f t="shared" si="43"/>
        <v>19</v>
      </c>
      <c r="X528" s="24">
        <v>44062</v>
      </c>
    </row>
    <row r="529" spans="21:24">
      <c r="U529" s="32">
        <f t="shared" si="41"/>
        <v>2020</v>
      </c>
      <c r="V529" s="18">
        <f t="shared" si="42"/>
        <v>8</v>
      </c>
      <c r="W529" s="33">
        <f t="shared" si="43"/>
        <v>20</v>
      </c>
      <c r="X529" s="24">
        <v>44063</v>
      </c>
    </row>
    <row r="530" spans="21:24">
      <c r="U530" s="32">
        <f t="shared" si="41"/>
        <v>2020</v>
      </c>
      <c r="V530" s="18">
        <f t="shared" si="42"/>
        <v>8</v>
      </c>
      <c r="W530" s="33">
        <f t="shared" si="43"/>
        <v>21</v>
      </c>
      <c r="X530" s="24">
        <v>44064</v>
      </c>
    </row>
    <row r="531" spans="21:24">
      <c r="U531" s="32">
        <f t="shared" si="41"/>
        <v>2020</v>
      </c>
      <c r="V531" s="18">
        <f t="shared" si="42"/>
        <v>8</v>
      </c>
      <c r="W531" s="33">
        <f t="shared" si="43"/>
        <v>22</v>
      </c>
      <c r="X531" s="24">
        <v>44065</v>
      </c>
    </row>
    <row r="532" spans="21:24">
      <c r="U532" s="32">
        <f t="shared" si="41"/>
        <v>2020</v>
      </c>
      <c r="V532" s="18">
        <f t="shared" si="42"/>
        <v>8</v>
      </c>
      <c r="W532" s="33">
        <f t="shared" si="43"/>
        <v>23</v>
      </c>
      <c r="X532" s="24">
        <v>44066</v>
      </c>
    </row>
    <row r="533" spans="21:24">
      <c r="U533" s="32">
        <f t="shared" si="41"/>
        <v>2020</v>
      </c>
      <c r="V533" s="18">
        <f t="shared" si="42"/>
        <v>8</v>
      </c>
      <c r="W533" s="33">
        <f t="shared" si="43"/>
        <v>24</v>
      </c>
      <c r="X533" s="24">
        <v>44067</v>
      </c>
    </row>
    <row r="534" spans="21:24">
      <c r="U534" s="32">
        <f t="shared" si="41"/>
        <v>2020</v>
      </c>
      <c r="V534" s="18">
        <f t="shared" si="42"/>
        <v>8</v>
      </c>
      <c r="W534" s="33">
        <f t="shared" si="43"/>
        <v>25</v>
      </c>
      <c r="X534" s="24">
        <v>44068</v>
      </c>
    </row>
    <row r="535" spans="21:24">
      <c r="U535" s="32">
        <f t="shared" si="41"/>
        <v>2020</v>
      </c>
      <c r="V535" s="18">
        <f t="shared" si="42"/>
        <v>8</v>
      </c>
      <c r="W535" s="33">
        <f t="shared" si="43"/>
        <v>26</v>
      </c>
      <c r="X535" s="24">
        <v>44069</v>
      </c>
    </row>
    <row r="536" spans="21:24">
      <c r="U536" s="32">
        <f t="shared" si="41"/>
        <v>2020</v>
      </c>
      <c r="V536" s="18">
        <f t="shared" si="42"/>
        <v>8</v>
      </c>
      <c r="W536" s="33">
        <f t="shared" si="43"/>
        <v>27</v>
      </c>
      <c r="X536" s="24">
        <v>44070</v>
      </c>
    </row>
    <row r="537" spans="21:24">
      <c r="U537" s="32">
        <f t="shared" si="41"/>
        <v>2020</v>
      </c>
      <c r="V537" s="18">
        <f t="shared" si="42"/>
        <v>8</v>
      </c>
      <c r="W537" s="33">
        <f t="shared" si="43"/>
        <v>28</v>
      </c>
      <c r="X537" s="24">
        <v>44071</v>
      </c>
    </row>
    <row r="538" spans="21:24">
      <c r="U538" s="32">
        <f t="shared" si="41"/>
        <v>2020</v>
      </c>
      <c r="V538" s="18">
        <f t="shared" si="42"/>
        <v>8</v>
      </c>
      <c r="W538" s="33">
        <f t="shared" si="43"/>
        <v>29</v>
      </c>
      <c r="X538" s="24">
        <v>44072</v>
      </c>
    </row>
    <row r="539" spans="21:24">
      <c r="U539" s="32">
        <f t="shared" si="41"/>
        <v>2020</v>
      </c>
      <c r="V539" s="18">
        <f t="shared" si="42"/>
        <v>8</v>
      </c>
      <c r="W539" s="33">
        <f t="shared" si="43"/>
        <v>30</v>
      </c>
      <c r="X539" s="24">
        <v>44073</v>
      </c>
    </row>
    <row r="540" spans="21:24">
      <c r="U540" s="32">
        <f t="shared" si="41"/>
        <v>2020</v>
      </c>
      <c r="V540" s="18">
        <f t="shared" si="42"/>
        <v>8</v>
      </c>
      <c r="W540" s="33">
        <f t="shared" si="43"/>
        <v>31</v>
      </c>
      <c r="X540" s="24">
        <v>44074</v>
      </c>
    </row>
    <row r="541" spans="21:24">
      <c r="U541" s="32">
        <f t="shared" si="41"/>
        <v>2020</v>
      </c>
      <c r="V541" s="18">
        <f t="shared" si="42"/>
        <v>9</v>
      </c>
      <c r="W541" s="33">
        <f t="shared" si="43"/>
        <v>1</v>
      </c>
      <c r="X541" s="24">
        <v>44075</v>
      </c>
    </row>
    <row r="542" spans="21:24">
      <c r="U542" s="32">
        <f t="shared" si="41"/>
        <v>2020</v>
      </c>
      <c r="V542" s="18">
        <f t="shared" si="42"/>
        <v>9</v>
      </c>
      <c r="W542" s="33">
        <f t="shared" si="43"/>
        <v>2</v>
      </c>
      <c r="X542" s="24">
        <v>44076</v>
      </c>
    </row>
    <row r="543" spans="21:24">
      <c r="U543" s="32">
        <f t="shared" si="41"/>
        <v>2020</v>
      </c>
      <c r="V543" s="18">
        <f t="shared" si="42"/>
        <v>9</v>
      </c>
      <c r="W543" s="33">
        <f t="shared" si="43"/>
        <v>3</v>
      </c>
      <c r="X543" s="24">
        <v>44077</v>
      </c>
    </row>
    <row r="544" spans="21:24">
      <c r="U544" s="32">
        <f t="shared" si="41"/>
        <v>2020</v>
      </c>
      <c r="V544" s="18">
        <f t="shared" si="42"/>
        <v>9</v>
      </c>
      <c r="W544" s="33">
        <f t="shared" si="43"/>
        <v>4</v>
      </c>
      <c r="X544" s="24">
        <v>44078</v>
      </c>
    </row>
    <row r="545" spans="21:24">
      <c r="U545" s="32">
        <f t="shared" si="41"/>
        <v>2020</v>
      </c>
      <c r="V545" s="18">
        <f t="shared" si="42"/>
        <v>9</v>
      </c>
      <c r="W545" s="33">
        <f t="shared" si="43"/>
        <v>5</v>
      </c>
      <c r="X545" s="24">
        <v>44079</v>
      </c>
    </row>
    <row r="546" spans="21:24">
      <c r="U546" s="32">
        <f t="shared" si="41"/>
        <v>2020</v>
      </c>
      <c r="V546" s="18">
        <f t="shared" si="42"/>
        <v>9</v>
      </c>
      <c r="W546" s="33">
        <f t="shared" si="43"/>
        <v>6</v>
      </c>
      <c r="X546" s="24">
        <v>44080</v>
      </c>
    </row>
    <row r="547" spans="21:24">
      <c r="U547" s="32">
        <f t="shared" si="41"/>
        <v>2020</v>
      </c>
      <c r="V547" s="18">
        <f t="shared" si="42"/>
        <v>9</v>
      </c>
      <c r="W547" s="33">
        <f t="shared" si="43"/>
        <v>7</v>
      </c>
      <c r="X547" s="24">
        <v>44081</v>
      </c>
    </row>
    <row r="548" spans="21:24">
      <c r="U548" s="32">
        <f t="shared" si="41"/>
        <v>2020</v>
      </c>
      <c r="V548" s="18">
        <f t="shared" si="42"/>
        <v>9</v>
      </c>
      <c r="W548" s="33">
        <f t="shared" si="43"/>
        <v>8</v>
      </c>
      <c r="X548" s="24">
        <v>44082</v>
      </c>
    </row>
    <row r="549" spans="21:24">
      <c r="U549" s="32">
        <f t="shared" si="41"/>
        <v>2020</v>
      </c>
      <c r="V549" s="18">
        <f t="shared" si="42"/>
        <v>9</v>
      </c>
      <c r="W549" s="33">
        <f t="shared" si="43"/>
        <v>9</v>
      </c>
      <c r="X549" s="24">
        <v>44083</v>
      </c>
    </row>
    <row r="550" spans="21:24">
      <c r="U550" s="32">
        <f t="shared" si="41"/>
        <v>2020</v>
      </c>
      <c r="V550" s="18">
        <f t="shared" si="42"/>
        <v>9</v>
      </c>
      <c r="W550" s="33">
        <f t="shared" si="43"/>
        <v>10</v>
      </c>
      <c r="X550" s="24">
        <v>44084</v>
      </c>
    </row>
    <row r="551" spans="21:24">
      <c r="U551" s="32">
        <f t="shared" si="41"/>
        <v>2020</v>
      </c>
      <c r="V551" s="18">
        <f t="shared" si="42"/>
        <v>9</v>
      </c>
      <c r="W551" s="33">
        <f t="shared" si="43"/>
        <v>11</v>
      </c>
      <c r="X551" s="24">
        <v>44085</v>
      </c>
    </row>
    <row r="552" spans="21:24">
      <c r="U552" s="32">
        <f t="shared" si="41"/>
        <v>2020</v>
      </c>
      <c r="V552" s="18">
        <f t="shared" si="42"/>
        <v>9</v>
      </c>
      <c r="W552" s="33">
        <f t="shared" si="43"/>
        <v>12</v>
      </c>
      <c r="X552" s="24">
        <v>44086</v>
      </c>
    </row>
    <row r="553" spans="21:24">
      <c r="U553" s="32">
        <f t="shared" si="41"/>
        <v>2020</v>
      </c>
      <c r="V553" s="18">
        <f t="shared" si="42"/>
        <v>9</v>
      </c>
      <c r="W553" s="33">
        <f t="shared" si="43"/>
        <v>13</v>
      </c>
      <c r="X553" s="24">
        <v>44087</v>
      </c>
    </row>
    <row r="554" spans="21:24">
      <c r="U554" s="32">
        <f t="shared" si="41"/>
        <v>2020</v>
      </c>
      <c r="V554" s="18">
        <f t="shared" si="42"/>
        <v>9</v>
      </c>
      <c r="W554" s="33">
        <f t="shared" si="43"/>
        <v>14</v>
      </c>
      <c r="X554" s="24">
        <v>44088</v>
      </c>
    </row>
    <row r="555" spans="21:24">
      <c r="U555" s="32">
        <f t="shared" si="41"/>
        <v>2020</v>
      </c>
      <c r="V555" s="18">
        <f t="shared" si="42"/>
        <v>9</v>
      </c>
      <c r="W555" s="33">
        <f t="shared" si="43"/>
        <v>15</v>
      </c>
      <c r="X555" s="24">
        <v>44089</v>
      </c>
    </row>
    <row r="556" spans="21:24">
      <c r="U556" s="32">
        <f t="shared" si="41"/>
        <v>2020</v>
      </c>
      <c r="V556" s="18">
        <f t="shared" si="42"/>
        <v>9</v>
      </c>
      <c r="W556" s="33">
        <f t="shared" si="43"/>
        <v>16</v>
      </c>
      <c r="X556" s="24">
        <v>44090</v>
      </c>
    </row>
    <row r="557" spans="21:24">
      <c r="U557" s="32">
        <f t="shared" si="41"/>
        <v>2020</v>
      </c>
      <c r="V557" s="18">
        <f t="shared" si="42"/>
        <v>9</v>
      </c>
      <c r="W557" s="33">
        <f t="shared" si="43"/>
        <v>17</v>
      </c>
      <c r="X557" s="24">
        <v>44091</v>
      </c>
    </row>
    <row r="558" spans="21:24">
      <c r="U558" s="32">
        <f t="shared" si="41"/>
        <v>2020</v>
      </c>
      <c r="V558" s="18">
        <f t="shared" si="42"/>
        <v>9</v>
      </c>
      <c r="W558" s="33">
        <f t="shared" si="43"/>
        <v>18</v>
      </c>
      <c r="X558" s="24">
        <v>44092</v>
      </c>
    </row>
    <row r="559" spans="21:24">
      <c r="U559" s="32">
        <f t="shared" si="41"/>
        <v>2020</v>
      </c>
      <c r="V559" s="18">
        <f t="shared" si="42"/>
        <v>9</v>
      </c>
      <c r="W559" s="33">
        <f t="shared" si="43"/>
        <v>19</v>
      </c>
      <c r="X559" s="24">
        <v>44093</v>
      </c>
    </row>
    <row r="560" spans="21:24">
      <c r="U560" s="32">
        <f t="shared" si="41"/>
        <v>2020</v>
      </c>
      <c r="V560" s="18">
        <f t="shared" si="42"/>
        <v>9</v>
      </c>
      <c r="W560" s="33">
        <f t="shared" si="43"/>
        <v>20</v>
      </c>
      <c r="X560" s="24">
        <v>44094</v>
      </c>
    </row>
    <row r="561" spans="21:24">
      <c r="U561" s="32">
        <f t="shared" si="41"/>
        <v>2020</v>
      </c>
      <c r="V561" s="18">
        <f t="shared" si="42"/>
        <v>9</v>
      </c>
      <c r="W561" s="33">
        <f t="shared" si="43"/>
        <v>21</v>
      </c>
      <c r="X561" s="24">
        <v>44095</v>
      </c>
    </row>
    <row r="562" spans="21:24">
      <c r="U562" s="32">
        <f t="shared" si="41"/>
        <v>2020</v>
      </c>
      <c r="V562" s="18">
        <f t="shared" si="42"/>
        <v>9</v>
      </c>
      <c r="W562" s="33">
        <f t="shared" si="43"/>
        <v>22</v>
      </c>
      <c r="X562" s="24">
        <v>44096</v>
      </c>
    </row>
    <row r="563" spans="21:24">
      <c r="U563" s="32">
        <f t="shared" si="41"/>
        <v>2020</v>
      </c>
      <c r="V563" s="18">
        <f t="shared" si="42"/>
        <v>9</v>
      </c>
      <c r="W563" s="33">
        <f t="shared" si="43"/>
        <v>23</v>
      </c>
      <c r="X563" s="24">
        <v>44097</v>
      </c>
    </row>
    <row r="564" spans="21:24">
      <c r="U564" s="32">
        <f t="shared" si="41"/>
        <v>2020</v>
      </c>
      <c r="V564" s="18">
        <f t="shared" si="42"/>
        <v>9</v>
      </c>
      <c r="W564" s="33">
        <f t="shared" si="43"/>
        <v>24</v>
      </c>
      <c r="X564" s="24">
        <v>44098</v>
      </c>
    </row>
    <row r="565" spans="21:24">
      <c r="U565" s="32">
        <f t="shared" si="41"/>
        <v>2020</v>
      </c>
      <c r="V565" s="18">
        <f t="shared" si="42"/>
        <v>9</v>
      </c>
      <c r="W565" s="33">
        <f t="shared" si="43"/>
        <v>25</v>
      </c>
      <c r="X565" s="24">
        <v>44099</v>
      </c>
    </row>
    <row r="566" spans="21:24">
      <c r="U566" s="32">
        <f t="shared" si="41"/>
        <v>2020</v>
      </c>
      <c r="V566" s="18">
        <f t="shared" si="42"/>
        <v>9</v>
      </c>
      <c r="W566" s="33">
        <f t="shared" si="43"/>
        <v>26</v>
      </c>
      <c r="X566" s="24">
        <v>44100</v>
      </c>
    </row>
    <row r="567" spans="21:24">
      <c r="U567" s="32">
        <f t="shared" si="41"/>
        <v>2020</v>
      </c>
      <c r="V567" s="18">
        <f t="shared" si="42"/>
        <v>9</v>
      </c>
      <c r="W567" s="33">
        <f t="shared" si="43"/>
        <v>27</v>
      </c>
      <c r="X567" s="24">
        <v>44101</v>
      </c>
    </row>
    <row r="568" spans="21:24">
      <c r="U568" s="32">
        <f t="shared" si="41"/>
        <v>2020</v>
      </c>
      <c r="V568" s="18">
        <f t="shared" si="42"/>
        <v>9</v>
      </c>
      <c r="W568" s="33">
        <f t="shared" si="43"/>
        <v>28</v>
      </c>
      <c r="X568" s="24">
        <v>44102</v>
      </c>
    </row>
    <row r="569" spans="21:24">
      <c r="U569" s="32">
        <f t="shared" si="41"/>
        <v>2020</v>
      </c>
      <c r="V569" s="18">
        <f t="shared" si="42"/>
        <v>9</v>
      </c>
      <c r="W569" s="33">
        <f t="shared" si="43"/>
        <v>29</v>
      </c>
      <c r="X569" s="24">
        <v>44103</v>
      </c>
    </row>
    <row r="570" spans="21:24">
      <c r="U570" s="32">
        <f t="shared" si="41"/>
        <v>2020</v>
      </c>
      <c r="V570" s="18">
        <f t="shared" si="42"/>
        <v>9</v>
      </c>
      <c r="W570" s="33">
        <f t="shared" si="43"/>
        <v>30</v>
      </c>
      <c r="X570" s="24">
        <v>44104</v>
      </c>
    </row>
    <row r="571" spans="21:24">
      <c r="U571" s="32">
        <f t="shared" si="41"/>
        <v>2020</v>
      </c>
      <c r="V571" s="18">
        <f t="shared" si="42"/>
        <v>10</v>
      </c>
      <c r="W571" s="33">
        <f t="shared" si="43"/>
        <v>1</v>
      </c>
      <c r="X571" s="24">
        <v>44105</v>
      </c>
    </row>
    <row r="572" spans="21:24">
      <c r="U572" s="32">
        <f t="shared" si="41"/>
        <v>2020</v>
      </c>
      <c r="V572" s="18">
        <f t="shared" si="42"/>
        <v>10</v>
      </c>
      <c r="W572" s="33">
        <f t="shared" si="43"/>
        <v>2</v>
      </c>
      <c r="X572" s="24">
        <v>44106</v>
      </c>
    </row>
    <row r="573" spans="21:24">
      <c r="U573" s="32">
        <f t="shared" si="41"/>
        <v>2020</v>
      </c>
      <c r="V573" s="18">
        <f t="shared" si="42"/>
        <v>10</v>
      </c>
      <c r="W573" s="33">
        <f t="shared" si="43"/>
        <v>3</v>
      </c>
      <c r="X573" s="24">
        <v>44107</v>
      </c>
    </row>
    <row r="574" spans="21:24">
      <c r="U574" s="32">
        <f t="shared" si="41"/>
        <v>2020</v>
      </c>
      <c r="V574" s="18">
        <f t="shared" si="42"/>
        <v>10</v>
      </c>
      <c r="W574" s="33">
        <f t="shared" si="43"/>
        <v>4</v>
      </c>
      <c r="X574" s="24">
        <v>44108</v>
      </c>
    </row>
    <row r="575" spans="21:24">
      <c r="U575" s="32">
        <f t="shared" si="41"/>
        <v>2020</v>
      </c>
      <c r="V575" s="18">
        <f t="shared" si="42"/>
        <v>10</v>
      </c>
      <c r="W575" s="33">
        <f t="shared" si="43"/>
        <v>5</v>
      </c>
      <c r="X575" s="24">
        <v>44109</v>
      </c>
    </row>
    <row r="576" spans="21:24">
      <c r="U576" s="32">
        <f t="shared" si="41"/>
        <v>2020</v>
      </c>
      <c r="V576" s="18">
        <f t="shared" si="42"/>
        <v>10</v>
      </c>
      <c r="W576" s="33">
        <f t="shared" si="43"/>
        <v>6</v>
      </c>
      <c r="X576" s="24">
        <v>44110</v>
      </c>
    </row>
    <row r="577" spans="21:24">
      <c r="U577" s="32">
        <f t="shared" si="41"/>
        <v>2020</v>
      </c>
      <c r="V577" s="18">
        <f t="shared" si="42"/>
        <v>10</v>
      </c>
      <c r="W577" s="33">
        <f t="shared" si="43"/>
        <v>7</v>
      </c>
      <c r="X577" s="24">
        <v>44111</v>
      </c>
    </row>
    <row r="578" spans="21:24">
      <c r="U578" s="32">
        <f t="shared" si="41"/>
        <v>2020</v>
      </c>
      <c r="V578" s="18">
        <f t="shared" si="42"/>
        <v>10</v>
      </c>
      <c r="W578" s="33">
        <f t="shared" si="43"/>
        <v>8</v>
      </c>
      <c r="X578" s="24">
        <v>44112</v>
      </c>
    </row>
    <row r="579" spans="21:24">
      <c r="U579" s="32">
        <f t="shared" ref="U579:U642" si="44">YEAR(X579)</f>
        <v>2020</v>
      </c>
      <c r="V579" s="18">
        <f t="shared" ref="V579:V642" si="45">MONTH(X579)</f>
        <v>10</v>
      </c>
      <c r="W579" s="33">
        <f t="shared" ref="W579:W642" si="46">DAY(X579)</f>
        <v>9</v>
      </c>
      <c r="X579" s="24">
        <v>44113</v>
      </c>
    </row>
    <row r="580" spans="21:24">
      <c r="U580" s="32">
        <f t="shared" si="44"/>
        <v>2020</v>
      </c>
      <c r="V580" s="18">
        <f t="shared" si="45"/>
        <v>10</v>
      </c>
      <c r="W580" s="33">
        <f t="shared" si="46"/>
        <v>10</v>
      </c>
      <c r="X580" s="24">
        <v>44114</v>
      </c>
    </row>
    <row r="581" spans="21:24">
      <c r="U581" s="32">
        <f t="shared" si="44"/>
        <v>2020</v>
      </c>
      <c r="V581" s="18">
        <f t="shared" si="45"/>
        <v>10</v>
      </c>
      <c r="W581" s="33">
        <f t="shared" si="46"/>
        <v>11</v>
      </c>
      <c r="X581" s="24">
        <v>44115</v>
      </c>
    </row>
    <row r="582" spans="21:24">
      <c r="U582" s="32">
        <f t="shared" si="44"/>
        <v>2020</v>
      </c>
      <c r="V582" s="18">
        <f t="shared" si="45"/>
        <v>10</v>
      </c>
      <c r="W582" s="33">
        <f t="shared" si="46"/>
        <v>12</v>
      </c>
      <c r="X582" s="24">
        <v>44116</v>
      </c>
    </row>
    <row r="583" spans="21:24">
      <c r="U583" s="32">
        <f t="shared" si="44"/>
        <v>2020</v>
      </c>
      <c r="V583" s="18">
        <f t="shared" si="45"/>
        <v>10</v>
      </c>
      <c r="W583" s="33">
        <f t="shared" si="46"/>
        <v>13</v>
      </c>
      <c r="X583" s="24">
        <v>44117</v>
      </c>
    </row>
    <row r="584" spans="21:24">
      <c r="U584" s="32">
        <f t="shared" si="44"/>
        <v>2020</v>
      </c>
      <c r="V584" s="18">
        <f t="shared" si="45"/>
        <v>10</v>
      </c>
      <c r="W584" s="33">
        <f t="shared" si="46"/>
        <v>14</v>
      </c>
      <c r="X584" s="24">
        <v>44118</v>
      </c>
    </row>
    <row r="585" spans="21:24">
      <c r="U585" s="32">
        <f t="shared" si="44"/>
        <v>2020</v>
      </c>
      <c r="V585" s="18">
        <f t="shared" si="45"/>
        <v>10</v>
      </c>
      <c r="W585" s="33">
        <f t="shared" si="46"/>
        <v>15</v>
      </c>
      <c r="X585" s="24">
        <v>44119</v>
      </c>
    </row>
    <row r="586" spans="21:24">
      <c r="U586" s="32">
        <f t="shared" si="44"/>
        <v>2020</v>
      </c>
      <c r="V586" s="18">
        <f t="shared" si="45"/>
        <v>10</v>
      </c>
      <c r="W586" s="33">
        <f t="shared" si="46"/>
        <v>16</v>
      </c>
      <c r="X586" s="24">
        <v>44120</v>
      </c>
    </row>
    <row r="587" spans="21:24">
      <c r="U587" s="32">
        <f t="shared" si="44"/>
        <v>2020</v>
      </c>
      <c r="V587" s="18">
        <f t="shared" si="45"/>
        <v>10</v>
      </c>
      <c r="W587" s="33">
        <f t="shared" si="46"/>
        <v>17</v>
      </c>
      <c r="X587" s="24">
        <v>44121</v>
      </c>
    </row>
    <row r="588" spans="21:24">
      <c r="U588" s="32">
        <f t="shared" si="44"/>
        <v>2020</v>
      </c>
      <c r="V588" s="18">
        <f t="shared" si="45"/>
        <v>10</v>
      </c>
      <c r="W588" s="33">
        <f t="shared" si="46"/>
        <v>18</v>
      </c>
      <c r="X588" s="24">
        <v>44122</v>
      </c>
    </row>
    <row r="589" spans="21:24">
      <c r="U589" s="32">
        <f t="shared" si="44"/>
        <v>2020</v>
      </c>
      <c r="V589" s="18">
        <f t="shared" si="45"/>
        <v>10</v>
      </c>
      <c r="W589" s="33">
        <f t="shared" si="46"/>
        <v>19</v>
      </c>
      <c r="X589" s="24">
        <v>44123</v>
      </c>
    </row>
    <row r="590" spans="21:24">
      <c r="U590" s="32">
        <f t="shared" si="44"/>
        <v>2020</v>
      </c>
      <c r="V590" s="18">
        <f t="shared" si="45"/>
        <v>10</v>
      </c>
      <c r="W590" s="33">
        <f t="shared" si="46"/>
        <v>20</v>
      </c>
      <c r="X590" s="24">
        <v>44124</v>
      </c>
    </row>
    <row r="591" spans="21:24">
      <c r="U591" s="32">
        <f t="shared" si="44"/>
        <v>2020</v>
      </c>
      <c r="V591" s="18">
        <f t="shared" si="45"/>
        <v>10</v>
      </c>
      <c r="W591" s="33">
        <f t="shared" si="46"/>
        <v>21</v>
      </c>
      <c r="X591" s="24">
        <v>44125</v>
      </c>
    </row>
    <row r="592" spans="21:24">
      <c r="U592" s="32">
        <f t="shared" si="44"/>
        <v>2020</v>
      </c>
      <c r="V592" s="18">
        <f t="shared" si="45"/>
        <v>10</v>
      </c>
      <c r="W592" s="33">
        <f t="shared" si="46"/>
        <v>22</v>
      </c>
      <c r="X592" s="24">
        <v>44126</v>
      </c>
    </row>
    <row r="593" spans="21:24">
      <c r="U593" s="32">
        <f t="shared" si="44"/>
        <v>2020</v>
      </c>
      <c r="V593" s="18">
        <f t="shared" si="45"/>
        <v>10</v>
      </c>
      <c r="W593" s="33">
        <f t="shared" si="46"/>
        <v>23</v>
      </c>
      <c r="X593" s="24">
        <v>44127</v>
      </c>
    </row>
    <row r="594" spans="21:24">
      <c r="U594" s="32">
        <f t="shared" si="44"/>
        <v>2020</v>
      </c>
      <c r="V594" s="18">
        <f t="shared" si="45"/>
        <v>10</v>
      </c>
      <c r="W594" s="33">
        <f t="shared" si="46"/>
        <v>24</v>
      </c>
      <c r="X594" s="24">
        <v>44128</v>
      </c>
    </row>
    <row r="595" spans="21:24">
      <c r="U595" s="32">
        <f t="shared" si="44"/>
        <v>2020</v>
      </c>
      <c r="V595" s="18">
        <f t="shared" si="45"/>
        <v>10</v>
      </c>
      <c r="W595" s="33">
        <f t="shared" si="46"/>
        <v>25</v>
      </c>
      <c r="X595" s="24">
        <v>44129</v>
      </c>
    </row>
    <row r="596" spans="21:24">
      <c r="U596" s="32">
        <f t="shared" si="44"/>
        <v>2020</v>
      </c>
      <c r="V596" s="18">
        <f t="shared" si="45"/>
        <v>10</v>
      </c>
      <c r="W596" s="33">
        <f t="shared" si="46"/>
        <v>26</v>
      </c>
      <c r="X596" s="24">
        <v>44130</v>
      </c>
    </row>
    <row r="597" spans="21:24">
      <c r="U597" s="32">
        <f t="shared" si="44"/>
        <v>2020</v>
      </c>
      <c r="V597" s="18">
        <f t="shared" si="45"/>
        <v>10</v>
      </c>
      <c r="W597" s="33">
        <f t="shared" si="46"/>
        <v>27</v>
      </c>
      <c r="X597" s="24">
        <v>44131</v>
      </c>
    </row>
    <row r="598" spans="21:24">
      <c r="U598" s="32">
        <f t="shared" si="44"/>
        <v>2020</v>
      </c>
      <c r="V598" s="18">
        <f t="shared" si="45"/>
        <v>10</v>
      </c>
      <c r="W598" s="33">
        <f t="shared" si="46"/>
        <v>28</v>
      </c>
      <c r="X598" s="24">
        <v>44132</v>
      </c>
    </row>
    <row r="599" spans="21:24">
      <c r="U599" s="32">
        <f t="shared" si="44"/>
        <v>2020</v>
      </c>
      <c r="V599" s="18">
        <f t="shared" si="45"/>
        <v>10</v>
      </c>
      <c r="W599" s="33">
        <f t="shared" si="46"/>
        <v>29</v>
      </c>
      <c r="X599" s="24">
        <v>44133</v>
      </c>
    </row>
    <row r="600" spans="21:24">
      <c r="U600" s="32">
        <f t="shared" si="44"/>
        <v>2020</v>
      </c>
      <c r="V600" s="18">
        <f t="shared" si="45"/>
        <v>10</v>
      </c>
      <c r="W600" s="33">
        <f t="shared" si="46"/>
        <v>30</v>
      </c>
      <c r="X600" s="24">
        <v>44134</v>
      </c>
    </row>
    <row r="601" spans="21:24">
      <c r="U601" s="32">
        <f t="shared" si="44"/>
        <v>2020</v>
      </c>
      <c r="V601" s="18">
        <f t="shared" si="45"/>
        <v>10</v>
      </c>
      <c r="W601" s="33">
        <f t="shared" si="46"/>
        <v>31</v>
      </c>
      <c r="X601" s="24">
        <v>44135</v>
      </c>
    </row>
    <row r="602" spans="21:24">
      <c r="U602" s="32">
        <f t="shared" si="44"/>
        <v>2020</v>
      </c>
      <c r="V602" s="18">
        <f t="shared" si="45"/>
        <v>11</v>
      </c>
      <c r="W602" s="33">
        <f t="shared" si="46"/>
        <v>1</v>
      </c>
      <c r="X602" s="24">
        <v>44136</v>
      </c>
    </row>
    <row r="603" spans="21:24">
      <c r="U603" s="32">
        <f t="shared" si="44"/>
        <v>2020</v>
      </c>
      <c r="V603" s="18">
        <f t="shared" si="45"/>
        <v>11</v>
      </c>
      <c r="W603" s="33">
        <f t="shared" si="46"/>
        <v>2</v>
      </c>
      <c r="X603" s="24">
        <v>44137</v>
      </c>
    </row>
    <row r="604" spans="21:24">
      <c r="U604" s="32">
        <f t="shared" si="44"/>
        <v>2020</v>
      </c>
      <c r="V604" s="18">
        <f t="shared" si="45"/>
        <v>11</v>
      </c>
      <c r="W604" s="33">
        <f t="shared" si="46"/>
        <v>3</v>
      </c>
      <c r="X604" s="24">
        <v>44138</v>
      </c>
    </row>
    <row r="605" spans="21:24">
      <c r="U605" s="32">
        <f t="shared" si="44"/>
        <v>2020</v>
      </c>
      <c r="V605" s="18">
        <f t="shared" si="45"/>
        <v>11</v>
      </c>
      <c r="W605" s="33">
        <f t="shared" si="46"/>
        <v>4</v>
      </c>
      <c r="X605" s="24">
        <v>44139</v>
      </c>
    </row>
    <row r="606" spans="21:24">
      <c r="U606" s="32">
        <f t="shared" si="44"/>
        <v>2020</v>
      </c>
      <c r="V606" s="18">
        <f t="shared" si="45"/>
        <v>11</v>
      </c>
      <c r="W606" s="33">
        <f t="shared" si="46"/>
        <v>5</v>
      </c>
      <c r="X606" s="24">
        <v>44140</v>
      </c>
    </row>
    <row r="607" spans="21:24">
      <c r="U607" s="32">
        <f t="shared" si="44"/>
        <v>2020</v>
      </c>
      <c r="V607" s="18">
        <f t="shared" si="45"/>
        <v>11</v>
      </c>
      <c r="W607" s="33">
        <f t="shared" si="46"/>
        <v>6</v>
      </c>
      <c r="X607" s="24">
        <v>44141</v>
      </c>
    </row>
    <row r="608" spans="21:24">
      <c r="U608" s="32">
        <f t="shared" si="44"/>
        <v>2020</v>
      </c>
      <c r="V608" s="18">
        <f t="shared" si="45"/>
        <v>11</v>
      </c>
      <c r="W608" s="33">
        <f t="shared" si="46"/>
        <v>7</v>
      </c>
      <c r="X608" s="24">
        <v>44142</v>
      </c>
    </row>
    <row r="609" spans="21:24">
      <c r="U609" s="32">
        <f t="shared" si="44"/>
        <v>2020</v>
      </c>
      <c r="V609" s="18">
        <f t="shared" si="45"/>
        <v>11</v>
      </c>
      <c r="W609" s="33">
        <f t="shared" si="46"/>
        <v>8</v>
      </c>
      <c r="X609" s="24">
        <v>44143</v>
      </c>
    </row>
    <row r="610" spans="21:24">
      <c r="U610" s="32">
        <f t="shared" si="44"/>
        <v>2020</v>
      </c>
      <c r="V610" s="18">
        <f t="shared" si="45"/>
        <v>11</v>
      </c>
      <c r="W610" s="33">
        <f t="shared" si="46"/>
        <v>9</v>
      </c>
      <c r="X610" s="24">
        <v>44144</v>
      </c>
    </row>
    <row r="611" spans="21:24">
      <c r="U611" s="32">
        <f t="shared" si="44"/>
        <v>2020</v>
      </c>
      <c r="V611" s="18">
        <f t="shared" si="45"/>
        <v>11</v>
      </c>
      <c r="W611" s="33">
        <f t="shared" si="46"/>
        <v>10</v>
      </c>
      <c r="X611" s="24">
        <v>44145</v>
      </c>
    </row>
    <row r="612" spans="21:24">
      <c r="U612" s="32">
        <f t="shared" si="44"/>
        <v>2020</v>
      </c>
      <c r="V612" s="18">
        <f t="shared" si="45"/>
        <v>11</v>
      </c>
      <c r="W612" s="33">
        <f t="shared" si="46"/>
        <v>11</v>
      </c>
      <c r="X612" s="24">
        <v>44146</v>
      </c>
    </row>
    <row r="613" spans="21:24">
      <c r="U613" s="32">
        <f t="shared" si="44"/>
        <v>2020</v>
      </c>
      <c r="V613" s="18">
        <f t="shared" si="45"/>
        <v>11</v>
      </c>
      <c r="W613" s="33">
        <f t="shared" si="46"/>
        <v>12</v>
      </c>
      <c r="X613" s="24">
        <v>44147</v>
      </c>
    </row>
    <row r="614" spans="21:24">
      <c r="U614" s="32">
        <f t="shared" si="44"/>
        <v>2020</v>
      </c>
      <c r="V614" s="18">
        <f t="shared" si="45"/>
        <v>11</v>
      </c>
      <c r="W614" s="33">
        <f t="shared" si="46"/>
        <v>13</v>
      </c>
      <c r="X614" s="24">
        <v>44148</v>
      </c>
    </row>
    <row r="615" spans="21:24">
      <c r="U615" s="32">
        <f t="shared" si="44"/>
        <v>2020</v>
      </c>
      <c r="V615" s="18">
        <f t="shared" si="45"/>
        <v>11</v>
      </c>
      <c r="W615" s="33">
        <f t="shared" si="46"/>
        <v>14</v>
      </c>
      <c r="X615" s="24">
        <v>44149</v>
      </c>
    </row>
    <row r="616" spans="21:24">
      <c r="U616" s="32">
        <f t="shared" si="44"/>
        <v>2020</v>
      </c>
      <c r="V616" s="18">
        <f t="shared" si="45"/>
        <v>11</v>
      </c>
      <c r="W616" s="33">
        <f t="shared" si="46"/>
        <v>15</v>
      </c>
      <c r="X616" s="24">
        <v>44150</v>
      </c>
    </row>
    <row r="617" spans="21:24">
      <c r="U617" s="32">
        <f t="shared" si="44"/>
        <v>2020</v>
      </c>
      <c r="V617" s="18">
        <f t="shared" si="45"/>
        <v>11</v>
      </c>
      <c r="W617" s="33">
        <f t="shared" si="46"/>
        <v>16</v>
      </c>
      <c r="X617" s="24">
        <v>44151</v>
      </c>
    </row>
    <row r="618" spans="21:24">
      <c r="U618" s="32">
        <f t="shared" si="44"/>
        <v>2020</v>
      </c>
      <c r="V618" s="18">
        <f t="shared" si="45"/>
        <v>11</v>
      </c>
      <c r="W618" s="33">
        <f t="shared" si="46"/>
        <v>17</v>
      </c>
      <c r="X618" s="24">
        <v>44152</v>
      </c>
    </row>
    <row r="619" spans="21:24">
      <c r="U619" s="32">
        <f t="shared" si="44"/>
        <v>2020</v>
      </c>
      <c r="V619" s="18">
        <f t="shared" si="45"/>
        <v>11</v>
      </c>
      <c r="W619" s="33">
        <f t="shared" si="46"/>
        <v>18</v>
      </c>
      <c r="X619" s="24">
        <v>44153</v>
      </c>
    </row>
    <row r="620" spans="21:24">
      <c r="U620" s="32">
        <f t="shared" si="44"/>
        <v>2020</v>
      </c>
      <c r="V620" s="18">
        <f t="shared" si="45"/>
        <v>11</v>
      </c>
      <c r="W620" s="33">
        <f t="shared" si="46"/>
        <v>19</v>
      </c>
      <c r="X620" s="24">
        <v>44154</v>
      </c>
    </row>
    <row r="621" spans="21:24">
      <c r="U621" s="32">
        <f t="shared" si="44"/>
        <v>2020</v>
      </c>
      <c r="V621" s="18">
        <f t="shared" si="45"/>
        <v>11</v>
      </c>
      <c r="W621" s="33">
        <f t="shared" si="46"/>
        <v>20</v>
      </c>
      <c r="X621" s="24">
        <v>44155</v>
      </c>
    </row>
    <row r="622" spans="21:24">
      <c r="U622" s="32">
        <f t="shared" si="44"/>
        <v>2020</v>
      </c>
      <c r="V622" s="18">
        <f t="shared" si="45"/>
        <v>11</v>
      </c>
      <c r="W622" s="33">
        <f t="shared" si="46"/>
        <v>21</v>
      </c>
      <c r="X622" s="24">
        <v>44156</v>
      </c>
    </row>
    <row r="623" spans="21:24">
      <c r="U623" s="32">
        <f t="shared" si="44"/>
        <v>2020</v>
      </c>
      <c r="V623" s="18">
        <f t="shared" si="45"/>
        <v>11</v>
      </c>
      <c r="W623" s="33">
        <f t="shared" si="46"/>
        <v>22</v>
      </c>
      <c r="X623" s="24">
        <v>44157</v>
      </c>
    </row>
    <row r="624" spans="21:24">
      <c r="U624" s="32">
        <f t="shared" si="44"/>
        <v>2020</v>
      </c>
      <c r="V624" s="18">
        <f t="shared" si="45"/>
        <v>11</v>
      </c>
      <c r="W624" s="33">
        <f t="shared" si="46"/>
        <v>23</v>
      </c>
      <c r="X624" s="24">
        <v>44158</v>
      </c>
    </row>
    <row r="625" spans="21:24">
      <c r="U625" s="32">
        <f t="shared" si="44"/>
        <v>2020</v>
      </c>
      <c r="V625" s="18">
        <f t="shared" si="45"/>
        <v>11</v>
      </c>
      <c r="W625" s="33">
        <f t="shared" si="46"/>
        <v>24</v>
      </c>
      <c r="X625" s="24">
        <v>44159</v>
      </c>
    </row>
    <row r="626" spans="21:24">
      <c r="U626" s="32">
        <f t="shared" si="44"/>
        <v>2020</v>
      </c>
      <c r="V626" s="18">
        <f t="shared" si="45"/>
        <v>11</v>
      </c>
      <c r="W626" s="33">
        <f t="shared" si="46"/>
        <v>25</v>
      </c>
      <c r="X626" s="24">
        <v>44160</v>
      </c>
    </row>
    <row r="627" spans="21:24">
      <c r="U627" s="32">
        <f t="shared" si="44"/>
        <v>2020</v>
      </c>
      <c r="V627" s="18">
        <f t="shared" si="45"/>
        <v>11</v>
      </c>
      <c r="W627" s="33">
        <f t="shared" si="46"/>
        <v>26</v>
      </c>
      <c r="X627" s="24">
        <v>44161</v>
      </c>
    </row>
    <row r="628" spans="21:24">
      <c r="U628" s="32">
        <f t="shared" si="44"/>
        <v>2020</v>
      </c>
      <c r="V628" s="18">
        <f t="shared" si="45"/>
        <v>11</v>
      </c>
      <c r="W628" s="33">
        <f t="shared" si="46"/>
        <v>27</v>
      </c>
      <c r="X628" s="24">
        <v>44162</v>
      </c>
    </row>
    <row r="629" spans="21:24">
      <c r="U629" s="32">
        <f t="shared" si="44"/>
        <v>2020</v>
      </c>
      <c r="V629" s="18">
        <f t="shared" si="45"/>
        <v>11</v>
      </c>
      <c r="W629" s="33">
        <f t="shared" si="46"/>
        <v>28</v>
      </c>
      <c r="X629" s="24">
        <v>44163</v>
      </c>
    </row>
    <row r="630" spans="21:24">
      <c r="U630" s="32">
        <f t="shared" si="44"/>
        <v>2020</v>
      </c>
      <c r="V630" s="18">
        <f t="shared" si="45"/>
        <v>11</v>
      </c>
      <c r="W630" s="33">
        <f t="shared" si="46"/>
        <v>29</v>
      </c>
      <c r="X630" s="24">
        <v>44164</v>
      </c>
    </row>
    <row r="631" spans="21:24">
      <c r="U631" s="32">
        <f t="shared" si="44"/>
        <v>2020</v>
      </c>
      <c r="V631" s="18">
        <f t="shared" si="45"/>
        <v>11</v>
      </c>
      <c r="W631" s="33">
        <f t="shared" si="46"/>
        <v>30</v>
      </c>
      <c r="X631" s="24">
        <v>44165</v>
      </c>
    </row>
    <row r="632" spans="21:24">
      <c r="U632" s="32">
        <f t="shared" si="44"/>
        <v>2020</v>
      </c>
      <c r="V632" s="18">
        <f t="shared" si="45"/>
        <v>12</v>
      </c>
      <c r="W632" s="33">
        <f t="shared" si="46"/>
        <v>1</v>
      </c>
      <c r="X632" s="24">
        <v>44166</v>
      </c>
    </row>
    <row r="633" spans="21:24">
      <c r="U633" s="32">
        <f t="shared" si="44"/>
        <v>2020</v>
      </c>
      <c r="V633" s="18">
        <f t="shared" si="45"/>
        <v>12</v>
      </c>
      <c r="W633" s="33">
        <f t="shared" si="46"/>
        <v>2</v>
      </c>
      <c r="X633" s="24">
        <v>44167</v>
      </c>
    </row>
    <row r="634" spans="21:24">
      <c r="U634" s="32">
        <f t="shared" si="44"/>
        <v>2020</v>
      </c>
      <c r="V634" s="18">
        <f t="shared" si="45"/>
        <v>12</v>
      </c>
      <c r="W634" s="33">
        <f t="shared" si="46"/>
        <v>3</v>
      </c>
      <c r="X634" s="24">
        <v>44168</v>
      </c>
    </row>
    <row r="635" spans="21:24">
      <c r="U635" s="32">
        <f t="shared" si="44"/>
        <v>2020</v>
      </c>
      <c r="V635" s="18">
        <f t="shared" si="45"/>
        <v>12</v>
      </c>
      <c r="W635" s="33">
        <f t="shared" si="46"/>
        <v>4</v>
      </c>
      <c r="X635" s="24">
        <v>44169</v>
      </c>
    </row>
    <row r="636" spans="21:24">
      <c r="U636" s="32">
        <f t="shared" si="44"/>
        <v>2020</v>
      </c>
      <c r="V636" s="18">
        <f t="shared" si="45"/>
        <v>12</v>
      </c>
      <c r="W636" s="33">
        <f t="shared" si="46"/>
        <v>5</v>
      </c>
      <c r="X636" s="24">
        <v>44170</v>
      </c>
    </row>
    <row r="637" spans="21:24">
      <c r="U637" s="32">
        <f t="shared" si="44"/>
        <v>2020</v>
      </c>
      <c r="V637" s="18">
        <f t="shared" si="45"/>
        <v>12</v>
      </c>
      <c r="W637" s="33">
        <f t="shared" si="46"/>
        <v>6</v>
      </c>
      <c r="X637" s="24">
        <v>44171</v>
      </c>
    </row>
    <row r="638" spans="21:24">
      <c r="U638" s="32">
        <f t="shared" si="44"/>
        <v>2020</v>
      </c>
      <c r="V638" s="18">
        <f t="shared" si="45"/>
        <v>12</v>
      </c>
      <c r="W638" s="33">
        <f t="shared" si="46"/>
        <v>7</v>
      </c>
      <c r="X638" s="24">
        <v>44172</v>
      </c>
    </row>
    <row r="639" spans="21:24">
      <c r="U639" s="32">
        <f t="shared" si="44"/>
        <v>2020</v>
      </c>
      <c r="V639" s="18">
        <f t="shared" si="45"/>
        <v>12</v>
      </c>
      <c r="W639" s="33">
        <f t="shared" si="46"/>
        <v>8</v>
      </c>
      <c r="X639" s="24">
        <v>44173</v>
      </c>
    </row>
    <row r="640" spans="21:24">
      <c r="U640" s="32">
        <f t="shared" si="44"/>
        <v>2020</v>
      </c>
      <c r="V640" s="18">
        <f t="shared" si="45"/>
        <v>12</v>
      </c>
      <c r="W640" s="33">
        <f t="shared" si="46"/>
        <v>9</v>
      </c>
      <c r="X640" s="24">
        <v>44174</v>
      </c>
    </row>
    <row r="641" spans="21:24">
      <c r="U641" s="32">
        <f t="shared" si="44"/>
        <v>2020</v>
      </c>
      <c r="V641" s="18">
        <f t="shared" si="45"/>
        <v>12</v>
      </c>
      <c r="W641" s="33">
        <f t="shared" si="46"/>
        <v>10</v>
      </c>
      <c r="X641" s="24">
        <v>44175</v>
      </c>
    </row>
    <row r="642" spans="21:24">
      <c r="U642" s="32">
        <f t="shared" si="44"/>
        <v>2020</v>
      </c>
      <c r="V642" s="18">
        <f t="shared" si="45"/>
        <v>12</v>
      </c>
      <c r="W642" s="33">
        <f t="shared" si="46"/>
        <v>11</v>
      </c>
      <c r="X642" s="24">
        <v>44176</v>
      </c>
    </row>
    <row r="643" spans="21:24">
      <c r="U643" s="32">
        <f t="shared" ref="U643:U706" si="47">YEAR(X643)</f>
        <v>2020</v>
      </c>
      <c r="V643" s="18">
        <f t="shared" ref="V643:V706" si="48">MONTH(X643)</f>
        <v>12</v>
      </c>
      <c r="W643" s="33">
        <f t="shared" ref="W643:W706" si="49">DAY(X643)</f>
        <v>12</v>
      </c>
      <c r="X643" s="24">
        <v>44177</v>
      </c>
    </row>
    <row r="644" spans="21:24">
      <c r="U644" s="32">
        <f t="shared" si="47"/>
        <v>2020</v>
      </c>
      <c r="V644" s="18">
        <f t="shared" si="48"/>
        <v>12</v>
      </c>
      <c r="W644" s="33">
        <f t="shared" si="49"/>
        <v>13</v>
      </c>
      <c r="X644" s="24">
        <v>44178</v>
      </c>
    </row>
    <row r="645" spans="21:24">
      <c r="U645" s="32">
        <f t="shared" si="47"/>
        <v>2020</v>
      </c>
      <c r="V645" s="18">
        <f t="shared" si="48"/>
        <v>12</v>
      </c>
      <c r="W645" s="33">
        <f t="shared" si="49"/>
        <v>14</v>
      </c>
      <c r="X645" s="24">
        <v>44179</v>
      </c>
    </row>
    <row r="646" spans="21:24">
      <c r="U646" s="32">
        <f t="shared" si="47"/>
        <v>2020</v>
      </c>
      <c r="V646" s="18">
        <f t="shared" si="48"/>
        <v>12</v>
      </c>
      <c r="W646" s="33">
        <f t="shared" si="49"/>
        <v>15</v>
      </c>
      <c r="X646" s="24">
        <v>44180</v>
      </c>
    </row>
    <row r="647" spans="21:24">
      <c r="U647" s="32">
        <f t="shared" si="47"/>
        <v>2020</v>
      </c>
      <c r="V647" s="18">
        <f t="shared" si="48"/>
        <v>12</v>
      </c>
      <c r="W647" s="33">
        <f t="shared" si="49"/>
        <v>16</v>
      </c>
      <c r="X647" s="24">
        <v>44181</v>
      </c>
    </row>
    <row r="648" spans="21:24">
      <c r="U648" s="32">
        <f t="shared" si="47"/>
        <v>2020</v>
      </c>
      <c r="V648" s="18">
        <f t="shared" si="48"/>
        <v>12</v>
      </c>
      <c r="W648" s="33">
        <f t="shared" si="49"/>
        <v>17</v>
      </c>
      <c r="X648" s="24">
        <v>44182</v>
      </c>
    </row>
    <row r="649" spans="21:24">
      <c r="U649" s="32">
        <f t="shared" si="47"/>
        <v>2020</v>
      </c>
      <c r="V649" s="18">
        <f t="shared" si="48"/>
        <v>12</v>
      </c>
      <c r="W649" s="33">
        <f t="shared" si="49"/>
        <v>18</v>
      </c>
      <c r="X649" s="24">
        <v>44183</v>
      </c>
    </row>
    <row r="650" spans="21:24">
      <c r="U650" s="32">
        <f t="shared" si="47"/>
        <v>2020</v>
      </c>
      <c r="V650" s="18">
        <f t="shared" si="48"/>
        <v>12</v>
      </c>
      <c r="W650" s="33">
        <f t="shared" si="49"/>
        <v>19</v>
      </c>
      <c r="X650" s="24">
        <v>44184</v>
      </c>
    </row>
    <row r="651" spans="21:24">
      <c r="U651" s="32">
        <f t="shared" si="47"/>
        <v>2020</v>
      </c>
      <c r="V651" s="18">
        <f t="shared" si="48"/>
        <v>12</v>
      </c>
      <c r="W651" s="33">
        <f t="shared" si="49"/>
        <v>20</v>
      </c>
      <c r="X651" s="24">
        <v>44185</v>
      </c>
    </row>
    <row r="652" spans="21:24">
      <c r="U652" s="32">
        <f t="shared" si="47"/>
        <v>2020</v>
      </c>
      <c r="V652" s="18">
        <f t="shared" si="48"/>
        <v>12</v>
      </c>
      <c r="W652" s="33">
        <f t="shared" si="49"/>
        <v>21</v>
      </c>
      <c r="X652" s="24">
        <v>44186</v>
      </c>
    </row>
    <row r="653" spans="21:24">
      <c r="U653" s="32">
        <f t="shared" si="47"/>
        <v>2020</v>
      </c>
      <c r="V653" s="18">
        <f t="shared" si="48"/>
        <v>12</v>
      </c>
      <c r="W653" s="33">
        <f t="shared" si="49"/>
        <v>22</v>
      </c>
      <c r="X653" s="24">
        <v>44187</v>
      </c>
    </row>
    <row r="654" spans="21:24">
      <c r="U654" s="32">
        <f t="shared" si="47"/>
        <v>2020</v>
      </c>
      <c r="V654" s="18">
        <f t="shared" si="48"/>
        <v>12</v>
      </c>
      <c r="W654" s="33">
        <f t="shared" si="49"/>
        <v>23</v>
      </c>
      <c r="X654" s="24">
        <v>44188</v>
      </c>
    </row>
    <row r="655" spans="21:24">
      <c r="U655" s="32">
        <f t="shared" si="47"/>
        <v>2020</v>
      </c>
      <c r="V655" s="18">
        <f t="shared" si="48"/>
        <v>12</v>
      </c>
      <c r="W655" s="33">
        <f t="shared" si="49"/>
        <v>24</v>
      </c>
      <c r="X655" s="24">
        <v>44189</v>
      </c>
    </row>
    <row r="656" spans="21:24">
      <c r="U656" s="32">
        <f t="shared" si="47"/>
        <v>2020</v>
      </c>
      <c r="V656" s="18">
        <f t="shared" si="48"/>
        <v>12</v>
      </c>
      <c r="W656" s="33">
        <f t="shared" si="49"/>
        <v>25</v>
      </c>
      <c r="X656" s="24">
        <v>44190</v>
      </c>
    </row>
    <row r="657" spans="21:24">
      <c r="U657" s="32">
        <f t="shared" si="47"/>
        <v>2020</v>
      </c>
      <c r="V657" s="18">
        <f t="shared" si="48"/>
        <v>12</v>
      </c>
      <c r="W657" s="33">
        <f t="shared" si="49"/>
        <v>26</v>
      </c>
      <c r="X657" s="24">
        <v>44191</v>
      </c>
    </row>
    <row r="658" spans="21:24">
      <c r="U658" s="32">
        <f t="shared" si="47"/>
        <v>2020</v>
      </c>
      <c r="V658" s="18">
        <f t="shared" si="48"/>
        <v>12</v>
      </c>
      <c r="W658" s="33">
        <f t="shared" si="49"/>
        <v>27</v>
      </c>
      <c r="X658" s="24">
        <v>44192</v>
      </c>
    </row>
    <row r="659" spans="21:24">
      <c r="U659" s="32">
        <f t="shared" si="47"/>
        <v>2020</v>
      </c>
      <c r="V659" s="18">
        <f t="shared" si="48"/>
        <v>12</v>
      </c>
      <c r="W659" s="33">
        <f t="shared" si="49"/>
        <v>28</v>
      </c>
      <c r="X659" s="24">
        <v>44193</v>
      </c>
    </row>
    <row r="660" spans="21:24">
      <c r="U660" s="32">
        <f t="shared" si="47"/>
        <v>2020</v>
      </c>
      <c r="V660" s="18">
        <f t="shared" si="48"/>
        <v>12</v>
      </c>
      <c r="W660" s="33">
        <f t="shared" si="49"/>
        <v>29</v>
      </c>
      <c r="X660" s="24">
        <v>44194</v>
      </c>
    </row>
    <row r="661" spans="21:24">
      <c r="U661" s="32">
        <f t="shared" si="47"/>
        <v>2020</v>
      </c>
      <c r="V661" s="18">
        <f t="shared" si="48"/>
        <v>12</v>
      </c>
      <c r="W661" s="33">
        <f t="shared" si="49"/>
        <v>30</v>
      </c>
      <c r="X661" s="24">
        <v>44195</v>
      </c>
    </row>
    <row r="662" spans="21:24">
      <c r="U662" s="32">
        <f t="shared" si="47"/>
        <v>2020</v>
      </c>
      <c r="V662" s="18">
        <f t="shared" si="48"/>
        <v>12</v>
      </c>
      <c r="W662" s="33">
        <f t="shared" si="49"/>
        <v>31</v>
      </c>
      <c r="X662" s="24">
        <v>44196</v>
      </c>
    </row>
    <row r="663" spans="21:24">
      <c r="U663" s="32">
        <f t="shared" si="47"/>
        <v>2021</v>
      </c>
      <c r="V663" s="18">
        <f t="shared" si="48"/>
        <v>1</v>
      </c>
      <c r="W663" s="33">
        <f t="shared" si="49"/>
        <v>1</v>
      </c>
      <c r="X663" s="24">
        <v>44197</v>
      </c>
    </row>
    <row r="664" spans="21:24">
      <c r="U664" s="32">
        <f t="shared" si="47"/>
        <v>2021</v>
      </c>
      <c r="V664" s="18">
        <f t="shared" si="48"/>
        <v>1</v>
      </c>
      <c r="W664" s="33">
        <f t="shared" si="49"/>
        <v>2</v>
      </c>
      <c r="X664" s="24">
        <v>44198</v>
      </c>
    </row>
    <row r="665" spans="21:24">
      <c r="U665" s="32">
        <f t="shared" si="47"/>
        <v>2021</v>
      </c>
      <c r="V665" s="18">
        <f t="shared" si="48"/>
        <v>1</v>
      </c>
      <c r="W665" s="33">
        <f t="shared" si="49"/>
        <v>3</v>
      </c>
      <c r="X665" s="24">
        <v>44199</v>
      </c>
    </row>
    <row r="666" spans="21:24">
      <c r="U666" s="32">
        <f t="shared" si="47"/>
        <v>2021</v>
      </c>
      <c r="V666" s="18">
        <f t="shared" si="48"/>
        <v>1</v>
      </c>
      <c r="W666" s="33">
        <f t="shared" si="49"/>
        <v>4</v>
      </c>
      <c r="X666" s="24">
        <v>44200</v>
      </c>
    </row>
    <row r="667" spans="21:24">
      <c r="U667" s="32">
        <f t="shared" si="47"/>
        <v>2021</v>
      </c>
      <c r="V667" s="18">
        <f t="shared" si="48"/>
        <v>1</v>
      </c>
      <c r="W667" s="33">
        <f t="shared" si="49"/>
        <v>5</v>
      </c>
      <c r="X667" s="24">
        <v>44201</v>
      </c>
    </row>
    <row r="668" spans="21:24">
      <c r="U668" s="32">
        <f t="shared" si="47"/>
        <v>2021</v>
      </c>
      <c r="V668" s="18">
        <f t="shared" si="48"/>
        <v>1</v>
      </c>
      <c r="W668" s="33">
        <f t="shared" si="49"/>
        <v>6</v>
      </c>
      <c r="X668" s="24">
        <v>44202</v>
      </c>
    </row>
    <row r="669" spans="21:24">
      <c r="U669" s="32">
        <f t="shared" si="47"/>
        <v>2021</v>
      </c>
      <c r="V669" s="18">
        <f t="shared" si="48"/>
        <v>1</v>
      </c>
      <c r="W669" s="33">
        <f t="shared" si="49"/>
        <v>7</v>
      </c>
      <c r="X669" s="24">
        <v>44203</v>
      </c>
    </row>
    <row r="670" spans="21:24">
      <c r="U670" s="32">
        <f t="shared" si="47"/>
        <v>2021</v>
      </c>
      <c r="V670" s="18">
        <f t="shared" si="48"/>
        <v>1</v>
      </c>
      <c r="W670" s="33">
        <f t="shared" si="49"/>
        <v>8</v>
      </c>
      <c r="X670" s="24">
        <v>44204</v>
      </c>
    </row>
    <row r="671" spans="21:24">
      <c r="U671" s="32">
        <f t="shared" si="47"/>
        <v>2021</v>
      </c>
      <c r="V671" s="18">
        <f t="shared" si="48"/>
        <v>1</v>
      </c>
      <c r="W671" s="33">
        <f t="shared" si="49"/>
        <v>9</v>
      </c>
      <c r="X671" s="24">
        <v>44205</v>
      </c>
    </row>
    <row r="672" spans="21:24">
      <c r="U672" s="32">
        <f t="shared" si="47"/>
        <v>2021</v>
      </c>
      <c r="V672" s="18">
        <f t="shared" si="48"/>
        <v>1</v>
      </c>
      <c r="W672" s="33">
        <f t="shared" si="49"/>
        <v>10</v>
      </c>
      <c r="X672" s="24">
        <v>44206</v>
      </c>
    </row>
    <row r="673" spans="21:24">
      <c r="U673" s="32">
        <f t="shared" si="47"/>
        <v>2021</v>
      </c>
      <c r="V673" s="18">
        <f t="shared" si="48"/>
        <v>1</v>
      </c>
      <c r="W673" s="33">
        <f t="shared" si="49"/>
        <v>11</v>
      </c>
      <c r="X673" s="24">
        <v>44207</v>
      </c>
    </row>
    <row r="674" spans="21:24">
      <c r="U674" s="32">
        <f t="shared" si="47"/>
        <v>2021</v>
      </c>
      <c r="V674" s="18">
        <f t="shared" si="48"/>
        <v>1</v>
      </c>
      <c r="W674" s="33">
        <f t="shared" si="49"/>
        <v>12</v>
      </c>
      <c r="X674" s="24">
        <v>44208</v>
      </c>
    </row>
    <row r="675" spans="21:24">
      <c r="U675" s="32">
        <f t="shared" si="47"/>
        <v>2021</v>
      </c>
      <c r="V675" s="18">
        <f t="shared" si="48"/>
        <v>1</v>
      </c>
      <c r="W675" s="33">
        <f t="shared" si="49"/>
        <v>13</v>
      </c>
      <c r="X675" s="24">
        <v>44209</v>
      </c>
    </row>
    <row r="676" spans="21:24">
      <c r="U676" s="32">
        <f t="shared" si="47"/>
        <v>2021</v>
      </c>
      <c r="V676" s="18">
        <f t="shared" si="48"/>
        <v>1</v>
      </c>
      <c r="W676" s="33">
        <f t="shared" si="49"/>
        <v>14</v>
      </c>
      <c r="X676" s="24">
        <v>44210</v>
      </c>
    </row>
    <row r="677" spans="21:24">
      <c r="U677" s="32">
        <f t="shared" si="47"/>
        <v>2021</v>
      </c>
      <c r="V677" s="18">
        <f t="shared" si="48"/>
        <v>1</v>
      </c>
      <c r="W677" s="33">
        <f t="shared" si="49"/>
        <v>15</v>
      </c>
      <c r="X677" s="24">
        <v>44211</v>
      </c>
    </row>
    <row r="678" spans="21:24">
      <c r="U678" s="32">
        <f t="shared" si="47"/>
        <v>2021</v>
      </c>
      <c r="V678" s="18">
        <f t="shared" si="48"/>
        <v>1</v>
      </c>
      <c r="W678" s="33">
        <f t="shared" si="49"/>
        <v>16</v>
      </c>
      <c r="X678" s="24">
        <v>44212</v>
      </c>
    </row>
    <row r="679" spans="21:24">
      <c r="U679" s="32">
        <f t="shared" si="47"/>
        <v>2021</v>
      </c>
      <c r="V679" s="18">
        <f t="shared" si="48"/>
        <v>1</v>
      </c>
      <c r="W679" s="33">
        <f t="shared" si="49"/>
        <v>17</v>
      </c>
      <c r="X679" s="24">
        <v>44213</v>
      </c>
    </row>
    <row r="680" spans="21:24">
      <c r="U680" s="32">
        <f t="shared" si="47"/>
        <v>2021</v>
      </c>
      <c r="V680" s="18">
        <f t="shared" si="48"/>
        <v>1</v>
      </c>
      <c r="W680" s="33">
        <f t="shared" si="49"/>
        <v>18</v>
      </c>
      <c r="X680" s="24">
        <v>44214</v>
      </c>
    </row>
    <row r="681" spans="21:24">
      <c r="U681" s="32">
        <f t="shared" si="47"/>
        <v>2021</v>
      </c>
      <c r="V681" s="18">
        <f t="shared" si="48"/>
        <v>1</v>
      </c>
      <c r="W681" s="33">
        <f t="shared" si="49"/>
        <v>19</v>
      </c>
      <c r="X681" s="24">
        <v>44215</v>
      </c>
    </row>
    <row r="682" spans="21:24">
      <c r="U682" s="32">
        <f t="shared" si="47"/>
        <v>2021</v>
      </c>
      <c r="V682" s="18">
        <f t="shared" si="48"/>
        <v>1</v>
      </c>
      <c r="W682" s="33">
        <f t="shared" si="49"/>
        <v>20</v>
      </c>
      <c r="X682" s="24">
        <v>44216</v>
      </c>
    </row>
    <row r="683" spans="21:24">
      <c r="U683" s="32">
        <f t="shared" si="47"/>
        <v>2021</v>
      </c>
      <c r="V683" s="18">
        <f t="shared" si="48"/>
        <v>1</v>
      </c>
      <c r="W683" s="33">
        <f t="shared" si="49"/>
        <v>21</v>
      </c>
      <c r="X683" s="24">
        <v>44217</v>
      </c>
    </row>
    <row r="684" spans="21:24">
      <c r="U684" s="32">
        <f t="shared" si="47"/>
        <v>2021</v>
      </c>
      <c r="V684" s="18">
        <f t="shared" si="48"/>
        <v>1</v>
      </c>
      <c r="W684" s="33">
        <f t="shared" si="49"/>
        <v>22</v>
      </c>
      <c r="X684" s="24">
        <v>44218</v>
      </c>
    </row>
    <row r="685" spans="21:24">
      <c r="U685" s="32">
        <f t="shared" si="47"/>
        <v>2021</v>
      </c>
      <c r="V685" s="18">
        <f t="shared" si="48"/>
        <v>1</v>
      </c>
      <c r="W685" s="33">
        <f t="shared" si="49"/>
        <v>23</v>
      </c>
      <c r="X685" s="24">
        <v>44219</v>
      </c>
    </row>
    <row r="686" spans="21:24">
      <c r="U686" s="32">
        <f t="shared" si="47"/>
        <v>2021</v>
      </c>
      <c r="V686" s="18">
        <f t="shared" si="48"/>
        <v>1</v>
      </c>
      <c r="W686" s="33">
        <f t="shared" si="49"/>
        <v>24</v>
      </c>
      <c r="X686" s="24">
        <v>44220</v>
      </c>
    </row>
    <row r="687" spans="21:24">
      <c r="U687" s="32">
        <f t="shared" si="47"/>
        <v>2021</v>
      </c>
      <c r="V687" s="18">
        <f t="shared" si="48"/>
        <v>1</v>
      </c>
      <c r="W687" s="33">
        <f t="shared" si="49"/>
        <v>25</v>
      </c>
      <c r="X687" s="24">
        <v>44221</v>
      </c>
    </row>
    <row r="688" spans="21:24">
      <c r="U688" s="32">
        <f t="shared" si="47"/>
        <v>2021</v>
      </c>
      <c r="V688" s="18">
        <f t="shared" si="48"/>
        <v>1</v>
      </c>
      <c r="W688" s="33">
        <f t="shared" si="49"/>
        <v>26</v>
      </c>
      <c r="X688" s="24">
        <v>44222</v>
      </c>
    </row>
    <row r="689" spans="21:24">
      <c r="U689" s="32">
        <f t="shared" si="47"/>
        <v>2021</v>
      </c>
      <c r="V689" s="18">
        <f t="shared" si="48"/>
        <v>1</v>
      </c>
      <c r="W689" s="33">
        <f t="shared" si="49"/>
        <v>27</v>
      </c>
      <c r="X689" s="24">
        <v>44223</v>
      </c>
    </row>
    <row r="690" spans="21:24">
      <c r="U690" s="32">
        <f t="shared" si="47"/>
        <v>2021</v>
      </c>
      <c r="V690" s="18">
        <f t="shared" si="48"/>
        <v>1</v>
      </c>
      <c r="W690" s="33">
        <f t="shared" si="49"/>
        <v>28</v>
      </c>
      <c r="X690" s="24">
        <v>44224</v>
      </c>
    </row>
    <row r="691" spans="21:24">
      <c r="U691" s="32">
        <f t="shared" si="47"/>
        <v>2021</v>
      </c>
      <c r="V691" s="18">
        <f t="shared" si="48"/>
        <v>1</v>
      </c>
      <c r="W691" s="33">
        <f t="shared" si="49"/>
        <v>29</v>
      </c>
      <c r="X691" s="24">
        <v>44225</v>
      </c>
    </row>
    <row r="692" spans="21:24">
      <c r="U692" s="32">
        <f t="shared" si="47"/>
        <v>2021</v>
      </c>
      <c r="V692" s="18">
        <f t="shared" si="48"/>
        <v>1</v>
      </c>
      <c r="W692" s="33">
        <f t="shared" si="49"/>
        <v>30</v>
      </c>
      <c r="X692" s="24">
        <v>44226</v>
      </c>
    </row>
    <row r="693" spans="21:24">
      <c r="U693" s="32">
        <f t="shared" si="47"/>
        <v>2021</v>
      </c>
      <c r="V693" s="18">
        <f t="shared" si="48"/>
        <v>1</v>
      </c>
      <c r="W693" s="33">
        <f t="shared" si="49"/>
        <v>31</v>
      </c>
      <c r="X693" s="24">
        <v>44227</v>
      </c>
    </row>
    <row r="694" spans="21:24">
      <c r="U694" s="32">
        <f t="shared" si="47"/>
        <v>2021</v>
      </c>
      <c r="V694" s="18">
        <f t="shared" si="48"/>
        <v>2</v>
      </c>
      <c r="W694" s="33">
        <f t="shared" si="49"/>
        <v>1</v>
      </c>
      <c r="X694" s="24">
        <v>44228</v>
      </c>
    </row>
    <row r="695" spans="21:24">
      <c r="U695" s="32">
        <f t="shared" si="47"/>
        <v>2021</v>
      </c>
      <c r="V695" s="18">
        <f t="shared" si="48"/>
        <v>2</v>
      </c>
      <c r="W695" s="33">
        <f t="shared" si="49"/>
        <v>2</v>
      </c>
      <c r="X695" s="24">
        <v>44229</v>
      </c>
    </row>
    <row r="696" spans="21:24">
      <c r="U696" s="32">
        <f t="shared" si="47"/>
        <v>2021</v>
      </c>
      <c r="V696" s="18">
        <f t="shared" si="48"/>
        <v>2</v>
      </c>
      <c r="W696" s="33">
        <f t="shared" si="49"/>
        <v>3</v>
      </c>
      <c r="X696" s="24">
        <v>44230</v>
      </c>
    </row>
    <row r="697" spans="21:24">
      <c r="U697" s="32">
        <f t="shared" si="47"/>
        <v>2021</v>
      </c>
      <c r="V697" s="18">
        <f t="shared" si="48"/>
        <v>2</v>
      </c>
      <c r="W697" s="33">
        <f t="shared" si="49"/>
        <v>4</v>
      </c>
      <c r="X697" s="24">
        <v>44231</v>
      </c>
    </row>
    <row r="698" spans="21:24">
      <c r="U698" s="32">
        <f t="shared" si="47"/>
        <v>2021</v>
      </c>
      <c r="V698" s="18">
        <f t="shared" si="48"/>
        <v>2</v>
      </c>
      <c r="W698" s="33">
        <f t="shared" si="49"/>
        <v>5</v>
      </c>
      <c r="X698" s="24">
        <v>44232</v>
      </c>
    </row>
    <row r="699" spans="21:24">
      <c r="U699" s="32">
        <f t="shared" si="47"/>
        <v>2021</v>
      </c>
      <c r="V699" s="18">
        <f t="shared" si="48"/>
        <v>2</v>
      </c>
      <c r="W699" s="33">
        <f t="shared" si="49"/>
        <v>6</v>
      </c>
      <c r="X699" s="24">
        <v>44233</v>
      </c>
    </row>
    <row r="700" spans="21:24">
      <c r="U700" s="32">
        <f t="shared" si="47"/>
        <v>2021</v>
      </c>
      <c r="V700" s="18">
        <f t="shared" si="48"/>
        <v>2</v>
      </c>
      <c r="W700" s="33">
        <f t="shared" si="49"/>
        <v>7</v>
      </c>
      <c r="X700" s="24">
        <v>44234</v>
      </c>
    </row>
    <row r="701" spans="21:24">
      <c r="U701" s="32">
        <f t="shared" si="47"/>
        <v>2021</v>
      </c>
      <c r="V701" s="18">
        <f t="shared" si="48"/>
        <v>2</v>
      </c>
      <c r="W701" s="33">
        <f t="shared" si="49"/>
        <v>8</v>
      </c>
      <c r="X701" s="24">
        <v>44235</v>
      </c>
    </row>
    <row r="702" spans="21:24">
      <c r="U702" s="32">
        <f t="shared" si="47"/>
        <v>2021</v>
      </c>
      <c r="V702" s="18">
        <f t="shared" si="48"/>
        <v>2</v>
      </c>
      <c r="W702" s="33">
        <f t="shared" si="49"/>
        <v>9</v>
      </c>
      <c r="X702" s="24">
        <v>44236</v>
      </c>
    </row>
    <row r="703" spans="21:24">
      <c r="U703" s="32">
        <f t="shared" si="47"/>
        <v>2021</v>
      </c>
      <c r="V703" s="18">
        <f t="shared" si="48"/>
        <v>2</v>
      </c>
      <c r="W703" s="33">
        <f t="shared" si="49"/>
        <v>10</v>
      </c>
      <c r="X703" s="24">
        <v>44237</v>
      </c>
    </row>
    <row r="704" spans="21:24">
      <c r="U704" s="32">
        <f t="shared" si="47"/>
        <v>2021</v>
      </c>
      <c r="V704" s="18">
        <f t="shared" si="48"/>
        <v>2</v>
      </c>
      <c r="W704" s="33">
        <f t="shared" si="49"/>
        <v>11</v>
      </c>
      <c r="X704" s="24">
        <v>44238</v>
      </c>
    </row>
    <row r="705" spans="21:24">
      <c r="U705" s="32">
        <f t="shared" si="47"/>
        <v>2021</v>
      </c>
      <c r="V705" s="18">
        <f t="shared" si="48"/>
        <v>2</v>
      </c>
      <c r="W705" s="33">
        <f t="shared" si="49"/>
        <v>12</v>
      </c>
      <c r="X705" s="24">
        <v>44239</v>
      </c>
    </row>
    <row r="706" spans="21:24">
      <c r="U706" s="32">
        <f t="shared" si="47"/>
        <v>2021</v>
      </c>
      <c r="V706" s="18">
        <f t="shared" si="48"/>
        <v>2</v>
      </c>
      <c r="W706" s="33">
        <f t="shared" si="49"/>
        <v>13</v>
      </c>
      <c r="X706" s="24">
        <v>44240</v>
      </c>
    </row>
    <row r="707" spans="21:24">
      <c r="U707" s="32">
        <f t="shared" ref="U707:U770" si="50">YEAR(X707)</f>
        <v>2021</v>
      </c>
      <c r="V707" s="18">
        <f t="shared" ref="V707:V770" si="51">MONTH(X707)</f>
        <v>2</v>
      </c>
      <c r="W707" s="33">
        <f t="shared" ref="W707:W770" si="52">DAY(X707)</f>
        <v>14</v>
      </c>
      <c r="X707" s="24">
        <v>44241</v>
      </c>
    </row>
    <row r="708" spans="21:24">
      <c r="U708" s="32">
        <f t="shared" si="50"/>
        <v>2021</v>
      </c>
      <c r="V708" s="18">
        <f t="shared" si="51"/>
        <v>2</v>
      </c>
      <c r="W708" s="33">
        <f t="shared" si="52"/>
        <v>15</v>
      </c>
      <c r="X708" s="24">
        <v>44242</v>
      </c>
    </row>
    <row r="709" spans="21:24">
      <c r="U709" s="32">
        <f t="shared" si="50"/>
        <v>2021</v>
      </c>
      <c r="V709" s="18">
        <f t="shared" si="51"/>
        <v>2</v>
      </c>
      <c r="W709" s="33">
        <f t="shared" si="52"/>
        <v>16</v>
      </c>
      <c r="X709" s="24">
        <v>44243</v>
      </c>
    </row>
    <row r="710" spans="21:24">
      <c r="U710" s="32">
        <f t="shared" si="50"/>
        <v>2021</v>
      </c>
      <c r="V710" s="18">
        <f t="shared" si="51"/>
        <v>2</v>
      </c>
      <c r="W710" s="33">
        <f t="shared" si="52"/>
        <v>17</v>
      </c>
      <c r="X710" s="24">
        <v>44244</v>
      </c>
    </row>
    <row r="711" spans="21:24">
      <c r="U711" s="32">
        <f t="shared" si="50"/>
        <v>2021</v>
      </c>
      <c r="V711" s="18">
        <f t="shared" si="51"/>
        <v>2</v>
      </c>
      <c r="W711" s="33">
        <f t="shared" si="52"/>
        <v>18</v>
      </c>
      <c r="X711" s="24">
        <v>44245</v>
      </c>
    </row>
    <row r="712" spans="21:24">
      <c r="U712" s="32">
        <f t="shared" si="50"/>
        <v>2021</v>
      </c>
      <c r="V712" s="18">
        <f t="shared" si="51"/>
        <v>2</v>
      </c>
      <c r="W712" s="33">
        <f t="shared" si="52"/>
        <v>19</v>
      </c>
      <c r="X712" s="24">
        <v>44246</v>
      </c>
    </row>
    <row r="713" spans="21:24">
      <c r="U713" s="32">
        <f t="shared" si="50"/>
        <v>2021</v>
      </c>
      <c r="V713" s="18">
        <f t="shared" si="51"/>
        <v>2</v>
      </c>
      <c r="W713" s="33">
        <f t="shared" si="52"/>
        <v>20</v>
      </c>
      <c r="X713" s="24">
        <v>44247</v>
      </c>
    </row>
    <row r="714" spans="21:24">
      <c r="U714" s="32">
        <f t="shared" si="50"/>
        <v>2021</v>
      </c>
      <c r="V714" s="18">
        <f t="shared" si="51"/>
        <v>2</v>
      </c>
      <c r="W714" s="33">
        <f t="shared" si="52"/>
        <v>21</v>
      </c>
      <c r="X714" s="24">
        <v>44248</v>
      </c>
    </row>
    <row r="715" spans="21:24">
      <c r="U715" s="32">
        <f t="shared" si="50"/>
        <v>2021</v>
      </c>
      <c r="V715" s="18">
        <f t="shared" si="51"/>
        <v>2</v>
      </c>
      <c r="W715" s="33">
        <f t="shared" si="52"/>
        <v>22</v>
      </c>
      <c r="X715" s="24">
        <v>44249</v>
      </c>
    </row>
    <row r="716" spans="21:24">
      <c r="U716" s="32">
        <f t="shared" si="50"/>
        <v>2021</v>
      </c>
      <c r="V716" s="18">
        <f t="shared" si="51"/>
        <v>2</v>
      </c>
      <c r="W716" s="33">
        <f t="shared" si="52"/>
        <v>23</v>
      </c>
      <c r="X716" s="24">
        <v>44250</v>
      </c>
    </row>
    <row r="717" spans="21:24">
      <c r="U717" s="32">
        <f t="shared" si="50"/>
        <v>2021</v>
      </c>
      <c r="V717" s="18">
        <f t="shared" si="51"/>
        <v>2</v>
      </c>
      <c r="W717" s="33">
        <f t="shared" si="52"/>
        <v>24</v>
      </c>
      <c r="X717" s="24">
        <v>44251</v>
      </c>
    </row>
    <row r="718" spans="21:24">
      <c r="U718" s="32">
        <f t="shared" si="50"/>
        <v>2021</v>
      </c>
      <c r="V718" s="18">
        <f t="shared" si="51"/>
        <v>2</v>
      </c>
      <c r="W718" s="33">
        <f t="shared" si="52"/>
        <v>25</v>
      </c>
      <c r="X718" s="24">
        <v>44252</v>
      </c>
    </row>
    <row r="719" spans="21:24">
      <c r="U719" s="32">
        <f t="shared" si="50"/>
        <v>2021</v>
      </c>
      <c r="V719" s="18">
        <f t="shared" si="51"/>
        <v>2</v>
      </c>
      <c r="W719" s="33">
        <f t="shared" si="52"/>
        <v>26</v>
      </c>
      <c r="X719" s="24">
        <v>44253</v>
      </c>
    </row>
    <row r="720" spans="21:24">
      <c r="U720" s="32">
        <f t="shared" si="50"/>
        <v>2021</v>
      </c>
      <c r="V720" s="18">
        <f t="shared" si="51"/>
        <v>2</v>
      </c>
      <c r="W720" s="33">
        <f t="shared" si="52"/>
        <v>27</v>
      </c>
      <c r="X720" s="24">
        <v>44254</v>
      </c>
    </row>
    <row r="721" spans="21:24">
      <c r="U721" s="32">
        <f t="shared" si="50"/>
        <v>2021</v>
      </c>
      <c r="V721" s="18">
        <f t="shared" si="51"/>
        <v>2</v>
      </c>
      <c r="W721" s="33">
        <f t="shared" si="52"/>
        <v>28</v>
      </c>
      <c r="X721" s="24">
        <v>44255</v>
      </c>
    </row>
    <row r="722" spans="21:24">
      <c r="U722" s="32">
        <f t="shared" si="50"/>
        <v>2021</v>
      </c>
      <c r="V722" s="18">
        <f t="shared" si="51"/>
        <v>3</v>
      </c>
      <c r="W722" s="33">
        <f t="shared" si="52"/>
        <v>1</v>
      </c>
      <c r="X722" s="24">
        <v>44256</v>
      </c>
    </row>
    <row r="723" spans="21:24">
      <c r="U723" s="32">
        <f t="shared" si="50"/>
        <v>2021</v>
      </c>
      <c r="V723" s="18">
        <f t="shared" si="51"/>
        <v>3</v>
      </c>
      <c r="W723" s="33">
        <f t="shared" si="52"/>
        <v>2</v>
      </c>
      <c r="X723" s="24">
        <v>44257</v>
      </c>
    </row>
    <row r="724" spans="21:24">
      <c r="U724" s="32">
        <f t="shared" si="50"/>
        <v>2021</v>
      </c>
      <c r="V724" s="18">
        <f t="shared" si="51"/>
        <v>3</v>
      </c>
      <c r="W724" s="33">
        <f t="shared" si="52"/>
        <v>3</v>
      </c>
      <c r="X724" s="24">
        <v>44258</v>
      </c>
    </row>
    <row r="725" spans="21:24">
      <c r="U725" s="32">
        <f t="shared" si="50"/>
        <v>2021</v>
      </c>
      <c r="V725" s="18">
        <f t="shared" si="51"/>
        <v>3</v>
      </c>
      <c r="W725" s="33">
        <f t="shared" si="52"/>
        <v>4</v>
      </c>
      <c r="X725" s="24">
        <v>44259</v>
      </c>
    </row>
    <row r="726" spans="21:24">
      <c r="U726" s="32">
        <f t="shared" si="50"/>
        <v>2021</v>
      </c>
      <c r="V726" s="18">
        <f t="shared" si="51"/>
        <v>3</v>
      </c>
      <c r="W726" s="33">
        <f t="shared" si="52"/>
        <v>5</v>
      </c>
      <c r="X726" s="24">
        <v>44260</v>
      </c>
    </row>
    <row r="727" spans="21:24">
      <c r="U727" s="32">
        <f t="shared" si="50"/>
        <v>2021</v>
      </c>
      <c r="V727" s="18">
        <f t="shared" si="51"/>
        <v>3</v>
      </c>
      <c r="W727" s="33">
        <f t="shared" si="52"/>
        <v>6</v>
      </c>
      <c r="X727" s="24">
        <v>44261</v>
      </c>
    </row>
    <row r="728" spans="21:24">
      <c r="U728" s="32">
        <f t="shared" si="50"/>
        <v>2021</v>
      </c>
      <c r="V728" s="18">
        <f t="shared" si="51"/>
        <v>3</v>
      </c>
      <c r="W728" s="33">
        <f t="shared" si="52"/>
        <v>7</v>
      </c>
      <c r="X728" s="24">
        <v>44262</v>
      </c>
    </row>
    <row r="729" spans="21:24">
      <c r="U729" s="32">
        <f t="shared" si="50"/>
        <v>2021</v>
      </c>
      <c r="V729" s="18">
        <f t="shared" si="51"/>
        <v>3</v>
      </c>
      <c r="W729" s="33">
        <f t="shared" si="52"/>
        <v>8</v>
      </c>
      <c r="X729" s="24">
        <v>44263</v>
      </c>
    </row>
    <row r="730" spans="21:24">
      <c r="U730" s="32">
        <f t="shared" si="50"/>
        <v>2021</v>
      </c>
      <c r="V730" s="18">
        <f t="shared" si="51"/>
        <v>3</v>
      </c>
      <c r="W730" s="33">
        <f t="shared" si="52"/>
        <v>9</v>
      </c>
      <c r="X730" s="24">
        <v>44264</v>
      </c>
    </row>
    <row r="731" spans="21:24">
      <c r="U731" s="32">
        <f t="shared" si="50"/>
        <v>2021</v>
      </c>
      <c r="V731" s="18">
        <f t="shared" si="51"/>
        <v>3</v>
      </c>
      <c r="W731" s="33">
        <f t="shared" si="52"/>
        <v>10</v>
      </c>
      <c r="X731" s="24">
        <v>44265</v>
      </c>
    </row>
    <row r="732" spans="21:24">
      <c r="U732" s="32">
        <f t="shared" si="50"/>
        <v>2021</v>
      </c>
      <c r="V732" s="18">
        <f t="shared" si="51"/>
        <v>3</v>
      </c>
      <c r="W732" s="33">
        <f t="shared" si="52"/>
        <v>11</v>
      </c>
      <c r="X732" s="24">
        <v>44266</v>
      </c>
    </row>
    <row r="733" spans="21:24">
      <c r="U733" s="32">
        <f t="shared" si="50"/>
        <v>2021</v>
      </c>
      <c r="V733" s="18">
        <f t="shared" si="51"/>
        <v>3</v>
      </c>
      <c r="W733" s="33">
        <f t="shared" si="52"/>
        <v>12</v>
      </c>
      <c r="X733" s="24">
        <v>44267</v>
      </c>
    </row>
    <row r="734" spans="21:24">
      <c r="U734" s="32">
        <f t="shared" si="50"/>
        <v>2021</v>
      </c>
      <c r="V734" s="18">
        <f t="shared" si="51"/>
        <v>3</v>
      </c>
      <c r="W734" s="33">
        <f t="shared" si="52"/>
        <v>13</v>
      </c>
      <c r="X734" s="24">
        <v>44268</v>
      </c>
    </row>
    <row r="735" spans="21:24">
      <c r="U735" s="32">
        <f t="shared" si="50"/>
        <v>2021</v>
      </c>
      <c r="V735" s="18">
        <f t="shared" si="51"/>
        <v>3</v>
      </c>
      <c r="W735" s="33">
        <f t="shared" si="52"/>
        <v>14</v>
      </c>
      <c r="X735" s="24">
        <v>44269</v>
      </c>
    </row>
    <row r="736" spans="21:24">
      <c r="U736" s="32">
        <f t="shared" si="50"/>
        <v>2021</v>
      </c>
      <c r="V736" s="18">
        <f t="shared" si="51"/>
        <v>3</v>
      </c>
      <c r="W736" s="33">
        <f t="shared" si="52"/>
        <v>15</v>
      </c>
      <c r="X736" s="24">
        <v>44270</v>
      </c>
    </row>
    <row r="737" spans="21:24">
      <c r="U737" s="32">
        <f t="shared" si="50"/>
        <v>2021</v>
      </c>
      <c r="V737" s="18">
        <f t="shared" si="51"/>
        <v>3</v>
      </c>
      <c r="W737" s="33">
        <f t="shared" si="52"/>
        <v>16</v>
      </c>
      <c r="X737" s="24">
        <v>44271</v>
      </c>
    </row>
    <row r="738" spans="21:24">
      <c r="U738" s="32">
        <f t="shared" si="50"/>
        <v>2021</v>
      </c>
      <c r="V738" s="18">
        <f t="shared" si="51"/>
        <v>3</v>
      </c>
      <c r="W738" s="33">
        <f t="shared" si="52"/>
        <v>17</v>
      </c>
      <c r="X738" s="24">
        <v>44272</v>
      </c>
    </row>
    <row r="739" spans="21:24">
      <c r="U739" s="32">
        <f t="shared" si="50"/>
        <v>2021</v>
      </c>
      <c r="V739" s="18">
        <f t="shared" si="51"/>
        <v>3</v>
      </c>
      <c r="W739" s="33">
        <f t="shared" si="52"/>
        <v>18</v>
      </c>
      <c r="X739" s="24">
        <v>44273</v>
      </c>
    </row>
    <row r="740" spans="21:24">
      <c r="U740" s="32">
        <f t="shared" si="50"/>
        <v>2021</v>
      </c>
      <c r="V740" s="18">
        <f t="shared" si="51"/>
        <v>3</v>
      </c>
      <c r="W740" s="33">
        <f t="shared" si="52"/>
        <v>19</v>
      </c>
      <c r="X740" s="24">
        <v>44274</v>
      </c>
    </row>
    <row r="741" spans="21:24">
      <c r="U741" s="32">
        <f t="shared" si="50"/>
        <v>2021</v>
      </c>
      <c r="V741" s="18">
        <f t="shared" si="51"/>
        <v>3</v>
      </c>
      <c r="W741" s="33">
        <f t="shared" si="52"/>
        <v>20</v>
      </c>
      <c r="X741" s="24">
        <v>44275</v>
      </c>
    </row>
    <row r="742" spans="21:24">
      <c r="U742" s="32">
        <f t="shared" si="50"/>
        <v>2021</v>
      </c>
      <c r="V742" s="18">
        <f t="shared" si="51"/>
        <v>3</v>
      </c>
      <c r="W742" s="33">
        <f t="shared" si="52"/>
        <v>21</v>
      </c>
      <c r="X742" s="24">
        <v>44276</v>
      </c>
    </row>
    <row r="743" spans="21:24">
      <c r="U743" s="32">
        <f t="shared" si="50"/>
        <v>2021</v>
      </c>
      <c r="V743" s="18">
        <f t="shared" si="51"/>
        <v>3</v>
      </c>
      <c r="W743" s="33">
        <f t="shared" si="52"/>
        <v>22</v>
      </c>
      <c r="X743" s="24">
        <v>44277</v>
      </c>
    </row>
    <row r="744" spans="21:24">
      <c r="U744" s="32">
        <f t="shared" si="50"/>
        <v>2021</v>
      </c>
      <c r="V744" s="18">
        <f t="shared" si="51"/>
        <v>3</v>
      </c>
      <c r="W744" s="33">
        <f t="shared" si="52"/>
        <v>23</v>
      </c>
      <c r="X744" s="24">
        <v>44278</v>
      </c>
    </row>
    <row r="745" spans="21:24">
      <c r="U745" s="32">
        <f t="shared" si="50"/>
        <v>2021</v>
      </c>
      <c r="V745" s="18">
        <f t="shared" si="51"/>
        <v>3</v>
      </c>
      <c r="W745" s="33">
        <f t="shared" si="52"/>
        <v>24</v>
      </c>
      <c r="X745" s="24">
        <v>44279</v>
      </c>
    </row>
    <row r="746" spans="21:24">
      <c r="U746" s="32">
        <f t="shared" si="50"/>
        <v>2021</v>
      </c>
      <c r="V746" s="18">
        <f t="shared" si="51"/>
        <v>3</v>
      </c>
      <c r="W746" s="33">
        <f t="shared" si="52"/>
        <v>25</v>
      </c>
      <c r="X746" s="24">
        <v>44280</v>
      </c>
    </row>
    <row r="747" spans="21:24">
      <c r="U747" s="32">
        <f t="shared" si="50"/>
        <v>2021</v>
      </c>
      <c r="V747" s="18">
        <f t="shared" si="51"/>
        <v>3</v>
      </c>
      <c r="W747" s="33">
        <f t="shared" si="52"/>
        <v>26</v>
      </c>
      <c r="X747" s="24">
        <v>44281</v>
      </c>
    </row>
    <row r="748" spans="21:24">
      <c r="U748" s="32">
        <f t="shared" si="50"/>
        <v>2021</v>
      </c>
      <c r="V748" s="18">
        <f t="shared" si="51"/>
        <v>3</v>
      </c>
      <c r="W748" s="33">
        <f t="shared" si="52"/>
        <v>27</v>
      </c>
      <c r="X748" s="24">
        <v>44282</v>
      </c>
    </row>
    <row r="749" spans="21:24">
      <c r="U749" s="32">
        <f t="shared" si="50"/>
        <v>2021</v>
      </c>
      <c r="V749" s="18">
        <f t="shared" si="51"/>
        <v>3</v>
      </c>
      <c r="W749" s="33">
        <f t="shared" si="52"/>
        <v>28</v>
      </c>
      <c r="X749" s="24">
        <v>44283</v>
      </c>
    </row>
    <row r="750" spans="21:24">
      <c r="U750" s="32">
        <f t="shared" si="50"/>
        <v>2021</v>
      </c>
      <c r="V750" s="18">
        <f t="shared" si="51"/>
        <v>3</v>
      </c>
      <c r="W750" s="33">
        <f t="shared" si="52"/>
        <v>29</v>
      </c>
      <c r="X750" s="24">
        <v>44284</v>
      </c>
    </row>
    <row r="751" spans="21:24">
      <c r="U751" s="32">
        <f t="shared" si="50"/>
        <v>2021</v>
      </c>
      <c r="V751" s="18">
        <f t="shared" si="51"/>
        <v>3</v>
      </c>
      <c r="W751" s="33">
        <f t="shared" si="52"/>
        <v>30</v>
      </c>
      <c r="X751" s="24">
        <v>44285</v>
      </c>
    </row>
    <row r="752" spans="21:24">
      <c r="U752" s="32">
        <f t="shared" si="50"/>
        <v>2021</v>
      </c>
      <c r="V752" s="18">
        <f t="shared" si="51"/>
        <v>3</v>
      </c>
      <c r="W752" s="33">
        <f t="shared" si="52"/>
        <v>31</v>
      </c>
      <c r="X752" s="24">
        <v>44286</v>
      </c>
    </row>
    <row r="753" spans="21:24">
      <c r="U753" s="32">
        <f t="shared" si="50"/>
        <v>2021</v>
      </c>
      <c r="V753" s="18">
        <f t="shared" si="51"/>
        <v>4</v>
      </c>
      <c r="W753" s="33">
        <f t="shared" si="52"/>
        <v>1</v>
      </c>
      <c r="X753" s="24">
        <v>44287</v>
      </c>
    </row>
    <row r="754" spans="21:24">
      <c r="U754" s="32">
        <f t="shared" si="50"/>
        <v>2021</v>
      </c>
      <c r="V754" s="18">
        <f t="shared" si="51"/>
        <v>4</v>
      </c>
      <c r="W754" s="33">
        <f t="shared" si="52"/>
        <v>2</v>
      </c>
      <c r="X754" s="24">
        <v>44288</v>
      </c>
    </row>
    <row r="755" spans="21:24">
      <c r="U755" s="32">
        <f t="shared" si="50"/>
        <v>2021</v>
      </c>
      <c r="V755" s="18">
        <f t="shared" si="51"/>
        <v>4</v>
      </c>
      <c r="W755" s="33">
        <f t="shared" si="52"/>
        <v>3</v>
      </c>
      <c r="X755" s="24">
        <v>44289</v>
      </c>
    </row>
    <row r="756" spans="21:24">
      <c r="U756" s="32">
        <f t="shared" si="50"/>
        <v>2021</v>
      </c>
      <c r="V756" s="18">
        <f t="shared" si="51"/>
        <v>4</v>
      </c>
      <c r="W756" s="33">
        <f t="shared" si="52"/>
        <v>4</v>
      </c>
      <c r="X756" s="24">
        <v>44290</v>
      </c>
    </row>
    <row r="757" spans="21:24">
      <c r="U757" s="32">
        <f t="shared" si="50"/>
        <v>2021</v>
      </c>
      <c r="V757" s="18">
        <f t="shared" si="51"/>
        <v>4</v>
      </c>
      <c r="W757" s="33">
        <f t="shared" si="52"/>
        <v>5</v>
      </c>
      <c r="X757" s="24">
        <v>44291</v>
      </c>
    </row>
    <row r="758" spans="21:24">
      <c r="U758" s="32">
        <f t="shared" si="50"/>
        <v>2021</v>
      </c>
      <c r="V758" s="18">
        <f t="shared" si="51"/>
        <v>4</v>
      </c>
      <c r="W758" s="33">
        <f t="shared" si="52"/>
        <v>6</v>
      </c>
      <c r="X758" s="24">
        <v>44292</v>
      </c>
    </row>
    <row r="759" spans="21:24">
      <c r="U759" s="32">
        <f t="shared" si="50"/>
        <v>2021</v>
      </c>
      <c r="V759" s="18">
        <f t="shared" si="51"/>
        <v>4</v>
      </c>
      <c r="W759" s="33">
        <f t="shared" si="52"/>
        <v>7</v>
      </c>
      <c r="X759" s="24">
        <v>44293</v>
      </c>
    </row>
    <row r="760" spans="21:24">
      <c r="U760" s="32">
        <f t="shared" si="50"/>
        <v>2021</v>
      </c>
      <c r="V760" s="18">
        <f t="shared" si="51"/>
        <v>4</v>
      </c>
      <c r="W760" s="33">
        <f t="shared" si="52"/>
        <v>8</v>
      </c>
      <c r="X760" s="24">
        <v>44294</v>
      </c>
    </row>
    <row r="761" spans="21:24">
      <c r="U761" s="32">
        <f t="shared" si="50"/>
        <v>2021</v>
      </c>
      <c r="V761" s="18">
        <f t="shared" si="51"/>
        <v>4</v>
      </c>
      <c r="W761" s="33">
        <f t="shared" si="52"/>
        <v>9</v>
      </c>
      <c r="X761" s="24">
        <v>44295</v>
      </c>
    </row>
    <row r="762" spans="21:24">
      <c r="U762" s="32">
        <f t="shared" si="50"/>
        <v>2021</v>
      </c>
      <c r="V762" s="18">
        <f t="shared" si="51"/>
        <v>4</v>
      </c>
      <c r="W762" s="33">
        <f t="shared" si="52"/>
        <v>10</v>
      </c>
      <c r="X762" s="24">
        <v>44296</v>
      </c>
    </row>
    <row r="763" spans="21:24">
      <c r="U763" s="32">
        <f t="shared" si="50"/>
        <v>2021</v>
      </c>
      <c r="V763" s="18">
        <f t="shared" si="51"/>
        <v>4</v>
      </c>
      <c r="W763" s="33">
        <f t="shared" si="52"/>
        <v>11</v>
      </c>
      <c r="X763" s="24">
        <v>44297</v>
      </c>
    </row>
    <row r="764" spans="21:24">
      <c r="U764" s="32">
        <f t="shared" si="50"/>
        <v>2021</v>
      </c>
      <c r="V764" s="18">
        <f t="shared" si="51"/>
        <v>4</v>
      </c>
      <c r="W764" s="33">
        <f t="shared" si="52"/>
        <v>12</v>
      </c>
      <c r="X764" s="24">
        <v>44298</v>
      </c>
    </row>
    <row r="765" spans="21:24">
      <c r="U765" s="32">
        <f t="shared" si="50"/>
        <v>2021</v>
      </c>
      <c r="V765" s="18">
        <f t="shared" si="51"/>
        <v>4</v>
      </c>
      <c r="W765" s="33">
        <f t="shared" si="52"/>
        <v>13</v>
      </c>
      <c r="X765" s="24">
        <v>44299</v>
      </c>
    </row>
    <row r="766" spans="21:24">
      <c r="U766" s="32">
        <f t="shared" si="50"/>
        <v>2021</v>
      </c>
      <c r="V766" s="18">
        <f t="shared" si="51"/>
        <v>4</v>
      </c>
      <c r="W766" s="33">
        <f t="shared" si="52"/>
        <v>14</v>
      </c>
      <c r="X766" s="24">
        <v>44300</v>
      </c>
    </row>
    <row r="767" spans="21:24">
      <c r="U767" s="32">
        <f t="shared" si="50"/>
        <v>2021</v>
      </c>
      <c r="V767" s="18">
        <f t="shared" si="51"/>
        <v>4</v>
      </c>
      <c r="W767" s="33">
        <f t="shared" si="52"/>
        <v>15</v>
      </c>
      <c r="X767" s="24">
        <v>44301</v>
      </c>
    </row>
    <row r="768" spans="21:24">
      <c r="U768" s="32">
        <f t="shared" si="50"/>
        <v>2021</v>
      </c>
      <c r="V768" s="18">
        <f t="shared" si="51"/>
        <v>4</v>
      </c>
      <c r="W768" s="33">
        <f t="shared" si="52"/>
        <v>16</v>
      </c>
      <c r="X768" s="24">
        <v>44302</v>
      </c>
    </row>
    <row r="769" spans="21:24">
      <c r="U769" s="32">
        <f t="shared" si="50"/>
        <v>2021</v>
      </c>
      <c r="V769" s="18">
        <f t="shared" si="51"/>
        <v>4</v>
      </c>
      <c r="W769" s="33">
        <f t="shared" si="52"/>
        <v>17</v>
      </c>
      <c r="X769" s="24">
        <v>44303</v>
      </c>
    </row>
    <row r="770" spans="21:24">
      <c r="U770" s="32">
        <f t="shared" si="50"/>
        <v>2021</v>
      </c>
      <c r="V770" s="18">
        <f t="shared" si="51"/>
        <v>4</v>
      </c>
      <c r="W770" s="33">
        <f t="shared" si="52"/>
        <v>18</v>
      </c>
      <c r="X770" s="24">
        <v>44304</v>
      </c>
    </row>
    <row r="771" spans="21:24">
      <c r="U771" s="32">
        <f t="shared" ref="U771:U834" si="53">YEAR(X771)</f>
        <v>2021</v>
      </c>
      <c r="V771" s="18">
        <f t="shared" ref="V771:V834" si="54">MONTH(X771)</f>
        <v>4</v>
      </c>
      <c r="W771" s="33">
        <f t="shared" ref="W771:W834" si="55">DAY(X771)</f>
        <v>19</v>
      </c>
      <c r="X771" s="24">
        <v>44305</v>
      </c>
    </row>
    <row r="772" spans="21:24">
      <c r="U772" s="32">
        <f t="shared" si="53"/>
        <v>2021</v>
      </c>
      <c r="V772" s="18">
        <f t="shared" si="54"/>
        <v>4</v>
      </c>
      <c r="W772" s="33">
        <f t="shared" si="55"/>
        <v>20</v>
      </c>
      <c r="X772" s="24">
        <v>44306</v>
      </c>
    </row>
    <row r="773" spans="21:24">
      <c r="U773" s="32">
        <f t="shared" si="53"/>
        <v>2021</v>
      </c>
      <c r="V773" s="18">
        <f t="shared" si="54"/>
        <v>4</v>
      </c>
      <c r="W773" s="33">
        <f t="shared" si="55"/>
        <v>21</v>
      </c>
      <c r="X773" s="24">
        <v>44307</v>
      </c>
    </row>
    <row r="774" spans="21:24">
      <c r="U774" s="32">
        <f t="shared" si="53"/>
        <v>2021</v>
      </c>
      <c r="V774" s="18">
        <f t="shared" si="54"/>
        <v>4</v>
      </c>
      <c r="W774" s="33">
        <f t="shared" si="55"/>
        <v>22</v>
      </c>
      <c r="X774" s="24">
        <v>44308</v>
      </c>
    </row>
    <row r="775" spans="21:24">
      <c r="U775" s="32">
        <f t="shared" si="53"/>
        <v>2021</v>
      </c>
      <c r="V775" s="18">
        <f t="shared" si="54"/>
        <v>4</v>
      </c>
      <c r="W775" s="33">
        <f t="shared" si="55"/>
        <v>23</v>
      </c>
      <c r="X775" s="24">
        <v>44309</v>
      </c>
    </row>
    <row r="776" spans="21:24">
      <c r="U776" s="32">
        <f t="shared" si="53"/>
        <v>2021</v>
      </c>
      <c r="V776" s="18">
        <f t="shared" si="54"/>
        <v>4</v>
      </c>
      <c r="W776" s="33">
        <f t="shared" si="55"/>
        <v>24</v>
      </c>
      <c r="X776" s="24">
        <v>44310</v>
      </c>
    </row>
    <row r="777" spans="21:24">
      <c r="U777" s="32">
        <f t="shared" si="53"/>
        <v>2021</v>
      </c>
      <c r="V777" s="18">
        <f t="shared" si="54"/>
        <v>4</v>
      </c>
      <c r="W777" s="33">
        <f t="shared" si="55"/>
        <v>25</v>
      </c>
      <c r="X777" s="24">
        <v>44311</v>
      </c>
    </row>
    <row r="778" spans="21:24">
      <c r="U778" s="32">
        <f t="shared" si="53"/>
        <v>2021</v>
      </c>
      <c r="V778" s="18">
        <f t="shared" si="54"/>
        <v>4</v>
      </c>
      <c r="W778" s="33">
        <f t="shared" si="55"/>
        <v>26</v>
      </c>
      <c r="X778" s="24">
        <v>44312</v>
      </c>
    </row>
    <row r="779" spans="21:24">
      <c r="U779" s="32">
        <f t="shared" si="53"/>
        <v>2021</v>
      </c>
      <c r="V779" s="18">
        <f t="shared" si="54"/>
        <v>4</v>
      </c>
      <c r="W779" s="33">
        <f t="shared" si="55"/>
        <v>27</v>
      </c>
      <c r="X779" s="24">
        <v>44313</v>
      </c>
    </row>
    <row r="780" spans="21:24">
      <c r="U780" s="32">
        <f t="shared" si="53"/>
        <v>2021</v>
      </c>
      <c r="V780" s="18">
        <f t="shared" si="54"/>
        <v>4</v>
      </c>
      <c r="W780" s="33">
        <f t="shared" si="55"/>
        <v>28</v>
      </c>
      <c r="X780" s="24">
        <v>44314</v>
      </c>
    </row>
    <row r="781" spans="21:24">
      <c r="U781" s="32">
        <f t="shared" si="53"/>
        <v>2021</v>
      </c>
      <c r="V781" s="18">
        <f t="shared" si="54"/>
        <v>4</v>
      </c>
      <c r="W781" s="33">
        <f t="shared" si="55"/>
        <v>29</v>
      </c>
      <c r="X781" s="24">
        <v>44315</v>
      </c>
    </row>
    <row r="782" spans="21:24">
      <c r="U782" s="32">
        <f t="shared" si="53"/>
        <v>2021</v>
      </c>
      <c r="V782" s="18">
        <f t="shared" si="54"/>
        <v>4</v>
      </c>
      <c r="W782" s="33">
        <f t="shared" si="55"/>
        <v>30</v>
      </c>
      <c r="X782" s="24">
        <v>44316</v>
      </c>
    </row>
    <row r="783" spans="21:24">
      <c r="U783" s="32">
        <f t="shared" si="53"/>
        <v>2021</v>
      </c>
      <c r="V783" s="18">
        <f t="shared" si="54"/>
        <v>5</v>
      </c>
      <c r="W783" s="33">
        <f t="shared" si="55"/>
        <v>1</v>
      </c>
      <c r="X783" s="24">
        <v>44317</v>
      </c>
    </row>
    <row r="784" spans="21:24">
      <c r="U784" s="32">
        <f t="shared" si="53"/>
        <v>2021</v>
      </c>
      <c r="V784" s="18">
        <f t="shared" si="54"/>
        <v>5</v>
      </c>
      <c r="W784" s="33">
        <f t="shared" si="55"/>
        <v>2</v>
      </c>
      <c r="X784" s="24">
        <v>44318</v>
      </c>
    </row>
    <row r="785" spans="21:24">
      <c r="U785" s="32">
        <f t="shared" si="53"/>
        <v>2021</v>
      </c>
      <c r="V785" s="18">
        <f t="shared" si="54"/>
        <v>5</v>
      </c>
      <c r="W785" s="33">
        <f t="shared" si="55"/>
        <v>3</v>
      </c>
      <c r="X785" s="24">
        <v>44319</v>
      </c>
    </row>
    <row r="786" spans="21:24">
      <c r="U786" s="32">
        <f t="shared" si="53"/>
        <v>2021</v>
      </c>
      <c r="V786" s="18">
        <f t="shared" si="54"/>
        <v>5</v>
      </c>
      <c r="W786" s="33">
        <f t="shared" si="55"/>
        <v>4</v>
      </c>
      <c r="X786" s="24">
        <v>44320</v>
      </c>
    </row>
    <row r="787" spans="21:24">
      <c r="U787" s="32">
        <f t="shared" si="53"/>
        <v>2021</v>
      </c>
      <c r="V787" s="18">
        <f t="shared" si="54"/>
        <v>5</v>
      </c>
      <c r="W787" s="33">
        <f t="shared" si="55"/>
        <v>5</v>
      </c>
      <c r="X787" s="24">
        <v>44321</v>
      </c>
    </row>
    <row r="788" spans="21:24">
      <c r="U788" s="32">
        <f t="shared" si="53"/>
        <v>2021</v>
      </c>
      <c r="V788" s="18">
        <f t="shared" si="54"/>
        <v>5</v>
      </c>
      <c r="W788" s="33">
        <f t="shared" si="55"/>
        <v>6</v>
      </c>
      <c r="X788" s="24">
        <v>44322</v>
      </c>
    </row>
    <row r="789" spans="21:24">
      <c r="U789" s="32">
        <f t="shared" si="53"/>
        <v>2021</v>
      </c>
      <c r="V789" s="18">
        <f t="shared" si="54"/>
        <v>5</v>
      </c>
      <c r="W789" s="33">
        <f t="shared" si="55"/>
        <v>7</v>
      </c>
      <c r="X789" s="24">
        <v>44323</v>
      </c>
    </row>
    <row r="790" spans="21:24">
      <c r="U790" s="32">
        <f t="shared" si="53"/>
        <v>2021</v>
      </c>
      <c r="V790" s="18">
        <f t="shared" si="54"/>
        <v>5</v>
      </c>
      <c r="W790" s="33">
        <f t="shared" si="55"/>
        <v>8</v>
      </c>
      <c r="X790" s="24">
        <v>44324</v>
      </c>
    </row>
    <row r="791" spans="21:24">
      <c r="U791" s="32">
        <f t="shared" si="53"/>
        <v>2021</v>
      </c>
      <c r="V791" s="18">
        <f t="shared" si="54"/>
        <v>5</v>
      </c>
      <c r="W791" s="33">
        <f t="shared" si="55"/>
        <v>9</v>
      </c>
      <c r="X791" s="24">
        <v>44325</v>
      </c>
    </row>
    <row r="792" spans="21:24">
      <c r="U792" s="32">
        <f t="shared" si="53"/>
        <v>2021</v>
      </c>
      <c r="V792" s="18">
        <f t="shared" si="54"/>
        <v>5</v>
      </c>
      <c r="W792" s="33">
        <f t="shared" si="55"/>
        <v>10</v>
      </c>
      <c r="X792" s="24">
        <v>44326</v>
      </c>
    </row>
    <row r="793" spans="21:24">
      <c r="U793" s="32">
        <f t="shared" si="53"/>
        <v>2021</v>
      </c>
      <c r="V793" s="18">
        <f t="shared" si="54"/>
        <v>5</v>
      </c>
      <c r="W793" s="33">
        <f t="shared" si="55"/>
        <v>11</v>
      </c>
      <c r="X793" s="24">
        <v>44327</v>
      </c>
    </row>
    <row r="794" spans="21:24">
      <c r="U794" s="32">
        <f t="shared" si="53"/>
        <v>2021</v>
      </c>
      <c r="V794" s="18">
        <f t="shared" si="54"/>
        <v>5</v>
      </c>
      <c r="W794" s="33">
        <f t="shared" si="55"/>
        <v>12</v>
      </c>
      <c r="X794" s="24">
        <v>44328</v>
      </c>
    </row>
    <row r="795" spans="21:24">
      <c r="U795" s="32">
        <f t="shared" si="53"/>
        <v>2021</v>
      </c>
      <c r="V795" s="18">
        <f t="shared" si="54"/>
        <v>5</v>
      </c>
      <c r="W795" s="33">
        <f t="shared" si="55"/>
        <v>13</v>
      </c>
      <c r="X795" s="24">
        <v>44329</v>
      </c>
    </row>
    <row r="796" spans="21:24">
      <c r="U796" s="32">
        <f t="shared" si="53"/>
        <v>2021</v>
      </c>
      <c r="V796" s="18">
        <f t="shared" si="54"/>
        <v>5</v>
      </c>
      <c r="W796" s="33">
        <f t="shared" si="55"/>
        <v>14</v>
      </c>
      <c r="X796" s="24">
        <v>44330</v>
      </c>
    </row>
    <row r="797" spans="21:24">
      <c r="U797" s="32">
        <f t="shared" si="53"/>
        <v>2021</v>
      </c>
      <c r="V797" s="18">
        <f t="shared" si="54"/>
        <v>5</v>
      </c>
      <c r="W797" s="33">
        <f t="shared" si="55"/>
        <v>15</v>
      </c>
      <c r="X797" s="24">
        <v>44331</v>
      </c>
    </row>
    <row r="798" spans="21:24">
      <c r="U798" s="32">
        <f t="shared" si="53"/>
        <v>2021</v>
      </c>
      <c r="V798" s="18">
        <f t="shared" si="54"/>
        <v>5</v>
      </c>
      <c r="W798" s="33">
        <f t="shared" si="55"/>
        <v>16</v>
      </c>
      <c r="X798" s="24">
        <v>44332</v>
      </c>
    </row>
    <row r="799" spans="21:24">
      <c r="U799" s="32">
        <f t="shared" si="53"/>
        <v>2021</v>
      </c>
      <c r="V799" s="18">
        <f t="shared" si="54"/>
        <v>5</v>
      </c>
      <c r="W799" s="33">
        <f t="shared" si="55"/>
        <v>17</v>
      </c>
      <c r="X799" s="24">
        <v>44333</v>
      </c>
    </row>
    <row r="800" spans="21:24">
      <c r="U800" s="32">
        <f t="shared" si="53"/>
        <v>2021</v>
      </c>
      <c r="V800" s="18">
        <f t="shared" si="54"/>
        <v>5</v>
      </c>
      <c r="W800" s="33">
        <f t="shared" si="55"/>
        <v>18</v>
      </c>
      <c r="X800" s="24">
        <v>44334</v>
      </c>
    </row>
    <row r="801" spans="21:24">
      <c r="U801" s="32">
        <f t="shared" si="53"/>
        <v>2021</v>
      </c>
      <c r="V801" s="18">
        <f t="shared" si="54"/>
        <v>5</v>
      </c>
      <c r="W801" s="33">
        <f t="shared" si="55"/>
        <v>19</v>
      </c>
      <c r="X801" s="24">
        <v>44335</v>
      </c>
    </row>
    <row r="802" spans="21:24">
      <c r="U802" s="32">
        <f t="shared" si="53"/>
        <v>2021</v>
      </c>
      <c r="V802" s="18">
        <f t="shared" si="54"/>
        <v>5</v>
      </c>
      <c r="W802" s="33">
        <f t="shared" si="55"/>
        <v>20</v>
      </c>
      <c r="X802" s="24">
        <v>44336</v>
      </c>
    </row>
    <row r="803" spans="21:24">
      <c r="U803" s="32">
        <f t="shared" si="53"/>
        <v>2021</v>
      </c>
      <c r="V803" s="18">
        <f t="shared" si="54"/>
        <v>5</v>
      </c>
      <c r="W803" s="33">
        <f t="shared" si="55"/>
        <v>21</v>
      </c>
      <c r="X803" s="24">
        <v>44337</v>
      </c>
    </row>
    <row r="804" spans="21:24">
      <c r="U804" s="32">
        <f t="shared" si="53"/>
        <v>2021</v>
      </c>
      <c r="V804" s="18">
        <f t="shared" si="54"/>
        <v>5</v>
      </c>
      <c r="W804" s="33">
        <f t="shared" si="55"/>
        <v>22</v>
      </c>
      <c r="X804" s="24">
        <v>44338</v>
      </c>
    </row>
    <row r="805" spans="21:24">
      <c r="U805" s="32">
        <f t="shared" si="53"/>
        <v>2021</v>
      </c>
      <c r="V805" s="18">
        <f t="shared" si="54"/>
        <v>5</v>
      </c>
      <c r="W805" s="33">
        <f t="shared" si="55"/>
        <v>23</v>
      </c>
      <c r="X805" s="24">
        <v>44339</v>
      </c>
    </row>
    <row r="806" spans="21:24">
      <c r="U806" s="32">
        <f t="shared" si="53"/>
        <v>2021</v>
      </c>
      <c r="V806" s="18">
        <f t="shared" si="54"/>
        <v>5</v>
      </c>
      <c r="W806" s="33">
        <f t="shared" si="55"/>
        <v>24</v>
      </c>
      <c r="X806" s="24">
        <v>44340</v>
      </c>
    </row>
    <row r="807" spans="21:24">
      <c r="U807" s="32">
        <f t="shared" si="53"/>
        <v>2021</v>
      </c>
      <c r="V807" s="18">
        <f t="shared" si="54"/>
        <v>5</v>
      </c>
      <c r="W807" s="33">
        <f t="shared" si="55"/>
        <v>25</v>
      </c>
      <c r="X807" s="24">
        <v>44341</v>
      </c>
    </row>
    <row r="808" spans="21:24">
      <c r="U808" s="32">
        <f t="shared" si="53"/>
        <v>2021</v>
      </c>
      <c r="V808" s="18">
        <f t="shared" si="54"/>
        <v>5</v>
      </c>
      <c r="W808" s="33">
        <f t="shared" si="55"/>
        <v>26</v>
      </c>
      <c r="X808" s="24">
        <v>44342</v>
      </c>
    </row>
    <row r="809" spans="21:24">
      <c r="U809" s="32">
        <f t="shared" si="53"/>
        <v>2021</v>
      </c>
      <c r="V809" s="18">
        <f t="shared" si="54"/>
        <v>5</v>
      </c>
      <c r="W809" s="33">
        <f t="shared" si="55"/>
        <v>27</v>
      </c>
      <c r="X809" s="24">
        <v>44343</v>
      </c>
    </row>
    <row r="810" spans="21:24">
      <c r="U810" s="32">
        <f t="shared" si="53"/>
        <v>2021</v>
      </c>
      <c r="V810" s="18">
        <f t="shared" si="54"/>
        <v>5</v>
      </c>
      <c r="W810" s="33">
        <f t="shared" si="55"/>
        <v>28</v>
      </c>
      <c r="X810" s="24">
        <v>44344</v>
      </c>
    </row>
    <row r="811" spans="21:24">
      <c r="U811" s="32">
        <f t="shared" si="53"/>
        <v>2021</v>
      </c>
      <c r="V811" s="18">
        <f t="shared" si="54"/>
        <v>5</v>
      </c>
      <c r="W811" s="33">
        <f t="shared" si="55"/>
        <v>29</v>
      </c>
      <c r="X811" s="24">
        <v>44345</v>
      </c>
    </row>
    <row r="812" spans="21:24">
      <c r="U812" s="32">
        <f t="shared" si="53"/>
        <v>2021</v>
      </c>
      <c r="V812" s="18">
        <f t="shared" si="54"/>
        <v>5</v>
      </c>
      <c r="W812" s="33">
        <f t="shared" si="55"/>
        <v>30</v>
      </c>
      <c r="X812" s="24">
        <v>44346</v>
      </c>
    </row>
    <row r="813" spans="21:24">
      <c r="U813" s="32">
        <f t="shared" si="53"/>
        <v>2021</v>
      </c>
      <c r="V813" s="18">
        <f t="shared" si="54"/>
        <v>5</v>
      </c>
      <c r="W813" s="33">
        <f t="shared" si="55"/>
        <v>31</v>
      </c>
      <c r="X813" s="24">
        <v>44347</v>
      </c>
    </row>
    <row r="814" spans="21:24">
      <c r="U814" s="32">
        <f t="shared" si="53"/>
        <v>2021</v>
      </c>
      <c r="V814" s="18">
        <f t="shared" si="54"/>
        <v>6</v>
      </c>
      <c r="W814" s="33">
        <f t="shared" si="55"/>
        <v>1</v>
      </c>
      <c r="X814" s="24">
        <v>44348</v>
      </c>
    </row>
    <row r="815" spans="21:24">
      <c r="U815" s="32">
        <f t="shared" si="53"/>
        <v>2021</v>
      </c>
      <c r="V815" s="18">
        <f t="shared" si="54"/>
        <v>6</v>
      </c>
      <c r="W815" s="33">
        <f t="shared" si="55"/>
        <v>2</v>
      </c>
      <c r="X815" s="24">
        <v>44349</v>
      </c>
    </row>
    <row r="816" spans="21:24">
      <c r="U816" s="32">
        <f t="shared" si="53"/>
        <v>2021</v>
      </c>
      <c r="V816" s="18">
        <f t="shared" si="54"/>
        <v>6</v>
      </c>
      <c r="W816" s="33">
        <f t="shared" si="55"/>
        <v>3</v>
      </c>
      <c r="X816" s="24">
        <v>44350</v>
      </c>
    </row>
    <row r="817" spans="21:24">
      <c r="U817" s="32">
        <f t="shared" si="53"/>
        <v>2021</v>
      </c>
      <c r="V817" s="18">
        <f t="shared" si="54"/>
        <v>6</v>
      </c>
      <c r="W817" s="33">
        <f t="shared" si="55"/>
        <v>4</v>
      </c>
      <c r="X817" s="24">
        <v>44351</v>
      </c>
    </row>
    <row r="818" spans="21:24">
      <c r="U818" s="32">
        <f t="shared" si="53"/>
        <v>2021</v>
      </c>
      <c r="V818" s="18">
        <f t="shared" si="54"/>
        <v>6</v>
      </c>
      <c r="W818" s="33">
        <f t="shared" si="55"/>
        <v>5</v>
      </c>
      <c r="X818" s="24">
        <v>44352</v>
      </c>
    </row>
    <row r="819" spans="21:24">
      <c r="U819" s="32">
        <f t="shared" si="53"/>
        <v>2021</v>
      </c>
      <c r="V819" s="18">
        <f t="shared" si="54"/>
        <v>6</v>
      </c>
      <c r="W819" s="33">
        <f t="shared" si="55"/>
        <v>6</v>
      </c>
      <c r="X819" s="24">
        <v>44353</v>
      </c>
    </row>
    <row r="820" spans="21:24">
      <c r="U820" s="32">
        <f t="shared" si="53"/>
        <v>2021</v>
      </c>
      <c r="V820" s="18">
        <f t="shared" si="54"/>
        <v>6</v>
      </c>
      <c r="W820" s="33">
        <f t="shared" si="55"/>
        <v>7</v>
      </c>
      <c r="X820" s="24">
        <v>44354</v>
      </c>
    </row>
    <row r="821" spans="21:24">
      <c r="U821" s="32">
        <f t="shared" si="53"/>
        <v>2021</v>
      </c>
      <c r="V821" s="18">
        <f t="shared" si="54"/>
        <v>6</v>
      </c>
      <c r="W821" s="33">
        <f t="shared" si="55"/>
        <v>8</v>
      </c>
      <c r="X821" s="24">
        <v>44355</v>
      </c>
    </row>
    <row r="822" spans="21:24">
      <c r="U822" s="32">
        <f t="shared" si="53"/>
        <v>2021</v>
      </c>
      <c r="V822" s="18">
        <f t="shared" si="54"/>
        <v>6</v>
      </c>
      <c r="W822" s="33">
        <f t="shared" si="55"/>
        <v>9</v>
      </c>
      <c r="X822" s="24">
        <v>44356</v>
      </c>
    </row>
    <row r="823" spans="21:24">
      <c r="U823" s="32">
        <f t="shared" si="53"/>
        <v>2021</v>
      </c>
      <c r="V823" s="18">
        <f t="shared" si="54"/>
        <v>6</v>
      </c>
      <c r="W823" s="33">
        <f t="shared" si="55"/>
        <v>10</v>
      </c>
      <c r="X823" s="24">
        <v>44357</v>
      </c>
    </row>
    <row r="824" spans="21:24">
      <c r="U824" s="32">
        <f t="shared" si="53"/>
        <v>2021</v>
      </c>
      <c r="V824" s="18">
        <f t="shared" si="54"/>
        <v>6</v>
      </c>
      <c r="W824" s="33">
        <f t="shared" si="55"/>
        <v>11</v>
      </c>
      <c r="X824" s="24">
        <v>44358</v>
      </c>
    </row>
    <row r="825" spans="21:24">
      <c r="U825" s="32">
        <f t="shared" si="53"/>
        <v>2021</v>
      </c>
      <c r="V825" s="18">
        <f t="shared" si="54"/>
        <v>6</v>
      </c>
      <c r="W825" s="33">
        <f t="shared" si="55"/>
        <v>12</v>
      </c>
      <c r="X825" s="24">
        <v>44359</v>
      </c>
    </row>
    <row r="826" spans="21:24">
      <c r="U826" s="32">
        <f t="shared" si="53"/>
        <v>2021</v>
      </c>
      <c r="V826" s="18">
        <f t="shared" si="54"/>
        <v>6</v>
      </c>
      <c r="W826" s="33">
        <f t="shared" si="55"/>
        <v>13</v>
      </c>
      <c r="X826" s="24">
        <v>44360</v>
      </c>
    </row>
    <row r="827" spans="21:24">
      <c r="U827" s="32">
        <f t="shared" si="53"/>
        <v>2021</v>
      </c>
      <c r="V827" s="18">
        <f t="shared" si="54"/>
        <v>6</v>
      </c>
      <c r="W827" s="33">
        <f t="shared" si="55"/>
        <v>14</v>
      </c>
      <c r="X827" s="24">
        <v>44361</v>
      </c>
    </row>
    <row r="828" spans="21:24">
      <c r="U828" s="32">
        <f t="shared" si="53"/>
        <v>2021</v>
      </c>
      <c r="V828" s="18">
        <f t="shared" si="54"/>
        <v>6</v>
      </c>
      <c r="W828" s="33">
        <f t="shared" si="55"/>
        <v>15</v>
      </c>
      <c r="X828" s="24">
        <v>44362</v>
      </c>
    </row>
    <row r="829" spans="21:24">
      <c r="U829" s="32">
        <f t="shared" si="53"/>
        <v>2021</v>
      </c>
      <c r="V829" s="18">
        <f t="shared" si="54"/>
        <v>6</v>
      </c>
      <c r="W829" s="33">
        <f t="shared" si="55"/>
        <v>16</v>
      </c>
      <c r="X829" s="24">
        <v>44363</v>
      </c>
    </row>
    <row r="830" spans="21:24">
      <c r="U830" s="32">
        <f t="shared" si="53"/>
        <v>2021</v>
      </c>
      <c r="V830" s="18">
        <f t="shared" si="54"/>
        <v>6</v>
      </c>
      <c r="W830" s="33">
        <f t="shared" si="55"/>
        <v>17</v>
      </c>
      <c r="X830" s="24">
        <v>44364</v>
      </c>
    </row>
    <row r="831" spans="21:24">
      <c r="U831" s="32">
        <f t="shared" si="53"/>
        <v>2021</v>
      </c>
      <c r="V831" s="18">
        <f t="shared" si="54"/>
        <v>6</v>
      </c>
      <c r="W831" s="33">
        <f t="shared" si="55"/>
        <v>18</v>
      </c>
      <c r="X831" s="24">
        <v>44365</v>
      </c>
    </row>
    <row r="832" spans="21:24">
      <c r="U832" s="32">
        <f t="shared" si="53"/>
        <v>2021</v>
      </c>
      <c r="V832" s="18">
        <f t="shared" si="54"/>
        <v>6</v>
      </c>
      <c r="W832" s="33">
        <f t="shared" si="55"/>
        <v>19</v>
      </c>
      <c r="X832" s="24">
        <v>44366</v>
      </c>
    </row>
    <row r="833" spans="21:24">
      <c r="U833" s="32">
        <f t="shared" si="53"/>
        <v>2021</v>
      </c>
      <c r="V833" s="18">
        <f t="shared" si="54"/>
        <v>6</v>
      </c>
      <c r="W833" s="33">
        <f t="shared" si="55"/>
        <v>20</v>
      </c>
      <c r="X833" s="24">
        <v>44367</v>
      </c>
    </row>
    <row r="834" spans="21:24">
      <c r="U834" s="32">
        <f t="shared" si="53"/>
        <v>2021</v>
      </c>
      <c r="V834" s="18">
        <f t="shared" si="54"/>
        <v>6</v>
      </c>
      <c r="W834" s="33">
        <f t="shared" si="55"/>
        <v>21</v>
      </c>
      <c r="X834" s="24">
        <v>44368</v>
      </c>
    </row>
    <row r="835" spans="21:24">
      <c r="U835" s="32">
        <f t="shared" ref="U835:U898" si="56">YEAR(X835)</f>
        <v>2021</v>
      </c>
      <c r="V835" s="18">
        <f t="shared" ref="V835:V898" si="57">MONTH(X835)</f>
        <v>6</v>
      </c>
      <c r="W835" s="33">
        <f t="shared" ref="W835:W898" si="58">DAY(X835)</f>
        <v>22</v>
      </c>
      <c r="X835" s="24">
        <v>44369</v>
      </c>
    </row>
    <row r="836" spans="21:24">
      <c r="U836" s="32">
        <f t="shared" si="56"/>
        <v>2021</v>
      </c>
      <c r="V836" s="18">
        <f t="shared" si="57"/>
        <v>6</v>
      </c>
      <c r="W836" s="33">
        <f t="shared" si="58"/>
        <v>23</v>
      </c>
      <c r="X836" s="24">
        <v>44370</v>
      </c>
    </row>
    <row r="837" spans="21:24">
      <c r="U837" s="32">
        <f t="shared" si="56"/>
        <v>2021</v>
      </c>
      <c r="V837" s="18">
        <f t="shared" si="57"/>
        <v>6</v>
      </c>
      <c r="W837" s="33">
        <f t="shared" si="58"/>
        <v>24</v>
      </c>
      <c r="X837" s="24">
        <v>44371</v>
      </c>
    </row>
    <row r="838" spans="21:24">
      <c r="U838" s="32">
        <f t="shared" si="56"/>
        <v>2021</v>
      </c>
      <c r="V838" s="18">
        <f t="shared" si="57"/>
        <v>6</v>
      </c>
      <c r="W838" s="33">
        <f t="shared" si="58"/>
        <v>25</v>
      </c>
      <c r="X838" s="24">
        <v>44372</v>
      </c>
    </row>
    <row r="839" spans="21:24">
      <c r="U839" s="32">
        <f t="shared" si="56"/>
        <v>2021</v>
      </c>
      <c r="V839" s="18">
        <f t="shared" si="57"/>
        <v>6</v>
      </c>
      <c r="W839" s="33">
        <f t="shared" si="58"/>
        <v>26</v>
      </c>
      <c r="X839" s="24">
        <v>44373</v>
      </c>
    </row>
    <row r="840" spans="21:24">
      <c r="U840" s="32">
        <f t="shared" si="56"/>
        <v>2021</v>
      </c>
      <c r="V840" s="18">
        <f t="shared" si="57"/>
        <v>6</v>
      </c>
      <c r="W840" s="33">
        <f t="shared" si="58"/>
        <v>27</v>
      </c>
      <c r="X840" s="24">
        <v>44374</v>
      </c>
    </row>
    <row r="841" spans="21:24">
      <c r="U841" s="32">
        <f t="shared" si="56"/>
        <v>2021</v>
      </c>
      <c r="V841" s="18">
        <f t="shared" si="57"/>
        <v>6</v>
      </c>
      <c r="W841" s="33">
        <f t="shared" si="58"/>
        <v>28</v>
      </c>
      <c r="X841" s="24">
        <v>44375</v>
      </c>
    </row>
    <row r="842" spans="21:24">
      <c r="U842" s="32">
        <f t="shared" si="56"/>
        <v>2021</v>
      </c>
      <c r="V842" s="18">
        <f t="shared" si="57"/>
        <v>6</v>
      </c>
      <c r="W842" s="33">
        <f t="shared" si="58"/>
        <v>29</v>
      </c>
      <c r="X842" s="24">
        <v>44376</v>
      </c>
    </row>
    <row r="843" spans="21:24">
      <c r="U843" s="32">
        <f t="shared" si="56"/>
        <v>2021</v>
      </c>
      <c r="V843" s="18">
        <f t="shared" si="57"/>
        <v>6</v>
      </c>
      <c r="W843" s="33">
        <f t="shared" si="58"/>
        <v>30</v>
      </c>
      <c r="X843" s="24">
        <v>44377</v>
      </c>
    </row>
    <row r="844" spans="21:24">
      <c r="U844" s="32">
        <f t="shared" si="56"/>
        <v>2021</v>
      </c>
      <c r="V844" s="18">
        <f t="shared" si="57"/>
        <v>7</v>
      </c>
      <c r="W844" s="33">
        <f t="shared" si="58"/>
        <v>1</v>
      </c>
      <c r="X844" s="24">
        <v>44378</v>
      </c>
    </row>
    <row r="845" spans="21:24">
      <c r="U845" s="32">
        <f t="shared" si="56"/>
        <v>2021</v>
      </c>
      <c r="V845" s="18">
        <f t="shared" si="57"/>
        <v>7</v>
      </c>
      <c r="W845" s="33">
        <f t="shared" si="58"/>
        <v>2</v>
      </c>
      <c r="X845" s="24">
        <v>44379</v>
      </c>
    </row>
    <row r="846" spans="21:24">
      <c r="U846" s="32">
        <f t="shared" si="56"/>
        <v>2021</v>
      </c>
      <c r="V846" s="18">
        <f t="shared" si="57"/>
        <v>7</v>
      </c>
      <c r="W846" s="33">
        <f t="shared" si="58"/>
        <v>3</v>
      </c>
      <c r="X846" s="24">
        <v>44380</v>
      </c>
    </row>
    <row r="847" spans="21:24">
      <c r="U847" s="32">
        <f t="shared" si="56"/>
        <v>2021</v>
      </c>
      <c r="V847" s="18">
        <f t="shared" si="57"/>
        <v>7</v>
      </c>
      <c r="W847" s="33">
        <f t="shared" si="58"/>
        <v>4</v>
      </c>
      <c r="X847" s="24">
        <v>44381</v>
      </c>
    </row>
    <row r="848" spans="21:24">
      <c r="U848" s="32">
        <f t="shared" si="56"/>
        <v>2021</v>
      </c>
      <c r="V848" s="18">
        <f t="shared" si="57"/>
        <v>7</v>
      </c>
      <c r="W848" s="33">
        <f t="shared" si="58"/>
        <v>5</v>
      </c>
      <c r="X848" s="24">
        <v>44382</v>
      </c>
    </row>
    <row r="849" spans="21:24">
      <c r="U849" s="32">
        <f t="shared" si="56"/>
        <v>2021</v>
      </c>
      <c r="V849" s="18">
        <f t="shared" si="57"/>
        <v>7</v>
      </c>
      <c r="W849" s="33">
        <f t="shared" si="58"/>
        <v>6</v>
      </c>
      <c r="X849" s="24">
        <v>44383</v>
      </c>
    </row>
    <row r="850" spans="21:24">
      <c r="U850" s="32">
        <f t="shared" si="56"/>
        <v>2021</v>
      </c>
      <c r="V850" s="18">
        <f t="shared" si="57"/>
        <v>7</v>
      </c>
      <c r="W850" s="33">
        <f t="shared" si="58"/>
        <v>7</v>
      </c>
      <c r="X850" s="24">
        <v>44384</v>
      </c>
    </row>
    <row r="851" spans="21:24">
      <c r="U851" s="32">
        <f t="shared" si="56"/>
        <v>2021</v>
      </c>
      <c r="V851" s="18">
        <f t="shared" si="57"/>
        <v>7</v>
      </c>
      <c r="W851" s="33">
        <f t="shared" si="58"/>
        <v>8</v>
      </c>
      <c r="X851" s="24">
        <v>44385</v>
      </c>
    </row>
    <row r="852" spans="21:24">
      <c r="U852" s="32">
        <f t="shared" si="56"/>
        <v>2021</v>
      </c>
      <c r="V852" s="18">
        <f t="shared" si="57"/>
        <v>7</v>
      </c>
      <c r="W852" s="33">
        <f t="shared" si="58"/>
        <v>9</v>
      </c>
      <c r="X852" s="24">
        <v>44386</v>
      </c>
    </row>
    <row r="853" spans="21:24">
      <c r="U853" s="32">
        <f t="shared" si="56"/>
        <v>2021</v>
      </c>
      <c r="V853" s="18">
        <f t="shared" si="57"/>
        <v>7</v>
      </c>
      <c r="W853" s="33">
        <f t="shared" si="58"/>
        <v>10</v>
      </c>
      <c r="X853" s="24">
        <v>44387</v>
      </c>
    </row>
    <row r="854" spans="21:24">
      <c r="U854" s="32">
        <f t="shared" si="56"/>
        <v>2021</v>
      </c>
      <c r="V854" s="18">
        <f t="shared" si="57"/>
        <v>7</v>
      </c>
      <c r="W854" s="33">
        <f t="shared" si="58"/>
        <v>11</v>
      </c>
      <c r="X854" s="24">
        <v>44388</v>
      </c>
    </row>
    <row r="855" spans="21:24">
      <c r="U855" s="32">
        <f t="shared" si="56"/>
        <v>2021</v>
      </c>
      <c r="V855" s="18">
        <f t="shared" si="57"/>
        <v>7</v>
      </c>
      <c r="W855" s="33">
        <f t="shared" si="58"/>
        <v>12</v>
      </c>
      <c r="X855" s="24">
        <v>44389</v>
      </c>
    </row>
    <row r="856" spans="21:24">
      <c r="U856" s="32">
        <f t="shared" si="56"/>
        <v>2021</v>
      </c>
      <c r="V856" s="18">
        <f t="shared" si="57"/>
        <v>7</v>
      </c>
      <c r="W856" s="33">
        <f t="shared" si="58"/>
        <v>13</v>
      </c>
      <c r="X856" s="24">
        <v>44390</v>
      </c>
    </row>
    <row r="857" spans="21:24">
      <c r="U857" s="32">
        <f t="shared" si="56"/>
        <v>2021</v>
      </c>
      <c r="V857" s="18">
        <f t="shared" si="57"/>
        <v>7</v>
      </c>
      <c r="W857" s="33">
        <f t="shared" si="58"/>
        <v>14</v>
      </c>
      <c r="X857" s="24">
        <v>44391</v>
      </c>
    </row>
    <row r="858" spans="21:24">
      <c r="U858" s="32">
        <f t="shared" si="56"/>
        <v>2021</v>
      </c>
      <c r="V858" s="18">
        <f t="shared" si="57"/>
        <v>7</v>
      </c>
      <c r="W858" s="33">
        <f t="shared" si="58"/>
        <v>15</v>
      </c>
      <c r="X858" s="24">
        <v>44392</v>
      </c>
    </row>
    <row r="859" spans="21:24">
      <c r="U859" s="32">
        <f t="shared" si="56"/>
        <v>2021</v>
      </c>
      <c r="V859" s="18">
        <f t="shared" si="57"/>
        <v>7</v>
      </c>
      <c r="W859" s="33">
        <f t="shared" si="58"/>
        <v>16</v>
      </c>
      <c r="X859" s="24">
        <v>44393</v>
      </c>
    </row>
    <row r="860" spans="21:24">
      <c r="U860" s="32">
        <f t="shared" si="56"/>
        <v>2021</v>
      </c>
      <c r="V860" s="18">
        <f t="shared" si="57"/>
        <v>7</v>
      </c>
      <c r="W860" s="33">
        <f t="shared" si="58"/>
        <v>17</v>
      </c>
      <c r="X860" s="24">
        <v>44394</v>
      </c>
    </row>
    <row r="861" spans="21:24">
      <c r="U861" s="32">
        <f t="shared" si="56"/>
        <v>2021</v>
      </c>
      <c r="V861" s="18">
        <f t="shared" si="57"/>
        <v>7</v>
      </c>
      <c r="W861" s="33">
        <f t="shared" si="58"/>
        <v>18</v>
      </c>
      <c r="X861" s="24">
        <v>44395</v>
      </c>
    </row>
    <row r="862" spans="21:24">
      <c r="U862" s="32">
        <f t="shared" si="56"/>
        <v>2021</v>
      </c>
      <c r="V862" s="18">
        <f t="shared" si="57"/>
        <v>7</v>
      </c>
      <c r="W862" s="33">
        <f t="shared" si="58"/>
        <v>19</v>
      </c>
      <c r="X862" s="24">
        <v>44396</v>
      </c>
    </row>
    <row r="863" spans="21:24">
      <c r="U863" s="32">
        <f t="shared" si="56"/>
        <v>2021</v>
      </c>
      <c r="V863" s="18">
        <f t="shared" si="57"/>
        <v>7</v>
      </c>
      <c r="W863" s="33">
        <f t="shared" si="58"/>
        <v>20</v>
      </c>
      <c r="X863" s="24">
        <v>44397</v>
      </c>
    </row>
    <row r="864" spans="21:24">
      <c r="U864" s="32">
        <f t="shared" si="56"/>
        <v>2021</v>
      </c>
      <c r="V864" s="18">
        <f t="shared" si="57"/>
        <v>7</v>
      </c>
      <c r="W864" s="33">
        <f t="shared" si="58"/>
        <v>21</v>
      </c>
      <c r="X864" s="24">
        <v>44398</v>
      </c>
    </row>
    <row r="865" spans="21:24">
      <c r="U865" s="32">
        <f t="shared" si="56"/>
        <v>2021</v>
      </c>
      <c r="V865" s="18">
        <f t="shared" si="57"/>
        <v>7</v>
      </c>
      <c r="W865" s="33">
        <f t="shared" si="58"/>
        <v>22</v>
      </c>
      <c r="X865" s="24">
        <v>44399</v>
      </c>
    </row>
    <row r="866" spans="21:24">
      <c r="U866" s="32">
        <f t="shared" si="56"/>
        <v>2021</v>
      </c>
      <c r="V866" s="18">
        <f t="shared" si="57"/>
        <v>7</v>
      </c>
      <c r="W866" s="33">
        <f t="shared" si="58"/>
        <v>23</v>
      </c>
      <c r="X866" s="24">
        <v>44400</v>
      </c>
    </row>
    <row r="867" spans="21:24">
      <c r="U867" s="32">
        <f t="shared" si="56"/>
        <v>2021</v>
      </c>
      <c r="V867" s="18">
        <f t="shared" si="57"/>
        <v>7</v>
      </c>
      <c r="W867" s="33">
        <f t="shared" si="58"/>
        <v>24</v>
      </c>
      <c r="X867" s="24">
        <v>44401</v>
      </c>
    </row>
    <row r="868" spans="21:24">
      <c r="U868" s="32">
        <f t="shared" si="56"/>
        <v>2021</v>
      </c>
      <c r="V868" s="18">
        <f t="shared" si="57"/>
        <v>7</v>
      </c>
      <c r="W868" s="33">
        <f t="shared" si="58"/>
        <v>25</v>
      </c>
      <c r="X868" s="24">
        <v>44402</v>
      </c>
    </row>
    <row r="869" spans="21:24">
      <c r="U869" s="32">
        <f t="shared" si="56"/>
        <v>2021</v>
      </c>
      <c r="V869" s="18">
        <f t="shared" si="57"/>
        <v>7</v>
      </c>
      <c r="W869" s="33">
        <f t="shared" si="58"/>
        <v>26</v>
      </c>
      <c r="X869" s="24">
        <v>44403</v>
      </c>
    </row>
    <row r="870" spans="21:24">
      <c r="U870" s="32">
        <f t="shared" si="56"/>
        <v>2021</v>
      </c>
      <c r="V870" s="18">
        <f t="shared" si="57"/>
        <v>7</v>
      </c>
      <c r="W870" s="33">
        <f t="shared" si="58"/>
        <v>27</v>
      </c>
      <c r="X870" s="24">
        <v>44404</v>
      </c>
    </row>
    <row r="871" spans="21:24">
      <c r="U871" s="32">
        <f t="shared" si="56"/>
        <v>2021</v>
      </c>
      <c r="V871" s="18">
        <f t="shared" si="57"/>
        <v>7</v>
      </c>
      <c r="W871" s="33">
        <f t="shared" si="58"/>
        <v>28</v>
      </c>
      <c r="X871" s="24">
        <v>44405</v>
      </c>
    </row>
    <row r="872" spans="21:24">
      <c r="U872" s="32">
        <f t="shared" si="56"/>
        <v>2021</v>
      </c>
      <c r="V872" s="18">
        <f t="shared" si="57"/>
        <v>7</v>
      </c>
      <c r="W872" s="33">
        <f t="shared" si="58"/>
        <v>29</v>
      </c>
      <c r="X872" s="24">
        <v>44406</v>
      </c>
    </row>
    <row r="873" spans="21:24">
      <c r="U873" s="32">
        <f t="shared" si="56"/>
        <v>2021</v>
      </c>
      <c r="V873" s="18">
        <f t="shared" si="57"/>
        <v>7</v>
      </c>
      <c r="W873" s="33">
        <f t="shared" si="58"/>
        <v>30</v>
      </c>
      <c r="X873" s="24">
        <v>44407</v>
      </c>
    </row>
    <row r="874" spans="21:24">
      <c r="U874" s="32">
        <f t="shared" si="56"/>
        <v>2021</v>
      </c>
      <c r="V874" s="18">
        <f t="shared" si="57"/>
        <v>7</v>
      </c>
      <c r="W874" s="33">
        <f t="shared" si="58"/>
        <v>31</v>
      </c>
      <c r="X874" s="24">
        <v>44408</v>
      </c>
    </row>
    <row r="875" spans="21:24">
      <c r="U875" s="32">
        <f t="shared" si="56"/>
        <v>2021</v>
      </c>
      <c r="V875" s="18">
        <f t="shared" si="57"/>
        <v>8</v>
      </c>
      <c r="W875" s="33">
        <f t="shared" si="58"/>
        <v>1</v>
      </c>
      <c r="X875" s="24">
        <v>44409</v>
      </c>
    </row>
    <row r="876" spans="21:24">
      <c r="U876" s="32">
        <f t="shared" si="56"/>
        <v>2021</v>
      </c>
      <c r="V876" s="18">
        <f t="shared" si="57"/>
        <v>8</v>
      </c>
      <c r="W876" s="33">
        <f t="shared" si="58"/>
        <v>2</v>
      </c>
      <c r="X876" s="24">
        <v>44410</v>
      </c>
    </row>
    <row r="877" spans="21:24">
      <c r="U877" s="32">
        <f t="shared" si="56"/>
        <v>2021</v>
      </c>
      <c r="V877" s="18">
        <f t="shared" si="57"/>
        <v>8</v>
      </c>
      <c r="W877" s="33">
        <f t="shared" si="58"/>
        <v>3</v>
      </c>
      <c r="X877" s="24">
        <v>44411</v>
      </c>
    </row>
    <row r="878" spans="21:24">
      <c r="U878" s="32">
        <f t="shared" si="56"/>
        <v>2021</v>
      </c>
      <c r="V878" s="18">
        <f t="shared" si="57"/>
        <v>8</v>
      </c>
      <c r="W878" s="33">
        <f t="shared" si="58"/>
        <v>4</v>
      </c>
      <c r="X878" s="24">
        <v>44412</v>
      </c>
    </row>
    <row r="879" spans="21:24">
      <c r="U879" s="32">
        <f t="shared" si="56"/>
        <v>2021</v>
      </c>
      <c r="V879" s="18">
        <f t="shared" si="57"/>
        <v>8</v>
      </c>
      <c r="W879" s="33">
        <f t="shared" si="58"/>
        <v>5</v>
      </c>
      <c r="X879" s="24">
        <v>44413</v>
      </c>
    </row>
    <row r="880" spans="21:24">
      <c r="U880" s="32">
        <f t="shared" si="56"/>
        <v>2021</v>
      </c>
      <c r="V880" s="18">
        <f t="shared" si="57"/>
        <v>8</v>
      </c>
      <c r="W880" s="33">
        <f t="shared" si="58"/>
        <v>6</v>
      </c>
      <c r="X880" s="24">
        <v>44414</v>
      </c>
    </row>
    <row r="881" spans="21:24">
      <c r="U881" s="32">
        <f t="shared" si="56"/>
        <v>2021</v>
      </c>
      <c r="V881" s="18">
        <f t="shared" si="57"/>
        <v>8</v>
      </c>
      <c r="W881" s="33">
        <f t="shared" si="58"/>
        <v>7</v>
      </c>
      <c r="X881" s="24">
        <v>44415</v>
      </c>
    </row>
    <row r="882" spans="21:24">
      <c r="U882" s="32">
        <f t="shared" si="56"/>
        <v>2021</v>
      </c>
      <c r="V882" s="18">
        <f t="shared" si="57"/>
        <v>8</v>
      </c>
      <c r="W882" s="33">
        <f t="shared" si="58"/>
        <v>8</v>
      </c>
      <c r="X882" s="24">
        <v>44416</v>
      </c>
    </row>
    <row r="883" spans="21:24">
      <c r="U883" s="32">
        <f t="shared" si="56"/>
        <v>2021</v>
      </c>
      <c r="V883" s="18">
        <f t="shared" si="57"/>
        <v>8</v>
      </c>
      <c r="W883" s="33">
        <f t="shared" si="58"/>
        <v>9</v>
      </c>
      <c r="X883" s="24">
        <v>44417</v>
      </c>
    </row>
    <row r="884" spans="21:24">
      <c r="U884" s="32">
        <f t="shared" si="56"/>
        <v>2021</v>
      </c>
      <c r="V884" s="18">
        <f t="shared" si="57"/>
        <v>8</v>
      </c>
      <c r="W884" s="33">
        <f t="shared" si="58"/>
        <v>10</v>
      </c>
      <c r="X884" s="24">
        <v>44418</v>
      </c>
    </row>
    <row r="885" spans="21:24">
      <c r="U885" s="32">
        <f t="shared" si="56"/>
        <v>2021</v>
      </c>
      <c r="V885" s="18">
        <f t="shared" si="57"/>
        <v>8</v>
      </c>
      <c r="W885" s="33">
        <f t="shared" si="58"/>
        <v>11</v>
      </c>
      <c r="X885" s="24">
        <v>44419</v>
      </c>
    </row>
    <row r="886" spans="21:24">
      <c r="U886" s="32">
        <f t="shared" si="56"/>
        <v>2021</v>
      </c>
      <c r="V886" s="18">
        <f t="shared" si="57"/>
        <v>8</v>
      </c>
      <c r="W886" s="33">
        <f t="shared" si="58"/>
        <v>12</v>
      </c>
      <c r="X886" s="24">
        <v>44420</v>
      </c>
    </row>
    <row r="887" spans="21:24">
      <c r="U887" s="32">
        <f t="shared" si="56"/>
        <v>2021</v>
      </c>
      <c r="V887" s="18">
        <f t="shared" si="57"/>
        <v>8</v>
      </c>
      <c r="W887" s="33">
        <f t="shared" si="58"/>
        <v>13</v>
      </c>
      <c r="X887" s="24">
        <v>44421</v>
      </c>
    </row>
    <row r="888" spans="21:24">
      <c r="U888" s="32">
        <f t="shared" si="56"/>
        <v>2021</v>
      </c>
      <c r="V888" s="18">
        <f t="shared" si="57"/>
        <v>8</v>
      </c>
      <c r="W888" s="33">
        <f t="shared" si="58"/>
        <v>14</v>
      </c>
      <c r="X888" s="24">
        <v>44422</v>
      </c>
    </row>
    <row r="889" spans="21:24">
      <c r="U889" s="32">
        <f t="shared" si="56"/>
        <v>2021</v>
      </c>
      <c r="V889" s="18">
        <f t="shared" si="57"/>
        <v>8</v>
      </c>
      <c r="W889" s="33">
        <f t="shared" si="58"/>
        <v>15</v>
      </c>
      <c r="X889" s="24">
        <v>44423</v>
      </c>
    </row>
    <row r="890" spans="21:24">
      <c r="U890" s="32">
        <f t="shared" si="56"/>
        <v>2021</v>
      </c>
      <c r="V890" s="18">
        <f t="shared" si="57"/>
        <v>8</v>
      </c>
      <c r="W890" s="33">
        <f t="shared" si="58"/>
        <v>16</v>
      </c>
      <c r="X890" s="24">
        <v>44424</v>
      </c>
    </row>
    <row r="891" spans="21:24">
      <c r="U891" s="32">
        <f t="shared" si="56"/>
        <v>2021</v>
      </c>
      <c r="V891" s="18">
        <f t="shared" si="57"/>
        <v>8</v>
      </c>
      <c r="W891" s="33">
        <f t="shared" si="58"/>
        <v>17</v>
      </c>
      <c r="X891" s="24">
        <v>44425</v>
      </c>
    </row>
    <row r="892" spans="21:24">
      <c r="U892" s="32">
        <f t="shared" si="56"/>
        <v>2021</v>
      </c>
      <c r="V892" s="18">
        <f t="shared" si="57"/>
        <v>8</v>
      </c>
      <c r="W892" s="33">
        <f t="shared" si="58"/>
        <v>18</v>
      </c>
      <c r="X892" s="24">
        <v>44426</v>
      </c>
    </row>
    <row r="893" spans="21:24">
      <c r="U893" s="32">
        <f t="shared" si="56"/>
        <v>2021</v>
      </c>
      <c r="V893" s="18">
        <f t="shared" si="57"/>
        <v>8</v>
      </c>
      <c r="W893" s="33">
        <f t="shared" si="58"/>
        <v>19</v>
      </c>
      <c r="X893" s="24">
        <v>44427</v>
      </c>
    </row>
    <row r="894" spans="21:24">
      <c r="U894" s="32">
        <f t="shared" si="56"/>
        <v>2021</v>
      </c>
      <c r="V894" s="18">
        <f t="shared" si="57"/>
        <v>8</v>
      </c>
      <c r="W894" s="33">
        <f t="shared" si="58"/>
        <v>20</v>
      </c>
      <c r="X894" s="24">
        <v>44428</v>
      </c>
    </row>
    <row r="895" spans="21:24">
      <c r="U895" s="32">
        <f t="shared" si="56"/>
        <v>2021</v>
      </c>
      <c r="V895" s="18">
        <f t="shared" si="57"/>
        <v>8</v>
      </c>
      <c r="W895" s="33">
        <f t="shared" si="58"/>
        <v>21</v>
      </c>
      <c r="X895" s="24">
        <v>44429</v>
      </c>
    </row>
    <row r="896" spans="21:24">
      <c r="U896" s="32">
        <f t="shared" si="56"/>
        <v>2021</v>
      </c>
      <c r="V896" s="18">
        <f t="shared" si="57"/>
        <v>8</v>
      </c>
      <c r="W896" s="33">
        <f t="shared" si="58"/>
        <v>22</v>
      </c>
      <c r="X896" s="24">
        <v>44430</v>
      </c>
    </row>
    <row r="897" spans="21:24">
      <c r="U897" s="32">
        <f t="shared" si="56"/>
        <v>2021</v>
      </c>
      <c r="V897" s="18">
        <f t="shared" si="57"/>
        <v>8</v>
      </c>
      <c r="W897" s="33">
        <f t="shared" si="58"/>
        <v>23</v>
      </c>
      <c r="X897" s="24">
        <v>44431</v>
      </c>
    </row>
    <row r="898" spans="21:24">
      <c r="U898" s="32">
        <f t="shared" si="56"/>
        <v>2021</v>
      </c>
      <c r="V898" s="18">
        <f t="shared" si="57"/>
        <v>8</v>
      </c>
      <c r="W898" s="33">
        <f t="shared" si="58"/>
        <v>24</v>
      </c>
      <c r="X898" s="24">
        <v>44432</v>
      </c>
    </row>
    <row r="899" spans="21:24">
      <c r="U899" s="32">
        <f t="shared" ref="U899:U962" si="59">YEAR(X899)</f>
        <v>2021</v>
      </c>
      <c r="V899" s="18">
        <f t="shared" ref="V899:V962" si="60">MONTH(X899)</f>
        <v>8</v>
      </c>
      <c r="W899" s="33">
        <f t="shared" ref="W899:W962" si="61">DAY(X899)</f>
        <v>25</v>
      </c>
      <c r="X899" s="24">
        <v>44433</v>
      </c>
    </row>
    <row r="900" spans="21:24">
      <c r="U900" s="32">
        <f t="shared" si="59"/>
        <v>2021</v>
      </c>
      <c r="V900" s="18">
        <f t="shared" si="60"/>
        <v>8</v>
      </c>
      <c r="W900" s="33">
        <f t="shared" si="61"/>
        <v>26</v>
      </c>
      <c r="X900" s="24">
        <v>44434</v>
      </c>
    </row>
    <row r="901" spans="21:24">
      <c r="U901" s="32">
        <f t="shared" si="59"/>
        <v>2021</v>
      </c>
      <c r="V901" s="18">
        <f t="shared" si="60"/>
        <v>8</v>
      </c>
      <c r="W901" s="33">
        <f t="shared" si="61"/>
        <v>27</v>
      </c>
      <c r="X901" s="24">
        <v>44435</v>
      </c>
    </row>
    <row r="902" spans="21:24">
      <c r="U902" s="32">
        <f t="shared" si="59"/>
        <v>2021</v>
      </c>
      <c r="V902" s="18">
        <f t="shared" si="60"/>
        <v>8</v>
      </c>
      <c r="W902" s="33">
        <f t="shared" si="61"/>
        <v>28</v>
      </c>
      <c r="X902" s="24">
        <v>44436</v>
      </c>
    </row>
    <row r="903" spans="21:24">
      <c r="U903" s="32">
        <f t="shared" si="59"/>
        <v>2021</v>
      </c>
      <c r="V903" s="18">
        <f t="shared" si="60"/>
        <v>8</v>
      </c>
      <c r="W903" s="33">
        <f t="shared" si="61"/>
        <v>29</v>
      </c>
      <c r="X903" s="24">
        <v>44437</v>
      </c>
    </row>
    <row r="904" spans="21:24">
      <c r="U904" s="32">
        <f t="shared" si="59"/>
        <v>2021</v>
      </c>
      <c r="V904" s="18">
        <f t="shared" si="60"/>
        <v>8</v>
      </c>
      <c r="W904" s="33">
        <f t="shared" si="61"/>
        <v>30</v>
      </c>
      <c r="X904" s="24">
        <v>44438</v>
      </c>
    </row>
    <row r="905" spans="21:24">
      <c r="U905" s="32">
        <f t="shared" si="59"/>
        <v>2021</v>
      </c>
      <c r="V905" s="18">
        <f t="shared" si="60"/>
        <v>8</v>
      </c>
      <c r="W905" s="33">
        <f t="shared" si="61"/>
        <v>31</v>
      </c>
      <c r="X905" s="24">
        <v>44439</v>
      </c>
    </row>
    <row r="906" spans="21:24">
      <c r="U906" s="32">
        <f t="shared" si="59"/>
        <v>2021</v>
      </c>
      <c r="V906" s="18">
        <f t="shared" si="60"/>
        <v>9</v>
      </c>
      <c r="W906" s="33">
        <f t="shared" si="61"/>
        <v>1</v>
      </c>
      <c r="X906" s="24">
        <v>44440</v>
      </c>
    </row>
    <row r="907" spans="21:24">
      <c r="U907" s="32">
        <f t="shared" si="59"/>
        <v>2021</v>
      </c>
      <c r="V907" s="18">
        <f t="shared" si="60"/>
        <v>9</v>
      </c>
      <c r="W907" s="33">
        <f t="shared" si="61"/>
        <v>2</v>
      </c>
      <c r="X907" s="24">
        <v>44441</v>
      </c>
    </row>
    <row r="908" spans="21:24">
      <c r="U908" s="32">
        <f t="shared" si="59"/>
        <v>2021</v>
      </c>
      <c r="V908" s="18">
        <f t="shared" si="60"/>
        <v>9</v>
      </c>
      <c r="W908" s="33">
        <f t="shared" si="61"/>
        <v>3</v>
      </c>
      <c r="X908" s="24">
        <v>44442</v>
      </c>
    </row>
    <row r="909" spans="21:24">
      <c r="U909" s="32">
        <f t="shared" si="59"/>
        <v>2021</v>
      </c>
      <c r="V909" s="18">
        <f t="shared" si="60"/>
        <v>9</v>
      </c>
      <c r="W909" s="33">
        <f t="shared" si="61"/>
        <v>4</v>
      </c>
      <c r="X909" s="24">
        <v>44443</v>
      </c>
    </row>
    <row r="910" spans="21:24">
      <c r="U910" s="32">
        <f t="shared" si="59"/>
        <v>2021</v>
      </c>
      <c r="V910" s="18">
        <f t="shared" si="60"/>
        <v>9</v>
      </c>
      <c r="W910" s="33">
        <f t="shared" si="61"/>
        <v>5</v>
      </c>
      <c r="X910" s="24">
        <v>44444</v>
      </c>
    </row>
    <row r="911" spans="21:24">
      <c r="U911" s="32">
        <f t="shared" si="59"/>
        <v>2021</v>
      </c>
      <c r="V911" s="18">
        <f t="shared" si="60"/>
        <v>9</v>
      </c>
      <c r="W911" s="33">
        <f t="shared" si="61"/>
        <v>6</v>
      </c>
      <c r="X911" s="24">
        <v>44445</v>
      </c>
    </row>
    <row r="912" spans="21:24">
      <c r="U912" s="32">
        <f t="shared" si="59"/>
        <v>2021</v>
      </c>
      <c r="V912" s="18">
        <f t="shared" si="60"/>
        <v>9</v>
      </c>
      <c r="W912" s="33">
        <f t="shared" si="61"/>
        <v>7</v>
      </c>
      <c r="X912" s="24">
        <v>44446</v>
      </c>
    </row>
    <row r="913" spans="21:24">
      <c r="U913" s="32">
        <f t="shared" si="59"/>
        <v>2021</v>
      </c>
      <c r="V913" s="18">
        <f t="shared" si="60"/>
        <v>9</v>
      </c>
      <c r="W913" s="33">
        <f t="shared" si="61"/>
        <v>8</v>
      </c>
      <c r="X913" s="24">
        <v>44447</v>
      </c>
    </row>
    <row r="914" spans="21:24">
      <c r="U914" s="32">
        <f t="shared" si="59"/>
        <v>2021</v>
      </c>
      <c r="V914" s="18">
        <f t="shared" si="60"/>
        <v>9</v>
      </c>
      <c r="W914" s="33">
        <f t="shared" si="61"/>
        <v>9</v>
      </c>
      <c r="X914" s="24">
        <v>44448</v>
      </c>
    </row>
    <row r="915" spans="21:24">
      <c r="U915" s="32">
        <f t="shared" si="59"/>
        <v>2021</v>
      </c>
      <c r="V915" s="18">
        <f t="shared" si="60"/>
        <v>9</v>
      </c>
      <c r="W915" s="33">
        <f t="shared" si="61"/>
        <v>10</v>
      </c>
      <c r="X915" s="24">
        <v>44449</v>
      </c>
    </row>
    <row r="916" spans="21:24">
      <c r="U916" s="32">
        <f t="shared" si="59"/>
        <v>2021</v>
      </c>
      <c r="V916" s="18">
        <f t="shared" si="60"/>
        <v>9</v>
      </c>
      <c r="W916" s="33">
        <f t="shared" si="61"/>
        <v>11</v>
      </c>
      <c r="X916" s="24">
        <v>44450</v>
      </c>
    </row>
    <row r="917" spans="21:24">
      <c r="U917" s="32">
        <f t="shared" si="59"/>
        <v>2021</v>
      </c>
      <c r="V917" s="18">
        <f t="shared" si="60"/>
        <v>9</v>
      </c>
      <c r="W917" s="33">
        <f t="shared" si="61"/>
        <v>12</v>
      </c>
      <c r="X917" s="24">
        <v>44451</v>
      </c>
    </row>
    <row r="918" spans="21:24">
      <c r="U918" s="32">
        <f t="shared" si="59"/>
        <v>2021</v>
      </c>
      <c r="V918" s="18">
        <f t="shared" si="60"/>
        <v>9</v>
      </c>
      <c r="W918" s="33">
        <f t="shared" si="61"/>
        <v>13</v>
      </c>
      <c r="X918" s="24">
        <v>44452</v>
      </c>
    </row>
    <row r="919" spans="21:24">
      <c r="U919" s="32">
        <f t="shared" si="59"/>
        <v>2021</v>
      </c>
      <c r="V919" s="18">
        <f t="shared" si="60"/>
        <v>9</v>
      </c>
      <c r="W919" s="33">
        <f t="shared" si="61"/>
        <v>14</v>
      </c>
      <c r="X919" s="24">
        <v>44453</v>
      </c>
    </row>
    <row r="920" spans="21:24">
      <c r="U920" s="32">
        <f t="shared" si="59"/>
        <v>2021</v>
      </c>
      <c r="V920" s="18">
        <f t="shared" si="60"/>
        <v>9</v>
      </c>
      <c r="W920" s="33">
        <f t="shared" si="61"/>
        <v>15</v>
      </c>
      <c r="X920" s="24">
        <v>44454</v>
      </c>
    </row>
    <row r="921" spans="21:24">
      <c r="U921" s="32">
        <f t="shared" si="59"/>
        <v>2021</v>
      </c>
      <c r="V921" s="18">
        <f t="shared" si="60"/>
        <v>9</v>
      </c>
      <c r="W921" s="33">
        <f t="shared" si="61"/>
        <v>16</v>
      </c>
      <c r="X921" s="24">
        <v>44455</v>
      </c>
    </row>
    <row r="922" spans="21:24">
      <c r="U922" s="32">
        <f t="shared" si="59"/>
        <v>2021</v>
      </c>
      <c r="V922" s="18">
        <f t="shared" si="60"/>
        <v>9</v>
      </c>
      <c r="W922" s="33">
        <f t="shared" si="61"/>
        <v>17</v>
      </c>
      <c r="X922" s="24">
        <v>44456</v>
      </c>
    </row>
    <row r="923" spans="21:24">
      <c r="U923" s="32">
        <f t="shared" si="59"/>
        <v>2021</v>
      </c>
      <c r="V923" s="18">
        <f t="shared" si="60"/>
        <v>9</v>
      </c>
      <c r="W923" s="33">
        <f t="shared" si="61"/>
        <v>18</v>
      </c>
      <c r="X923" s="24">
        <v>44457</v>
      </c>
    </row>
    <row r="924" spans="21:24">
      <c r="U924" s="32">
        <f t="shared" si="59"/>
        <v>2021</v>
      </c>
      <c r="V924" s="18">
        <f t="shared" si="60"/>
        <v>9</v>
      </c>
      <c r="W924" s="33">
        <f t="shared" si="61"/>
        <v>19</v>
      </c>
      <c r="X924" s="24">
        <v>44458</v>
      </c>
    </row>
    <row r="925" spans="21:24">
      <c r="U925" s="32">
        <f t="shared" si="59"/>
        <v>2021</v>
      </c>
      <c r="V925" s="18">
        <f t="shared" si="60"/>
        <v>9</v>
      </c>
      <c r="W925" s="33">
        <f t="shared" si="61"/>
        <v>20</v>
      </c>
      <c r="X925" s="24">
        <v>44459</v>
      </c>
    </row>
    <row r="926" spans="21:24">
      <c r="U926" s="32">
        <f t="shared" si="59"/>
        <v>2021</v>
      </c>
      <c r="V926" s="18">
        <f t="shared" si="60"/>
        <v>9</v>
      </c>
      <c r="W926" s="33">
        <f t="shared" si="61"/>
        <v>21</v>
      </c>
      <c r="X926" s="24">
        <v>44460</v>
      </c>
    </row>
    <row r="927" spans="21:24">
      <c r="U927" s="32">
        <f t="shared" si="59"/>
        <v>2021</v>
      </c>
      <c r="V927" s="18">
        <f t="shared" si="60"/>
        <v>9</v>
      </c>
      <c r="W927" s="33">
        <f t="shared" si="61"/>
        <v>22</v>
      </c>
      <c r="X927" s="24">
        <v>44461</v>
      </c>
    </row>
    <row r="928" spans="21:24">
      <c r="U928" s="32">
        <f t="shared" si="59"/>
        <v>2021</v>
      </c>
      <c r="V928" s="18">
        <f t="shared" si="60"/>
        <v>9</v>
      </c>
      <c r="W928" s="33">
        <f t="shared" si="61"/>
        <v>23</v>
      </c>
      <c r="X928" s="24">
        <v>44462</v>
      </c>
    </row>
    <row r="929" spans="21:24">
      <c r="U929" s="32">
        <f t="shared" si="59"/>
        <v>2021</v>
      </c>
      <c r="V929" s="18">
        <f t="shared" si="60"/>
        <v>9</v>
      </c>
      <c r="W929" s="33">
        <f t="shared" si="61"/>
        <v>24</v>
      </c>
      <c r="X929" s="24">
        <v>44463</v>
      </c>
    </row>
    <row r="930" spans="21:24">
      <c r="U930" s="32">
        <f t="shared" si="59"/>
        <v>2021</v>
      </c>
      <c r="V930" s="18">
        <f t="shared" si="60"/>
        <v>9</v>
      </c>
      <c r="W930" s="33">
        <f t="shared" si="61"/>
        <v>25</v>
      </c>
      <c r="X930" s="24">
        <v>44464</v>
      </c>
    </row>
    <row r="931" spans="21:24">
      <c r="U931" s="32">
        <f t="shared" si="59"/>
        <v>2021</v>
      </c>
      <c r="V931" s="18">
        <f t="shared" si="60"/>
        <v>9</v>
      </c>
      <c r="W931" s="33">
        <f t="shared" si="61"/>
        <v>26</v>
      </c>
      <c r="X931" s="24">
        <v>44465</v>
      </c>
    </row>
    <row r="932" spans="21:24">
      <c r="U932" s="32">
        <f t="shared" si="59"/>
        <v>2021</v>
      </c>
      <c r="V932" s="18">
        <f t="shared" si="60"/>
        <v>9</v>
      </c>
      <c r="W932" s="33">
        <f t="shared" si="61"/>
        <v>27</v>
      </c>
      <c r="X932" s="24">
        <v>44466</v>
      </c>
    </row>
    <row r="933" spans="21:24">
      <c r="U933" s="32">
        <f t="shared" si="59"/>
        <v>2021</v>
      </c>
      <c r="V933" s="18">
        <f t="shared" si="60"/>
        <v>9</v>
      </c>
      <c r="W933" s="33">
        <f t="shared" si="61"/>
        <v>28</v>
      </c>
      <c r="X933" s="24">
        <v>44467</v>
      </c>
    </row>
    <row r="934" spans="21:24">
      <c r="U934" s="32">
        <f t="shared" si="59"/>
        <v>2021</v>
      </c>
      <c r="V934" s="18">
        <f t="shared" si="60"/>
        <v>9</v>
      </c>
      <c r="W934" s="33">
        <f t="shared" si="61"/>
        <v>29</v>
      </c>
      <c r="X934" s="24">
        <v>44468</v>
      </c>
    </row>
    <row r="935" spans="21:24">
      <c r="U935" s="32">
        <f t="shared" si="59"/>
        <v>2021</v>
      </c>
      <c r="V935" s="18">
        <f t="shared" si="60"/>
        <v>9</v>
      </c>
      <c r="W935" s="33">
        <f t="shared" si="61"/>
        <v>30</v>
      </c>
      <c r="X935" s="24">
        <v>44469</v>
      </c>
    </row>
    <row r="936" spans="21:24">
      <c r="U936" s="32">
        <f t="shared" si="59"/>
        <v>2021</v>
      </c>
      <c r="V936" s="18">
        <f t="shared" si="60"/>
        <v>10</v>
      </c>
      <c r="W936" s="33">
        <f t="shared" si="61"/>
        <v>1</v>
      </c>
      <c r="X936" s="24">
        <v>44470</v>
      </c>
    </row>
    <row r="937" spans="21:24">
      <c r="U937" s="32">
        <f t="shared" si="59"/>
        <v>2021</v>
      </c>
      <c r="V937" s="18">
        <f t="shared" si="60"/>
        <v>10</v>
      </c>
      <c r="W937" s="33">
        <f t="shared" si="61"/>
        <v>2</v>
      </c>
      <c r="X937" s="24">
        <v>44471</v>
      </c>
    </row>
    <row r="938" spans="21:24">
      <c r="U938" s="32">
        <f t="shared" si="59"/>
        <v>2021</v>
      </c>
      <c r="V938" s="18">
        <f t="shared" si="60"/>
        <v>10</v>
      </c>
      <c r="W938" s="33">
        <f t="shared" si="61"/>
        <v>3</v>
      </c>
      <c r="X938" s="24">
        <v>44472</v>
      </c>
    </row>
    <row r="939" spans="21:24">
      <c r="U939" s="32">
        <f t="shared" si="59"/>
        <v>2021</v>
      </c>
      <c r="V939" s="18">
        <f t="shared" si="60"/>
        <v>10</v>
      </c>
      <c r="W939" s="33">
        <f t="shared" si="61"/>
        <v>4</v>
      </c>
      <c r="X939" s="24">
        <v>44473</v>
      </c>
    </row>
    <row r="940" spans="21:24">
      <c r="U940" s="32">
        <f t="shared" si="59"/>
        <v>2021</v>
      </c>
      <c r="V940" s="18">
        <f t="shared" si="60"/>
        <v>10</v>
      </c>
      <c r="W940" s="33">
        <f t="shared" si="61"/>
        <v>5</v>
      </c>
      <c r="X940" s="24">
        <v>44474</v>
      </c>
    </row>
    <row r="941" spans="21:24">
      <c r="U941" s="32">
        <f t="shared" si="59"/>
        <v>2021</v>
      </c>
      <c r="V941" s="18">
        <f t="shared" si="60"/>
        <v>10</v>
      </c>
      <c r="W941" s="33">
        <f t="shared" si="61"/>
        <v>6</v>
      </c>
      <c r="X941" s="24">
        <v>44475</v>
      </c>
    </row>
    <row r="942" spans="21:24">
      <c r="U942" s="32">
        <f t="shared" si="59"/>
        <v>2021</v>
      </c>
      <c r="V942" s="18">
        <f t="shared" si="60"/>
        <v>10</v>
      </c>
      <c r="W942" s="33">
        <f t="shared" si="61"/>
        <v>7</v>
      </c>
      <c r="X942" s="24">
        <v>44476</v>
      </c>
    </row>
    <row r="943" spans="21:24">
      <c r="U943" s="32">
        <f t="shared" si="59"/>
        <v>2021</v>
      </c>
      <c r="V943" s="18">
        <f t="shared" si="60"/>
        <v>10</v>
      </c>
      <c r="W943" s="33">
        <f t="shared" si="61"/>
        <v>8</v>
      </c>
      <c r="X943" s="24">
        <v>44477</v>
      </c>
    </row>
    <row r="944" spans="21:24">
      <c r="U944" s="32">
        <f t="shared" si="59"/>
        <v>2021</v>
      </c>
      <c r="V944" s="18">
        <f t="shared" si="60"/>
        <v>10</v>
      </c>
      <c r="W944" s="33">
        <f t="shared" si="61"/>
        <v>9</v>
      </c>
      <c r="X944" s="24">
        <v>44478</v>
      </c>
    </row>
    <row r="945" spans="21:24">
      <c r="U945" s="32">
        <f t="shared" si="59"/>
        <v>2021</v>
      </c>
      <c r="V945" s="18">
        <f t="shared" si="60"/>
        <v>10</v>
      </c>
      <c r="W945" s="33">
        <f t="shared" si="61"/>
        <v>10</v>
      </c>
      <c r="X945" s="24">
        <v>44479</v>
      </c>
    </row>
    <row r="946" spans="21:24">
      <c r="U946" s="32">
        <f t="shared" si="59"/>
        <v>2021</v>
      </c>
      <c r="V946" s="18">
        <f t="shared" si="60"/>
        <v>10</v>
      </c>
      <c r="W946" s="33">
        <f t="shared" si="61"/>
        <v>11</v>
      </c>
      <c r="X946" s="24">
        <v>44480</v>
      </c>
    </row>
    <row r="947" spans="21:24">
      <c r="U947" s="32">
        <f t="shared" si="59"/>
        <v>2021</v>
      </c>
      <c r="V947" s="18">
        <f t="shared" si="60"/>
        <v>10</v>
      </c>
      <c r="W947" s="33">
        <f t="shared" si="61"/>
        <v>12</v>
      </c>
      <c r="X947" s="24">
        <v>44481</v>
      </c>
    </row>
    <row r="948" spans="21:24">
      <c r="U948" s="32">
        <f t="shared" si="59"/>
        <v>2021</v>
      </c>
      <c r="V948" s="18">
        <f t="shared" si="60"/>
        <v>10</v>
      </c>
      <c r="W948" s="33">
        <f t="shared" si="61"/>
        <v>13</v>
      </c>
      <c r="X948" s="24">
        <v>44482</v>
      </c>
    </row>
    <row r="949" spans="21:24">
      <c r="U949" s="32">
        <f t="shared" si="59"/>
        <v>2021</v>
      </c>
      <c r="V949" s="18">
        <f t="shared" si="60"/>
        <v>10</v>
      </c>
      <c r="W949" s="33">
        <f t="shared" si="61"/>
        <v>14</v>
      </c>
      <c r="X949" s="24">
        <v>44483</v>
      </c>
    </row>
    <row r="950" spans="21:24">
      <c r="U950" s="32">
        <f t="shared" si="59"/>
        <v>2021</v>
      </c>
      <c r="V950" s="18">
        <f t="shared" si="60"/>
        <v>10</v>
      </c>
      <c r="W950" s="33">
        <f t="shared" si="61"/>
        <v>15</v>
      </c>
      <c r="X950" s="24">
        <v>44484</v>
      </c>
    </row>
    <row r="951" spans="21:24">
      <c r="U951" s="32">
        <f t="shared" si="59"/>
        <v>2021</v>
      </c>
      <c r="V951" s="18">
        <f t="shared" si="60"/>
        <v>10</v>
      </c>
      <c r="W951" s="33">
        <f t="shared" si="61"/>
        <v>16</v>
      </c>
      <c r="X951" s="24">
        <v>44485</v>
      </c>
    </row>
    <row r="952" spans="21:24">
      <c r="U952" s="32">
        <f t="shared" si="59"/>
        <v>2021</v>
      </c>
      <c r="V952" s="18">
        <f t="shared" si="60"/>
        <v>10</v>
      </c>
      <c r="W952" s="33">
        <f t="shared" si="61"/>
        <v>17</v>
      </c>
      <c r="X952" s="24">
        <v>44486</v>
      </c>
    </row>
    <row r="953" spans="21:24">
      <c r="U953" s="32">
        <f t="shared" si="59"/>
        <v>2021</v>
      </c>
      <c r="V953" s="18">
        <f t="shared" si="60"/>
        <v>10</v>
      </c>
      <c r="W953" s="33">
        <f t="shared" si="61"/>
        <v>18</v>
      </c>
      <c r="X953" s="24">
        <v>44487</v>
      </c>
    </row>
    <row r="954" spans="21:24">
      <c r="U954" s="32">
        <f t="shared" si="59"/>
        <v>2021</v>
      </c>
      <c r="V954" s="18">
        <f t="shared" si="60"/>
        <v>10</v>
      </c>
      <c r="W954" s="33">
        <f t="shared" si="61"/>
        <v>19</v>
      </c>
      <c r="X954" s="24">
        <v>44488</v>
      </c>
    </row>
    <row r="955" spans="21:24">
      <c r="U955" s="32">
        <f t="shared" si="59"/>
        <v>2021</v>
      </c>
      <c r="V955" s="18">
        <f t="shared" si="60"/>
        <v>10</v>
      </c>
      <c r="W955" s="33">
        <f t="shared" si="61"/>
        <v>20</v>
      </c>
      <c r="X955" s="24">
        <v>44489</v>
      </c>
    </row>
    <row r="956" spans="21:24">
      <c r="U956" s="32">
        <f t="shared" si="59"/>
        <v>2021</v>
      </c>
      <c r="V956" s="18">
        <f t="shared" si="60"/>
        <v>10</v>
      </c>
      <c r="W956" s="33">
        <f t="shared" si="61"/>
        <v>21</v>
      </c>
      <c r="X956" s="24">
        <v>44490</v>
      </c>
    </row>
    <row r="957" spans="21:24">
      <c r="U957" s="32">
        <f t="shared" si="59"/>
        <v>2021</v>
      </c>
      <c r="V957" s="18">
        <f t="shared" si="60"/>
        <v>10</v>
      </c>
      <c r="W957" s="33">
        <f t="shared" si="61"/>
        <v>22</v>
      </c>
      <c r="X957" s="24">
        <v>44491</v>
      </c>
    </row>
    <row r="958" spans="21:24">
      <c r="U958" s="32">
        <f t="shared" si="59"/>
        <v>2021</v>
      </c>
      <c r="V958" s="18">
        <f t="shared" si="60"/>
        <v>10</v>
      </c>
      <c r="W958" s="33">
        <f t="shared" si="61"/>
        <v>23</v>
      </c>
      <c r="X958" s="24">
        <v>44492</v>
      </c>
    </row>
    <row r="959" spans="21:24">
      <c r="U959" s="32">
        <f t="shared" si="59"/>
        <v>2021</v>
      </c>
      <c r="V959" s="18">
        <f t="shared" si="60"/>
        <v>10</v>
      </c>
      <c r="W959" s="33">
        <f t="shared" si="61"/>
        <v>24</v>
      </c>
      <c r="X959" s="24">
        <v>44493</v>
      </c>
    </row>
    <row r="960" spans="21:24">
      <c r="U960" s="32">
        <f t="shared" si="59"/>
        <v>2021</v>
      </c>
      <c r="V960" s="18">
        <f t="shared" si="60"/>
        <v>10</v>
      </c>
      <c r="W960" s="33">
        <f t="shared" si="61"/>
        <v>25</v>
      </c>
      <c r="X960" s="24">
        <v>44494</v>
      </c>
    </row>
    <row r="961" spans="21:24">
      <c r="U961" s="32">
        <f t="shared" si="59"/>
        <v>2021</v>
      </c>
      <c r="V961" s="18">
        <f t="shared" si="60"/>
        <v>10</v>
      </c>
      <c r="W961" s="33">
        <f t="shared" si="61"/>
        <v>26</v>
      </c>
      <c r="X961" s="24">
        <v>44495</v>
      </c>
    </row>
    <row r="962" spans="21:24">
      <c r="U962" s="32">
        <f t="shared" si="59"/>
        <v>2021</v>
      </c>
      <c r="V962" s="18">
        <f t="shared" si="60"/>
        <v>10</v>
      </c>
      <c r="W962" s="33">
        <f t="shared" si="61"/>
        <v>27</v>
      </c>
      <c r="X962" s="24">
        <v>44496</v>
      </c>
    </row>
    <row r="963" spans="21:24">
      <c r="U963" s="32">
        <f t="shared" ref="U963:U1026" si="62">YEAR(X963)</f>
        <v>2021</v>
      </c>
      <c r="V963" s="18">
        <f t="shared" ref="V963:V1026" si="63">MONTH(X963)</f>
        <v>10</v>
      </c>
      <c r="W963" s="33">
        <f t="shared" ref="W963:W1026" si="64">DAY(X963)</f>
        <v>28</v>
      </c>
      <c r="X963" s="24">
        <v>44497</v>
      </c>
    </row>
    <row r="964" spans="21:24">
      <c r="U964" s="32">
        <f t="shared" si="62"/>
        <v>2021</v>
      </c>
      <c r="V964" s="18">
        <f t="shared" si="63"/>
        <v>10</v>
      </c>
      <c r="W964" s="33">
        <f t="shared" si="64"/>
        <v>29</v>
      </c>
      <c r="X964" s="24">
        <v>44498</v>
      </c>
    </row>
    <row r="965" spans="21:24">
      <c r="U965" s="32">
        <f t="shared" si="62"/>
        <v>2021</v>
      </c>
      <c r="V965" s="18">
        <f t="shared" si="63"/>
        <v>10</v>
      </c>
      <c r="W965" s="33">
        <f t="shared" si="64"/>
        <v>30</v>
      </c>
      <c r="X965" s="24">
        <v>44499</v>
      </c>
    </row>
    <row r="966" spans="21:24">
      <c r="U966" s="32">
        <f t="shared" si="62"/>
        <v>2021</v>
      </c>
      <c r="V966" s="18">
        <f t="shared" si="63"/>
        <v>10</v>
      </c>
      <c r="W966" s="33">
        <f t="shared" si="64"/>
        <v>31</v>
      </c>
      <c r="X966" s="24">
        <v>44500</v>
      </c>
    </row>
    <row r="967" spans="21:24">
      <c r="U967" s="32">
        <f t="shared" si="62"/>
        <v>2021</v>
      </c>
      <c r="V967" s="18">
        <f t="shared" si="63"/>
        <v>11</v>
      </c>
      <c r="W967" s="33">
        <f t="shared" si="64"/>
        <v>1</v>
      </c>
      <c r="X967" s="24">
        <v>44501</v>
      </c>
    </row>
    <row r="968" spans="21:24">
      <c r="U968" s="32">
        <f t="shared" si="62"/>
        <v>2021</v>
      </c>
      <c r="V968" s="18">
        <f t="shared" si="63"/>
        <v>11</v>
      </c>
      <c r="W968" s="33">
        <f t="shared" si="64"/>
        <v>2</v>
      </c>
      <c r="X968" s="24">
        <v>44502</v>
      </c>
    </row>
    <row r="969" spans="21:24">
      <c r="U969" s="32">
        <f t="shared" si="62"/>
        <v>2021</v>
      </c>
      <c r="V969" s="18">
        <f t="shared" si="63"/>
        <v>11</v>
      </c>
      <c r="W969" s="33">
        <f t="shared" si="64"/>
        <v>3</v>
      </c>
      <c r="X969" s="24">
        <v>44503</v>
      </c>
    </row>
    <row r="970" spans="21:24">
      <c r="U970" s="32">
        <f t="shared" si="62"/>
        <v>2021</v>
      </c>
      <c r="V970" s="18">
        <f t="shared" si="63"/>
        <v>11</v>
      </c>
      <c r="W970" s="33">
        <f t="shared" si="64"/>
        <v>4</v>
      </c>
      <c r="X970" s="24">
        <v>44504</v>
      </c>
    </row>
    <row r="971" spans="21:24">
      <c r="U971" s="32">
        <f t="shared" si="62"/>
        <v>2021</v>
      </c>
      <c r="V971" s="18">
        <f t="shared" si="63"/>
        <v>11</v>
      </c>
      <c r="W971" s="33">
        <f t="shared" si="64"/>
        <v>5</v>
      </c>
      <c r="X971" s="24">
        <v>44505</v>
      </c>
    </row>
    <row r="972" spans="21:24">
      <c r="U972" s="32">
        <f t="shared" si="62"/>
        <v>2021</v>
      </c>
      <c r="V972" s="18">
        <f t="shared" si="63"/>
        <v>11</v>
      </c>
      <c r="W972" s="33">
        <f t="shared" si="64"/>
        <v>6</v>
      </c>
      <c r="X972" s="24">
        <v>44506</v>
      </c>
    </row>
    <row r="973" spans="21:24">
      <c r="U973" s="32">
        <f t="shared" si="62"/>
        <v>2021</v>
      </c>
      <c r="V973" s="18">
        <f t="shared" si="63"/>
        <v>11</v>
      </c>
      <c r="W973" s="33">
        <f t="shared" si="64"/>
        <v>7</v>
      </c>
      <c r="X973" s="24">
        <v>44507</v>
      </c>
    </row>
    <row r="974" spans="21:24">
      <c r="U974" s="32">
        <f t="shared" si="62"/>
        <v>2021</v>
      </c>
      <c r="V974" s="18">
        <f t="shared" si="63"/>
        <v>11</v>
      </c>
      <c r="W974" s="33">
        <f t="shared" si="64"/>
        <v>8</v>
      </c>
      <c r="X974" s="24">
        <v>44508</v>
      </c>
    </row>
    <row r="975" spans="21:24">
      <c r="U975" s="32">
        <f t="shared" si="62"/>
        <v>2021</v>
      </c>
      <c r="V975" s="18">
        <f t="shared" si="63"/>
        <v>11</v>
      </c>
      <c r="W975" s="33">
        <f t="shared" si="64"/>
        <v>9</v>
      </c>
      <c r="X975" s="24">
        <v>44509</v>
      </c>
    </row>
    <row r="976" spans="21:24">
      <c r="U976" s="32">
        <f t="shared" si="62"/>
        <v>2021</v>
      </c>
      <c r="V976" s="18">
        <f t="shared" si="63"/>
        <v>11</v>
      </c>
      <c r="W976" s="33">
        <f t="shared" si="64"/>
        <v>10</v>
      </c>
      <c r="X976" s="24">
        <v>44510</v>
      </c>
    </row>
    <row r="977" spans="21:24">
      <c r="U977" s="32">
        <f t="shared" si="62"/>
        <v>2021</v>
      </c>
      <c r="V977" s="18">
        <f t="shared" si="63"/>
        <v>11</v>
      </c>
      <c r="W977" s="33">
        <f t="shared" si="64"/>
        <v>11</v>
      </c>
      <c r="X977" s="24">
        <v>44511</v>
      </c>
    </row>
    <row r="978" spans="21:24">
      <c r="U978" s="32">
        <f t="shared" si="62"/>
        <v>2021</v>
      </c>
      <c r="V978" s="18">
        <f t="shared" si="63"/>
        <v>11</v>
      </c>
      <c r="W978" s="33">
        <f t="shared" si="64"/>
        <v>12</v>
      </c>
      <c r="X978" s="24">
        <v>44512</v>
      </c>
    </row>
    <row r="979" spans="21:24">
      <c r="U979" s="32">
        <f t="shared" si="62"/>
        <v>2021</v>
      </c>
      <c r="V979" s="18">
        <f t="shared" si="63"/>
        <v>11</v>
      </c>
      <c r="W979" s="33">
        <f t="shared" si="64"/>
        <v>13</v>
      </c>
      <c r="X979" s="24">
        <v>44513</v>
      </c>
    </row>
    <row r="980" spans="21:24">
      <c r="U980" s="32">
        <f t="shared" si="62"/>
        <v>2021</v>
      </c>
      <c r="V980" s="18">
        <f t="shared" si="63"/>
        <v>11</v>
      </c>
      <c r="W980" s="33">
        <f t="shared" si="64"/>
        <v>14</v>
      </c>
      <c r="X980" s="24">
        <v>44514</v>
      </c>
    </row>
    <row r="981" spans="21:24">
      <c r="U981" s="32">
        <f t="shared" si="62"/>
        <v>2021</v>
      </c>
      <c r="V981" s="18">
        <f t="shared" si="63"/>
        <v>11</v>
      </c>
      <c r="W981" s="33">
        <f t="shared" si="64"/>
        <v>15</v>
      </c>
      <c r="X981" s="24">
        <v>44515</v>
      </c>
    </row>
    <row r="982" spans="21:24">
      <c r="U982" s="32">
        <f t="shared" si="62"/>
        <v>2021</v>
      </c>
      <c r="V982" s="18">
        <f t="shared" si="63"/>
        <v>11</v>
      </c>
      <c r="W982" s="33">
        <f t="shared" si="64"/>
        <v>16</v>
      </c>
      <c r="X982" s="24">
        <v>44516</v>
      </c>
    </row>
    <row r="983" spans="21:24">
      <c r="U983" s="32">
        <f t="shared" si="62"/>
        <v>2021</v>
      </c>
      <c r="V983" s="18">
        <f t="shared" si="63"/>
        <v>11</v>
      </c>
      <c r="W983" s="33">
        <f t="shared" si="64"/>
        <v>17</v>
      </c>
      <c r="X983" s="24">
        <v>44517</v>
      </c>
    </row>
    <row r="984" spans="21:24">
      <c r="U984" s="32">
        <f t="shared" si="62"/>
        <v>2021</v>
      </c>
      <c r="V984" s="18">
        <f t="shared" si="63"/>
        <v>11</v>
      </c>
      <c r="W984" s="33">
        <f t="shared" si="64"/>
        <v>18</v>
      </c>
      <c r="X984" s="24">
        <v>44518</v>
      </c>
    </row>
    <row r="985" spans="21:24">
      <c r="U985" s="32">
        <f t="shared" si="62"/>
        <v>2021</v>
      </c>
      <c r="V985" s="18">
        <f t="shared" si="63"/>
        <v>11</v>
      </c>
      <c r="W985" s="33">
        <f t="shared" si="64"/>
        <v>19</v>
      </c>
      <c r="X985" s="24">
        <v>44519</v>
      </c>
    </row>
    <row r="986" spans="21:24">
      <c r="U986" s="32">
        <f t="shared" si="62"/>
        <v>2021</v>
      </c>
      <c r="V986" s="18">
        <f t="shared" si="63"/>
        <v>11</v>
      </c>
      <c r="W986" s="33">
        <f t="shared" si="64"/>
        <v>20</v>
      </c>
      <c r="X986" s="24">
        <v>44520</v>
      </c>
    </row>
    <row r="987" spans="21:24">
      <c r="U987" s="32">
        <f t="shared" si="62"/>
        <v>2021</v>
      </c>
      <c r="V987" s="18">
        <f t="shared" si="63"/>
        <v>11</v>
      </c>
      <c r="W987" s="33">
        <f t="shared" si="64"/>
        <v>21</v>
      </c>
      <c r="X987" s="24">
        <v>44521</v>
      </c>
    </row>
    <row r="988" spans="21:24">
      <c r="U988" s="32">
        <f t="shared" si="62"/>
        <v>2021</v>
      </c>
      <c r="V988" s="18">
        <f t="shared" si="63"/>
        <v>11</v>
      </c>
      <c r="W988" s="33">
        <f t="shared" si="64"/>
        <v>22</v>
      </c>
      <c r="X988" s="24">
        <v>44522</v>
      </c>
    </row>
    <row r="989" spans="21:24">
      <c r="U989" s="32">
        <f t="shared" si="62"/>
        <v>2021</v>
      </c>
      <c r="V989" s="18">
        <f t="shared" si="63"/>
        <v>11</v>
      </c>
      <c r="W989" s="33">
        <f t="shared" si="64"/>
        <v>23</v>
      </c>
      <c r="X989" s="24">
        <v>44523</v>
      </c>
    </row>
    <row r="990" spans="21:24">
      <c r="U990" s="32">
        <f t="shared" si="62"/>
        <v>2021</v>
      </c>
      <c r="V990" s="18">
        <f t="shared" si="63"/>
        <v>11</v>
      </c>
      <c r="W990" s="33">
        <f t="shared" si="64"/>
        <v>24</v>
      </c>
      <c r="X990" s="24">
        <v>44524</v>
      </c>
    </row>
    <row r="991" spans="21:24">
      <c r="U991" s="32">
        <f t="shared" si="62"/>
        <v>2021</v>
      </c>
      <c r="V991" s="18">
        <f t="shared" si="63"/>
        <v>11</v>
      </c>
      <c r="W991" s="33">
        <f t="shared" si="64"/>
        <v>25</v>
      </c>
      <c r="X991" s="24">
        <v>44525</v>
      </c>
    </row>
    <row r="992" spans="21:24">
      <c r="U992" s="32">
        <f t="shared" si="62"/>
        <v>2021</v>
      </c>
      <c r="V992" s="18">
        <f t="shared" si="63"/>
        <v>11</v>
      </c>
      <c r="W992" s="33">
        <f t="shared" si="64"/>
        <v>26</v>
      </c>
      <c r="X992" s="24">
        <v>44526</v>
      </c>
    </row>
    <row r="993" spans="21:24">
      <c r="U993" s="32">
        <f t="shared" si="62"/>
        <v>2021</v>
      </c>
      <c r="V993" s="18">
        <f t="shared" si="63"/>
        <v>11</v>
      </c>
      <c r="W993" s="33">
        <f t="shared" si="64"/>
        <v>27</v>
      </c>
      <c r="X993" s="24">
        <v>44527</v>
      </c>
    </row>
    <row r="994" spans="21:24">
      <c r="U994" s="32">
        <f t="shared" si="62"/>
        <v>2021</v>
      </c>
      <c r="V994" s="18">
        <f t="shared" si="63"/>
        <v>11</v>
      </c>
      <c r="W994" s="33">
        <f t="shared" si="64"/>
        <v>28</v>
      </c>
      <c r="X994" s="24">
        <v>44528</v>
      </c>
    </row>
    <row r="995" spans="21:24">
      <c r="U995" s="32">
        <f t="shared" si="62"/>
        <v>2021</v>
      </c>
      <c r="V995" s="18">
        <f t="shared" si="63"/>
        <v>11</v>
      </c>
      <c r="W995" s="33">
        <f t="shared" si="64"/>
        <v>29</v>
      </c>
      <c r="X995" s="24">
        <v>44529</v>
      </c>
    </row>
    <row r="996" spans="21:24">
      <c r="U996" s="32">
        <f t="shared" si="62"/>
        <v>2021</v>
      </c>
      <c r="V996" s="18">
        <f t="shared" si="63"/>
        <v>11</v>
      </c>
      <c r="W996" s="33">
        <f t="shared" si="64"/>
        <v>30</v>
      </c>
      <c r="X996" s="24">
        <v>44530</v>
      </c>
    </row>
    <row r="997" spans="21:24">
      <c r="U997" s="32">
        <f t="shared" si="62"/>
        <v>2021</v>
      </c>
      <c r="V997" s="18">
        <f t="shared" si="63"/>
        <v>12</v>
      </c>
      <c r="W997" s="33">
        <f t="shared" si="64"/>
        <v>1</v>
      </c>
      <c r="X997" s="24">
        <v>44531</v>
      </c>
    </row>
    <row r="998" spans="21:24">
      <c r="U998" s="32">
        <f t="shared" si="62"/>
        <v>2021</v>
      </c>
      <c r="V998" s="18">
        <f t="shared" si="63"/>
        <v>12</v>
      </c>
      <c r="W998" s="33">
        <f t="shared" si="64"/>
        <v>2</v>
      </c>
      <c r="X998" s="24">
        <v>44532</v>
      </c>
    </row>
    <row r="999" spans="21:24">
      <c r="U999" s="32">
        <f t="shared" si="62"/>
        <v>2021</v>
      </c>
      <c r="V999" s="18">
        <f t="shared" si="63"/>
        <v>12</v>
      </c>
      <c r="W999" s="33">
        <f t="shared" si="64"/>
        <v>3</v>
      </c>
      <c r="X999" s="24">
        <v>44533</v>
      </c>
    </row>
    <row r="1000" spans="21:24">
      <c r="U1000" s="32">
        <f t="shared" si="62"/>
        <v>2021</v>
      </c>
      <c r="V1000" s="18">
        <f t="shared" si="63"/>
        <v>12</v>
      </c>
      <c r="W1000" s="33">
        <f t="shared" si="64"/>
        <v>4</v>
      </c>
      <c r="X1000" s="24">
        <v>44534</v>
      </c>
    </row>
    <row r="1001" spans="21:24">
      <c r="U1001" s="32">
        <f t="shared" si="62"/>
        <v>2021</v>
      </c>
      <c r="V1001" s="18">
        <f t="shared" si="63"/>
        <v>12</v>
      </c>
      <c r="W1001" s="33">
        <f t="shared" si="64"/>
        <v>5</v>
      </c>
      <c r="X1001" s="24">
        <v>44535</v>
      </c>
    </row>
    <row r="1002" spans="21:24">
      <c r="U1002" s="32">
        <f t="shared" si="62"/>
        <v>2021</v>
      </c>
      <c r="V1002" s="18">
        <f t="shared" si="63"/>
        <v>12</v>
      </c>
      <c r="W1002" s="33">
        <f t="shared" si="64"/>
        <v>6</v>
      </c>
      <c r="X1002" s="24">
        <v>44536</v>
      </c>
    </row>
    <row r="1003" spans="21:24">
      <c r="U1003" s="32">
        <f t="shared" si="62"/>
        <v>2021</v>
      </c>
      <c r="V1003" s="18">
        <f t="shared" si="63"/>
        <v>12</v>
      </c>
      <c r="W1003" s="33">
        <f t="shared" si="64"/>
        <v>7</v>
      </c>
      <c r="X1003" s="24">
        <v>44537</v>
      </c>
    </row>
    <row r="1004" spans="21:24">
      <c r="U1004" s="32">
        <f t="shared" si="62"/>
        <v>2021</v>
      </c>
      <c r="V1004" s="18">
        <f t="shared" si="63"/>
        <v>12</v>
      </c>
      <c r="W1004" s="33">
        <f t="shared" si="64"/>
        <v>8</v>
      </c>
      <c r="X1004" s="24">
        <v>44538</v>
      </c>
    </row>
    <row r="1005" spans="21:24">
      <c r="U1005" s="32">
        <f t="shared" si="62"/>
        <v>2021</v>
      </c>
      <c r="V1005" s="18">
        <f t="shared" si="63"/>
        <v>12</v>
      </c>
      <c r="W1005" s="33">
        <f t="shared" si="64"/>
        <v>9</v>
      </c>
      <c r="X1005" s="24">
        <v>44539</v>
      </c>
    </row>
    <row r="1006" spans="21:24">
      <c r="U1006" s="32">
        <f t="shared" si="62"/>
        <v>2021</v>
      </c>
      <c r="V1006" s="18">
        <f t="shared" si="63"/>
        <v>12</v>
      </c>
      <c r="W1006" s="33">
        <f t="shared" si="64"/>
        <v>10</v>
      </c>
      <c r="X1006" s="24">
        <v>44540</v>
      </c>
    </row>
    <row r="1007" spans="21:24">
      <c r="U1007" s="32">
        <f t="shared" si="62"/>
        <v>2021</v>
      </c>
      <c r="V1007" s="18">
        <f t="shared" si="63"/>
        <v>12</v>
      </c>
      <c r="W1007" s="33">
        <f t="shared" si="64"/>
        <v>11</v>
      </c>
      <c r="X1007" s="24">
        <v>44541</v>
      </c>
    </row>
    <row r="1008" spans="21:24">
      <c r="U1008" s="32">
        <f t="shared" si="62"/>
        <v>2021</v>
      </c>
      <c r="V1008" s="18">
        <f t="shared" si="63"/>
        <v>12</v>
      </c>
      <c r="W1008" s="33">
        <f t="shared" si="64"/>
        <v>12</v>
      </c>
      <c r="X1008" s="24">
        <v>44542</v>
      </c>
    </row>
    <row r="1009" spans="21:24">
      <c r="U1009" s="32">
        <f t="shared" si="62"/>
        <v>2021</v>
      </c>
      <c r="V1009" s="18">
        <f t="shared" si="63"/>
        <v>12</v>
      </c>
      <c r="W1009" s="33">
        <f t="shared" si="64"/>
        <v>13</v>
      </c>
      <c r="X1009" s="24">
        <v>44543</v>
      </c>
    </row>
    <row r="1010" spans="21:24">
      <c r="U1010" s="32">
        <f t="shared" si="62"/>
        <v>2021</v>
      </c>
      <c r="V1010" s="18">
        <f t="shared" si="63"/>
        <v>12</v>
      </c>
      <c r="W1010" s="33">
        <f t="shared" si="64"/>
        <v>14</v>
      </c>
      <c r="X1010" s="24">
        <v>44544</v>
      </c>
    </row>
    <row r="1011" spans="21:24">
      <c r="U1011" s="32">
        <f t="shared" si="62"/>
        <v>2021</v>
      </c>
      <c r="V1011" s="18">
        <f t="shared" si="63"/>
        <v>12</v>
      </c>
      <c r="W1011" s="33">
        <f t="shared" si="64"/>
        <v>15</v>
      </c>
      <c r="X1011" s="24">
        <v>44545</v>
      </c>
    </row>
    <row r="1012" spans="21:24">
      <c r="U1012" s="32">
        <f t="shared" si="62"/>
        <v>2021</v>
      </c>
      <c r="V1012" s="18">
        <f t="shared" si="63"/>
        <v>12</v>
      </c>
      <c r="W1012" s="33">
        <f t="shared" si="64"/>
        <v>16</v>
      </c>
      <c r="X1012" s="24">
        <v>44546</v>
      </c>
    </row>
    <row r="1013" spans="21:24">
      <c r="U1013" s="32">
        <f t="shared" si="62"/>
        <v>2021</v>
      </c>
      <c r="V1013" s="18">
        <f t="shared" si="63"/>
        <v>12</v>
      </c>
      <c r="W1013" s="33">
        <f t="shared" si="64"/>
        <v>17</v>
      </c>
      <c r="X1013" s="24">
        <v>44547</v>
      </c>
    </row>
    <row r="1014" spans="21:24">
      <c r="U1014" s="32">
        <f t="shared" si="62"/>
        <v>2021</v>
      </c>
      <c r="V1014" s="18">
        <f t="shared" si="63"/>
        <v>12</v>
      </c>
      <c r="W1014" s="33">
        <f t="shared" si="64"/>
        <v>18</v>
      </c>
      <c r="X1014" s="24">
        <v>44548</v>
      </c>
    </row>
    <row r="1015" spans="21:24">
      <c r="U1015" s="32">
        <f t="shared" si="62"/>
        <v>2021</v>
      </c>
      <c r="V1015" s="18">
        <f t="shared" si="63"/>
        <v>12</v>
      </c>
      <c r="W1015" s="33">
        <f t="shared" si="64"/>
        <v>19</v>
      </c>
      <c r="X1015" s="24">
        <v>44549</v>
      </c>
    </row>
    <row r="1016" spans="21:24">
      <c r="U1016" s="32">
        <f t="shared" si="62"/>
        <v>2021</v>
      </c>
      <c r="V1016" s="18">
        <f t="shared" si="63"/>
        <v>12</v>
      </c>
      <c r="W1016" s="33">
        <f t="shared" si="64"/>
        <v>20</v>
      </c>
      <c r="X1016" s="24">
        <v>44550</v>
      </c>
    </row>
    <row r="1017" spans="21:24">
      <c r="U1017" s="32">
        <f t="shared" si="62"/>
        <v>2021</v>
      </c>
      <c r="V1017" s="18">
        <f t="shared" si="63"/>
        <v>12</v>
      </c>
      <c r="W1017" s="33">
        <f t="shared" si="64"/>
        <v>21</v>
      </c>
      <c r="X1017" s="24">
        <v>44551</v>
      </c>
    </row>
    <row r="1018" spans="21:24">
      <c r="U1018" s="32">
        <f t="shared" si="62"/>
        <v>2021</v>
      </c>
      <c r="V1018" s="18">
        <f t="shared" si="63"/>
        <v>12</v>
      </c>
      <c r="W1018" s="33">
        <f t="shared" si="64"/>
        <v>22</v>
      </c>
      <c r="X1018" s="24">
        <v>44552</v>
      </c>
    </row>
    <row r="1019" spans="21:24">
      <c r="U1019" s="32">
        <f t="shared" si="62"/>
        <v>2021</v>
      </c>
      <c r="V1019" s="18">
        <f t="shared" si="63"/>
        <v>12</v>
      </c>
      <c r="W1019" s="33">
        <f t="shared" si="64"/>
        <v>23</v>
      </c>
      <c r="X1019" s="24">
        <v>44553</v>
      </c>
    </row>
    <row r="1020" spans="21:24">
      <c r="U1020" s="32">
        <f t="shared" si="62"/>
        <v>2021</v>
      </c>
      <c r="V1020" s="18">
        <f t="shared" si="63"/>
        <v>12</v>
      </c>
      <c r="W1020" s="33">
        <f t="shared" si="64"/>
        <v>24</v>
      </c>
      <c r="X1020" s="24">
        <v>44554</v>
      </c>
    </row>
    <row r="1021" spans="21:24">
      <c r="U1021" s="32">
        <f t="shared" si="62"/>
        <v>2021</v>
      </c>
      <c r="V1021" s="18">
        <f t="shared" si="63"/>
        <v>12</v>
      </c>
      <c r="W1021" s="33">
        <f t="shared" si="64"/>
        <v>25</v>
      </c>
      <c r="X1021" s="24">
        <v>44555</v>
      </c>
    </row>
    <row r="1022" spans="21:24">
      <c r="U1022" s="32">
        <f t="shared" si="62"/>
        <v>2021</v>
      </c>
      <c r="V1022" s="18">
        <f t="shared" si="63"/>
        <v>12</v>
      </c>
      <c r="W1022" s="33">
        <f t="shared" si="64"/>
        <v>26</v>
      </c>
      <c r="X1022" s="24">
        <v>44556</v>
      </c>
    </row>
    <row r="1023" spans="21:24">
      <c r="U1023" s="32">
        <f t="shared" si="62"/>
        <v>2021</v>
      </c>
      <c r="V1023" s="18">
        <f t="shared" si="63"/>
        <v>12</v>
      </c>
      <c r="W1023" s="33">
        <f t="shared" si="64"/>
        <v>27</v>
      </c>
      <c r="X1023" s="24">
        <v>44557</v>
      </c>
    </row>
    <row r="1024" spans="21:24">
      <c r="U1024" s="32">
        <f t="shared" si="62"/>
        <v>2021</v>
      </c>
      <c r="V1024" s="18">
        <f t="shared" si="63"/>
        <v>12</v>
      </c>
      <c r="W1024" s="33">
        <f t="shared" si="64"/>
        <v>28</v>
      </c>
      <c r="X1024" s="24">
        <v>44558</v>
      </c>
    </row>
    <row r="1025" spans="21:24">
      <c r="U1025" s="32">
        <f t="shared" si="62"/>
        <v>2021</v>
      </c>
      <c r="V1025" s="18">
        <f t="shared" si="63"/>
        <v>12</v>
      </c>
      <c r="W1025" s="33">
        <f t="shared" si="64"/>
        <v>29</v>
      </c>
      <c r="X1025" s="24">
        <v>44559</v>
      </c>
    </row>
    <row r="1026" spans="21:24">
      <c r="U1026" s="32">
        <f t="shared" si="62"/>
        <v>2021</v>
      </c>
      <c r="V1026" s="18">
        <f t="shared" si="63"/>
        <v>12</v>
      </c>
      <c r="W1026" s="33">
        <f t="shared" si="64"/>
        <v>30</v>
      </c>
      <c r="X1026" s="24">
        <v>44560</v>
      </c>
    </row>
    <row r="1027" spans="21:24">
      <c r="U1027" s="32">
        <f t="shared" ref="U1027:U1090" si="65">YEAR(X1027)</f>
        <v>2021</v>
      </c>
      <c r="V1027" s="18">
        <f t="shared" ref="V1027:V1090" si="66">MONTH(X1027)</f>
        <v>12</v>
      </c>
      <c r="W1027" s="33">
        <f t="shared" ref="W1027:W1090" si="67">DAY(X1027)</f>
        <v>31</v>
      </c>
      <c r="X1027" s="24">
        <v>44561</v>
      </c>
    </row>
    <row r="1028" spans="21:24">
      <c r="U1028" s="32">
        <f t="shared" si="65"/>
        <v>2022</v>
      </c>
      <c r="V1028" s="18">
        <f t="shared" si="66"/>
        <v>1</v>
      </c>
      <c r="W1028" s="33">
        <f t="shared" si="67"/>
        <v>1</v>
      </c>
      <c r="X1028" s="24">
        <v>44562</v>
      </c>
    </row>
    <row r="1029" spans="21:24">
      <c r="U1029" s="32">
        <f t="shared" si="65"/>
        <v>2022</v>
      </c>
      <c r="V1029" s="18">
        <f t="shared" si="66"/>
        <v>1</v>
      </c>
      <c r="W1029" s="33">
        <f t="shared" si="67"/>
        <v>2</v>
      </c>
      <c r="X1029" s="24">
        <v>44563</v>
      </c>
    </row>
    <row r="1030" spans="21:24">
      <c r="U1030" s="32">
        <f t="shared" si="65"/>
        <v>2022</v>
      </c>
      <c r="V1030" s="18">
        <f t="shared" si="66"/>
        <v>1</v>
      </c>
      <c r="W1030" s="33">
        <f t="shared" si="67"/>
        <v>3</v>
      </c>
      <c r="X1030" s="24">
        <v>44564</v>
      </c>
    </row>
    <row r="1031" spans="21:24">
      <c r="U1031" s="32">
        <f t="shared" si="65"/>
        <v>2022</v>
      </c>
      <c r="V1031" s="18">
        <f t="shared" si="66"/>
        <v>1</v>
      </c>
      <c r="W1031" s="33">
        <f t="shared" si="67"/>
        <v>4</v>
      </c>
      <c r="X1031" s="24">
        <v>44565</v>
      </c>
    </row>
    <row r="1032" spans="21:24">
      <c r="U1032" s="32">
        <f t="shared" si="65"/>
        <v>2022</v>
      </c>
      <c r="V1032" s="18">
        <f t="shared" si="66"/>
        <v>1</v>
      </c>
      <c r="W1032" s="33">
        <f t="shared" si="67"/>
        <v>5</v>
      </c>
      <c r="X1032" s="24">
        <v>44566</v>
      </c>
    </row>
    <row r="1033" spans="21:24">
      <c r="U1033" s="32">
        <f t="shared" si="65"/>
        <v>2022</v>
      </c>
      <c r="V1033" s="18">
        <f t="shared" si="66"/>
        <v>1</v>
      </c>
      <c r="W1033" s="33">
        <f t="shared" si="67"/>
        <v>6</v>
      </c>
      <c r="X1033" s="24">
        <v>44567</v>
      </c>
    </row>
    <row r="1034" spans="21:24">
      <c r="U1034" s="32">
        <f t="shared" si="65"/>
        <v>2022</v>
      </c>
      <c r="V1034" s="18">
        <f t="shared" si="66"/>
        <v>1</v>
      </c>
      <c r="W1034" s="33">
        <f t="shared" si="67"/>
        <v>7</v>
      </c>
      <c r="X1034" s="24">
        <v>44568</v>
      </c>
    </row>
    <row r="1035" spans="21:24">
      <c r="U1035" s="32">
        <f t="shared" si="65"/>
        <v>2022</v>
      </c>
      <c r="V1035" s="18">
        <f t="shared" si="66"/>
        <v>1</v>
      </c>
      <c r="W1035" s="33">
        <f t="shared" si="67"/>
        <v>8</v>
      </c>
      <c r="X1035" s="24">
        <v>44569</v>
      </c>
    </row>
    <row r="1036" spans="21:24">
      <c r="U1036" s="32">
        <f t="shared" si="65"/>
        <v>2022</v>
      </c>
      <c r="V1036" s="18">
        <f t="shared" si="66"/>
        <v>1</v>
      </c>
      <c r="W1036" s="33">
        <f t="shared" si="67"/>
        <v>9</v>
      </c>
      <c r="X1036" s="24">
        <v>44570</v>
      </c>
    </row>
    <row r="1037" spans="21:24">
      <c r="U1037" s="32">
        <f t="shared" si="65"/>
        <v>2022</v>
      </c>
      <c r="V1037" s="18">
        <f t="shared" si="66"/>
        <v>1</v>
      </c>
      <c r="W1037" s="33">
        <f t="shared" si="67"/>
        <v>10</v>
      </c>
      <c r="X1037" s="24">
        <v>44571</v>
      </c>
    </row>
    <row r="1038" spans="21:24">
      <c r="U1038" s="32">
        <f t="shared" si="65"/>
        <v>2022</v>
      </c>
      <c r="V1038" s="18">
        <f t="shared" si="66"/>
        <v>1</v>
      </c>
      <c r="W1038" s="33">
        <f t="shared" si="67"/>
        <v>11</v>
      </c>
      <c r="X1038" s="24">
        <v>44572</v>
      </c>
    </row>
    <row r="1039" spans="21:24">
      <c r="U1039" s="32">
        <f t="shared" si="65"/>
        <v>2022</v>
      </c>
      <c r="V1039" s="18">
        <f t="shared" si="66"/>
        <v>1</v>
      </c>
      <c r="W1039" s="33">
        <f t="shared" si="67"/>
        <v>12</v>
      </c>
      <c r="X1039" s="24">
        <v>44573</v>
      </c>
    </row>
    <row r="1040" spans="21:24">
      <c r="U1040" s="32">
        <f t="shared" si="65"/>
        <v>2022</v>
      </c>
      <c r="V1040" s="18">
        <f t="shared" si="66"/>
        <v>1</v>
      </c>
      <c r="W1040" s="33">
        <f t="shared" si="67"/>
        <v>13</v>
      </c>
      <c r="X1040" s="24">
        <v>44574</v>
      </c>
    </row>
    <row r="1041" spans="21:24">
      <c r="U1041" s="32">
        <f t="shared" si="65"/>
        <v>2022</v>
      </c>
      <c r="V1041" s="18">
        <f t="shared" si="66"/>
        <v>1</v>
      </c>
      <c r="W1041" s="33">
        <f t="shared" si="67"/>
        <v>14</v>
      </c>
      <c r="X1041" s="24">
        <v>44575</v>
      </c>
    </row>
    <row r="1042" spans="21:24">
      <c r="U1042" s="32">
        <f t="shared" si="65"/>
        <v>2022</v>
      </c>
      <c r="V1042" s="18">
        <f t="shared" si="66"/>
        <v>1</v>
      </c>
      <c r="W1042" s="33">
        <f t="shared" si="67"/>
        <v>15</v>
      </c>
      <c r="X1042" s="24">
        <v>44576</v>
      </c>
    </row>
    <row r="1043" spans="21:24">
      <c r="U1043" s="32">
        <f t="shared" si="65"/>
        <v>2022</v>
      </c>
      <c r="V1043" s="18">
        <f t="shared" si="66"/>
        <v>1</v>
      </c>
      <c r="W1043" s="33">
        <f t="shared" si="67"/>
        <v>16</v>
      </c>
      <c r="X1043" s="24">
        <v>44577</v>
      </c>
    </row>
    <row r="1044" spans="21:24">
      <c r="U1044" s="32">
        <f t="shared" si="65"/>
        <v>2022</v>
      </c>
      <c r="V1044" s="18">
        <f t="shared" si="66"/>
        <v>1</v>
      </c>
      <c r="W1044" s="33">
        <f t="shared" si="67"/>
        <v>17</v>
      </c>
      <c r="X1044" s="24">
        <v>44578</v>
      </c>
    </row>
    <row r="1045" spans="21:24">
      <c r="U1045" s="32">
        <f t="shared" si="65"/>
        <v>2022</v>
      </c>
      <c r="V1045" s="18">
        <f t="shared" si="66"/>
        <v>1</v>
      </c>
      <c r="W1045" s="33">
        <f t="shared" si="67"/>
        <v>18</v>
      </c>
      <c r="X1045" s="24">
        <v>44579</v>
      </c>
    </row>
    <row r="1046" spans="21:24">
      <c r="U1046" s="32">
        <f t="shared" si="65"/>
        <v>2022</v>
      </c>
      <c r="V1046" s="18">
        <f t="shared" si="66"/>
        <v>1</v>
      </c>
      <c r="W1046" s="33">
        <f t="shared" si="67"/>
        <v>19</v>
      </c>
      <c r="X1046" s="24">
        <v>44580</v>
      </c>
    </row>
    <row r="1047" spans="21:24">
      <c r="U1047" s="32">
        <f t="shared" si="65"/>
        <v>2022</v>
      </c>
      <c r="V1047" s="18">
        <f t="shared" si="66"/>
        <v>1</v>
      </c>
      <c r="W1047" s="33">
        <f t="shared" si="67"/>
        <v>20</v>
      </c>
      <c r="X1047" s="24">
        <v>44581</v>
      </c>
    </row>
    <row r="1048" spans="21:24">
      <c r="U1048" s="32">
        <f t="shared" si="65"/>
        <v>2022</v>
      </c>
      <c r="V1048" s="18">
        <f t="shared" si="66"/>
        <v>1</v>
      </c>
      <c r="W1048" s="33">
        <f t="shared" si="67"/>
        <v>21</v>
      </c>
      <c r="X1048" s="24">
        <v>44582</v>
      </c>
    </row>
    <row r="1049" spans="21:24">
      <c r="U1049" s="32">
        <f t="shared" si="65"/>
        <v>2022</v>
      </c>
      <c r="V1049" s="18">
        <f t="shared" si="66"/>
        <v>1</v>
      </c>
      <c r="W1049" s="33">
        <f t="shared" si="67"/>
        <v>22</v>
      </c>
      <c r="X1049" s="24">
        <v>44583</v>
      </c>
    </row>
    <row r="1050" spans="21:24">
      <c r="U1050" s="32">
        <f t="shared" si="65"/>
        <v>2022</v>
      </c>
      <c r="V1050" s="18">
        <f t="shared" si="66"/>
        <v>1</v>
      </c>
      <c r="W1050" s="33">
        <f t="shared" si="67"/>
        <v>23</v>
      </c>
      <c r="X1050" s="24">
        <v>44584</v>
      </c>
    </row>
    <row r="1051" spans="21:24">
      <c r="U1051" s="32">
        <f t="shared" si="65"/>
        <v>2022</v>
      </c>
      <c r="V1051" s="18">
        <f t="shared" si="66"/>
        <v>1</v>
      </c>
      <c r="W1051" s="33">
        <f t="shared" si="67"/>
        <v>24</v>
      </c>
      <c r="X1051" s="24">
        <v>44585</v>
      </c>
    </row>
    <row r="1052" spans="21:24">
      <c r="U1052" s="32">
        <f t="shared" si="65"/>
        <v>2022</v>
      </c>
      <c r="V1052" s="18">
        <f t="shared" si="66"/>
        <v>1</v>
      </c>
      <c r="W1052" s="33">
        <f t="shared" si="67"/>
        <v>25</v>
      </c>
      <c r="X1052" s="24">
        <v>44586</v>
      </c>
    </row>
    <row r="1053" spans="21:24">
      <c r="U1053" s="32">
        <f t="shared" si="65"/>
        <v>2022</v>
      </c>
      <c r="V1053" s="18">
        <f t="shared" si="66"/>
        <v>1</v>
      </c>
      <c r="W1053" s="33">
        <f t="shared" si="67"/>
        <v>26</v>
      </c>
      <c r="X1053" s="24">
        <v>44587</v>
      </c>
    </row>
    <row r="1054" spans="21:24">
      <c r="U1054" s="32">
        <f t="shared" si="65"/>
        <v>2022</v>
      </c>
      <c r="V1054" s="18">
        <f t="shared" si="66"/>
        <v>1</v>
      </c>
      <c r="W1054" s="33">
        <f t="shared" si="67"/>
        <v>27</v>
      </c>
      <c r="X1054" s="24">
        <v>44588</v>
      </c>
    </row>
    <row r="1055" spans="21:24">
      <c r="U1055" s="32">
        <f t="shared" si="65"/>
        <v>2022</v>
      </c>
      <c r="V1055" s="18">
        <f t="shared" si="66"/>
        <v>1</v>
      </c>
      <c r="W1055" s="33">
        <f t="shared" si="67"/>
        <v>28</v>
      </c>
      <c r="X1055" s="24">
        <v>44589</v>
      </c>
    </row>
    <row r="1056" spans="21:24">
      <c r="U1056" s="32">
        <f t="shared" si="65"/>
        <v>2022</v>
      </c>
      <c r="V1056" s="18">
        <f t="shared" si="66"/>
        <v>1</v>
      </c>
      <c r="W1056" s="33">
        <f t="shared" si="67"/>
        <v>29</v>
      </c>
      <c r="X1056" s="24">
        <v>44590</v>
      </c>
    </row>
    <row r="1057" spans="21:24">
      <c r="U1057" s="32">
        <f t="shared" si="65"/>
        <v>2022</v>
      </c>
      <c r="V1057" s="18">
        <f t="shared" si="66"/>
        <v>1</v>
      </c>
      <c r="W1057" s="33">
        <f t="shared" si="67"/>
        <v>30</v>
      </c>
      <c r="X1057" s="24">
        <v>44591</v>
      </c>
    </row>
    <row r="1058" spans="21:24">
      <c r="U1058" s="32">
        <f t="shared" si="65"/>
        <v>2022</v>
      </c>
      <c r="V1058" s="18">
        <f t="shared" si="66"/>
        <v>1</v>
      </c>
      <c r="W1058" s="33">
        <f t="shared" si="67"/>
        <v>31</v>
      </c>
      <c r="X1058" s="24">
        <v>44592</v>
      </c>
    </row>
    <row r="1059" spans="21:24">
      <c r="U1059" s="32">
        <f t="shared" si="65"/>
        <v>2022</v>
      </c>
      <c r="V1059" s="18">
        <f t="shared" si="66"/>
        <v>2</v>
      </c>
      <c r="W1059" s="33">
        <f t="shared" si="67"/>
        <v>1</v>
      </c>
      <c r="X1059" s="24">
        <v>44593</v>
      </c>
    </row>
    <row r="1060" spans="21:24">
      <c r="U1060" s="32">
        <f t="shared" si="65"/>
        <v>2022</v>
      </c>
      <c r="V1060" s="18">
        <f t="shared" si="66"/>
        <v>2</v>
      </c>
      <c r="W1060" s="33">
        <f t="shared" si="67"/>
        <v>2</v>
      </c>
      <c r="X1060" s="24">
        <v>44594</v>
      </c>
    </row>
    <row r="1061" spans="21:24">
      <c r="U1061" s="32">
        <f t="shared" si="65"/>
        <v>2022</v>
      </c>
      <c r="V1061" s="18">
        <f t="shared" si="66"/>
        <v>2</v>
      </c>
      <c r="W1061" s="33">
        <f t="shared" si="67"/>
        <v>3</v>
      </c>
      <c r="X1061" s="24">
        <v>44595</v>
      </c>
    </row>
    <row r="1062" spans="21:24">
      <c r="U1062" s="32">
        <f t="shared" si="65"/>
        <v>2022</v>
      </c>
      <c r="V1062" s="18">
        <f t="shared" si="66"/>
        <v>2</v>
      </c>
      <c r="W1062" s="33">
        <f t="shared" si="67"/>
        <v>4</v>
      </c>
      <c r="X1062" s="24">
        <v>44596</v>
      </c>
    </row>
    <row r="1063" spans="21:24">
      <c r="U1063" s="32">
        <f t="shared" si="65"/>
        <v>2022</v>
      </c>
      <c r="V1063" s="18">
        <f t="shared" si="66"/>
        <v>2</v>
      </c>
      <c r="W1063" s="33">
        <f t="shared" si="67"/>
        <v>5</v>
      </c>
      <c r="X1063" s="24">
        <v>44597</v>
      </c>
    </row>
    <row r="1064" spans="21:24">
      <c r="U1064" s="32">
        <f t="shared" si="65"/>
        <v>2022</v>
      </c>
      <c r="V1064" s="18">
        <f t="shared" si="66"/>
        <v>2</v>
      </c>
      <c r="W1064" s="33">
        <f t="shared" si="67"/>
        <v>6</v>
      </c>
      <c r="X1064" s="24">
        <v>44598</v>
      </c>
    </row>
    <row r="1065" spans="21:24">
      <c r="U1065" s="32">
        <f t="shared" si="65"/>
        <v>2022</v>
      </c>
      <c r="V1065" s="18">
        <f t="shared" si="66"/>
        <v>2</v>
      </c>
      <c r="W1065" s="33">
        <f t="shared" si="67"/>
        <v>7</v>
      </c>
      <c r="X1065" s="24">
        <v>44599</v>
      </c>
    </row>
    <row r="1066" spans="21:24">
      <c r="U1066" s="32">
        <f t="shared" si="65"/>
        <v>2022</v>
      </c>
      <c r="V1066" s="18">
        <f t="shared" si="66"/>
        <v>2</v>
      </c>
      <c r="W1066" s="33">
        <f t="shared" si="67"/>
        <v>8</v>
      </c>
      <c r="X1066" s="24">
        <v>44600</v>
      </c>
    </row>
    <row r="1067" spans="21:24">
      <c r="U1067" s="32">
        <f t="shared" si="65"/>
        <v>2022</v>
      </c>
      <c r="V1067" s="18">
        <f t="shared" si="66"/>
        <v>2</v>
      </c>
      <c r="W1067" s="33">
        <f t="shared" si="67"/>
        <v>9</v>
      </c>
      <c r="X1067" s="24">
        <v>44601</v>
      </c>
    </row>
    <row r="1068" spans="21:24">
      <c r="U1068" s="32">
        <f t="shared" si="65"/>
        <v>2022</v>
      </c>
      <c r="V1068" s="18">
        <f t="shared" si="66"/>
        <v>2</v>
      </c>
      <c r="W1068" s="33">
        <f t="shared" si="67"/>
        <v>10</v>
      </c>
      <c r="X1068" s="24">
        <v>44602</v>
      </c>
    </row>
    <row r="1069" spans="21:24">
      <c r="U1069" s="32">
        <f t="shared" si="65"/>
        <v>2022</v>
      </c>
      <c r="V1069" s="18">
        <f t="shared" si="66"/>
        <v>2</v>
      </c>
      <c r="W1069" s="33">
        <f t="shared" si="67"/>
        <v>11</v>
      </c>
      <c r="X1069" s="24">
        <v>44603</v>
      </c>
    </row>
    <row r="1070" spans="21:24">
      <c r="U1070" s="32">
        <f t="shared" si="65"/>
        <v>2022</v>
      </c>
      <c r="V1070" s="18">
        <f t="shared" si="66"/>
        <v>2</v>
      </c>
      <c r="W1070" s="33">
        <f t="shared" si="67"/>
        <v>12</v>
      </c>
      <c r="X1070" s="24">
        <v>44604</v>
      </c>
    </row>
    <row r="1071" spans="21:24">
      <c r="U1071" s="32">
        <f t="shared" si="65"/>
        <v>2022</v>
      </c>
      <c r="V1071" s="18">
        <f t="shared" si="66"/>
        <v>2</v>
      </c>
      <c r="W1071" s="33">
        <f t="shared" si="67"/>
        <v>13</v>
      </c>
      <c r="X1071" s="24">
        <v>44605</v>
      </c>
    </row>
    <row r="1072" spans="21:24">
      <c r="U1072" s="32">
        <f t="shared" si="65"/>
        <v>2022</v>
      </c>
      <c r="V1072" s="18">
        <f t="shared" si="66"/>
        <v>2</v>
      </c>
      <c r="W1072" s="33">
        <f t="shared" si="67"/>
        <v>14</v>
      </c>
      <c r="X1072" s="24">
        <v>44606</v>
      </c>
    </row>
    <row r="1073" spans="21:24">
      <c r="U1073" s="32">
        <f t="shared" si="65"/>
        <v>2022</v>
      </c>
      <c r="V1073" s="18">
        <f t="shared" si="66"/>
        <v>2</v>
      </c>
      <c r="W1073" s="33">
        <f t="shared" si="67"/>
        <v>15</v>
      </c>
      <c r="X1073" s="24">
        <v>44607</v>
      </c>
    </row>
    <row r="1074" spans="21:24">
      <c r="U1074" s="32">
        <f t="shared" si="65"/>
        <v>2022</v>
      </c>
      <c r="V1074" s="18">
        <f t="shared" si="66"/>
        <v>2</v>
      </c>
      <c r="W1074" s="33">
        <f t="shared" si="67"/>
        <v>16</v>
      </c>
      <c r="X1074" s="24">
        <v>44608</v>
      </c>
    </row>
    <row r="1075" spans="21:24">
      <c r="U1075" s="32">
        <f t="shared" si="65"/>
        <v>2022</v>
      </c>
      <c r="V1075" s="18">
        <f t="shared" si="66"/>
        <v>2</v>
      </c>
      <c r="W1075" s="33">
        <f t="shared" si="67"/>
        <v>17</v>
      </c>
      <c r="X1075" s="24">
        <v>44609</v>
      </c>
    </row>
    <row r="1076" spans="21:24">
      <c r="U1076" s="32">
        <f t="shared" si="65"/>
        <v>2022</v>
      </c>
      <c r="V1076" s="18">
        <f t="shared" si="66"/>
        <v>2</v>
      </c>
      <c r="W1076" s="33">
        <f t="shared" si="67"/>
        <v>18</v>
      </c>
      <c r="X1076" s="24">
        <v>44610</v>
      </c>
    </row>
    <row r="1077" spans="21:24">
      <c r="U1077" s="32">
        <f t="shared" si="65"/>
        <v>2022</v>
      </c>
      <c r="V1077" s="18">
        <f t="shared" si="66"/>
        <v>2</v>
      </c>
      <c r="W1077" s="33">
        <f t="shared" si="67"/>
        <v>19</v>
      </c>
      <c r="X1077" s="24">
        <v>44611</v>
      </c>
    </row>
    <row r="1078" spans="21:24">
      <c r="U1078" s="32">
        <f t="shared" si="65"/>
        <v>2022</v>
      </c>
      <c r="V1078" s="18">
        <f t="shared" si="66"/>
        <v>2</v>
      </c>
      <c r="W1078" s="33">
        <f t="shared" si="67"/>
        <v>20</v>
      </c>
      <c r="X1078" s="24">
        <v>44612</v>
      </c>
    </row>
    <row r="1079" spans="21:24">
      <c r="U1079" s="32">
        <f t="shared" si="65"/>
        <v>2022</v>
      </c>
      <c r="V1079" s="18">
        <f t="shared" si="66"/>
        <v>2</v>
      </c>
      <c r="W1079" s="33">
        <f t="shared" si="67"/>
        <v>21</v>
      </c>
      <c r="X1079" s="24">
        <v>44613</v>
      </c>
    </row>
    <row r="1080" spans="21:24">
      <c r="U1080" s="32">
        <f t="shared" si="65"/>
        <v>2022</v>
      </c>
      <c r="V1080" s="18">
        <f t="shared" si="66"/>
        <v>2</v>
      </c>
      <c r="W1080" s="33">
        <f t="shared" si="67"/>
        <v>22</v>
      </c>
      <c r="X1080" s="24">
        <v>44614</v>
      </c>
    </row>
    <row r="1081" spans="21:24">
      <c r="U1081" s="32">
        <f t="shared" si="65"/>
        <v>2022</v>
      </c>
      <c r="V1081" s="18">
        <f t="shared" si="66"/>
        <v>2</v>
      </c>
      <c r="W1081" s="33">
        <f t="shared" si="67"/>
        <v>23</v>
      </c>
      <c r="X1081" s="24">
        <v>44615</v>
      </c>
    </row>
    <row r="1082" spans="21:24">
      <c r="U1082" s="32">
        <f t="shared" si="65"/>
        <v>2022</v>
      </c>
      <c r="V1082" s="18">
        <f t="shared" si="66"/>
        <v>2</v>
      </c>
      <c r="W1082" s="33">
        <f t="shared" si="67"/>
        <v>24</v>
      </c>
      <c r="X1082" s="24">
        <v>44616</v>
      </c>
    </row>
    <row r="1083" spans="21:24">
      <c r="U1083" s="32">
        <f t="shared" si="65"/>
        <v>2022</v>
      </c>
      <c r="V1083" s="18">
        <f t="shared" si="66"/>
        <v>2</v>
      </c>
      <c r="W1083" s="33">
        <f t="shared" si="67"/>
        <v>25</v>
      </c>
      <c r="X1083" s="24">
        <v>44617</v>
      </c>
    </row>
    <row r="1084" spans="21:24">
      <c r="U1084" s="32">
        <f t="shared" si="65"/>
        <v>2022</v>
      </c>
      <c r="V1084" s="18">
        <f t="shared" si="66"/>
        <v>2</v>
      </c>
      <c r="W1084" s="33">
        <f t="shared" si="67"/>
        <v>26</v>
      </c>
      <c r="X1084" s="24">
        <v>44618</v>
      </c>
    </row>
    <row r="1085" spans="21:24">
      <c r="U1085" s="32">
        <f t="shared" si="65"/>
        <v>2022</v>
      </c>
      <c r="V1085" s="18">
        <f t="shared" si="66"/>
        <v>2</v>
      </c>
      <c r="W1085" s="33">
        <f t="shared" si="67"/>
        <v>27</v>
      </c>
      <c r="X1085" s="24">
        <v>44619</v>
      </c>
    </row>
    <row r="1086" spans="21:24">
      <c r="U1086" s="32">
        <f t="shared" si="65"/>
        <v>2022</v>
      </c>
      <c r="V1086" s="18">
        <f t="shared" si="66"/>
        <v>2</v>
      </c>
      <c r="W1086" s="33">
        <f t="shared" si="67"/>
        <v>28</v>
      </c>
      <c r="X1086" s="24">
        <v>44620</v>
      </c>
    </row>
    <row r="1087" spans="21:24">
      <c r="U1087" s="32">
        <f t="shared" si="65"/>
        <v>2022</v>
      </c>
      <c r="V1087" s="18">
        <f t="shared" si="66"/>
        <v>3</v>
      </c>
      <c r="W1087" s="33">
        <f t="shared" si="67"/>
        <v>1</v>
      </c>
      <c r="X1087" s="24">
        <v>44621</v>
      </c>
    </row>
    <row r="1088" spans="21:24">
      <c r="U1088" s="32">
        <f t="shared" si="65"/>
        <v>2022</v>
      </c>
      <c r="V1088" s="18">
        <f t="shared" si="66"/>
        <v>3</v>
      </c>
      <c r="W1088" s="33">
        <f t="shared" si="67"/>
        <v>2</v>
      </c>
      <c r="X1088" s="24">
        <v>44622</v>
      </c>
    </row>
    <row r="1089" spans="21:24">
      <c r="U1089" s="32">
        <f t="shared" si="65"/>
        <v>2022</v>
      </c>
      <c r="V1089" s="18">
        <f t="shared" si="66"/>
        <v>3</v>
      </c>
      <c r="W1089" s="33">
        <f t="shared" si="67"/>
        <v>3</v>
      </c>
      <c r="X1089" s="24">
        <v>44623</v>
      </c>
    </row>
    <row r="1090" spans="21:24">
      <c r="U1090" s="32">
        <f t="shared" si="65"/>
        <v>2022</v>
      </c>
      <c r="V1090" s="18">
        <f t="shared" si="66"/>
        <v>3</v>
      </c>
      <c r="W1090" s="33">
        <f t="shared" si="67"/>
        <v>4</v>
      </c>
      <c r="X1090" s="24">
        <v>44624</v>
      </c>
    </row>
    <row r="1091" spans="21:24">
      <c r="U1091" s="32">
        <f t="shared" ref="U1091:U1154" si="68">YEAR(X1091)</f>
        <v>2022</v>
      </c>
      <c r="V1091" s="18">
        <f t="shared" ref="V1091:V1154" si="69">MONTH(X1091)</f>
        <v>3</v>
      </c>
      <c r="W1091" s="33">
        <f t="shared" ref="W1091:W1154" si="70">DAY(X1091)</f>
        <v>5</v>
      </c>
      <c r="X1091" s="24">
        <v>44625</v>
      </c>
    </row>
    <row r="1092" spans="21:24">
      <c r="U1092" s="32">
        <f t="shared" si="68"/>
        <v>2022</v>
      </c>
      <c r="V1092" s="18">
        <f t="shared" si="69"/>
        <v>3</v>
      </c>
      <c r="W1092" s="33">
        <f t="shared" si="70"/>
        <v>6</v>
      </c>
      <c r="X1092" s="24">
        <v>44626</v>
      </c>
    </row>
    <row r="1093" spans="21:24">
      <c r="U1093" s="32">
        <f t="shared" si="68"/>
        <v>2022</v>
      </c>
      <c r="V1093" s="18">
        <f t="shared" si="69"/>
        <v>3</v>
      </c>
      <c r="W1093" s="33">
        <f t="shared" si="70"/>
        <v>7</v>
      </c>
      <c r="X1093" s="24">
        <v>44627</v>
      </c>
    </row>
    <row r="1094" spans="21:24">
      <c r="U1094" s="32">
        <f t="shared" si="68"/>
        <v>2022</v>
      </c>
      <c r="V1094" s="18">
        <f t="shared" si="69"/>
        <v>3</v>
      </c>
      <c r="W1094" s="33">
        <f t="shared" si="70"/>
        <v>8</v>
      </c>
      <c r="X1094" s="24">
        <v>44628</v>
      </c>
    </row>
    <row r="1095" spans="21:24">
      <c r="U1095" s="32">
        <f t="shared" si="68"/>
        <v>2022</v>
      </c>
      <c r="V1095" s="18">
        <f t="shared" si="69"/>
        <v>3</v>
      </c>
      <c r="W1095" s="33">
        <f t="shared" si="70"/>
        <v>9</v>
      </c>
      <c r="X1095" s="24">
        <v>44629</v>
      </c>
    </row>
    <row r="1096" spans="21:24">
      <c r="U1096" s="32">
        <f t="shared" si="68"/>
        <v>2022</v>
      </c>
      <c r="V1096" s="18">
        <f t="shared" si="69"/>
        <v>3</v>
      </c>
      <c r="W1096" s="33">
        <f t="shared" si="70"/>
        <v>10</v>
      </c>
      <c r="X1096" s="24">
        <v>44630</v>
      </c>
    </row>
    <row r="1097" spans="21:24">
      <c r="U1097" s="32">
        <f t="shared" si="68"/>
        <v>2022</v>
      </c>
      <c r="V1097" s="18">
        <f t="shared" si="69"/>
        <v>3</v>
      </c>
      <c r="W1097" s="33">
        <f t="shared" si="70"/>
        <v>11</v>
      </c>
      <c r="X1097" s="24">
        <v>44631</v>
      </c>
    </row>
    <row r="1098" spans="21:24">
      <c r="U1098" s="32">
        <f t="shared" si="68"/>
        <v>2022</v>
      </c>
      <c r="V1098" s="18">
        <f t="shared" si="69"/>
        <v>3</v>
      </c>
      <c r="W1098" s="33">
        <f t="shared" si="70"/>
        <v>12</v>
      </c>
      <c r="X1098" s="24">
        <v>44632</v>
      </c>
    </row>
    <row r="1099" spans="21:24">
      <c r="U1099" s="32">
        <f t="shared" si="68"/>
        <v>2022</v>
      </c>
      <c r="V1099" s="18">
        <f t="shared" si="69"/>
        <v>3</v>
      </c>
      <c r="W1099" s="33">
        <f t="shared" si="70"/>
        <v>13</v>
      </c>
      <c r="X1099" s="24">
        <v>44633</v>
      </c>
    </row>
    <row r="1100" spans="21:24">
      <c r="U1100" s="32">
        <f t="shared" si="68"/>
        <v>2022</v>
      </c>
      <c r="V1100" s="18">
        <f t="shared" si="69"/>
        <v>3</v>
      </c>
      <c r="W1100" s="33">
        <f t="shared" si="70"/>
        <v>14</v>
      </c>
      <c r="X1100" s="24">
        <v>44634</v>
      </c>
    </row>
    <row r="1101" spans="21:24">
      <c r="U1101" s="32">
        <f t="shared" si="68"/>
        <v>2022</v>
      </c>
      <c r="V1101" s="18">
        <f t="shared" si="69"/>
        <v>3</v>
      </c>
      <c r="W1101" s="33">
        <f t="shared" si="70"/>
        <v>15</v>
      </c>
      <c r="X1101" s="24">
        <v>44635</v>
      </c>
    </row>
    <row r="1102" spans="21:24">
      <c r="U1102" s="32">
        <f t="shared" si="68"/>
        <v>2022</v>
      </c>
      <c r="V1102" s="18">
        <f t="shared" si="69"/>
        <v>3</v>
      </c>
      <c r="W1102" s="33">
        <f t="shared" si="70"/>
        <v>16</v>
      </c>
      <c r="X1102" s="24">
        <v>44636</v>
      </c>
    </row>
    <row r="1103" spans="21:24">
      <c r="U1103" s="32">
        <f t="shared" si="68"/>
        <v>2022</v>
      </c>
      <c r="V1103" s="18">
        <f t="shared" si="69"/>
        <v>3</v>
      </c>
      <c r="W1103" s="33">
        <f t="shared" si="70"/>
        <v>17</v>
      </c>
      <c r="X1103" s="24">
        <v>44637</v>
      </c>
    </row>
    <row r="1104" spans="21:24">
      <c r="U1104" s="32">
        <f t="shared" si="68"/>
        <v>2022</v>
      </c>
      <c r="V1104" s="18">
        <f t="shared" si="69"/>
        <v>3</v>
      </c>
      <c r="W1104" s="33">
        <f t="shared" si="70"/>
        <v>18</v>
      </c>
      <c r="X1104" s="24">
        <v>44638</v>
      </c>
    </row>
    <row r="1105" spans="21:24">
      <c r="U1105" s="32">
        <f t="shared" si="68"/>
        <v>2022</v>
      </c>
      <c r="V1105" s="18">
        <f t="shared" si="69"/>
        <v>3</v>
      </c>
      <c r="W1105" s="33">
        <f t="shared" si="70"/>
        <v>19</v>
      </c>
      <c r="X1105" s="24">
        <v>44639</v>
      </c>
    </row>
    <row r="1106" spans="21:24">
      <c r="U1106" s="32">
        <f t="shared" si="68"/>
        <v>2022</v>
      </c>
      <c r="V1106" s="18">
        <f t="shared" si="69"/>
        <v>3</v>
      </c>
      <c r="W1106" s="33">
        <f t="shared" si="70"/>
        <v>20</v>
      </c>
      <c r="X1106" s="24">
        <v>44640</v>
      </c>
    </row>
    <row r="1107" spans="21:24">
      <c r="U1107" s="32">
        <f t="shared" si="68"/>
        <v>2022</v>
      </c>
      <c r="V1107" s="18">
        <f t="shared" si="69"/>
        <v>3</v>
      </c>
      <c r="W1107" s="33">
        <f t="shared" si="70"/>
        <v>21</v>
      </c>
      <c r="X1107" s="24">
        <v>44641</v>
      </c>
    </row>
    <row r="1108" spans="21:24">
      <c r="U1108" s="32">
        <f t="shared" si="68"/>
        <v>2022</v>
      </c>
      <c r="V1108" s="18">
        <f t="shared" si="69"/>
        <v>3</v>
      </c>
      <c r="W1108" s="33">
        <f t="shared" si="70"/>
        <v>22</v>
      </c>
      <c r="X1108" s="24">
        <v>44642</v>
      </c>
    </row>
    <row r="1109" spans="21:24">
      <c r="U1109" s="32">
        <f t="shared" si="68"/>
        <v>2022</v>
      </c>
      <c r="V1109" s="18">
        <f t="shared" si="69"/>
        <v>3</v>
      </c>
      <c r="W1109" s="33">
        <f t="shared" si="70"/>
        <v>23</v>
      </c>
      <c r="X1109" s="24">
        <v>44643</v>
      </c>
    </row>
    <row r="1110" spans="21:24">
      <c r="U1110" s="32">
        <f t="shared" si="68"/>
        <v>2022</v>
      </c>
      <c r="V1110" s="18">
        <f t="shared" si="69"/>
        <v>3</v>
      </c>
      <c r="W1110" s="33">
        <f t="shared" si="70"/>
        <v>24</v>
      </c>
      <c r="X1110" s="24">
        <v>44644</v>
      </c>
    </row>
    <row r="1111" spans="21:24">
      <c r="U1111" s="32">
        <f t="shared" si="68"/>
        <v>2022</v>
      </c>
      <c r="V1111" s="18">
        <f t="shared" si="69"/>
        <v>3</v>
      </c>
      <c r="W1111" s="33">
        <f t="shared" si="70"/>
        <v>25</v>
      </c>
      <c r="X1111" s="24">
        <v>44645</v>
      </c>
    </row>
    <row r="1112" spans="21:24">
      <c r="U1112" s="32">
        <f t="shared" si="68"/>
        <v>2022</v>
      </c>
      <c r="V1112" s="18">
        <f t="shared" si="69"/>
        <v>3</v>
      </c>
      <c r="W1112" s="33">
        <f t="shared" si="70"/>
        <v>26</v>
      </c>
      <c r="X1112" s="24">
        <v>44646</v>
      </c>
    </row>
    <row r="1113" spans="21:24">
      <c r="U1113" s="32">
        <f t="shared" si="68"/>
        <v>2022</v>
      </c>
      <c r="V1113" s="18">
        <f t="shared" si="69"/>
        <v>3</v>
      </c>
      <c r="W1113" s="33">
        <f t="shared" si="70"/>
        <v>27</v>
      </c>
      <c r="X1113" s="24">
        <v>44647</v>
      </c>
    </row>
    <row r="1114" spans="21:24">
      <c r="U1114" s="32">
        <f t="shared" si="68"/>
        <v>2022</v>
      </c>
      <c r="V1114" s="18">
        <f t="shared" si="69"/>
        <v>3</v>
      </c>
      <c r="W1114" s="33">
        <f t="shared" si="70"/>
        <v>28</v>
      </c>
      <c r="X1114" s="24">
        <v>44648</v>
      </c>
    </row>
    <row r="1115" spans="21:24">
      <c r="U1115" s="32">
        <f t="shared" si="68"/>
        <v>2022</v>
      </c>
      <c r="V1115" s="18">
        <f t="shared" si="69"/>
        <v>3</v>
      </c>
      <c r="W1115" s="33">
        <f t="shared" si="70"/>
        <v>29</v>
      </c>
      <c r="X1115" s="24">
        <v>44649</v>
      </c>
    </row>
    <row r="1116" spans="21:24">
      <c r="U1116" s="32">
        <f t="shared" si="68"/>
        <v>2022</v>
      </c>
      <c r="V1116" s="18">
        <f t="shared" si="69"/>
        <v>3</v>
      </c>
      <c r="W1116" s="33">
        <f t="shared" si="70"/>
        <v>30</v>
      </c>
      <c r="X1116" s="24">
        <v>44650</v>
      </c>
    </row>
    <row r="1117" spans="21:24">
      <c r="U1117" s="32">
        <f t="shared" si="68"/>
        <v>2022</v>
      </c>
      <c r="V1117" s="18">
        <f t="shared" si="69"/>
        <v>3</v>
      </c>
      <c r="W1117" s="33">
        <f t="shared" si="70"/>
        <v>31</v>
      </c>
      <c r="X1117" s="24">
        <v>44651</v>
      </c>
    </row>
    <row r="1118" spans="21:24">
      <c r="U1118" s="32">
        <f t="shared" si="68"/>
        <v>2022</v>
      </c>
      <c r="V1118" s="18">
        <f t="shared" si="69"/>
        <v>4</v>
      </c>
      <c r="W1118" s="33">
        <f t="shared" si="70"/>
        <v>1</v>
      </c>
      <c r="X1118" s="24">
        <v>44652</v>
      </c>
    </row>
    <row r="1119" spans="21:24">
      <c r="U1119" s="32">
        <f t="shared" si="68"/>
        <v>2022</v>
      </c>
      <c r="V1119" s="18">
        <f t="shared" si="69"/>
        <v>4</v>
      </c>
      <c r="W1119" s="33">
        <f t="shared" si="70"/>
        <v>2</v>
      </c>
      <c r="X1119" s="24">
        <v>44653</v>
      </c>
    </row>
    <row r="1120" spans="21:24">
      <c r="U1120" s="32">
        <f t="shared" si="68"/>
        <v>2022</v>
      </c>
      <c r="V1120" s="18">
        <f t="shared" si="69"/>
        <v>4</v>
      </c>
      <c r="W1120" s="33">
        <f t="shared" si="70"/>
        <v>3</v>
      </c>
      <c r="X1120" s="24">
        <v>44654</v>
      </c>
    </row>
    <row r="1121" spans="21:24">
      <c r="U1121" s="32">
        <f t="shared" si="68"/>
        <v>2022</v>
      </c>
      <c r="V1121" s="18">
        <f t="shared" si="69"/>
        <v>4</v>
      </c>
      <c r="W1121" s="33">
        <f t="shared" si="70"/>
        <v>4</v>
      </c>
      <c r="X1121" s="24">
        <v>44655</v>
      </c>
    </row>
    <row r="1122" spans="21:24">
      <c r="U1122" s="32">
        <f t="shared" si="68"/>
        <v>2022</v>
      </c>
      <c r="V1122" s="18">
        <f t="shared" si="69"/>
        <v>4</v>
      </c>
      <c r="W1122" s="33">
        <f t="shared" si="70"/>
        <v>5</v>
      </c>
      <c r="X1122" s="24">
        <v>44656</v>
      </c>
    </row>
    <row r="1123" spans="21:24">
      <c r="U1123" s="32">
        <f t="shared" si="68"/>
        <v>2022</v>
      </c>
      <c r="V1123" s="18">
        <f t="shared" si="69"/>
        <v>4</v>
      </c>
      <c r="W1123" s="33">
        <f t="shared" si="70"/>
        <v>6</v>
      </c>
      <c r="X1123" s="24">
        <v>44657</v>
      </c>
    </row>
    <row r="1124" spans="21:24">
      <c r="U1124" s="32">
        <f t="shared" si="68"/>
        <v>2022</v>
      </c>
      <c r="V1124" s="18">
        <f t="shared" si="69"/>
        <v>4</v>
      </c>
      <c r="W1124" s="33">
        <f t="shared" si="70"/>
        <v>7</v>
      </c>
      <c r="X1124" s="24">
        <v>44658</v>
      </c>
    </row>
    <row r="1125" spans="21:24">
      <c r="U1125" s="32">
        <f t="shared" si="68"/>
        <v>2022</v>
      </c>
      <c r="V1125" s="18">
        <f t="shared" si="69"/>
        <v>4</v>
      </c>
      <c r="W1125" s="33">
        <f t="shared" si="70"/>
        <v>8</v>
      </c>
      <c r="X1125" s="24">
        <v>44659</v>
      </c>
    </row>
    <row r="1126" spans="21:24">
      <c r="U1126" s="32">
        <f t="shared" si="68"/>
        <v>2022</v>
      </c>
      <c r="V1126" s="18">
        <f t="shared" si="69"/>
        <v>4</v>
      </c>
      <c r="W1126" s="33">
        <f t="shared" si="70"/>
        <v>9</v>
      </c>
      <c r="X1126" s="24">
        <v>44660</v>
      </c>
    </row>
    <row r="1127" spans="21:24">
      <c r="U1127" s="32">
        <f t="shared" si="68"/>
        <v>2022</v>
      </c>
      <c r="V1127" s="18">
        <f t="shared" si="69"/>
        <v>4</v>
      </c>
      <c r="W1127" s="33">
        <f t="shared" si="70"/>
        <v>10</v>
      </c>
      <c r="X1127" s="24">
        <v>44661</v>
      </c>
    </row>
    <row r="1128" spans="21:24">
      <c r="U1128" s="32">
        <f t="shared" si="68"/>
        <v>2022</v>
      </c>
      <c r="V1128" s="18">
        <f t="shared" si="69"/>
        <v>4</v>
      </c>
      <c r="W1128" s="33">
        <f t="shared" si="70"/>
        <v>11</v>
      </c>
      <c r="X1128" s="24">
        <v>44662</v>
      </c>
    </row>
    <row r="1129" spans="21:24">
      <c r="U1129" s="32">
        <f t="shared" si="68"/>
        <v>2022</v>
      </c>
      <c r="V1129" s="18">
        <f t="shared" si="69"/>
        <v>4</v>
      </c>
      <c r="W1129" s="33">
        <f t="shared" si="70"/>
        <v>12</v>
      </c>
      <c r="X1129" s="24">
        <v>44663</v>
      </c>
    </row>
    <row r="1130" spans="21:24">
      <c r="U1130" s="32">
        <f t="shared" si="68"/>
        <v>2022</v>
      </c>
      <c r="V1130" s="18">
        <f t="shared" si="69"/>
        <v>4</v>
      </c>
      <c r="W1130" s="33">
        <f t="shared" si="70"/>
        <v>13</v>
      </c>
      <c r="X1130" s="24">
        <v>44664</v>
      </c>
    </row>
    <row r="1131" spans="21:24">
      <c r="U1131" s="32">
        <f t="shared" si="68"/>
        <v>2022</v>
      </c>
      <c r="V1131" s="18">
        <f t="shared" si="69"/>
        <v>4</v>
      </c>
      <c r="W1131" s="33">
        <f t="shared" si="70"/>
        <v>14</v>
      </c>
      <c r="X1131" s="24">
        <v>44665</v>
      </c>
    </row>
    <row r="1132" spans="21:24">
      <c r="U1132" s="32">
        <f t="shared" si="68"/>
        <v>2022</v>
      </c>
      <c r="V1132" s="18">
        <f t="shared" si="69"/>
        <v>4</v>
      </c>
      <c r="W1132" s="33">
        <f t="shared" si="70"/>
        <v>15</v>
      </c>
      <c r="X1132" s="24">
        <v>44666</v>
      </c>
    </row>
    <row r="1133" spans="21:24">
      <c r="U1133" s="32">
        <f t="shared" si="68"/>
        <v>2022</v>
      </c>
      <c r="V1133" s="18">
        <f t="shared" si="69"/>
        <v>4</v>
      </c>
      <c r="W1133" s="33">
        <f t="shared" si="70"/>
        <v>16</v>
      </c>
      <c r="X1133" s="24">
        <v>44667</v>
      </c>
    </row>
    <row r="1134" spans="21:24">
      <c r="U1134" s="32">
        <f t="shared" si="68"/>
        <v>2022</v>
      </c>
      <c r="V1134" s="18">
        <f t="shared" si="69"/>
        <v>4</v>
      </c>
      <c r="W1134" s="33">
        <f t="shared" si="70"/>
        <v>17</v>
      </c>
      <c r="X1134" s="24">
        <v>44668</v>
      </c>
    </row>
    <row r="1135" spans="21:24">
      <c r="U1135" s="32">
        <f t="shared" si="68"/>
        <v>2022</v>
      </c>
      <c r="V1135" s="18">
        <f t="shared" si="69"/>
        <v>4</v>
      </c>
      <c r="W1135" s="33">
        <f t="shared" si="70"/>
        <v>18</v>
      </c>
      <c r="X1135" s="24">
        <v>44669</v>
      </c>
    </row>
    <row r="1136" spans="21:24">
      <c r="U1136" s="32">
        <f t="shared" si="68"/>
        <v>2022</v>
      </c>
      <c r="V1136" s="18">
        <f t="shared" si="69"/>
        <v>4</v>
      </c>
      <c r="W1136" s="33">
        <f t="shared" si="70"/>
        <v>19</v>
      </c>
      <c r="X1136" s="24">
        <v>44670</v>
      </c>
    </row>
    <row r="1137" spans="21:24">
      <c r="U1137" s="32">
        <f t="shared" si="68"/>
        <v>2022</v>
      </c>
      <c r="V1137" s="18">
        <f t="shared" si="69"/>
        <v>4</v>
      </c>
      <c r="W1137" s="33">
        <f t="shared" si="70"/>
        <v>20</v>
      </c>
      <c r="X1137" s="24">
        <v>44671</v>
      </c>
    </row>
    <row r="1138" spans="21:24">
      <c r="U1138" s="32">
        <f t="shared" si="68"/>
        <v>2022</v>
      </c>
      <c r="V1138" s="18">
        <f t="shared" si="69"/>
        <v>4</v>
      </c>
      <c r="W1138" s="33">
        <f t="shared" si="70"/>
        <v>21</v>
      </c>
      <c r="X1138" s="24">
        <v>44672</v>
      </c>
    </row>
    <row r="1139" spans="21:24">
      <c r="U1139" s="32">
        <f t="shared" si="68"/>
        <v>2022</v>
      </c>
      <c r="V1139" s="18">
        <f t="shared" si="69"/>
        <v>4</v>
      </c>
      <c r="W1139" s="33">
        <f t="shared" si="70"/>
        <v>22</v>
      </c>
      <c r="X1139" s="24">
        <v>44673</v>
      </c>
    </row>
    <row r="1140" spans="21:24">
      <c r="U1140" s="32">
        <f t="shared" si="68"/>
        <v>2022</v>
      </c>
      <c r="V1140" s="18">
        <f t="shared" si="69"/>
        <v>4</v>
      </c>
      <c r="W1140" s="33">
        <f t="shared" si="70"/>
        <v>23</v>
      </c>
      <c r="X1140" s="24">
        <v>44674</v>
      </c>
    </row>
    <row r="1141" spans="21:24">
      <c r="U1141" s="32">
        <f t="shared" si="68"/>
        <v>2022</v>
      </c>
      <c r="V1141" s="18">
        <f t="shared" si="69"/>
        <v>4</v>
      </c>
      <c r="W1141" s="33">
        <f t="shared" si="70"/>
        <v>24</v>
      </c>
      <c r="X1141" s="24">
        <v>44675</v>
      </c>
    </row>
    <row r="1142" spans="21:24">
      <c r="U1142" s="32">
        <f t="shared" si="68"/>
        <v>2022</v>
      </c>
      <c r="V1142" s="18">
        <f t="shared" si="69"/>
        <v>4</v>
      </c>
      <c r="W1142" s="33">
        <f t="shared" si="70"/>
        <v>25</v>
      </c>
      <c r="X1142" s="24">
        <v>44676</v>
      </c>
    </row>
    <row r="1143" spans="21:24">
      <c r="U1143" s="32">
        <f t="shared" si="68"/>
        <v>2022</v>
      </c>
      <c r="V1143" s="18">
        <f t="shared" si="69"/>
        <v>4</v>
      </c>
      <c r="W1143" s="33">
        <f t="shared" si="70"/>
        <v>26</v>
      </c>
      <c r="X1143" s="24">
        <v>44677</v>
      </c>
    </row>
    <row r="1144" spans="21:24">
      <c r="U1144" s="32">
        <f t="shared" si="68"/>
        <v>2022</v>
      </c>
      <c r="V1144" s="18">
        <f t="shared" si="69"/>
        <v>4</v>
      </c>
      <c r="W1144" s="33">
        <f t="shared" si="70"/>
        <v>27</v>
      </c>
      <c r="X1144" s="24">
        <v>44678</v>
      </c>
    </row>
    <row r="1145" spans="21:24">
      <c r="U1145" s="32">
        <f t="shared" si="68"/>
        <v>2022</v>
      </c>
      <c r="V1145" s="18">
        <f t="shared" si="69"/>
        <v>4</v>
      </c>
      <c r="W1145" s="33">
        <f t="shared" si="70"/>
        <v>28</v>
      </c>
      <c r="X1145" s="24">
        <v>44679</v>
      </c>
    </row>
    <row r="1146" spans="21:24">
      <c r="U1146" s="32">
        <f t="shared" si="68"/>
        <v>2022</v>
      </c>
      <c r="V1146" s="18">
        <f t="shared" si="69"/>
        <v>4</v>
      </c>
      <c r="W1146" s="33">
        <f t="shared" si="70"/>
        <v>29</v>
      </c>
      <c r="X1146" s="24">
        <v>44680</v>
      </c>
    </row>
    <row r="1147" spans="21:24">
      <c r="U1147" s="32">
        <f t="shared" si="68"/>
        <v>2022</v>
      </c>
      <c r="V1147" s="18">
        <f t="shared" si="69"/>
        <v>4</v>
      </c>
      <c r="W1147" s="33">
        <f t="shared" si="70"/>
        <v>30</v>
      </c>
      <c r="X1147" s="24">
        <v>44681</v>
      </c>
    </row>
    <row r="1148" spans="21:24">
      <c r="U1148" s="32">
        <f t="shared" si="68"/>
        <v>2022</v>
      </c>
      <c r="V1148" s="18">
        <f t="shared" si="69"/>
        <v>5</v>
      </c>
      <c r="W1148" s="33">
        <f t="shared" si="70"/>
        <v>1</v>
      </c>
      <c r="X1148" s="24">
        <v>44682</v>
      </c>
    </row>
    <row r="1149" spans="21:24">
      <c r="U1149" s="32">
        <f t="shared" si="68"/>
        <v>2022</v>
      </c>
      <c r="V1149" s="18">
        <f t="shared" si="69"/>
        <v>5</v>
      </c>
      <c r="W1149" s="33">
        <f t="shared" si="70"/>
        <v>2</v>
      </c>
      <c r="X1149" s="24">
        <v>44683</v>
      </c>
    </row>
    <row r="1150" spans="21:24">
      <c r="U1150" s="32">
        <f t="shared" si="68"/>
        <v>2022</v>
      </c>
      <c r="V1150" s="18">
        <f t="shared" si="69"/>
        <v>5</v>
      </c>
      <c r="W1150" s="33">
        <f t="shared" si="70"/>
        <v>3</v>
      </c>
      <c r="X1150" s="24">
        <v>44684</v>
      </c>
    </row>
    <row r="1151" spans="21:24">
      <c r="U1151" s="32">
        <f t="shared" si="68"/>
        <v>2022</v>
      </c>
      <c r="V1151" s="18">
        <f t="shared" si="69"/>
        <v>5</v>
      </c>
      <c r="W1151" s="33">
        <f t="shared" si="70"/>
        <v>4</v>
      </c>
      <c r="X1151" s="24">
        <v>44685</v>
      </c>
    </row>
    <row r="1152" spans="21:24">
      <c r="U1152" s="32">
        <f t="shared" si="68"/>
        <v>2022</v>
      </c>
      <c r="V1152" s="18">
        <f t="shared" si="69"/>
        <v>5</v>
      </c>
      <c r="W1152" s="33">
        <f t="shared" si="70"/>
        <v>5</v>
      </c>
      <c r="X1152" s="24">
        <v>44686</v>
      </c>
    </row>
    <row r="1153" spans="21:24">
      <c r="U1153" s="32">
        <f t="shared" si="68"/>
        <v>2022</v>
      </c>
      <c r="V1153" s="18">
        <f t="shared" si="69"/>
        <v>5</v>
      </c>
      <c r="W1153" s="33">
        <f t="shared" si="70"/>
        <v>6</v>
      </c>
      <c r="X1153" s="24">
        <v>44687</v>
      </c>
    </row>
    <row r="1154" spans="21:24">
      <c r="U1154" s="32">
        <f t="shared" si="68"/>
        <v>2022</v>
      </c>
      <c r="V1154" s="18">
        <f t="shared" si="69"/>
        <v>5</v>
      </c>
      <c r="W1154" s="33">
        <f t="shared" si="70"/>
        <v>7</v>
      </c>
      <c r="X1154" s="24">
        <v>44688</v>
      </c>
    </row>
    <row r="1155" spans="21:24">
      <c r="U1155" s="32">
        <f t="shared" ref="U1155:U1218" si="71">YEAR(X1155)</f>
        <v>2022</v>
      </c>
      <c r="V1155" s="18">
        <f t="shared" ref="V1155:V1218" si="72">MONTH(X1155)</f>
        <v>5</v>
      </c>
      <c r="W1155" s="33">
        <f t="shared" ref="W1155:W1218" si="73">DAY(X1155)</f>
        <v>8</v>
      </c>
      <c r="X1155" s="24">
        <v>44689</v>
      </c>
    </row>
    <row r="1156" spans="21:24">
      <c r="U1156" s="32">
        <f t="shared" si="71"/>
        <v>2022</v>
      </c>
      <c r="V1156" s="18">
        <f t="shared" si="72"/>
        <v>5</v>
      </c>
      <c r="W1156" s="33">
        <f t="shared" si="73"/>
        <v>9</v>
      </c>
      <c r="X1156" s="24">
        <v>44690</v>
      </c>
    </row>
    <row r="1157" spans="21:24">
      <c r="U1157" s="32">
        <f t="shared" si="71"/>
        <v>2022</v>
      </c>
      <c r="V1157" s="18">
        <f t="shared" si="72"/>
        <v>5</v>
      </c>
      <c r="W1157" s="33">
        <f t="shared" si="73"/>
        <v>10</v>
      </c>
      <c r="X1157" s="24">
        <v>44691</v>
      </c>
    </row>
    <row r="1158" spans="21:24">
      <c r="U1158" s="32">
        <f t="shared" si="71"/>
        <v>2022</v>
      </c>
      <c r="V1158" s="18">
        <f t="shared" si="72"/>
        <v>5</v>
      </c>
      <c r="W1158" s="33">
        <f t="shared" si="73"/>
        <v>11</v>
      </c>
      <c r="X1158" s="24">
        <v>44692</v>
      </c>
    </row>
    <row r="1159" spans="21:24">
      <c r="U1159" s="32">
        <f t="shared" si="71"/>
        <v>2022</v>
      </c>
      <c r="V1159" s="18">
        <f t="shared" si="72"/>
        <v>5</v>
      </c>
      <c r="W1159" s="33">
        <f t="shared" si="73"/>
        <v>12</v>
      </c>
      <c r="X1159" s="24">
        <v>44693</v>
      </c>
    </row>
    <row r="1160" spans="21:24">
      <c r="U1160" s="32">
        <f t="shared" si="71"/>
        <v>2022</v>
      </c>
      <c r="V1160" s="18">
        <f t="shared" si="72"/>
        <v>5</v>
      </c>
      <c r="W1160" s="33">
        <f t="shared" si="73"/>
        <v>13</v>
      </c>
      <c r="X1160" s="24">
        <v>44694</v>
      </c>
    </row>
    <row r="1161" spans="21:24">
      <c r="U1161" s="32">
        <f t="shared" si="71"/>
        <v>2022</v>
      </c>
      <c r="V1161" s="18">
        <f t="shared" si="72"/>
        <v>5</v>
      </c>
      <c r="W1161" s="33">
        <f t="shared" si="73"/>
        <v>14</v>
      </c>
      <c r="X1161" s="24">
        <v>44695</v>
      </c>
    </row>
    <row r="1162" spans="21:24">
      <c r="U1162" s="32">
        <f t="shared" si="71"/>
        <v>2022</v>
      </c>
      <c r="V1162" s="18">
        <f t="shared" si="72"/>
        <v>5</v>
      </c>
      <c r="W1162" s="33">
        <f t="shared" si="73"/>
        <v>15</v>
      </c>
      <c r="X1162" s="24">
        <v>44696</v>
      </c>
    </row>
    <row r="1163" spans="21:24">
      <c r="U1163" s="32">
        <f t="shared" si="71"/>
        <v>2022</v>
      </c>
      <c r="V1163" s="18">
        <f t="shared" si="72"/>
        <v>5</v>
      </c>
      <c r="W1163" s="33">
        <f t="shared" si="73"/>
        <v>16</v>
      </c>
      <c r="X1163" s="24">
        <v>44697</v>
      </c>
    </row>
    <row r="1164" spans="21:24">
      <c r="U1164" s="32">
        <f t="shared" si="71"/>
        <v>2022</v>
      </c>
      <c r="V1164" s="18">
        <f t="shared" si="72"/>
        <v>5</v>
      </c>
      <c r="W1164" s="33">
        <f t="shared" si="73"/>
        <v>17</v>
      </c>
      <c r="X1164" s="24">
        <v>44698</v>
      </c>
    </row>
    <row r="1165" spans="21:24">
      <c r="U1165" s="32">
        <f t="shared" si="71"/>
        <v>2022</v>
      </c>
      <c r="V1165" s="18">
        <f t="shared" si="72"/>
        <v>5</v>
      </c>
      <c r="W1165" s="33">
        <f t="shared" si="73"/>
        <v>18</v>
      </c>
      <c r="X1165" s="24">
        <v>44699</v>
      </c>
    </row>
    <row r="1166" spans="21:24">
      <c r="U1166" s="32">
        <f t="shared" si="71"/>
        <v>2022</v>
      </c>
      <c r="V1166" s="18">
        <f t="shared" si="72"/>
        <v>5</v>
      </c>
      <c r="W1166" s="33">
        <f t="shared" si="73"/>
        <v>19</v>
      </c>
      <c r="X1166" s="24">
        <v>44700</v>
      </c>
    </row>
    <row r="1167" spans="21:24">
      <c r="U1167" s="32">
        <f t="shared" si="71"/>
        <v>2022</v>
      </c>
      <c r="V1167" s="18">
        <f t="shared" si="72"/>
        <v>5</v>
      </c>
      <c r="W1167" s="33">
        <f t="shared" si="73"/>
        <v>20</v>
      </c>
      <c r="X1167" s="24">
        <v>44701</v>
      </c>
    </row>
    <row r="1168" spans="21:24">
      <c r="U1168" s="32">
        <f t="shared" si="71"/>
        <v>2022</v>
      </c>
      <c r="V1168" s="18">
        <f t="shared" si="72"/>
        <v>5</v>
      </c>
      <c r="W1168" s="33">
        <f t="shared" si="73"/>
        <v>21</v>
      </c>
      <c r="X1168" s="24">
        <v>44702</v>
      </c>
    </row>
    <row r="1169" spans="21:24">
      <c r="U1169" s="32">
        <f t="shared" si="71"/>
        <v>2022</v>
      </c>
      <c r="V1169" s="18">
        <f t="shared" si="72"/>
        <v>5</v>
      </c>
      <c r="W1169" s="33">
        <f t="shared" si="73"/>
        <v>22</v>
      </c>
      <c r="X1169" s="24">
        <v>44703</v>
      </c>
    </row>
    <row r="1170" spans="21:24">
      <c r="U1170" s="32">
        <f t="shared" si="71"/>
        <v>2022</v>
      </c>
      <c r="V1170" s="18">
        <f t="shared" si="72"/>
        <v>5</v>
      </c>
      <c r="W1170" s="33">
        <f t="shared" si="73"/>
        <v>23</v>
      </c>
      <c r="X1170" s="24">
        <v>44704</v>
      </c>
    </row>
    <row r="1171" spans="21:24">
      <c r="U1171" s="32">
        <f t="shared" si="71"/>
        <v>2022</v>
      </c>
      <c r="V1171" s="18">
        <f t="shared" si="72"/>
        <v>5</v>
      </c>
      <c r="W1171" s="33">
        <f t="shared" si="73"/>
        <v>24</v>
      </c>
      <c r="X1171" s="24">
        <v>44705</v>
      </c>
    </row>
    <row r="1172" spans="21:24">
      <c r="U1172" s="32">
        <f t="shared" si="71"/>
        <v>2022</v>
      </c>
      <c r="V1172" s="18">
        <f t="shared" si="72"/>
        <v>5</v>
      </c>
      <c r="W1172" s="33">
        <f t="shared" si="73"/>
        <v>25</v>
      </c>
      <c r="X1172" s="24">
        <v>44706</v>
      </c>
    </row>
    <row r="1173" spans="21:24">
      <c r="U1173" s="32">
        <f t="shared" si="71"/>
        <v>2022</v>
      </c>
      <c r="V1173" s="18">
        <f t="shared" si="72"/>
        <v>5</v>
      </c>
      <c r="W1173" s="33">
        <f t="shared" si="73"/>
        <v>26</v>
      </c>
      <c r="X1173" s="24">
        <v>44707</v>
      </c>
    </row>
    <row r="1174" spans="21:24">
      <c r="U1174" s="32">
        <f t="shared" si="71"/>
        <v>2022</v>
      </c>
      <c r="V1174" s="18">
        <f t="shared" si="72"/>
        <v>5</v>
      </c>
      <c r="W1174" s="33">
        <f t="shared" si="73"/>
        <v>27</v>
      </c>
      <c r="X1174" s="24">
        <v>44708</v>
      </c>
    </row>
    <row r="1175" spans="21:24">
      <c r="U1175" s="32">
        <f t="shared" si="71"/>
        <v>2022</v>
      </c>
      <c r="V1175" s="18">
        <f t="shared" si="72"/>
        <v>5</v>
      </c>
      <c r="W1175" s="33">
        <f t="shared" si="73"/>
        <v>28</v>
      </c>
      <c r="X1175" s="24">
        <v>44709</v>
      </c>
    </row>
    <row r="1176" spans="21:24">
      <c r="U1176" s="32">
        <f t="shared" si="71"/>
        <v>2022</v>
      </c>
      <c r="V1176" s="18">
        <f t="shared" si="72"/>
        <v>5</v>
      </c>
      <c r="W1176" s="33">
        <f t="shared" si="73"/>
        <v>29</v>
      </c>
      <c r="X1176" s="24">
        <v>44710</v>
      </c>
    </row>
    <row r="1177" spans="21:24">
      <c r="U1177" s="32">
        <f t="shared" si="71"/>
        <v>2022</v>
      </c>
      <c r="V1177" s="18">
        <f t="shared" si="72"/>
        <v>5</v>
      </c>
      <c r="W1177" s="33">
        <f t="shared" si="73"/>
        <v>30</v>
      </c>
      <c r="X1177" s="24">
        <v>44711</v>
      </c>
    </row>
    <row r="1178" spans="21:24">
      <c r="U1178" s="32">
        <f t="shared" si="71"/>
        <v>2022</v>
      </c>
      <c r="V1178" s="18">
        <f t="shared" si="72"/>
        <v>5</v>
      </c>
      <c r="W1178" s="33">
        <f t="shared" si="73"/>
        <v>31</v>
      </c>
      <c r="X1178" s="24">
        <v>44712</v>
      </c>
    </row>
    <row r="1179" spans="21:24">
      <c r="U1179" s="32">
        <f t="shared" si="71"/>
        <v>2022</v>
      </c>
      <c r="V1179" s="18">
        <f t="shared" si="72"/>
        <v>6</v>
      </c>
      <c r="W1179" s="33">
        <f t="shared" si="73"/>
        <v>1</v>
      </c>
      <c r="X1179" s="24">
        <v>44713</v>
      </c>
    </row>
    <row r="1180" spans="21:24">
      <c r="U1180" s="32">
        <f t="shared" si="71"/>
        <v>2022</v>
      </c>
      <c r="V1180" s="18">
        <f t="shared" si="72"/>
        <v>6</v>
      </c>
      <c r="W1180" s="33">
        <f t="shared" si="73"/>
        <v>2</v>
      </c>
      <c r="X1180" s="24">
        <v>44714</v>
      </c>
    </row>
    <row r="1181" spans="21:24">
      <c r="U1181" s="32">
        <f t="shared" si="71"/>
        <v>2022</v>
      </c>
      <c r="V1181" s="18">
        <f t="shared" si="72"/>
        <v>6</v>
      </c>
      <c r="W1181" s="33">
        <f t="shared" si="73"/>
        <v>3</v>
      </c>
      <c r="X1181" s="24">
        <v>44715</v>
      </c>
    </row>
    <row r="1182" spans="21:24">
      <c r="U1182" s="32">
        <f t="shared" si="71"/>
        <v>2022</v>
      </c>
      <c r="V1182" s="18">
        <f t="shared" si="72"/>
        <v>6</v>
      </c>
      <c r="W1182" s="33">
        <f t="shared" si="73"/>
        <v>4</v>
      </c>
      <c r="X1182" s="24">
        <v>44716</v>
      </c>
    </row>
    <row r="1183" spans="21:24">
      <c r="U1183" s="32">
        <f t="shared" si="71"/>
        <v>2022</v>
      </c>
      <c r="V1183" s="18">
        <f t="shared" si="72"/>
        <v>6</v>
      </c>
      <c r="W1183" s="33">
        <f t="shared" si="73"/>
        <v>5</v>
      </c>
      <c r="X1183" s="24">
        <v>44717</v>
      </c>
    </row>
    <row r="1184" spans="21:24">
      <c r="U1184" s="32">
        <f t="shared" si="71"/>
        <v>2022</v>
      </c>
      <c r="V1184" s="18">
        <f t="shared" si="72"/>
        <v>6</v>
      </c>
      <c r="W1184" s="33">
        <f t="shared" si="73"/>
        <v>6</v>
      </c>
      <c r="X1184" s="24">
        <v>44718</v>
      </c>
    </row>
    <row r="1185" spans="21:24">
      <c r="U1185" s="32">
        <f t="shared" si="71"/>
        <v>2022</v>
      </c>
      <c r="V1185" s="18">
        <f t="shared" si="72"/>
        <v>6</v>
      </c>
      <c r="W1185" s="33">
        <f t="shared" si="73"/>
        <v>7</v>
      </c>
      <c r="X1185" s="24">
        <v>44719</v>
      </c>
    </row>
    <row r="1186" spans="21:24">
      <c r="U1186" s="32">
        <f t="shared" si="71"/>
        <v>2022</v>
      </c>
      <c r="V1186" s="18">
        <f t="shared" si="72"/>
        <v>6</v>
      </c>
      <c r="W1186" s="33">
        <f t="shared" si="73"/>
        <v>8</v>
      </c>
      <c r="X1186" s="24">
        <v>44720</v>
      </c>
    </row>
    <row r="1187" spans="21:24">
      <c r="U1187" s="32">
        <f t="shared" si="71"/>
        <v>2022</v>
      </c>
      <c r="V1187" s="18">
        <f t="shared" si="72"/>
        <v>6</v>
      </c>
      <c r="W1187" s="33">
        <f t="shared" si="73"/>
        <v>9</v>
      </c>
      <c r="X1187" s="24">
        <v>44721</v>
      </c>
    </row>
    <row r="1188" spans="21:24">
      <c r="U1188" s="32">
        <f t="shared" si="71"/>
        <v>2022</v>
      </c>
      <c r="V1188" s="18">
        <f t="shared" si="72"/>
        <v>6</v>
      </c>
      <c r="W1188" s="33">
        <f t="shared" si="73"/>
        <v>10</v>
      </c>
      <c r="X1188" s="24">
        <v>44722</v>
      </c>
    </row>
    <row r="1189" spans="21:24">
      <c r="U1189" s="32">
        <f t="shared" si="71"/>
        <v>2022</v>
      </c>
      <c r="V1189" s="18">
        <f t="shared" si="72"/>
        <v>6</v>
      </c>
      <c r="W1189" s="33">
        <f t="shared" si="73"/>
        <v>11</v>
      </c>
      <c r="X1189" s="24">
        <v>44723</v>
      </c>
    </row>
    <row r="1190" spans="21:24">
      <c r="U1190" s="32">
        <f t="shared" si="71"/>
        <v>2022</v>
      </c>
      <c r="V1190" s="18">
        <f t="shared" si="72"/>
        <v>6</v>
      </c>
      <c r="W1190" s="33">
        <f t="shared" si="73"/>
        <v>12</v>
      </c>
      <c r="X1190" s="24">
        <v>44724</v>
      </c>
    </row>
    <row r="1191" spans="21:24">
      <c r="U1191" s="32">
        <f t="shared" si="71"/>
        <v>2022</v>
      </c>
      <c r="V1191" s="18">
        <f t="shared" si="72"/>
        <v>6</v>
      </c>
      <c r="W1191" s="33">
        <f t="shared" si="73"/>
        <v>13</v>
      </c>
      <c r="X1191" s="24">
        <v>44725</v>
      </c>
    </row>
    <row r="1192" spans="21:24">
      <c r="U1192" s="32">
        <f t="shared" si="71"/>
        <v>2022</v>
      </c>
      <c r="V1192" s="18">
        <f t="shared" si="72"/>
        <v>6</v>
      </c>
      <c r="W1192" s="33">
        <f t="shared" si="73"/>
        <v>14</v>
      </c>
      <c r="X1192" s="24">
        <v>44726</v>
      </c>
    </row>
    <row r="1193" spans="21:24">
      <c r="U1193" s="32">
        <f t="shared" si="71"/>
        <v>2022</v>
      </c>
      <c r="V1193" s="18">
        <f t="shared" si="72"/>
        <v>6</v>
      </c>
      <c r="W1193" s="33">
        <f t="shared" si="73"/>
        <v>15</v>
      </c>
      <c r="X1193" s="24">
        <v>44727</v>
      </c>
    </row>
    <row r="1194" spans="21:24">
      <c r="U1194" s="32">
        <f t="shared" si="71"/>
        <v>2022</v>
      </c>
      <c r="V1194" s="18">
        <f t="shared" si="72"/>
        <v>6</v>
      </c>
      <c r="W1194" s="33">
        <f t="shared" si="73"/>
        <v>16</v>
      </c>
      <c r="X1194" s="24">
        <v>44728</v>
      </c>
    </row>
    <row r="1195" spans="21:24">
      <c r="U1195" s="32">
        <f t="shared" si="71"/>
        <v>2022</v>
      </c>
      <c r="V1195" s="18">
        <f t="shared" si="72"/>
        <v>6</v>
      </c>
      <c r="W1195" s="33">
        <f t="shared" si="73"/>
        <v>17</v>
      </c>
      <c r="X1195" s="24">
        <v>44729</v>
      </c>
    </row>
    <row r="1196" spans="21:24">
      <c r="U1196" s="32">
        <f t="shared" si="71"/>
        <v>2022</v>
      </c>
      <c r="V1196" s="18">
        <f t="shared" si="72"/>
        <v>6</v>
      </c>
      <c r="W1196" s="33">
        <f t="shared" si="73"/>
        <v>18</v>
      </c>
      <c r="X1196" s="24">
        <v>44730</v>
      </c>
    </row>
    <row r="1197" spans="21:24">
      <c r="U1197" s="32">
        <f t="shared" si="71"/>
        <v>2022</v>
      </c>
      <c r="V1197" s="18">
        <f t="shared" si="72"/>
        <v>6</v>
      </c>
      <c r="W1197" s="33">
        <f t="shared" si="73"/>
        <v>19</v>
      </c>
      <c r="X1197" s="24">
        <v>44731</v>
      </c>
    </row>
    <row r="1198" spans="21:24">
      <c r="U1198" s="32">
        <f t="shared" si="71"/>
        <v>2022</v>
      </c>
      <c r="V1198" s="18">
        <f t="shared" si="72"/>
        <v>6</v>
      </c>
      <c r="W1198" s="33">
        <f t="shared" si="73"/>
        <v>20</v>
      </c>
      <c r="X1198" s="24">
        <v>44732</v>
      </c>
    </row>
    <row r="1199" spans="21:24">
      <c r="U1199" s="32">
        <f t="shared" si="71"/>
        <v>2022</v>
      </c>
      <c r="V1199" s="18">
        <f t="shared" si="72"/>
        <v>6</v>
      </c>
      <c r="W1199" s="33">
        <f t="shared" si="73"/>
        <v>21</v>
      </c>
      <c r="X1199" s="24">
        <v>44733</v>
      </c>
    </row>
    <row r="1200" spans="21:24">
      <c r="U1200" s="32">
        <f t="shared" si="71"/>
        <v>2022</v>
      </c>
      <c r="V1200" s="18">
        <f t="shared" si="72"/>
        <v>6</v>
      </c>
      <c r="W1200" s="33">
        <f t="shared" si="73"/>
        <v>22</v>
      </c>
      <c r="X1200" s="24">
        <v>44734</v>
      </c>
    </row>
    <row r="1201" spans="21:24">
      <c r="U1201" s="32">
        <f t="shared" si="71"/>
        <v>2022</v>
      </c>
      <c r="V1201" s="18">
        <f t="shared" si="72"/>
        <v>6</v>
      </c>
      <c r="W1201" s="33">
        <f t="shared" si="73"/>
        <v>23</v>
      </c>
      <c r="X1201" s="24">
        <v>44735</v>
      </c>
    </row>
    <row r="1202" spans="21:24">
      <c r="U1202" s="32">
        <f t="shared" si="71"/>
        <v>2022</v>
      </c>
      <c r="V1202" s="18">
        <f t="shared" si="72"/>
        <v>6</v>
      </c>
      <c r="W1202" s="33">
        <f t="shared" si="73"/>
        <v>24</v>
      </c>
      <c r="X1202" s="24">
        <v>44736</v>
      </c>
    </row>
    <row r="1203" spans="21:24">
      <c r="U1203" s="32">
        <f t="shared" si="71"/>
        <v>2022</v>
      </c>
      <c r="V1203" s="18">
        <f t="shared" si="72"/>
        <v>6</v>
      </c>
      <c r="W1203" s="33">
        <f t="shared" si="73"/>
        <v>25</v>
      </c>
      <c r="X1203" s="24">
        <v>44737</v>
      </c>
    </row>
    <row r="1204" spans="21:24">
      <c r="U1204" s="32">
        <f t="shared" si="71"/>
        <v>2022</v>
      </c>
      <c r="V1204" s="18">
        <f t="shared" si="72"/>
        <v>6</v>
      </c>
      <c r="W1204" s="33">
        <f t="shared" si="73"/>
        <v>26</v>
      </c>
      <c r="X1204" s="24">
        <v>44738</v>
      </c>
    </row>
    <row r="1205" spans="21:24">
      <c r="U1205" s="32">
        <f t="shared" si="71"/>
        <v>2022</v>
      </c>
      <c r="V1205" s="18">
        <f t="shared" si="72"/>
        <v>6</v>
      </c>
      <c r="W1205" s="33">
        <f t="shared" si="73"/>
        <v>27</v>
      </c>
      <c r="X1205" s="24">
        <v>44739</v>
      </c>
    </row>
    <row r="1206" spans="21:24">
      <c r="U1206" s="32">
        <f t="shared" si="71"/>
        <v>2022</v>
      </c>
      <c r="V1206" s="18">
        <f t="shared" si="72"/>
        <v>6</v>
      </c>
      <c r="W1206" s="33">
        <f t="shared" si="73"/>
        <v>28</v>
      </c>
      <c r="X1206" s="24">
        <v>44740</v>
      </c>
    </row>
    <row r="1207" spans="21:24">
      <c r="U1207" s="32">
        <f t="shared" si="71"/>
        <v>2022</v>
      </c>
      <c r="V1207" s="18">
        <f t="shared" si="72"/>
        <v>6</v>
      </c>
      <c r="W1207" s="33">
        <f t="shared" si="73"/>
        <v>29</v>
      </c>
      <c r="X1207" s="24">
        <v>44741</v>
      </c>
    </row>
    <row r="1208" spans="21:24">
      <c r="U1208" s="32">
        <f t="shared" si="71"/>
        <v>2022</v>
      </c>
      <c r="V1208" s="18">
        <f t="shared" si="72"/>
        <v>6</v>
      </c>
      <c r="W1208" s="33">
        <f t="shared" si="73"/>
        <v>30</v>
      </c>
      <c r="X1208" s="24">
        <v>44742</v>
      </c>
    </row>
    <row r="1209" spans="21:24">
      <c r="U1209" s="32">
        <f t="shared" si="71"/>
        <v>2022</v>
      </c>
      <c r="V1209" s="18">
        <f t="shared" si="72"/>
        <v>7</v>
      </c>
      <c r="W1209" s="33">
        <f t="shared" si="73"/>
        <v>1</v>
      </c>
      <c r="X1209" s="24">
        <v>44743</v>
      </c>
    </row>
    <row r="1210" spans="21:24">
      <c r="U1210" s="32">
        <f t="shared" si="71"/>
        <v>2022</v>
      </c>
      <c r="V1210" s="18">
        <f t="shared" si="72"/>
        <v>7</v>
      </c>
      <c r="W1210" s="33">
        <f t="shared" si="73"/>
        <v>2</v>
      </c>
      <c r="X1210" s="24">
        <v>44744</v>
      </c>
    </row>
    <row r="1211" spans="21:24">
      <c r="U1211" s="32">
        <f t="shared" si="71"/>
        <v>2022</v>
      </c>
      <c r="V1211" s="18">
        <f t="shared" si="72"/>
        <v>7</v>
      </c>
      <c r="W1211" s="33">
        <f t="shared" si="73"/>
        <v>3</v>
      </c>
      <c r="X1211" s="24">
        <v>44745</v>
      </c>
    </row>
    <row r="1212" spans="21:24">
      <c r="U1212" s="32">
        <f t="shared" si="71"/>
        <v>2022</v>
      </c>
      <c r="V1212" s="18">
        <f t="shared" si="72"/>
        <v>7</v>
      </c>
      <c r="W1212" s="33">
        <f t="shared" si="73"/>
        <v>4</v>
      </c>
      <c r="X1212" s="24">
        <v>44746</v>
      </c>
    </row>
    <row r="1213" spans="21:24">
      <c r="U1213" s="32">
        <f t="shared" si="71"/>
        <v>2022</v>
      </c>
      <c r="V1213" s="18">
        <f t="shared" si="72"/>
        <v>7</v>
      </c>
      <c r="W1213" s="33">
        <f t="shared" si="73"/>
        <v>5</v>
      </c>
      <c r="X1213" s="24">
        <v>44747</v>
      </c>
    </row>
    <row r="1214" spans="21:24">
      <c r="U1214" s="32">
        <f t="shared" si="71"/>
        <v>2022</v>
      </c>
      <c r="V1214" s="18">
        <f t="shared" si="72"/>
        <v>7</v>
      </c>
      <c r="W1214" s="33">
        <f t="shared" si="73"/>
        <v>6</v>
      </c>
      <c r="X1214" s="24">
        <v>44748</v>
      </c>
    </row>
    <row r="1215" spans="21:24">
      <c r="U1215" s="32">
        <f t="shared" si="71"/>
        <v>2022</v>
      </c>
      <c r="V1215" s="18">
        <f t="shared" si="72"/>
        <v>7</v>
      </c>
      <c r="W1215" s="33">
        <f t="shared" si="73"/>
        <v>7</v>
      </c>
      <c r="X1215" s="24">
        <v>44749</v>
      </c>
    </row>
    <row r="1216" spans="21:24">
      <c r="U1216" s="32">
        <f t="shared" si="71"/>
        <v>2022</v>
      </c>
      <c r="V1216" s="18">
        <f t="shared" si="72"/>
        <v>7</v>
      </c>
      <c r="W1216" s="33">
        <f t="shared" si="73"/>
        <v>8</v>
      </c>
      <c r="X1216" s="24">
        <v>44750</v>
      </c>
    </row>
    <row r="1217" spans="21:24">
      <c r="U1217" s="32">
        <f t="shared" si="71"/>
        <v>2022</v>
      </c>
      <c r="V1217" s="18">
        <f t="shared" si="72"/>
        <v>7</v>
      </c>
      <c r="W1217" s="33">
        <f t="shared" si="73"/>
        <v>9</v>
      </c>
      <c r="X1217" s="24">
        <v>44751</v>
      </c>
    </row>
    <row r="1218" spans="21:24">
      <c r="U1218" s="32">
        <f t="shared" si="71"/>
        <v>2022</v>
      </c>
      <c r="V1218" s="18">
        <f t="shared" si="72"/>
        <v>7</v>
      </c>
      <c r="W1218" s="33">
        <f t="shared" si="73"/>
        <v>10</v>
      </c>
      <c r="X1218" s="24">
        <v>44752</v>
      </c>
    </row>
    <row r="1219" spans="21:24">
      <c r="U1219" s="32">
        <f t="shared" ref="U1219:U1270" si="74">YEAR(X1219)</f>
        <v>2022</v>
      </c>
      <c r="V1219" s="18">
        <f t="shared" ref="V1219:V1270" si="75">MONTH(X1219)</f>
        <v>7</v>
      </c>
      <c r="W1219" s="33">
        <f t="shared" ref="W1219:W1270" si="76">DAY(X1219)</f>
        <v>11</v>
      </c>
      <c r="X1219" s="24">
        <v>44753</v>
      </c>
    </row>
    <row r="1220" spans="21:24">
      <c r="U1220" s="32">
        <f t="shared" si="74"/>
        <v>2022</v>
      </c>
      <c r="V1220" s="18">
        <f t="shared" si="75"/>
        <v>7</v>
      </c>
      <c r="W1220" s="33">
        <f t="shared" si="76"/>
        <v>12</v>
      </c>
      <c r="X1220" s="24">
        <v>44754</v>
      </c>
    </row>
    <row r="1221" spans="21:24">
      <c r="U1221" s="32">
        <f t="shared" si="74"/>
        <v>2022</v>
      </c>
      <c r="V1221" s="18">
        <f t="shared" si="75"/>
        <v>7</v>
      </c>
      <c r="W1221" s="33">
        <f t="shared" si="76"/>
        <v>13</v>
      </c>
      <c r="X1221" s="24">
        <v>44755</v>
      </c>
    </row>
    <row r="1222" spans="21:24">
      <c r="U1222" s="32">
        <f t="shared" si="74"/>
        <v>2022</v>
      </c>
      <c r="V1222" s="18">
        <f t="shared" si="75"/>
        <v>7</v>
      </c>
      <c r="W1222" s="33">
        <f t="shared" si="76"/>
        <v>14</v>
      </c>
      <c r="X1222" s="24">
        <v>44756</v>
      </c>
    </row>
    <row r="1223" spans="21:24">
      <c r="U1223" s="32">
        <f t="shared" si="74"/>
        <v>2022</v>
      </c>
      <c r="V1223" s="18">
        <f t="shared" si="75"/>
        <v>7</v>
      </c>
      <c r="W1223" s="33">
        <f t="shared" si="76"/>
        <v>15</v>
      </c>
      <c r="X1223" s="24">
        <v>44757</v>
      </c>
    </row>
    <row r="1224" spans="21:24">
      <c r="U1224" s="32">
        <f t="shared" si="74"/>
        <v>2022</v>
      </c>
      <c r="V1224" s="18">
        <f t="shared" si="75"/>
        <v>7</v>
      </c>
      <c r="W1224" s="33">
        <f t="shared" si="76"/>
        <v>16</v>
      </c>
      <c r="X1224" s="24">
        <v>44758</v>
      </c>
    </row>
    <row r="1225" spans="21:24">
      <c r="U1225" s="32">
        <f t="shared" si="74"/>
        <v>2022</v>
      </c>
      <c r="V1225" s="18">
        <f t="shared" si="75"/>
        <v>7</v>
      </c>
      <c r="W1225" s="33">
        <f t="shared" si="76"/>
        <v>17</v>
      </c>
      <c r="X1225" s="24">
        <v>44759</v>
      </c>
    </row>
    <row r="1226" spans="21:24">
      <c r="U1226" s="32">
        <f t="shared" si="74"/>
        <v>2022</v>
      </c>
      <c r="V1226" s="18">
        <f t="shared" si="75"/>
        <v>7</v>
      </c>
      <c r="W1226" s="33">
        <f t="shared" si="76"/>
        <v>18</v>
      </c>
      <c r="X1226" s="24">
        <v>44760</v>
      </c>
    </row>
    <row r="1227" spans="21:24">
      <c r="U1227" s="32">
        <f t="shared" si="74"/>
        <v>2022</v>
      </c>
      <c r="V1227" s="18">
        <f t="shared" si="75"/>
        <v>7</v>
      </c>
      <c r="W1227" s="33">
        <f t="shared" si="76"/>
        <v>19</v>
      </c>
      <c r="X1227" s="24">
        <v>44761</v>
      </c>
    </row>
    <row r="1228" spans="21:24">
      <c r="U1228" s="32">
        <f t="shared" si="74"/>
        <v>2022</v>
      </c>
      <c r="V1228" s="18">
        <f t="shared" si="75"/>
        <v>7</v>
      </c>
      <c r="W1228" s="33">
        <f t="shared" si="76"/>
        <v>20</v>
      </c>
      <c r="X1228" s="24">
        <v>44762</v>
      </c>
    </row>
    <row r="1229" spans="21:24">
      <c r="U1229" s="32">
        <f t="shared" si="74"/>
        <v>2022</v>
      </c>
      <c r="V1229" s="18">
        <f t="shared" si="75"/>
        <v>7</v>
      </c>
      <c r="W1229" s="33">
        <f t="shared" si="76"/>
        <v>21</v>
      </c>
      <c r="X1229" s="24">
        <v>44763</v>
      </c>
    </row>
    <row r="1230" spans="21:24">
      <c r="U1230" s="32">
        <f t="shared" si="74"/>
        <v>2022</v>
      </c>
      <c r="V1230" s="18">
        <f t="shared" si="75"/>
        <v>7</v>
      </c>
      <c r="W1230" s="33">
        <f t="shared" si="76"/>
        <v>22</v>
      </c>
      <c r="X1230" s="24">
        <v>44764</v>
      </c>
    </row>
    <row r="1231" spans="21:24">
      <c r="U1231" s="32">
        <f t="shared" si="74"/>
        <v>2022</v>
      </c>
      <c r="V1231" s="18">
        <f t="shared" si="75"/>
        <v>7</v>
      </c>
      <c r="W1231" s="33">
        <f t="shared" si="76"/>
        <v>23</v>
      </c>
      <c r="X1231" s="24">
        <v>44765</v>
      </c>
    </row>
    <row r="1232" spans="21:24">
      <c r="U1232" s="32">
        <f t="shared" si="74"/>
        <v>2022</v>
      </c>
      <c r="V1232" s="18">
        <f t="shared" si="75"/>
        <v>7</v>
      </c>
      <c r="W1232" s="33">
        <f t="shared" si="76"/>
        <v>24</v>
      </c>
      <c r="X1232" s="24">
        <v>44766</v>
      </c>
    </row>
    <row r="1233" spans="21:24">
      <c r="U1233" s="32">
        <f t="shared" si="74"/>
        <v>2022</v>
      </c>
      <c r="V1233" s="18">
        <f t="shared" si="75"/>
        <v>7</v>
      </c>
      <c r="W1233" s="33">
        <f t="shared" si="76"/>
        <v>25</v>
      </c>
      <c r="X1233" s="24">
        <v>44767</v>
      </c>
    </row>
    <row r="1234" spans="21:24">
      <c r="U1234" s="32">
        <f t="shared" si="74"/>
        <v>2022</v>
      </c>
      <c r="V1234" s="18">
        <f t="shared" si="75"/>
        <v>7</v>
      </c>
      <c r="W1234" s="33">
        <f t="shared" si="76"/>
        <v>26</v>
      </c>
      <c r="X1234" s="24">
        <v>44768</v>
      </c>
    </row>
    <row r="1235" spans="21:24">
      <c r="U1235" s="32">
        <f t="shared" si="74"/>
        <v>2022</v>
      </c>
      <c r="V1235" s="18">
        <f t="shared" si="75"/>
        <v>7</v>
      </c>
      <c r="W1235" s="33">
        <f t="shared" si="76"/>
        <v>27</v>
      </c>
      <c r="X1235" s="24">
        <v>44769</v>
      </c>
    </row>
    <row r="1236" spans="21:24">
      <c r="U1236" s="32">
        <f t="shared" si="74"/>
        <v>2022</v>
      </c>
      <c r="V1236" s="18">
        <f t="shared" si="75"/>
        <v>7</v>
      </c>
      <c r="W1236" s="33">
        <f t="shared" si="76"/>
        <v>28</v>
      </c>
      <c r="X1236" s="24">
        <v>44770</v>
      </c>
    </row>
    <row r="1237" spans="21:24">
      <c r="U1237" s="32">
        <f t="shared" si="74"/>
        <v>2022</v>
      </c>
      <c r="V1237" s="18">
        <f t="shared" si="75"/>
        <v>7</v>
      </c>
      <c r="W1237" s="33">
        <f t="shared" si="76"/>
        <v>29</v>
      </c>
      <c r="X1237" s="24">
        <v>44771</v>
      </c>
    </row>
    <row r="1238" spans="21:24">
      <c r="U1238" s="32">
        <f t="shared" si="74"/>
        <v>2022</v>
      </c>
      <c r="V1238" s="18">
        <f t="shared" si="75"/>
        <v>7</v>
      </c>
      <c r="W1238" s="33">
        <f t="shared" si="76"/>
        <v>30</v>
      </c>
      <c r="X1238" s="24">
        <v>44772</v>
      </c>
    </row>
    <row r="1239" spans="21:24">
      <c r="U1239" s="32">
        <f t="shared" si="74"/>
        <v>2022</v>
      </c>
      <c r="V1239" s="18">
        <f t="shared" si="75"/>
        <v>7</v>
      </c>
      <c r="W1239" s="33">
        <f t="shared" si="76"/>
        <v>31</v>
      </c>
      <c r="X1239" s="24">
        <v>44773</v>
      </c>
    </row>
    <row r="1240" spans="21:24">
      <c r="U1240" s="32">
        <f t="shared" si="74"/>
        <v>2022</v>
      </c>
      <c r="V1240" s="18">
        <f t="shared" si="75"/>
        <v>8</v>
      </c>
      <c r="W1240" s="33">
        <f t="shared" si="76"/>
        <v>1</v>
      </c>
      <c r="X1240" s="24">
        <v>44774</v>
      </c>
    </row>
    <row r="1241" spans="21:24">
      <c r="U1241" s="32">
        <f t="shared" si="74"/>
        <v>2022</v>
      </c>
      <c r="V1241" s="18">
        <f t="shared" si="75"/>
        <v>8</v>
      </c>
      <c r="W1241" s="33">
        <f t="shared" si="76"/>
        <v>2</v>
      </c>
      <c r="X1241" s="24">
        <v>44775</v>
      </c>
    </row>
    <row r="1242" spans="21:24">
      <c r="U1242" s="32">
        <f t="shared" si="74"/>
        <v>2022</v>
      </c>
      <c r="V1242" s="18">
        <f t="shared" si="75"/>
        <v>8</v>
      </c>
      <c r="W1242" s="33">
        <f t="shared" si="76"/>
        <v>3</v>
      </c>
      <c r="X1242" s="24">
        <v>44776</v>
      </c>
    </row>
    <row r="1243" spans="21:24">
      <c r="U1243" s="32">
        <f t="shared" si="74"/>
        <v>2022</v>
      </c>
      <c r="V1243" s="18">
        <f t="shared" si="75"/>
        <v>8</v>
      </c>
      <c r="W1243" s="33">
        <f t="shared" si="76"/>
        <v>4</v>
      </c>
      <c r="X1243" s="24">
        <v>44777</v>
      </c>
    </row>
    <row r="1244" spans="21:24">
      <c r="U1244" s="32">
        <f t="shared" si="74"/>
        <v>2022</v>
      </c>
      <c r="V1244" s="18">
        <f t="shared" si="75"/>
        <v>8</v>
      </c>
      <c r="W1244" s="33">
        <f t="shared" si="76"/>
        <v>5</v>
      </c>
      <c r="X1244" s="24">
        <v>44778</v>
      </c>
    </row>
    <row r="1245" spans="21:24">
      <c r="U1245" s="32">
        <f t="shared" si="74"/>
        <v>2022</v>
      </c>
      <c r="V1245" s="18">
        <f t="shared" si="75"/>
        <v>8</v>
      </c>
      <c r="W1245" s="33">
        <f t="shared" si="76"/>
        <v>6</v>
      </c>
      <c r="X1245" s="24">
        <v>44779</v>
      </c>
    </row>
    <row r="1246" spans="21:24">
      <c r="U1246" s="32">
        <f t="shared" si="74"/>
        <v>2022</v>
      </c>
      <c r="V1246" s="18">
        <f t="shared" si="75"/>
        <v>8</v>
      </c>
      <c r="W1246" s="33">
        <f t="shared" si="76"/>
        <v>7</v>
      </c>
      <c r="X1246" s="24">
        <v>44780</v>
      </c>
    </row>
    <row r="1247" spans="21:24">
      <c r="U1247" s="32">
        <f t="shared" si="74"/>
        <v>2022</v>
      </c>
      <c r="V1247" s="18">
        <f t="shared" si="75"/>
        <v>8</v>
      </c>
      <c r="W1247" s="33">
        <f t="shared" si="76"/>
        <v>8</v>
      </c>
      <c r="X1247" s="24">
        <v>44781</v>
      </c>
    </row>
    <row r="1248" spans="21:24">
      <c r="U1248" s="32">
        <f t="shared" si="74"/>
        <v>2022</v>
      </c>
      <c r="V1248" s="18">
        <f t="shared" si="75"/>
        <v>8</v>
      </c>
      <c r="W1248" s="33">
        <f t="shared" si="76"/>
        <v>9</v>
      </c>
      <c r="X1248" s="24">
        <v>44782</v>
      </c>
    </row>
    <row r="1249" spans="21:24">
      <c r="U1249" s="32">
        <f t="shared" si="74"/>
        <v>2022</v>
      </c>
      <c r="V1249" s="18">
        <f t="shared" si="75"/>
        <v>8</v>
      </c>
      <c r="W1249" s="33">
        <f t="shared" si="76"/>
        <v>10</v>
      </c>
      <c r="X1249" s="24">
        <v>44783</v>
      </c>
    </row>
    <row r="1250" spans="21:24">
      <c r="U1250" s="32">
        <f t="shared" si="74"/>
        <v>2022</v>
      </c>
      <c r="V1250" s="18">
        <f t="shared" si="75"/>
        <v>8</v>
      </c>
      <c r="W1250" s="33">
        <f t="shared" si="76"/>
        <v>11</v>
      </c>
      <c r="X1250" s="24">
        <v>44784</v>
      </c>
    </row>
    <row r="1251" spans="21:24">
      <c r="U1251" s="32">
        <f t="shared" si="74"/>
        <v>2022</v>
      </c>
      <c r="V1251" s="18">
        <f t="shared" si="75"/>
        <v>8</v>
      </c>
      <c r="W1251" s="33">
        <f t="shared" si="76"/>
        <v>12</v>
      </c>
      <c r="X1251" s="24">
        <v>44785</v>
      </c>
    </row>
    <row r="1252" spans="21:24">
      <c r="U1252" s="32">
        <f t="shared" si="74"/>
        <v>2022</v>
      </c>
      <c r="V1252" s="18">
        <f t="shared" si="75"/>
        <v>8</v>
      </c>
      <c r="W1252" s="33">
        <f t="shared" si="76"/>
        <v>13</v>
      </c>
      <c r="X1252" s="24">
        <v>44786</v>
      </c>
    </row>
    <row r="1253" spans="21:24">
      <c r="U1253" s="32">
        <f t="shared" si="74"/>
        <v>2022</v>
      </c>
      <c r="V1253" s="18">
        <f t="shared" si="75"/>
        <v>8</v>
      </c>
      <c r="W1253" s="33">
        <f t="shared" si="76"/>
        <v>14</v>
      </c>
      <c r="X1253" s="24">
        <v>44787</v>
      </c>
    </row>
    <row r="1254" spans="21:24">
      <c r="U1254" s="32">
        <f t="shared" si="74"/>
        <v>2022</v>
      </c>
      <c r="V1254" s="18">
        <f t="shared" si="75"/>
        <v>8</v>
      </c>
      <c r="W1254" s="33">
        <f t="shared" si="76"/>
        <v>15</v>
      </c>
      <c r="X1254" s="24">
        <v>44788</v>
      </c>
    </row>
    <row r="1255" spans="21:24">
      <c r="U1255" s="32">
        <f t="shared" si="74"/>
        <v>2022</v>
      </c>
      <c r="V1255" s="18">
        <f t="shared" si="75"/>
        <v>8</v>
      </c>
      <c r="W1255" s="33">
        <f t="shared" si="76"/>
        <v>16</v>
      </c>
      <c r="X1255" s="24">
        <v>44789</v>
      </c>
    </row>
    <row r="1256" spans="21:24">
      <c r="U1256" s="32">
        <f t="shared" si="74"/>
        <v>2022</v>
      </c>
      <c r="V1256" s="18">
        <f t="shared" si="75"/>
        <v>8</v>
      </c>
      <c r="W1256" s="33">
        <f t="shared" si="76"/>
        <v>17</v>
      </c>
      <c r="X1256" s="24">
        <v>44790</v>
      </c>
    </row>
    <row r="1257" spans="21:24">
      <c r="U1257" s="32">
        <f t="shared" si="74"/>
        <v>2022</v>
      </c>
      <c r="V1257" s="18">
        <f t="shared" si="75"/>
        <v>8</v>
      </c>
      <c r="W1257" s="33">
        <f t="shared" si="76"/>
        <v>18</v>
      </c>
      <c r="X1257" s="24">
        <v>44791</v>
      </c>
    </row>
    <row r="1258" spans="21:24">
      <c r="U1258" s="32">
        <f t="shared" si="74"/>
        <v>2022</v>
      </c>
      <c r="V1258" s="18">
        <f t="shared" si="75"/>
        <v>8</v>
      </c>
      <c r="W1258" s="33">
        <f t="shared" si="76"/>
        <v>19</v>
      </c>
      <c r="X1258" s="24">
        <v>44792</v>
      </c>
    </row>
    <row r="1259" spans="21:24">
      <c r="U1259" s="32">
        <f t="shared" si="74"/>
        <v>2022</v>
      </c>
      <c r="V1259" s="18">
        <f t="shared" si="75"/>
        <v>8</v>
      </c>
      <c r="W1259" s="33">
        <f t="shared" si="76"/>
        <v>20</v>
      </c>
      <c r="X1259" s="24">
        <v>44793</v>
      </c>
    </row>
    <row r="1260" spans="21:24">
      <c r="U1260" s="32">
        <f t="shared" si="74"/>
        <v>2022</v>
      </c>
      <c r="V1260" s="18">
        <f t="shared" si="75"/>
        <v>8</v>
      </c>
      <c r="W1260" s="33">
        <f t="shared" si="76"/>
        <v>21</v>
      </c>
      <c r="X1260" s="24">
        <v>44794</v>
      </c>
    </row>
    <row r="1261" spans="21:24">
      <c r="U1261" s="32">
        <f t="shared" si="74"/>
        <v>2022</v>
      </c>
      <c r="V1261" s="18">
        <f t="shared" si="75"/>
        <v>8</v>
      </c>
      <c r="W1261" s="33">
        <f t="shared" si="76"/>
        <v>22</v>
      </c>
      <c r="X1261" s="24">
        <v>44795</v>
      </c>
    </row>
    <row r="1262" spans="21:24">
      <c r="U1262" s="32">
        <f t="shared" si="74"/>
        <v>2022</v>
      </c>
      <c r="V1262" s="18">
        <f t="shared" si="75"/>
        <v>8</v>
      </c>
      <c r="W1262" s="33">
        <f t="shared" si="76"/>
        <v>23</v>
      </c>
      <c r="X1262" s="24">
        <v>44796</v>
      </c>
    </row>
    <row r="1263" spans="21:24">
      <c r="U1263" s="32">
        <f t="shared" si="74"/>
        <v>2022</v>
      </c>
      <c r="V1263" s="18">
        <f t="shared" si="75"/>
        <v>8</v>
      </c>
      <c r="W1263" s="33">
        <f t="shared" si="76"/>
        <v>24</v>
      </c>
      <c r="X1263" s="24">
        <v>44797</v>
      </c>
    </row>
    <row r="1264" spans="21:24">
      <c r="U1264" s="32">
        <f t="shared" si="74"/>
        <v>2022</v>
      </c>
      <c r="V1264" s="18">
        <f t="shared" si="75"/>
        <v>8</v>
      </c>
      <c r="W1264" s="33">
        <f t="shared" si="76"/>
        <v>25</v>
      </c>
      <c r="X1264" s="24">
        <v>44798</v>
      </c>
    </row>
    <row r="1265" spans="21:24">
      <c r="U1265" s="32">
        <f t="shared" si="74"/>
        <v>2022</v>
      </c>
      <c r="V1265" s="18">
        <f t="shared" si="75"/>
        <v>8</v>
      </c>
      <c r="W1265" s="33">
        <f t="shared" si="76"/>
        <v>26</v>
      </c>
      <c r="X1265" s="24">
        <v>44799</v>
      </c>
    </row>
    <row r="1266" spans="21:24">
      <c r="U1266" s="32">
        <f t="shared" si="74"/>
        <v>2022</v>
      </c>
      <c r="V1266" s="18">
        <f t="shared" si="75"/>
        <v>8</v>
      </c>
      <c r="W1266" s="33">
        <f t="shared" si="76"/>
        <v>27</v>
      </c>
      <c r="X1266" s="24">
        <v>44800</v>
      </c>
    </row>
    <row r="1267" spans="21:24">
      <c r="U1267" s="32">
        <f t="shared" si="74"/>
        <v>2022</v>
      </c>
      <c r="V1267" s="18">
        <f t="shared" si="75"/>
        <v>8</v>
      </c>
      <c r="W1267" s="33">
        <f t="shared" si="76"/>
        <v>28</v>
      </c>
      <c r="X1267" s="24">
        <v>44801</v>
      </c>
    </row>
    <row r="1268" spans="21:24">
      <c r="U1268" s="32">
        <f t="shared" si="74"/>
        <v>2022</v>
      </c>
      <c r="V1268" s="18">
        <f t="shared" si="75"/>
        <v>8</v>
      </c>
      <c r="W1268" s="33">
        <f t="shared" si="76"/>
        <v>29</v>
      </c>
      <c r="X1268" s="24">
        <v>44802</v>
      </c>
    </row>
    <row r="1269" spans="21:24">
      <c r="U1269" s="32">
        <f t="shared" si="74"/>
        <v>2022</v>
      </c>
      <c r="V1269" s="18">
        <f t="shared" si="75"/>
        <v>8</v>
      </c>
      <c r="W1269" s="33">
        <f t="shared" si="76"/>
        <v>30</v>
      </c>
      <c r="X1269" s="24">
        <v>44803</v>
      </c>
    </row>
    <row r="1270" spans="21:24">
      <c r="U1270" s="32">
        <f t="shared" si="74"/>
        <v>2022</v>
      </c>
      <c r="V1270" s="18">
        <f t="shared" si="75"/>
        <v>8</v>
      </c>
      <c r="W1270" s="33">
        <f t="shared" si="76"/>
        <v>31</v>
      </c>
      <c r="X1270" s="24">
        <v>44804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A8B4-BF64-4EF2-AFB5-655E4BD99DE2}">
  <dimension ref="A1:KB367"/>
  <sheetViews>
    <sheetView tabSelected="1" zoomScale="67" workbookViewId="0">
      <selection activeCell="N4" sqref="N4"/>
    </sheetView>
  </sheetViews>
  <sheetFormatPr defaultRowHeight="15"/>
  <cols>
    <col min="1" max="1" width="13.85546875" customWidth="1"/>
    <col min="8" max="8" width="10.42578125" customWidth="1"/>
  </cols>
  <sheetData>
    <row r="1" spans="1:288">
      <c r="A1" s="53">
        <v>2021</v>
      </c>
      <c r="B1" s="53"/>
      <c r="C1" s="53"/>
      <c r="D1" s="53"/>
      <c r="E1" s="53"/>
      <c r="F1" s="53"/>
      <c r="H1" s="53">
        <v>2022</v>
      </c>
      <c r="I1" s="53"/>
      <c r="J1" s="53"/>
      <c r="K1" s="53"/>
      <c r="L1" s="53"/>
      <c r="M1" s="53"/>
      <c r="N1">
        <v>161.98667307638399</v>
      </c>
      <c r="O1">
        <v>964.28518567807203</v>
      </c>
      <c r="P1">
        <v>147.79644841706499</v>
      </c>
      <c r="Q1">
        <v>726.26710566325301</v>
      </c>
      <c r="R1">
        <v>155.81246528497999</v>
      </c>
      <c r="S1">
        <v>429.54488009064499</v>
      </c>
      <c r="T1">
        <v>339.54564958282299</v>
      </c>
      <c r="U1">
        <v>283.47565060488301</v>
      </c>
      <c r="V1">
        <v>154.772392031045</v>
      </c>
      <c r="W1">
        <v>980.78707885695701</v>
      </c>
      <c r="X1">
        <v>661.42126217383895</v>
      </c>
      <c r="Y1">
        <v>772.94790076097104</v>
      </c>
      <c r="Z1">
        <v>353.089368497561</v>
      </c>
      <c r="AA1">
        <v>152.44902993285501</v>
      </c>
      <c r="AB1">
        <v>672.759731333437</v>
      </c>
      <c r="AC1">
        <v>456.21633670654501</v>
      </c>
      <c r="AD1">
        <v>840.13634927472799</v>
      </c>
      <c r="AE1">
        <v>803.28599062568196</v>
      </c>
      <c r="AF1">
        <v>180.23967001689701</v>
      </c>
      <c r="AG1">
        <v>905.773162998104</v>
      </c>
      <c r="AH1">
        <v>123.530306047848</v>
      </c>
      <c r="AI1">
        <v>939.725416892255</v>
      </c>
      <c r="AJ1">
        <v>66.011152522239897</v>
      </c>
      <c r="AK1">
        <v>753.63668074615896</v>
      </c>
      <c r="AL1">
        <v>706.70842113229901</v>
      </c>
      <c r="AM1">
        <v>312.27865232545901</v>
      </c>
      <c r="AN1">
        <v>502.88912238207399</v>
      </c>
      <c r="AO1">
        <v>415.44362019741197</v>
      </c>
      <c r="AP1">
        <v>288.17106060286198</v>
      </c>
      <c r="AQ1">
        <v>409.160918420597</v>
      </c>
      <c r="AR1">
        <v>240.35816919559699</v>
      </c>
      <c r="AS1">
        <v>124.570198448924</v>
      </c>
      <c r="AT1">
        <v>215.73768899880699</v>
      </c>
      <c r="AU1">
        <v>171.85591343102701</v>
      </c>
      <c r="AV1">
        <v>873.62022561245203</v>
      </c>
      <c r="AW1">
        <v>612.64693526495205</v>
      </c>
      <c r="AX1">
        <v>426.05900712180301</v>
      </c>
      <c r="AY1">
        <v>911.97071454870604</v>
      </c>
      <c r="AZ1">
        <v>199.43000526744399</v>
      </c>
      <c r="BA1">
        <v>760.91677813200499</v>
      </c>
      <c r="BB1">
        <v>576.22587156007296</v>
      </c>
      <c r="BC1">
        <v>551.74427031180005</v>
      </c>
      <c r="BD1">
        <v>745.86527866430299</v>
      </c>
      <c r="BE1">
        <v>802.90073774545294</v>
      </c>
      <c r="BF1">
        <v>853.39766036697199</v>
      </c>
      <c r="BG1">
        <v>601.25332144390404</v>
      </c>
      <c r="BH1">
        <v>779.11415070733096</v>
      </c>
      <c r="BI1">
        <v>517.09795639737899</v>
      </c>
      <c r="BJ1">
        <v>317.33977531172798</v>
      </c>
      <c r="BK1">
        <v>442.52957789006598</v>
      </c>
      <c r="BL1">
        <v>142.681024029833</v>
      </c>
      <c r="BM1">
        <v>536.96164841106201</v>
      </c>
      <c r="BN1">
        <v>777.18070474459296</v>
      </c>
      <c r="BO1">
        <v>703.88404853853399</v>
      </c>
      <c r="BP1">
        <v>395.24109176143998</v>
      </c>
      <c r="BQ1">
        <v>107.05691562411501</v>
      </c>
      <c r="BR1">
        <v>322.35936090824401</v>
      </c>
      <c r="BS1">
        <v>451.12527442408202</v>
      </c>
      <c r="BT1">
        <v>568.15641179961995</v>
      </c>
      <c r="BU1">
        <v>479.62805725368497</v>
      </c>
      <c r="BV1">
        <v>749.33020212679901</v>
      </c>
      <c r="BW1">
        <v>424.860713667026</v>
      </c>
      <c r="BX1">
        <v>774.74024346582303</v>
      </c>
      <c r="BY1">
        <v>832.03829787092297</v>
      </c>
      <c r="BZ1">
        <v>868.55784484880201</v>
      </c>
      <c r="CA1">
        <v>227.10618430256</v>
      </c>
      <c r="CB1">
        <v>479.13094376291599</v>
      </c>
      <c r="CC1">
        <v>267.18657127628802</v>
      </c>
      <c r="CD1">
        <v>743.07864577282498</v>
      </c>
      <c r="CE1">
        <v>144.75605973409699</v>
      </c>
      <c r="CF1">
        <v>825.31870400991102</v>
      </c>
      <c r="CG1">
        <v>593.84382808640396</v>
      </c>
      <c r="CH1">
        <v>270.94743063276701</v>
      </c>
      <c r="CI1">
        <v>471.38590652763298</v>
      </c>
      <c r="CJ1">
        <v>307.66584109967903</v>
      </c>
      <c r="CK1">
        <v>60.946843833561502</v>
      </c>
      <c r="CL1">
        <v>709.32298762920402</v>
      </c>
      <c r="CM1">
        <v>855.09509106247106</v>
      </c>
      <c r="CN1">
        <v>866.79783395843504</v>
      </c>
      <c r="CO1">
        <v>871.41955531183396</v>
      </c>
      <c r="CP1">
        <v>848.44619884663302</v>
      </c>
      <c r="CQ1">
        <v>841.705703551547</v>
      </c>
      <c r="CR1">
        <v>820.11246827779496</v>
      </c>
      <c r="CS1">
        <v>836.39300927213196</v>
      </c>
      <c r="CT1">
        <v>843.39428368981999</v>
      </c>
      <c r="CU1">
        <v>828.381798774294</v>
      </c>
      <c r="CV1">
        <v>101.161892723101</v>
      </c>
      <c r="CW1">
        <v>834.17648651779996</v>
      </c>
      <c r="CX1">
        <v>874.052298760236</v>
      </c>
      <c r="CY1">
        <v>786.94435226490702</v>
      </c>
      <c r="CZ1">
        <v>849.26641092671798</v>
      </c>
      <c r="DA1">
        <v>742.27055241802395</v>
      </c>
      <c r="DB1">
        <v>597.64115770474098</v>
      </c>
      <c r="DC1">
        <v>671.74561794167698</v>
      </c>
      <c r="DD1">
        <v>811.59796438624096</v>
      </c>
      <c r="DE1">
        <v>259.97772881333498</v>
      </c>
      <c r="DF1">
        <v>466.39966865457598</v>
      </c>
      <c r="DG1">
        <v>507.03083925871499</v>
      </c>
      <c r="DH1">
        <v>643.68481924255104</v>
      </c>
      <c r="DI1">
        <v>423.14683719324302</v>
      </c>
      <c r="DJ1">
        <v>672.60160609616503</v>
      </c>
      <c r="DK1">
        <v>727.24986896087796</v>
      </c>
      <c r="DL1">
        <v>556.44797137536102</v>
      </c>
      <c r="DM1">
        <v>839.42591707081999</v>
      </c>
      <c r="DN1">
        <v>848.93396027557299</v>
      </c>
      <c r="DO1">
        <v>866.11065575183602</v>
      </c>
      <c r="DP1">
        <v>222.23095345540401</v>
      </c>
      <c r="DQ1">
        <v>733.32884883541101</v>
      </c>
      <c r="DR1">
        <v>649.989899292269</v>
      </c>
      <c r="DS1">
        <v>847.03321287146798</v>
      </c>
      <c r="DT1">
        <v>615.79454079651305</v>
      </c>
      <c r="DU1">
        <v>712.42523328861603</v>
      </c>
      <c r="DV1">
        <v>764.18237386426699</v>
      </c>
      <c r="DW1">
        <v>811.02845594268001</v>
      </c>
      <c r="DX1">
        <v>620.24391176456299</v>
      </c>
      <c r="DY1">
        <v>680.72315590676396</v>
      </c>
      <c r="DZ1">
        <v>886.985270034373</v>
      </c>
      <c r="EA1">
        <v>608.76444755524903</v>
      </c>
      <c r="EB1">
        <v>717.28592890416701</v>
      </c>
      <c r="EC1">
        <v>833.05805640123299</v>
      </c>
      <c r="ED1">
        <v>786.39490967364895</v>
      </c>
      <c r="EE1">
        <v>632.80723514037697</v>
      </c>
      <c r="EF1">
        <v>804.56676819400695</v>
      </c>
      <c r="EG1">
        <v>651.72521303784401</v>
      </c>
      <c r="EH1">
        <v>843.06722975590799</v>
      </c>
      <c r="EI1">
        <v>287.49254338692202</v>
      </c>
      <c r="EJ1">
        <v>901.75277121771296</v>
      </c>
      <c r="EK1">
        <v>888.73523664805305</v>
      </c>
      <c r="EL1">
        <v>690.12640155825295</v>
      </c>
      <c r="EM1">
        <v>241.82948632851799</v>
      </c>
      <c r="EN1">
        <v>274.41204924600697</v>
      </c>
      <c r="EO1">
        <v>904.92859037778703</v>
      </c>
      <c r="EP1">
        <v>861.66273632403102</v>
      </c>
      <c r="EQ1">
        <v>847.838655099535</v>
      </c>
      <c r="ER1">
        <v>223.62892807806199</v>
      </c>
      <c r="ES1">
        <v>337.54612814472802</v>
      </c>
      <c r="ET1">
        <v>142.15838743165301</v>
      </c>
      <c r="EU1">
        <v>672.86935968586999</v>
      </c>
      <c r="EV1">
        <v>810.26189941872099</v>
      </c>
      <c r="EW1">
        <v>884.35188172724304</v>
      </c>
      <c r="EX1">
        <v>751.074007010081</v>
      </c>
      <c r="EY1">
        <v>388.82706318349602</v>
      </c>
      <c r="EZ1">
        <v>329.65930616852501</v>
      </c>
      <c r="FA1">
        <v>510.81008158791701</v>
      </c>
      <c r="FB1">
        <v>907.07319229540803</v>
      </c>
      <c r="FC1">
        <v>748.73087398743303</v>
      </c>
      <c r="FD1">
        <v>871.58242103407099</v>
      </c>
      <c r="FE1">
        <v>514.24726277737204</v>
      </c>
      <c r="FF1">
        <v>831.54585153803896</v>
      </c>
      <c r="FG1">
        <v>494.68902516397299</v>
      </c>
      <c r="FH1">
        <v>335.42321517390599</v>
      </c>
      <c r="FI1">
        <v>447.95622733053199</v>
      </c>
      <c r="FJ1">
        <v>929.92152980697801</v>
      </c>
      <c r="FK1">
        <v>904.02681459115797</v>
      </c>
      <c r="FL1">
        <v>813.86675736191603</v>
      </c>
      <c r="FM1">
        <v>558.346979847488</v>
      </c>
      <c r="FN1">
        <v>120.232806949279</v>
      </c>
      <c r="FO1">
        <v>143.67845238934899</v>
      </c>
      <c r="FP1">
        <v>332.674540109156</v>
      </c>
      <c r="FQ1">
        <v>840.90714624663201</v>
      </c>
      <c r="FR1">
        <v>879.78667607790999</v>
      </c>
      <c r="FS1">
        <v>771.80555688675804</v>
      </c>
      <c r="FT1">
        <v>891.96282215023996</v>
      </c>
      <c r="FU1">
        <v>484.030426342314</v>
      </c>
      <c r="FV1">
        <v>36.427202172916203</v>
      </c>
      <c r="FW1">
        <v>97.904398876503706</v>
      </c>
      <c r="FX1">
        <v>864.49750238437696</v>
      </c>
      <c r="FY1">
        <v>757.575342845215</v>
      </c>
      <c r="FZ1">
        <v>630.43131415486596</v>
      </c>
      <c r="GA1">
        <v>811.09412044946396</v>
      </c>
      <c r="GB1">
        <v>392.00769464926799</v>
      </c>
      <c r="GC1">
        <v>473.75636157006898</v>
      </c>
      <c r="GD1">
        <v>910.45302688047195</v>
      </c>
      <c r="GE1">
        <v>511.95165870931902</v>
      </c>
      <c r="GF1">
        <v>457.10549409623002</v>
      </c>
      <c r="GG1">
        <v>873.62973203026604</v>
      </c>
      <c r="GH1">
        <v>378.57965654783101</v>
      </c>
      <c r="GI1">
        <v>124.76952140802599</v>
      </c>
      <c r="GJ1">
        <v>343.04437701146099</v>
      </c>
      <c r="GK1">
        <v>556.09159630498004</v>
      </c>
      <c r="GL1">
        <v>761.955788610029</v>
      </c>
      <c r="GM1">
        <v>977.19727788971204</v>
      </c>
      <c r="GN1">
        <v>900.14154583735797</v>
      </c>
      <c r="GO1">
        <v>909.81106798165604</v>
      </c>
      <c r="GP1">
        <v>910.64003868150598</v>
      </c>
      <c r="GQ1">
        <v>652.69413403275405</v>
      </c>
      <c r="GR1">
        <v>897.79453849073502</v>
      </c>
      <c r="GS1">
        <v>817.70198086464097</v>
      </c>
      <c r="GT1">
        <v>612.22494320198803</v>
      </c>
      <c r="GU1">
        <v>312.34788364676302</v>
      </c>
      <c r="GV1">
        <v>761.95491416228299</v>
      </c>
      <c r="GW1">
        <v>926.64663087509496</v>
      </c>
      <c r="GX1">
        <v>503.722491770852</v>
      </c>
      <c r="GY1">
        <v>861.68432639119806</v>
      </c>
      <c r="GZ1">
        <v>463.51167734293</v>
      </c>
      <c r="HA1">
        <v>369.79549752550298</v>
      </c>
      <c r="HB1">
        <v>264.21309242328698</v>
      </c>
      <c r="HC1">
        <v>225.37342422877799</v>
      </c>
      <c r="HD1">
        <v>879.52528485846994</v>
      </c>
      <c r="HE1">
        <v>98.310413944417803</v>
      </c>
      <c r="HF1">
        <v>209.32981930233601</v>
      </c>
      <c r="HG1">
        <v>881.54961341809803</v>
      </c>
      <c r="HH1">
        <v>768.35633721035401</v>
      </c>
      <c r="HI1">
        <v>697.43694008074306</v>
      </c>
      <c r="HJ1">
        <v>792.44579214648502</v>
      </c>
      <c r="HK1">
        <v>808.50101328587698</v>
      </c>
      <c r="HL1">
        <v>649.63949363039296</v>
      </c>
      <c r="HM1">
        <v>250.934621458067</v>
      </c>
      <c r="HN1">
        <v>77.416215236583</v>
      </c>
      <c r="HO1">
        <v>865.97016847258499</v>
      </c>
      <c r="HP1">
        <v>573.80861166544798</v>
      </c>
      <c r="HQ1">
        <v>801.39865650370496</v>
      </c>
      <c r="HR1">
        <v>848.87590476677497</v>
      </c>
      <c r="HS1">
        <v>360.48118966703402</v>
      </c>
      <c r="HT1">
        <v>721.43220264719901</v>
      </c>
      <c r="HU1">
        <v>818.64355338084397</v>
      </c>
      <c r="HV1">
        <v>799.14441422705295</v>
      </c>
      <c r="HW1">
        <v>541.60148150154305</v>
      </c>
      <c r="HX1">
        <v>41.777846340276</v>
      </c>
      <c r="HY1">
        <v>55.999112999447398</v>
      </c>
      <c r="HZ1">
        <v>396.67944329541399</v>
      </c>
      <c r="IA1">
        <v>772.53708834813801</v>
      </c>
      <c r="IB1">
        <v>644.78041431759596</v>
      </c>
      <c r="IC1">
        <v>284.92127962747497</v>
      </c>
      <c r="ID1">
        <v>279.30079580871802</v>
      </c>
      <c r="IE1">
        <v>309.65366097263598</v>
      </c>
      <c r="IF1">
        <v>117.901232694755</v>
      </c>
      <c r="IG1">
        <v>118.01197619364</v>
      </c>
      <c r="IH1">
        <v>311.04515528309003</v>
      </c>
      <c r="II1">
        <v>69.766196452095897</v>
      </c>
      <c r="IJ1">
        <v>69.744629268212094</v>
      </c>
      <c r="IK1">
        <v>102.01481004375</v>
      </c>
      <c r="IL1">
        <v>233.46252208733799</v>
      </c>
      <c r="IM1">
        <v>269.38638276210298</v>
      </c>
      <c r="IN1">
        <v>589.15804049823805</v>
      </c>
      <c r="IO1">
        <v>589.26967117965398</v>
      </c>
      <c r="IP1">
        <v>599.50495207488405</v>
      </c>
      <c r="IQ1">
        <v>716.05940169185305</v>
      </c>
      <c r="IR1">
        <v>134.80849672595201</v>
      </c>
      <c r="IS1">
        <v>791.79461817816798</v>
      </c>
      <c r="IT1">
        <v>703.185810459197</v>
      </c>
      <c r="IU1">
        <v>134.45438918891699</v>
      </c>
      <c r="IV1">
        <v>364.73743751551501</v>
      </c>
      <c r="IW1">
        <v>17.153600295472099</v>
      </c>
      <c r="IX1">
        <v>410.23347728453399</v>
      </c>
      <c r="IY1">
        <v>660.26059476637897</v>
      </c>
      <c r="IZ1">
        <v>216.48811221874499</v>
      </c>
      <c r="JA1">
        <v>776.40347752164905</v>
      </c>
      <c r="JB1">
        <v>751.23180377458004</v>
      </c>
      <c r="JC1">
        <v>77.764037125886304</v>
      </c>
      <c r="JD1">
        <v>50.551257035716098</v>
      </c>
      <c r="JE1">
        <v>49.437239144205499</v>
      </c>
      <c r="JF1">
        <v>188.38482937789999</v>
      </c>
      <c r="JG1">
        <v>11.1517243005304</v>
      </c>
      <c r="JH1">
        <v>36.425183002091103</v>
      </c>
      <c r="JI1">
        <v>57.215014304081897</v>
      </c>
      <c r="JJ1">
        <v>72.568632836561804</v>
      </c>
      <c r="JK1">
        <v>39.910879490579397</v>
      </c>
      <c r="JL1">
        <v>19.7914377673325</v>
      </c>
      <c r="JM1">
        <v>47.544266937872997</v>
      </c>
      <c r="JN1">
        <v>92.536050888409306</v>
      </c>
      <c r="JO1">
        <v>88.294923087327305</v>
      </c>
      <c r="JP1">
        <v>375.42664348314401</v>
      </c>
      <c r="JQ1">
        <v>325.03012080182998</v>
      </c>
      <c r="JR1">
        <v>506.95018618802499</v>
      </c>
      <c r="JS1">
        <v>129.511919537046</v>
      </c>
      <c r="JT1">
        <v>68.552776992794094</v>
      </c>
      <c r="JU1">
        <v>49425.073664278199</v>
      </c>
      <c r="JV1">
        <v>747.83773676386897</v>
      </c>
      <c r="JW1">
        <v>412.95227644648497</v>
      </c>
      <c r="JX1">
        <v>509.593953452351</v>
      </c>
      <c r="JY1">
        <v>418.47308239402901</v>
      </c>
      <c r="JZ1">
        <v>306.95425115294802</v>
      </c>
      <c r="KA1">
        <v>116.588547593494</v>
      </c>
      <c r="KB1">
        <v>304.40659871262397</v>
      </c>
    </row>
    <row r="2" spans="1:288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H2" t="s">
        <v>35</v>
      </c>
      <c r="I2" t="s">
        <v>36</v>
      </c>
      <c r="J2" t="s">
        <v>37</v>
      </c>
      <c r="K2" t="s">
        <v>41</v>
      </c>
      <c r="L2" t="s">
        <v>39</v>
      </c>
      <c r="M2" t="s">
        <v>40</v>
      </c>
    </row>
    <row r="3" spans="1:288">
      <c r="A3" s="24">
        <v>44197</v>
      </c>
      <c r="B3">
        <v>44.9023500882519</v>
      </c>
      <c r="C3">
        <v>47.170315905304001</v>
      </c>
      <c r="D3" s="46">
        <v>6006</v>
      </c>
      <c r="E3">
        <f>D3/1000</f>
        <v>6.0060000000000002</v>
      </c>
      <c r="F3">
        <f>E3/C3</f>
        <v>0.12732583797100802</v>
      </c>
      <c r="H3" s="24">
        <v>44562</v>
      </c>
      <c r="J3">
        <v>48.983307899074198</v>
      </c>
      <c r="K3" s="45">
        <v>1356</v>
      </c>
      <c r="L3">
        <f>K3/1000</f>
        <v>1.3560000000000001</v>
      </c>
      <c r="M3">
        <f>L3/J3</f>
        <v>2.7682899709303401E-2</v>
      </c>
    </row>
    <row r="4" spans="1:288">
      <c r="A4" s="24">
        <v>44198</v>
      </c>
      <c r="B4">
        <v>105.08675581130299</v>
      </c>
      <c r="C4">
        <v>110.34946797622899</v>
      </c>
      <c r="D4" s="45">
        <v>10819</v>
      </c>
      <c r="E4">
        <f t="shared" ref="E4:E67" si="0">D4/1000</f>
        <v>10.819000000000001</v>
      </c>
      <c r="F4">
        <f t="shared" ref="F4:F66" si="1">E4/C4</f>
        <v>9.8043064442599609E-2</v>
      </c>
      <c r="H4" s="24">
        <v>44563</v>
      </c>
      <c r="J4">
        <v>48.994293427944697</v>
      </c>
      <c r="K4" s="46">
        <v>35778</v>
      </c>
      <c r="L4">
        <f t="shared" ref="L4:L67" si="2">K4/1000</f>
        <v>35.777999999999999</v>
      </c>
    </row>
    <row r="5" spans="1:288">
      <c r="A5" s="24">
        <v>44199</v>
      </c>
      <c r="B5">
        <v>114.64638641755</v>
      </c>
      <c r="C5">
        <v>120.39438046854799</v>
      </c>
      <c r="D5" s="46">
        <v>12560</v>
      </c>
      <c r="E5">
        <f t="shared" si="0"/>
        <v>12.56</v>
      </c>
      <c r="F5">
        <f t="shared" si="1"/>
        <v>0.10432380607067615</v>
      </c>
      <c r="H5" s="24">
        <v>44564</v>
      </c>
      <c r="J5">
        <v>642.45396337976797</v>
      </c>
      <c r="K5" s="45">
        <v>57847</v>
      </c>
      <c r="L5">
        <f t="shared" si="2"/>
        <v>57.847000000000001</v>
      </c>
      <c r="M5">
        <f>L5/J5</f>
        <v>9.0040692870323888E-2</v>
      </c>
    </row>
    <row r="6" spans="1:288">
      <c r="A6" s="24">
        <v>44200</v>
      </c>
      <c r="B6">
        <v>81.529558490341003</v>
      </c>
      <c r="C6">
        <v>85.602902378298694</v>
      </c>
      <c r="D6" s="45">
        <v>9906</v>
      </c>
      <c r="E6">
        <f t="shared" si="0"/>
        <v>9.9060000000000006</v>
      </c>
      <c r="F6">
        <f>E6/C6</f>
        <v>0.11572037541698217</v>
      </c>
      <c r="H6" s="24">
        <v>44565</v>
      </c>
      <c r="J6">
        <v>240.422759950239</v>
      </c>
      <c r="K6" s="46">
        <v>30174</v>
      </c>
      <c r="L6">
        <f t="shared" si="2"/>
        <v>30.173999999999999</v>
      </c>
      <c r="M6">
        <f t="shared" ref="M6:M66" si="3">L6/J6</f>
        <v>0.1255039248623766</v>
      </c>
    </row>
    <row r="7" spans="1:288">
      <c r="A7" s="24">
        <v>44201</v>
      </c>
      <c r="B7">
        <v>720.10911800550002</v>
      </c>
      <c r="C7">
        <v>732.89636082451</v>
      </c>
      <c r="D7" s="46">
        <v>91839</v>
      </c>
      <c r="E7">
        <f t="shared" si="0"/>
        <v>91.838999999999999</v>
      </c>
      <c r="F7">
        <f t="shared" si="1"/>
        <v>0.125309668473017</v>
      </c>
      <c r="H7" s="24">
        <v>44566</v>
      </c>
      <c r="J7">
        <v>182.65819173476399</v>
      </c>
      <c r="K7" s="45">
        <v>20884</v>
      </c>
      <c r="L7">
        <f t="shared" si="2"/>
        <v>20.884</v>
      </c>
      <c r="M7">
        <f t="shared" si="3"/>
        <v>0.11433377173866603</v>
      </c>
    </row>
    <row r="8" spans="1:288">
      <c r="A8" s="24">
        <v>44202</v>
      </c>
      <c r="B8">
        <v>97.194595201639601</v>
      </c>
      <c r="C8">
        <v>102.04889352209</v>
      </c>
      <c r="D8" s="45">
        <v>16093</v>
      </c>
      <c r="E8">
        <f t="shared" si="0"/>
        <v>16.093</v>
      </c>
      <c r="F8">
        <f t="shared" si="1"/>
        <v>0.15769891710306913</v>
      </c>
      <c r="H8" s="24">
        <v>44567</v>
      </c>
      <c r="J8">
        <v>410.57893315480698</v>
      </c>
      <c r="K8" s="46">
        <v>39967</v>
      </c>
      <c r="L8">
        <f t="shared" si="2"/>
        <v>39.966999999999999</v>
      </c>
      <c r="M8">
        <f t="shared" si="3"/>
        <v>9.7343036314361059E-2</v>
      </c>
    </row>
    <row r="9" spans="1:288">
      <c r="A9" s="24">
        <v>44203</v>
      </c>
      <c r="B9">
        <v>81.677260238993995</v>
      </c>
      <c r="C9">
        <v>85.750835959598604</v>
      </c>
      <c r="D9" s="46">
        <v>14864</v>
      </c>
      <c r="E9">
        <f t="shared" si="0"/>
        <v>14.864000000000001</v>
      </c>
      <c r="F9">
        <f t="shared" si="1"/>
        <v>0.17333941802040456</v>
      </c>
      <c r="H9" s="24">
        <v>44568</v>
      </c>
      <c r="J9">
        <v>698.69647345016995</v>
      </c>
      <c r="K9" s="45">
        <v>62730</v>
      </c>
      <c r="L9">
        <f t="shared" si="2"/>
        <v>62.73</v>
      </c>
      <c r="M9">
        <f t="shared" si="3"/>
        <v>8.9781475052018875E-2</v>
      </c>
    </row>
    <row r="10" spans="1:288">
      <c r="A10" s="24">
        <v>44204</v>
      </c>
      <c r="B10">
        <v>60.931763718449197</v>
      </c>
      <c r="C10">
        <v>64.015264158371906</v>
      </c>
      <c r="D10" s="45">
        <v>10826</v>
      </c>
      <c r="E10">
        <f t="shared" si="0"/>
        <v>10.826000000000001</v>
      </c>
      <c r="F10">
        <f t="shared" si="1"/>
        <v>0.16911591543568094</v>
      </c>
      <c r="H10" s="24">
        <v>44569</v>
      </c>
      <c r="J10">
        <v>177.684030189026</v>
      </c>
      <c r="K10" s="46">
        <v>21268</v>
      </c>
      <c r="L10">
        <f t="shared" si="2"/>
        <v>21.268000000000001</v>
      </c>
      <c r="M10">
        <f t="shared" si="3"/>
        <v>0.11969561911317757</v>
      </c>
    </row>
    <row r="11" spans="1:288">
      <c r="A11" s="24">
        <v>44205</v>
      </c>
      <c r="B11">
        <v>221.306167475877</v>
      </c>
      <c r="C11">
        <v>230.23522665365601</v>
      </c>
      <c r="D11" s="46">
        <v>63708</v>
      </c>
      <c r="E11">
        <f t="shared" si="0"/>
        <v>63.707999999999998</v>
      </c>
      <c r="F11">
        <f t="shared" si="1"/>
        <v>0.27670830795947771</v>
      </c>
      <c r="H11" s="24">
        <v>44570</v>
      </c>
      <c r="J11">
        <v>798.07711843325603</v>
      </c>
      <c r="K11" s="45">
        <v>69802</v>
      </c>
      <c r="L11">
        <f t="shared" si="2"/>
        <v>69.802000000000007</v>
      </c>
      <c r="M11">
        <f t="shared" si="3"/>
        <v>8.7462725578490094E-2</v>
      </c>
    </row>
    <row r="12" spans="1:288">
      <c r="A12" s="24">
        <v>44206</v>
      </c>
      <c r="B12">
        <v>41.789776352070497</v>
      </c>
      <c r="C12">
        <v>43.9411052103396</v>
      </c>
      <c r="D12" s="45">
        <v>8185</v>
      </c>
      <c r="E12">
        <f t="shared" si="0"/>
        <v>8.1850000000000005</v>
      </c>
      <c r="F12">
        <f>E12/C12</f>
        <v>0.18627205576235761</v>
      </c>
      <c r="H12" s="24">
        <v>44571</v>
      </c>
      <c r="J12">
        <v>811.69396849236603</v>
      </c>
      <c r="K12" s="46">
        <v>70827</v>
      </c>
      <c r="L12">
        <f t="shared" si="2"/>
        <v>70.826999999999998</v>
      </c>
      <c r="M12">
        <f t="shared" si="3"/>
        <v>8.7258255881281846E-2</v>
      </c>
    </row>
    <row r="13" spans="1:288">
      <c r="A13" s="24">
        <v>44207</v>
      </c>
      <c r="B13">
        <v>175.681522068493</v>
      </c>
      <c r="C13">
        <v>183.53366643445901</v>
      </c>
      <c r="D13" s="46">
        <v>33612</v>
      </c>
      <c r="E13">
        <f t="shared" si="0"/>
        <v>33.612000000000002</v>
      </c>
      <c r="F13">
        <f t="shared" si="1"/>
        <v>0.18313806209501651</v>
      </c>
      <c r="H13" s="24">
        <v>44572</v>
      </c>
      <c r="J13">
        <v>666.84765500762501</v>
      </c>
      <c r="K13" s="45">
        <v>66100</v>
      </c>
      <c r="L13">
        <f t="shared" si="2"/>
        <v>66.099999999999994</v>
      </c>
      <c r="M13">
        <f t="shared" si="3"/>
        <v>9.9123089814635662E-2</v>
      </c>
    </row>
    <row r="14" spans="1:288">
      <c r="A14" s="24">
        <v>44208</v>
      </c>
      <c r="B14">
        <v>583.35708902920896</v>
      </c>
      <c r="C14">
        <v>596.04209990893503</v>
      </c>
      <c r="D14" s="45">
        <v>110572</v>
      </c>
      <c r="E14">
        <f t="shared" si="0"/>
        <v>110.572</v>
      </c>
      <c r="F14">
        <f t="shared" si="1"/>
        <v>0.18551038595577982</v>
      </c>
      <c r="H14" s="24">
        <v>44573</v>
      </c>
      <c r="J14">
        <v>374.86068106421601</v>
      </c>
      <c r="K14" s="46">
        <v>44266</v>
      </c>
      <c r="L14">
        <f t="shared" si="2"/>
        <v>44.265999999999998</v>
      </c>
      <c r="M14">
        <f t="shared" si="3"/>
        <v>0.11808653784208686</v>
      </c>
    </row>
    <row r="15" spans="1:288">
      <c r="A15" s="24">
        <v>44209</v>
      </c>
      <c r="B15">
        <v>150.891007559239</v>
      </c>
      <c r="C15">
        <v>157.98652995982599</v>
      </c>
      <c r="D15" s="46">
        <v>35317</v>
      </c>
      <c r="E15">
        <f t="shared" si="0"/>
        <v>35.317</v>
      </c>
      <c r="F15">
        <f t="shared" si="1"/>
        <v>0.22354437437787053</v>
      </c>
      <c r="H15" s="24">
        <v>44574</v>
      </c>
      <c r="J15">
        <v>373.00710800682401</v>
      </c>
      <c r="K15" s="45">
        <v>70648</v>
      </c>
      <c r="L15">
        <f t="shared" si="2"/>
        <v>70.647999999999996</v>
      </c>
      <c r="M15">
        <f t="shared" si="3"/>
        <v>0.18940121644734856</v>
      </c>
    </row>
    <row r="16" spans="1:288">
      <c r="A16" s="24">
        <v>44210</v>
      </c>
      <c r="B16">
        <v>103.263176702728</v>
      </c>
      <c r="C16">
        <v>108.28909525474999</v>
      </c>
      <c r="D16" s="45">
        <v>22518</v>
      </c>
      <c r="E16">
        <f t="shared" si="0"/>
        <v>22.518000000000001</v>
      </c>
      <c r="F16">
        <f t="shared" si="1"/>
        <v>0.20794337552665323</v>
      </c>
      <c r="H16" s="24">
        <v>44575</v>
      </c>
      <c r="J16">
        <v>94.121862781586003</v>
      </c>
      <c r="K16" s="46">
        <v>12614</v>
      </c>
      <c r="L16">
        <f t="shared" si="2"/>
        <v>12.614000000000001</v>
      </c>
      <c r="M16">
        <f t="shared" si="3"/>
        <v>0.13401774706978922</v>
      </c>
    </row>
    <row r="17" spans="1:13">
      <c r="A17" s="24">
        <v>44211</v>
      </c>
      <c r="B17">
        <v>112.237759483755</v>
      </c>
      <c r="C17">
        <v>117.79803237561499</v>
      </c>
      <c r="D17" s="46">
        <v>16379</v>
      </c>
      <c r="E17">
        <f t="shared" si="0"/>
        <v>16.379000000000001</v>
      </c>
      <c r="F17">
        <f t="shared" si="1"/>
        <v>0.13904306947821793</v>
      </c>
      <c r="H17" s="24">
        <v>44576</v>
      </c>
      <c r="J17">
        <v>523.76083452698595</v>
      </c>
      <c r="K17" s="45">
        <v>99488</v>
      </c>
      <c r="L17">
        <f t="shared" si="2"/>
        <v>99.488</v>
      </c>
      <c r="M17">
        <f t="shared" si="3"/>
        <v>0.18994929258093282</v>
      </c>
    </row>
    <row r="18" spans="1:13">
      <c r="A18" s="24">
        <v>44212</v>
      </c>
      <c r="B18">
        <v>69.622187750366805</v>
      </c>
      <c r="C18">
        <v>73.118225396180506</v>
      </c>
      <c r="D18" s="45">
        <v>11501</v>
      </c>
      <c r="E18">
        <f t="shared" si="0"/>
        <v>11.500999999999999</v>
      </c>
      <c r="F18">
        <f t="shared" si="1"/>
        <v>0.15729320477464406</v>
      </c>
      <c r="H18" s="24">
        <v>44577</v>
      </c>
      <c r="J18">
        <v>229.663685256295</v>
      </c>
      <c r="K18" s="46">
        <v>44783</v>
      </c>
      <c r="L18">
        <f t="shared" si="2"/>
        <v>44.783000000000001</v>
      </c>
      <c r="M18">
        <f t="shared" si="3"/>
        <v>0.19499382303311932</v>
      </c>
    </row>
    <row r="19" spans="1:13">
      <c r="A19" s="24">
        <v>44213</v>
      </c>
      <c r="B19">
        <v>187.61363200771899</v>
      </c>
      <c r="C19">
        <v>195.68511074694899</v>
      </c>
      <c r="D19" s="46">
        <v>31936</v>
      </c>
      <c r="E19">
        <f t="shared" si="0"/>
        <v>31.936</v>
      </c>
      <c r="F19">
        <f t="shared" si="1"/>
        <v>0.16320097056999994</v>
      </c>
      <c r="H19" s="24">
        <v>44578</v>
      </c>
      <c r="J19">
        <v>348.14565161026098</v>
      </c>
      <c r="K19" s="45">
        <v>71277</v>
      </c>
      <c r="L19">
        <f t="shared" si="2"/>
        <v>71.277000000000001</v>
      </c>
      <c r="M19">
        <f t="shared" si="3"/>
        <v>0.20473327663386284</v>
      </c>
    </row>
    <row r="20" spans="1:13">
      <c r="A20" s="24">
        <v>44214</v>
      </c>
      <c r="B20">
        <v>79.615679024481395</v>
      </c>
      <c r="C20">
        <v>83.612073905115295</v>
      </c>
      <c r="D20" s="45">
        <v>14927</v>
      </c>
      <c r="E20">
        <f t="shared" si="0"/>
        <v>14.927</v>
      </c>
      <c r="F20">
        <f t="shared" si="1"/>
        <v>0.17852684789208156</v>
      </c>
      <c r="H20" s="24">
        <v>44579</v>
      </c>
      <c r="J20">
        <v>329.61673113477599</v>
      </c>
      <c r="K20" s="46">
        <v>80681</v>
      </c>
      <c r="L20">
        <f t="shared" si="2"/>
        <v>80.680999999999997</v>
      </c>
      <c r="M20">
        <f t="shared" si="3"/>
        <v>0.24477216226930723</v>
      </c>
    </row>
    <row r="21" spans="1:13">
      <c r="A21" s="24">
        <v>44215</v>
      </c>
      <c r="B21">
        <v>120.571254355574</v>
      </c>
      <c r="C21">
        <v>126.46484001747299</v>
      </c>
      <c r="D21" s="46">
        <v>27383</v>
      </c>
      <c r="E21">
        <f t="shared" si="0"/>
        <v>27.382999999999999</v>
      </c>
      <c r="F21">
        <f t="shared" si="1"/>
        <v>0.21652658554121945</v>
      </c>
      <c r="H21" s="24">
        <v>44580</v>
      </c>
      <c r="J21">
        <v>796.00064872278904</v>
      </c>
      <c r="K21" s="45">
        <v>133122</v>
      </c>
      <c r="L21">
        <f t="shared" si="2"/>
        <v>133.12200000000001</v>
      </c>
      <c r="M21">
        <f t="shared" si="3"/>
        <v>0.16723855717152861</v>
      </c>
    </row>
    <row r="22" spans="1:13">
      <c r="A22" s="24">
        <v>44216</v>
      </c>
      <c r="B22">
        <v>623.64213952072896</v>
      </c>
      <c r="C22">
        <v>637.79818637218</v>
      </c>
      <c r="D22" s="45">
        <v>92248</v>
      </c>
      <c r="E22">
        <f t="shared" si="0"/>
        <v>92.248000000000005</v>
      </c>
      <c r="F22">
        <f t="shared" si="1"/>
        <v>0.14463509299816307</v>
      </c>
      <c r="H22" s="24">
        <v>44581</v>
      </c>
      <c r="J22">
        <v>838.02146313481705</v>
      </c>
      <c r="K22" s="46">
        <v>137612</v>
      </c>
      <c r="L22">
        <f t="shared" si="2"/>
        <v>137.61199999999999</v>
      </c>
      <c r="M22">
        <f t="shared" si="3"/>
        <v>0.16421059131973761</v>
      </c>
    </row>
    <row r="23" spans="1:13">
      <c r="A23" s="24">
        <v>44217</v>
      </c>
      <c r="B23">
        <v>748.00426637713497</v>
      </c>
      <c r="C23">
        <v>762.41104193057004</v>
      </c>
      <c r="D23" s="46">
        <v>130986</v>
      </c>
      <c r="E23">
        <f t="shared" si="0"/>
        <v>130.98599999999999</v>
      </c>
      <c r="F23">
        <f t="shared" si="1"/>
        <v>0.17180496188554467</v>
      </c>
      <c r="H23" s="24">
        <v>44582</v>
      </c>
      <c r="J23">
        <v>846.20951282686804</v>
      </c>
      <c r="K23" s="45">
        <v>138906</v>
      </c>
      <c r="L23">
        <f t="shared" si="2"/>
        <v>138.90600000000001</v>
      </c>
      <c r="M23">
        <f t="shared" si="3"/>
        <v>0.16415083722702106</v>
      </c>
    </row>
    <row r="24" spans="1:13">
      <c r="A24" s="24">
        <v>44218</v>
      </c>
      <c r="B24">
        <v>849.67284994002296</v>
      </c>
      <c r="C24">
        <v>865.34194922861604</v>
      </c>
      <c r="D24" s="45">
        <v>142494</v>
      </c>
      <c r="E24">
        <f t="shared" si="0"/>
        <v>142.494</v>
      </c>
      <c r="F24">
        <f t="shared" si="1"/>
        <v>0.1646678519711452</v>
      </c>
      <c r="H24" s="24">
        <v>44583</v>
      </c>
      <c r="J24">
        <v>678.55335152718999</v>
      </c>
      <c r="K24" s="46">
        <v>112870</v>
      </c>
      <c r="L24">
        <f t="shared" si="2"/>
        <v>112.87</v>
      </c>
      <c r="M24">
        <f t="shared" si="3"/>
        <v>0.16633916809336877</v>
      </c>
    </row>
    <row r="25" spans="1:13">
      <c r="A25" s="24">
        <v>44219</v>
      </c>
      <c r="B25">
        <v>579.57093201435805</v>
      </c>
      <c r="C25">
        <v>592.65214489645803</v>
      </c>
      <c r="D25" s="46">
        <v>109361</v>
      </c>
      <c r="E25">
        <f t="shared" si="0"/>
        <v>109.361</v>
      </c>
      <c r="F25">
        <f t="shared" si="1"/>
        <v>0.18452814343413271</v>
      </c>
      <c r="H25" s="24">
        <v>44584</v>
      </c>
      <c r="J25">
        <v>785.931236561231</v>
      </c>
      <c r="K25" s="45">
        <v>114157</v>
      </c>
      <c r="L25">
        <f t="shared" si="2"/>
        <v>114.157</v>
      </c>
      <c r="M25">
        <f t="shared" si="3"/>
        <v>0.1452506207788398</v>
      </c>
    </row>
    <row r="26" spans="1:13">
      <c r="A26" s="24">
        <v>44220</v>
      </c>
      <c r="B26">
        <v>106.977234826592</v>
      </c>
      <c r="C26">
        <v>112.27990973477699</v>
      </c>
      <c r="D26" s="45">
        <v>3453</v>
      </c>
      <c r="E26">
        <f t="shared" si="0"/>
        <v>3.4529999999999998</v>
      </c>
      <c r="F26">
        <f t="shared" si="1"/>
        <v>3.075349818285867E-2</v>
      </c>
      <c r="H26" s="24">
        <v>44585</v>
      </c>
      <c r="J26">
        <v>332.38785375492802</v>
      </c>
      <c r="K26" s="46">
        <v>16849</v>
      </c>
      <c r="L26">
        <f t="shared" si="2"/>
        <v>16.849</v>
      </c>
      <c r="M26">
        <f t="shared" si="3"/>
        <v>5.0690781295585158E-2</v>
      </c>
    </row>
    <row r="27" spans="1:13">
      <c r="A27" s="24">
        <v>44221</v>
      </c>
      <c r="B27">
        <v>212.22148015011899</v>
      </c>
      <c r="C27">
        <v>221.30471667670301</v>
      </c>
      <c r="D27" s="46">
        <v>29716</v>
      </c>
      <c r="E27">
        <f t="shared" si="0"/>
        <v>29.716000000000001</v>
      </c>
      <c r="F27">
        <f t="shared" si="1"/>
        <v>0.13427639702506275</v>
      </c>
      <c r="H27" s="24">
        <v>44586</v>
      </c>
      <c r="J27">
        <v>853.32957668120105</v>
      </c>
      <c r="K27" s="45">
        <v>81054</v>
      </c>
      <c r="L27">
        <f t="shared" si="2"/>
        <v>81.054000000000002</v>
      </c>
      <c r="M27">
        <f t="shared" si="3"/>
        <v>9.4985574407531997E-2</v>
      </c>
    </row>
    <row r="28" spans="1:13">
      <c r="A28" s="24">
        <v>44222</v>
      </c>
      <c r="B28">
        <v>245.38602625537899</v>
      </c>
      <c r="C28">
        <v>255.68144031454801</v>
      </c>
      <c r="D28" s="45">
        <v>2092</v>
      </c>
      <c r="E28">
        <f t="shared" si="0"/>
        <v>2.0920000000000001</v>
      </c>
      <c r="F28">
        <f t="shared" si="1"/>
        <v>8.1820565365493501E-3</v>
      </c>
      <c r="H28" s="24">
        <v>44587</v>
      </c>
      <c r="J28">
        <v>852.27581036511503</v>
      </c>
      <c r="K28" s="46">
        <v>91245</v>
      </c>
      <c r="L28">
        <f t="shared" si="2"/>
        <v>91.245000000000005</v>
      </c>
      <c r="M28">
        <f t="shared" si="3"/>
        <v>0.10706041270948502</v>
      </c>
    </row>
    <row r="29" spans="1:13">
      <c r="A29" s="24">
        <v>44223</v>
      </c>
      <c r="B29">
        <v>744.57639790253495</v>
      </c>
      <c r="C29">
        <v>760.25286800213303</v>
      </c>
      <c r="D29" s="46">
        <v>57944</v>
      </c>
      <c r="E29">
        <f t="shared" si="0"/>
        <v>57.944000000000003</v>
      </c>
      <c r="F29">
        <f t="shared" si="1"/>
        <v>7.6216746346871297E-2</v>
      </c>
      <c r="H29" s="24">
        <v>44588</v>
      </c>
      <c r="J29">
        <v>361.87119303076003</v>
      </c>
      <c r="K29" s="45">
        <v>45475</v>
      </c>
      <c r="L29">
        <f t="shared" si="2"/>
        <v>45.475000000000001</v>
      </c>
      <c r="M29">
        <f t="shared" si="3"/>
        <v>0.12566626157538466</v>
      </c>
    </row>
    <row r="30" spans="1:13">
      <c r="A30" s="24">
        <v>44224</v>
      </c>
      <c r="B30">
        <v>380.57939617475301</v>
      </c>
      <c r="C30">
        <v>393.22220447580401</v>
      </c>
      <c r="D30" s="45">
        <v>40906</v>
      </c>
      <c r="E30">
        <f t="shared" si="0"/>
        <v>40.905999999999999</v>
      </c>
      <c r="F30">
        <f t="shared" si="1"/>
        <v>0.10402769613310851</v>
      </c>
      <c r="H30" s="24">
        <v>44589</v>
      </c>
      <c r="J30">
        <v>852.15408260170295</v>
      </c>
      <c r="K30" s="46">
        <v>134409</v>
      </c>
      <c r="L30">
        <f t="shared" si="2"/>
        <v>134.40899999999999</v>
      </c>
      <c r="M30">
        <f t="shared" si="3"/>
        <v>0.15772851734704743</v>
      </c>
    </row>
    <row r="31" spans="1:13">
      <c r="A31" s="24">
        <v>44225</v>
      </c>
      <c r="B31">
        <v>171.51691750408199</v>
      </c>
      <c r="C31">
        <v>179.667851083599</v>
      </c>
      <c r="D31" s="46">
        <v>16666</v>
      </c>
      <c r="E31">
        <f t="shared" si="0"/>
        <v>16.666</v>
      </c>
      <c r="F31">
        <f t="shared" si="1"/>
        <v>9.2760056401216442E-2</v>
      </c>
      <c r="H31" s="24">
        <v>44590</v>
      </c>
      <c r="J31">
        <v>310.60303442214098</v>
      </c>
      <c r="K31" s="45">
        <v>62031</v>
      </c>
      <c r="L31">
        <f t="shared" si="2"/>
        <v>62.030999999999999</v>
      </c>
      <c r="M31">
        <f t="shared" si="3"/>
        <v>0.19971150673207394</v>
      </c>
    </row>
    <row r="32" spans="1:13">
      <c r="A32" s="24">
        <v>44226</v>
      </c>
      <c r="B32">
        <v>112.673539573537</v>
      </c>
      <c r="C32">
        <v>118.100863792702</v>
      </c>
      <c r="D32" s="45">
        <v>11165</v>
      </c>
      <c r="E32">
        <f t="shared" si="0"/>
        <v>11.164999999999999</v>
      </c>
      <c r="F32">
        <f t="shared" si="1"/>
        <v>9.4537835215138671E-2</v>
      </c>
      <c r="H32" s="24">
        <v>44591</v>
      </c>
      <c r="J32">
        <v>256.74488980278102</v>
      </c>
      <c r="K32" s="46">
        <v>58317</v>
      </c>
      <c r="L32">
        <f t="shared" si="2"/>
        <v>58.317</v>
      </c>
      <c r="M32">
        <f t="shared" si="3"/>
        <v>0.22713986652196386</v>
      </c>
    </row>
    <row r="33" spans="1:13">
      <c r="A33" s="24">
        <v>44227</v>
      </c>
      <c r="B33">
        <v>141.79956547028601</v>
      </c>
      <c r="C33">
        <v>148.86386707078</v>
      </c>
      <c r="D33" s="46">
        <v>1356</v>
      </c>
      <c r="E33">
        <f t="shared" si="0"/>
        <v>1.3560000000000001</v>
      </c>
      <c r="F33">
        <f t="shared" si="1"/>
        <v>9.1089935165748811E-3</v>
      </c>
      <c r="H33" s="24">
        <v>44592</v>
      </c>
      <c r="J33">
        <v>537.94662055453898</v>
      </c>
      <c r="K33" s="45">
        <v>102677</v>
      </c>
      <c r="L33">
        <f t="shared" si="2"/>
        <v>102.67700000000001</v>
      </c>
      <c r="M33">
        <f t="shared" si="3"/>
        <v>0.19086838001539269</v>
      </c>
    </row>
    <row r="34" spans="1:13">
      <c r="A34" s="24">
        <v>44228</v>
      </c>
      <c r="B34">
        <v>775.72340703436396</v>
      </c>
      <c r="C34">
        <v>792.63606672472804</v>
      </c>
      <c r="D34" s="45">
        <v>54870</v>
      </c>
      <c r="E34">
        <f t="shared" si="0"/>
        <v>54.87</v>
      </c>
      <c r="F34">
        <f t="shared" si="1"/>
        <v>6.922470766026298E-2</v>
      </c>
      <c r="H34" s="24">
        <v>44593</v>
      </c>
      <c r="J34">
        <v>485.10198218846801</v>
      </c>
      <c r="K34" s="46">
        <v>97957</v>
      </c>
      <c r="L34">
        <f t="shared" si="2"/>
        <v>97.956999999999994</v>
      </c>
      <c r="M34">
        <f t="shared" si="3"/>
        <v>0.2019307353849206</v>
      </c>
    </row>
    <row r="35" spans="1:13">
      <c r="A35" s="24">
        <v>44229</v>
      </c>
      <c r="B35">
        <v>504.04461792360598</v>
      </c>
      <c r="C35">
        <v>517.891337735305</v>
      </c>
      <c r="D35" s="46">
        <v>44952</v>
      </c>
      <c r="E35">
        <f t="shared" si="0"/>
        <v>44.951999999999998</v>
      </c>
      <c r="F35">
        <f t="shared" si="1"/>
        <v>8.6798130659167402E-2</v>
      </c>
      <c r="H35" s="24">
        <v>44594</v>
      </c>
      <c r="J35">
        <v>196.57566333696599</v>
      </c>
      <c r="K35" s="45">
        <v>41441</v>
      </c>
      <c r="L35">
        <f t="shared" si="2"/>
        <v>41.441000000000003</v>
      </c>
      <c r="M35">
        <f t="shared" si="3"/>
        <v>0.2108144990916942</v>
      </c>
    </row>
    <row r="36" spans="1:13">
      <c r="A36" s="24">
        <v>44230</v>
      </c>
      <c r="B36">
        <v>617.85495809362806</v>
      </c>
      <c r="C36">
        <v>633.79170298337306</v>
      </c>
      <c r="D36" s="45">
        <v>61005</v>
      </c>
      <c r="E36">
        <f t="shared" si="0"/>
        <v>61.005000000000003</v>
      </c>
      <c r="F36">
        <f t="shared" si="1"/>
        <v>9.6254021175787491E-2</v>
      </c>
      <c r="H36" s="24">
        <v>44595</v>
      </c>
      <c r="J36">
        <v>781.03475856893897</v>
      </c>
      <c r="K36" s="46">
        <v>131056</v>
      </c>
      <c r="L36">
        <f t="shared" si="2"/>
        <v>131.05600000000001</v>
      </c>
      <c r="M36">
        <f t="shared" si="3"/>
        <v>0.16779790983967097</v>
      </c>
    </row>
    <row r="37" spans="1:13">
      <c r="A37" s="24">
        <v>44231</v>
      </c>
      <c r="B37">
        <v>44.439506970325901</v>
      </c>
      <c r="C37">
        <v>46.649303587916101</v>
      </c>
      <c r="D37" s="46">
        <v>1901</v>
      </c>
      <c r="E37">
        <f t="shared" si="0"/>
        <v>1.901</v>
      </c>
      <c r="F37">
        <f t="shared" si="1"/>
        <v>4.0750876300164739E-2</v>
      </c>
      <c r="H37" s="24">
        <v>44596</v>
      </c>
      <c r="J37">
        <v>230.32136447661799</v>
      </c>
      <c r="K37" s="45">
        <v>51486</v>
      </c>
      <c r="L37">
        <f t="shared" si="2"/>
        <v>51.485999999999997</v>
      </c>
      <c r="M37">
        <f t="shared" si="3"/>
        <v>0.22353983581591194</v>
      </c>
    </row>
    <row r="38" spans="1:13">
      <c r="A38" s="24">
        <v>44232</v>
      </c>
      <c r="B38">
        <v>549.40452475495999</v>
      </c>
      <c r="C38">
        <v>566.77264476480798</v>
      </c>
      <c r="D38" s="45">
        <v>14829</v>
      </c>
      <c r="E38">
        <f t="shared" si="0"/>
        <v>14.829000000000001</v>
      </c>
      <c r="F38">
        <f t="shared" si="1"/>
        <v>2.6163930346626993E-2</v>
      </c>
      <c r="H38" s="24">
        <v>44597</v>
      </c>
      <c r="J38">
        <v>370.11404720919199</v>
      </c>
      <c r="K38" s="46">
        <v>76614</v>
      </c>
      <c r="L38">
        <f t="shared" si="2"/>
        <v>76.614000000000004</v>
      </c>
      <c r="M38">
        <f t="shared" si="3"/>
        <v>0.20700105974820524</v>
      </c>
    </row>
    <row r="39" spans="1:13">
      <c r="A39" s="24">
        <v>44233</v>
      </c>
      <c r="B39">
        <v>270.02811125179198</v>
      </c>
      <c r="C39">
        <v>281.77578115343402</v>
      </c>
      <c r="D39" s="46">
        <v>9458</v>
      </c>
      <c r="E39">
        <f t="shared" si="0"/>
        <v>9.4580000000000002</v>
      </c>
      <c r="F39">
        <f t="shared" si="1"/>
        <v>3.3565695253453598E-2</v>
      </c>
      <c r="H39" s="24">
        <v>44598</v>
      </c>
      <c r="J39">
        <v>459.02117626479497</v>
      </c>
      <c r="K39" s="45">
        <v>93491</v>
      </c>
      <c r="L39">
        <f t="shared" si="2"/>
        <v>93.491</v>
      </c>
      <c r="M39">
        <f t="shared" si="3"/>
        <v>0.20367469919528933</v>
      </c>
    </row>
    <row r="40" spans="1:13">
      <c r="A40" s="24">
        <v>44234</v>
      </c>
      <c r="B40">
        <v>753.73917222012506</v>
      </c>
      <c r="C40">
        <v>772.29621257301199</v>
      </c>
      <c r="D40" s="45">
        <v>32180</v>
      </c>
      <c r="E40">
        <f t="shared" si="0"/>
        <v>32.18</v>
      </c>
      <c r="F40">
        <f t="shared" si="1"/>
        <v>4.1667950037962594E-2</v>
      </c>
      <c r="H40" s="24">
        <v>44599</v>
      </c>
      <c r="J40">
        <v>865.57964790970505</v>
      </c>
      <c r="K40" s="46">
        <v>139705</v>
      </c>
      <c r="L40">
        <f t="shared" si="2"/>
        <v>139.70500000000001</v>
      </c>
      <c r="M40">
        <f t="shared" si="3"/>
        <v>0.16140051390692317</v>
      </c>
    </row>
    <row r="41" spans="1:13">
      <c r="A41" s="24">
        <v>44235</v>
      </c>
      <c r="B41">
        <v>265.184756011535</v>
      </c>
      <c r="C41">
        <v>277.89076756449401</v>
      </c>
      <c r="D41" s="46">
        <v>15273</v>
      </c>
      <c r="E41">
        <f t="shared" si="0"/>
        <v>15.273</v>
      </c>
      <c r="F41">
        <f t="shared" si="1"/>
        <v>5.4960444112110991E-2</v>
      </c>
      <c r="H41" s="24">
        <v>44600</v>
      </c>
      <c r="J41">
        <v>506.60342357014503</v>
      </c>
      <c r="K41" s="45">
        <v>96718</v>
      </c>
      <c r="L41">
        <f t="shared" si="2"/>
        <v>96.718000000000004</v>
      </c>
      <c r="M41">
        <f t="shared" si="3"/>
        <v>0.19091461979946192</v>
      </c>
    </row>
    <row r="42" spans="1:13">
      <c r="A42" s="24">
        <v>44236</v>
      </c>
      <c r="B42">
        <v>868.29126002581904</v>
      </c>
      <c r="C42">
        <v>887.96532571456498</v>
      </c>
      <c r="D42" s="45">
        <v>56164</v>
      </c>
      <c r="E42">
        <f t="shared" si="0"/>
        <v>56.164000000000001</v>
      </c>
      <c r="F42">
        <f t="shared" si="1"/>
        <v>6.3250217518126178E-2</v>
      </c>
      <c r="H42" s="24">
        <v>44601</v>
      </c>
      <c r="J42">
        <v>122.799789702213</v>
      </c>
      <c r="K42" s="46">
        <v>20815</v>
      </c>
      <c r="L42">
        <f t="shared" si="2"/>
        <v>20.815000000000001</v>
      </c>
      <c r="M42">
        <f t="shared" si="3"/>
        <v>0.16950354760766248</v>
      </c>
    </row>
    <row r="43" spans="1:13">
      <c r="A43" s="24">
        <v>44237</v>
      </c>
      <c r="B43">
        <v>359.00776957784302</v>
      </c>
      <c r="C43">
        <v>372.39486203887901</v>
      </c>
      <c r="D43" s="46">
        <v>41181</v>
      </c>
      <c r="E43">
        <f t="shared" si="0"/>
        <v>41.180999999999997</v>
      </c>
      <c r="F43">
        <f t="shared" si="1"/>
        <v>0.11058423248519629</v>
      </c>
      <c r="H43" s="24">
        <v>44602</v>
      </c>
      <c r="J43">
        <v>324.15602297979899</v>
      </c>
      <c r="K43" s="45">
        <v>65923</v>
      </c>
      <c r="L43">
        <f t="shared" si="2"/>
        <v>65.923000000000002</v>
      </c>
      <c r="M43">
        <f t="shared" si="3"/>
        <v>0.20336811697652227</v>
      </c>
    </row>
    <row r="44" spans="1:13">
      <c r="A44" s="24">
        <v>44238</v>
      </c>
      <c r="B44">
        <v>283.18726035527197</v>
      </c>
      <c r="C44">
        <v>295.53978495033698</v>
      </c>
      <c r="D44" s="45">
        <v>31437</v>
      </c>
      <c r="E44">
        <f t="shared" si="0"/>
        <v>31.437000000000001</v>
      </c>
      <c r="F44">
        <f t="shared" si="1"/>
        <v>0.10637146536897808</v>
      </c>
      <c r="H44" s="24">
        <v>44603</v>
      </c>
      <c r="J44">
        <v>145.381457688729</v>
      </c>
      <c r="K44" s="46">
        <v>34649</v>
      </c>
      <c r="L44">
        <f t="shared" si="2"/>
        <v>34.649000000000001</v>
      </c>
      <c r="M44">
        <f t="shared" si="3"/>
        <v>0.23833163149447659</v>
      </c>
    </row>
    <row r="45" spans="1:13">
      <c r="A45" s="24">
        <v>44239</v>
      </c>
      <c r="B45">
        <v>439.88434141548299</v>
      </c>
      <c r="C45">
        <v>455.28191882847301</v>
      </c>
      <c r="D45" s="46">
        <v>8738</v>
      </c>
      <c r="E45">
        <f t="shared" si="0"/>
        <v>8.7379999999999995</v>
      </c>
      <c r="F45">
        <f t="shared" si="1"/>
        <v>1.9192503894036768E-2</v>
      </c>
      <c r="H45" s="24">
        <v>44604</v>
      </c>
      <c r="J45">
        <v>840.36414015068397</v>
      </c>
      <c r="K45" s="45">
        <v>133405</v>
      </c>
      <c r="L45">
        <f t="shared" si="2"/>
        <v>133.405</v>
      </c>
      <c r="M45">
        <f t="shared" si="3"/>
        <v>0.15874665948511252</v>
      </c>
    </row>
    <row r="46" spans="1:13">
      <c r="A46" s="24">
        <v>44240</v>
      </c>
      <c r="B46">
        <v>310.57371243643399</v>
      </c>
      <c r="C46">
        <v>322.45968847326202</v>
      </c>
      <c r="D46" s="45">
        <v>3362</v>
      </c>
      <c r="E46">
        <f t="shared" si="0"/>
        <v>3.3620000000000001</v>
      </c>
      <c r="F46">
        <f t="shared" si="1"/>
        <v>1.0426109433764999E-2</v>
      </c>
      <c r="H46" s="24">
        <v>44605</v>
      </c>
      <c r="J46">
        <v>919.24006836981698</v>
      </c>
      <c r="K46" s="46">
        <v>141520</v>
      </c>
      <c r="L46">
        <f t="shared" si="2"/>
        <v>141.52000000000001</v>
      </c>
      <c r="M46">
        <f t="shared" si="3"/>
        <v>0.15395325429076651</v>
      </c>
    </row>
    <row r="47" spans="1:13">
      <c r="A47" s="24">
        <v>44241</v>
      </c>
      <c r="B47">
        <v>279.304519247006</v>
      </c>
      <c r="C47">
        <v>292.40059718092601</v>
      </c>
      <c r="D47" s="46">
        <v>5217</v>
      </c>
      <c r="E47">
        <f t="shared" si="0"/>
        <v>5.2169999999999996</v>
      </c>
      <c r="F47">
        <f t="shared" si="1"/>
        <v>1.7841960824628293E-2</v>
      </c>
      <c r="H47" s="24">
        <v>44606</v>
      </c>
      <c r="J47">
        <v>450.51680022701498</v>
      </c>
      <c r="K47" s="45">
        <v>95668</v>
      </c>
      <c r="L47">
        <f t="shared" si="2"/>
        <v>95.668000000000006</v>
      </c>
      <c r="M47">
        <f t="shared" si="3"/>
        <v>0.21235168133972582</v>
      </c>
    </row>
    <row r="48" spans="1:13">
      <c r="A48" s="24">
        <v>44242</v>
      </c>
      <c r="B48">
        <v>494.07030202656</v>
      </c>
      <c r="C48">
        <v>510.59068443887702</v>
      </c>
      <c r="D48" s="45">
        <v>16011</v>
      </c>
      <c r="E48">
        <f t="shared" si="0"/>
        <v>16.010999999999999</v>
      </c>
      <c r="F48">
        <f t="shared" si="1"/>
        <v>3.1357798894422799E-2</v>
      </c>
      <c r="H48" s="24">
        <v>44607</v>
      </c>
      <c r="J48">
        <v>409.70502000463802</v>
      </c>
      <c r="K48" s="46">
        <v>91905</v>
      </c>
      <c r="L48">
        <f t="shared" si="2"/>
        <v>91.905000000000001</v>
      </c>
      <c r="M48">
        <f t="shared" si="3"/>
        <v>0.22431992656316391</v>
      </c>
    </row>
    <row r="49" spans="1:13">
      <c r="A49" s="24">
        <v>44243</v>
      </c>
      <c r="B49">
        <v>905.51463359547404</v>
      </c>
      <c r="C49">
        <v>927.28751908311403</v>
      </c>
      <c r="D49" s="46">
        <v>52764</v>
      </c>
      <c r="E49">
        <f t="shared" si="0"/>
        <v>52.764000000000003</v>
      </c>
      <c r="F49">
        <f t="shared" si="1"/>
        <v>5.6901445252031578E-2</v>
      </c>
      <c r="H49" s="24">
        <v>44608</v>
      </c>
      <c r="J49">
        <v>50.073332553061597</v>
      </c>
      <c r="K49" s="45">
        <v>7358</v>
      </c>
      <c r="L49">
        <f t="shared" si="2"/>
        <v>7.3579999999999997</v>
      </c>
      <c r="M49">
        <f t="shared" si="3"/>
        <v>0.14694448371701424</v>
      </c>
    </row>
    <row r="50" spans="1:13">
      <c r="A50" s="24">
        <v>44244</v>
      </c>
      <c r="B50">
        <v>682.50011980549505</v>
      </c>
      <c r="C50">
        <v>702.45600051645897</v>
      </c>
      <c r="D50" s="45">
        <v>72998</v>
      </c>
      <c r="E50">
        <f t="shared" si="0"/>
        <v>72.998000000000005</v>
      </c>
      <c r="F50">
        <f t="shared" si="1"/>
        <v>0.10391825245471673</v>
      </c>
      <c r="H50" s="24">
        <v>44609</v>
      </c>
      <c r="J50">
        <v>122.08573303713101</v>
      </c>
      <c r="K50" s="46">
        <v>21326</v>
      </c>
      <c r="L50">
        <f t="shared" si="2"/>
        <v>21.326000000000001</v>
      </c>
      <c r="M50">
        <f t="shared" si="3"/>
        <v>0.17468052547560112</v>
      </c>
    </row>
    <row r="51" spans="1:13">
      <c r="A51" s="24">
        <v>44245</v>
      </c>
      <c r="B51">
        <v>733.87826777736996</v>
      </c>
      <c r="C51">
        <v>754.322928276021</v>
      </c>
      <c r="D51" s="46">
        <v>60238</v>
      </c>
      <c r="E51">
        <f t="shared" si="0"/>
        <v>60.238</v>
      </c>
      <c r="F51">
        <f t="shared" si="1"/>
        <v>7.9857044963052987E-2</v>
      </c>
      <c r="H51" s="24">
        <v>44610</v>
      </c>
      <c r="J51">
        <v>604.14755326961904</v>
      </c>
      <c r="K51" s="45">
        <v>111099</v>
      </c>
      <c r="L51">
        <f t="shared" si="2"/>
        <v>111.099</v>
      </c>
      <c r="M51">
        <f t="shared" si="3"/>
        <v>0.18389381765884391</v>
      </c>
    </row>
    <row r="52" spans="1:13">
      <c r="A52" s="24">
        <v>44246</v>
      </c>
      <c r="B52">
        <v>535.99393917401505</v>
      </c>
      <c r="C52">
        <v>553.40852469093898</v>
      </c>
      <c r="D52" s="45">
        <v>53798</v>
      </c>
      <c r="E52">
        <f t="shared" si="0"/>
        <v>53.798000000000002</v>
      </c>
      <c r="F52">
        <f t="shared" si="1"/>
        <v>9.7212091248584348E-2</v>
      </c>
      <c r="H52" s="24">
        <v>44611</v>
      </c>
      <c r="J52">
        <v>957.18807350737495</v>
      </c>
      <c r="K52" s="46">
        <v>141284</v>
      </c>
      <c r="L52">
        <f t="shared" si="2"/>
        <v>141.28399999999999</v>
      </c>
      <c r="M52">
        <f t="shared" si="3"/>
        <v>0.14760317633534684</v>
      </c>
    </row>
    <row r="53" spans="1:13">
      <c r="A53" s="24">
        <v>44247</v>
      </c>
      <c r="B53">
        <v>816.91540995578805</v>
      </c>
      <c r="C53">
        <v>838.71303082225904</v>
      </c>
      <c r="D53" s="46">
        <v>71542</v>
      </c>
      <c r="E53">
        <f t="shared" si="0"/>
        <v>71.542000000000002</v>
      </c>
      <c r="F53">
        <f t="shared" si="1"/>
        <v>8.5299735870159932E-2</v>
      </c>
      <c r="H53" s="24">
        <v>44612</v>
      </c>
      <c r="J53">
        <v>834.51326683480897</v>
      </c>
      <c r="K53" s="45">
        <v>141364</v>
      </c>
      <c r="L53">
        <f t="shared" si="2"/>
        <v>141.364</v>
      </c>
      <c r="M53">
        <f t="shared" si="3"/>
        <v>0.16939694744000142</v>
      </c>
    </row>
    <row r="54" spans="1:13">
      <c r="A54" s="24">
        <v>44248</v>
      </c>
      <c r="B54">
        <v>148.99340509500399</v>
      </c>
      <c r="C54">
        <v>156.408369532564</v>
      </c>
      <c r="D54" s="45">
        <v>16327</v>
      </c>
      <c r="E54">
        <f t="shared" si="0"/>
        <v>16.327000000000002</v>
      </c>
      <c r="F54">
        <f t="shared" si="1"/>
        <v>0.10438699699251544</v>
      </c>
      <c r="H54" s="24">
        <v>44613</v>
      </c>
      <c r="J54">
        <v>102.459441042104</v>
      </c>
      <c r="K54" s="46">
        <v>17024</v>
      </c>
      <c r="L54">
        <f t="shared" si="2"/>
        <v>17.024000000000001</v>
      </c>
      <c r="M54">
        <f t="shared" si="3"/>
        <v>0.16615355136482027</v>
      </c>
    </row>
    <row r="55" spans="1:13">
      <c r="A55" s="24">
        <v>44249</v>
      </c>
      <c r="B55">
        <v>365.38439755743298</v>
      </c>
      <c r="C55">
        <v>380.520253384721</v>
      </c>
      <c r="D55" s="46">
        <v>30982</v>
      </c>
      <c r="E55">
        <f t="shared" si="0"/>
        <v>30.981999999999999</v>
      </c>
      <c r="F55">
        <f t="shared" si="1"/>
        <v>8.1420107666847305E-2</v>
      </c>
      <c r="H55" s="24">
        <v>44614</v>
      </c>
      <c r="J55">
        <v>71.017400453038505</v>
      </c>
      <c r="K55" s="45">
        <v>9588</v>
      </c>
      <c r="L55">
        <f t="shared" si="2"/>
        <v>9.5879999999999992</v>
      </c>
      <c r="M55">
        <f t="shared" si="3"/>
        <v>0.13500916590632223</v>
      </c>
    </row>
    <row r="56" spans="1:13">
      <c r="A56" s="24">
        <v>44250</v>
      </c>
      <c r="B56">
        <v>723.27232687015805</v>
      </c>
      <c r="C56">
        <v>744.22565735648402</v>
      </c>
      <c r="D56" s="45">
        <v>70113</v>
      </c>
      <c r="E56">
        <f t="shared" si="0"/>
        <v>70.113</v>
      </c>
      <c r="F56">
        <f t="shared" si="1"/>
        <v>9.4209329263175184E-2</v>
      </c>
      <c r="H56" s="24">
        <v>44615</v>
      </c>
      <c r="J56">
        <v>873.70122503144296</v>
      </c>
      <c r="K56" s="46">
        <v>134926</v>
      </c>
      <c r="L56">
        <f t="shared" si="2"/>
        <v>134.92599999999999</v>
      </c>
      <c r="M56">
        <f t="shared" si="3"/>
        <v>0.15443036605006963</v>
      </c>
    </row>
    <row r="57" spans="1:13">
      <c r="A57" s="24">
        <v>44251</v>
      </c>
      <c r="B57">
        <v>332.82504966334102</v>
      </c>
      <c r="C57">
        <v>344.403052649838</v>
      </c>
      <c r="D57" s="46">
        <v>61077</v>
      </c>
      <c r="E57">
        <f t="shared" si="0"/>
        <v>61.076999999999998</v>
      </c>
      <c r="F57">
        <f t="shared" si="1"/>
        <v>0.17734163367622149</v>
      </c>
      <c r="H57" s="24">
        <v>44616</v>
      </c>
      <c r="J57">
        <v>163.317978626703</v>
      </c>
      <c r="K57" s="45">
        <v>26438</v>
      </c>
      <c r="L57">
        <f t="shared" si="2"/>
        <v>26.437999999999999</v>
      </c>
      <c r="M57">
        <f t="shared" si="3"/>
        <v>0.1618805242528106</v>
      </c>
    </row>
    <row r="58" spans="1:13">
      <c r="A58" s="24">
        <v>44252</v>
      </c>
      <c r="B58">
        <v>925.40175372733404</v>
      </c>
      <c r="C58">
        <v>949.245769467733</v>
      </c>
      <c r="D58" s="45">
        <v>151962</v>
      </c>
      <c r="E58">
        <f t="shared" si="0"/>
        <v>151.96199999999999</v>
      </c>
      <c r="F58">
        <f t="shared" si="1"/>
        <v>0.16008709744917701</v>
      </c>
      <c r="H58" s="24">
        <v>44617</v>
      </c>
      <c r="J58">
        <v>588.30806073822896</v>
      </c>
      <c r="K58" s="46">
        <v>94526</v>
      </c>
      <c r="L58">
        <f t="shared" si="2"/>
        <v>94.525999999999996</v>
      </c>
      <c r="M58">
        <f t="shared" si="3"/>
        <v>0.16067432406312018</v>
      </c>
    </row>
    <row r="59" spans="1:13">
      <c r="A59" s="24">
        <v>44253</v>
      </c>
      <c r="B59">
        <v>849.55351646690599</v>
      </c>
      <c r="C59">
        <v>873.13000688947398</v>
      </c>
      <c r="D59" s="46">
        <v>138120</v>
      </c>
      <c r="E59">
        <f t="shared" si="0"/>
        <v>138.12</v>
      </c>
      <c r="F59">
        <f t="shared" si="1"/>
        <v>0.15818950088779168</v>
      </c>
      <c r="H59" s="24">
        <v>44618</v>
      </c>
      <c r="J59">
        <v>920.10378098473495</v>
      </c>
      <c r="K59" s="45">
        <v>151710</v>
      </c>
      <c r="L59">
        <f t="shared" si="2"/>
        <v>151.71</v>
      </c>
      <c r="M59">
        <f t="shared" si="3"/>
        <v>0.16488357415250851</v>
      </c>
    </row>
    <row r="60" spans="1:13">
      <c r="A60" s="24">
        <v>44254</v>
      </c>
      <c r="B60">
        <v>799.65741120981397</v>
      </c>
      <c r="C60">
        <v>822.298131102703</v>
      </c>
      <c r="D60" s="45">
        <v>144367</v>
      </c>
      <c r="E60">
        <f t="shared" si="0"/>
        <v>144.36699999999999</v>
      </c>
      <c r="F60">
        <f t="shared" si="1"/>
        <v>0.17556527801711483</v>
      </c>
      <c r="H60" s="24">
        <v>44619</v>
      </c>
      <c r="J60">
        <v>867.81052692729895</v>
      </c>
      <c r="K60" s="46">
        <v>145202</v>
      </c>
      <c r="L60">
        <f t="shared" si="2"/>
        <v>145.202</v>
      </c>
      <c r="M60">
        <f t="shared" si="3"/>
        <v>0.16731993389631275</v>
      </c>
    </row>
    <row r="61" spans="1:13">
      <c r="A61" s="24">
        <v>44255</v>
      </c>
      <c r="B61">
        <v>143.617114424129</v>
      </c>
      <c r="C61">
        <v>150.186198870449</v>
      </c>
      <c r="D61" s="46">
        <v>30412</v>
      </c>
      <c r="E61">
        <f t="shared" si="0"/>
        <v>30.411999999999999</v>
      </c>
      <c r="F61">
        <f t="shared" si="1"/>
        <v>0.20249530402080065</v>
      </c>
      <c r="H61" s="24">
        <v>44620</v>
      </c>
      <c r="J61">
        <v>758.20088113905604</v>
      </c>
      <c r="K61" s="45">
        <v>125628</v>
      </c>
      <c r="L61">
        <f t="shared" si="2"/>
        <v>125.628</v>
      </c>
      <c r="M61">
        <f t="shared" si="3"/>
        <v>0.16569223687958165</v>
      </c>
    </row>
    <row r="62" spans="1:13">
      <c r="A62" s="24">
        <v>44256</v>
      </c>
      <c r="B62">
        <v>905.71764774780695</v>
      </c>
      <c r="C62">
        <v>930.24221546383205</v>
      </c>
      <c r="D62" s="45">
        <v>139999</v>
      </c>
      <c r="E62">
        <f t="shared" si="0"/>
        <v>139.999</v>
      </c>
      <c r="F62">
        <f t="shared" si="1"/>
        <v>0.15049736259302585</v>
      </c>
      <c r="H62" s="24">
        <v>44621</v>
      </c>
      <c r="J62">
        <v>523.90270940418304</v>
      </c>
      <c r="K62" s="49">
        <v>84972</v>
      </c>
      <c r="L62">
        <f t="shared" si="2"/>
        <v>84.971999999999994</v>
      </c>
      <c r="M62">
        <f t="shared" si="3"/>
        <v>0.16219041908875753</v>
      </c>
    </row>
    <row r="63" spans="1:13">
      <c r="A63" s="24">
        <v>44257</v>
      </c>
      <c r="B63">
        <v>931.45148133664497</v>
      </c>
      <c r="C63">
        <v>956.33579924697301</v>
      </c>
      <c r="D63" s="46">
        <v>156105</v>
      </c>
      <c r="E63">
        <f t="shared" si="0"/>
        <v>156.10499999999999</v>
      </c>
      <c r="F63">
        <f t="shared" si="1"/>
        <v>0.16323241284381323</v>
      </c>
      <c r="H63" s="24">
        <v>44622</v>
      </c>
      <c r="J63">
        <v>261.92965640084702</v>
      </c>
      <c r="K63" s="50">
        <v>46680</v>
      </c>
      <c r="L63">
        <f t="shared" si="2"/>
        <v>46.68</v>
      </c>
      <c r="M63">
        <f t="shared" si="3"/>
        <v>0.17821578755695663</v>
      </c>
    </row>
    <row r="64" spans="1:13">
      <c r="A64" s="24">
        <v>44258</v>
      </c>
      <c r="B64">
        <v>932.78862565061002</v>
      </c>
      <c r="C64">
        <v>957.82065330807802</v>
      </c>
      <c r="D64" s="45">
        <v>152949</v>
      </c>
      <c r="E64">
        <f t="shared" si="0"/>
        <v>152.94900000000001</v>
      </c>
      <c r="F64">
        <f t="shared" si="1"/>
        <v>0.15968438294972198</v>
      </c>
      <c r="H64" s="24">
        <v>44623</v>
      </c>
      <c r="J64">
        <v>508.11707276025498</v>
      </c>
      <c r="K64" s="49">
        <v>101302</v>
      </c>
      <c r="L64">
        <f t="shared" si="2"/>
        <v>101.30200000000001</v>
      </c>
      <c r="M64">
        <f t="shared" si="3"/>
        <v>0.19936743996751582</v>
      </c>
    </row>
    <row r="65" spans="1:13">
      <c r="A65" s="24">
        <v>44259</v>
      </c>
      <c r="B65">
        <v>905.98857974988402</v>
      </c>
      <c r="C65">
        <v>931.12888771019595</v>
      </c>
      <c r="D65" s="46">
        <v>150128</v>
      </c>
      <c r="E65">
        <f t="shared" si="0"/>
        <v>150.12799999999999</v>
      </c>
      <c r="F65">
        <f t="shared" si="1"/>
        <v>0.16123224397987504</v>
      </c>
      <c r="H65" s="24">
        <v>44624</v>
      </c>
      <c r="J65">
        <v>390.24249531540602</v>
      </c>
      <c r="K65" s="50">
        <v>81392</v>
      </c>
      <c r="L65">
        <f t="shared" si="2"/>
        <v>81.391999999999996</v>
      </c>
      <c r="M65">
        <f t="shared" si="3"/>
        <v>0.20856775204406294</v>
      </c>
    </row>
    <row r="66" spans="1:13">
      <c r="A66" s="24">
        <v>44260</v>
      </c>
      <c r="B66">
        <v>838.81374911354203</v>
      </c>
      <c r="C66">
        <v>863.248786283919</v>
      </c>
      <c r="D66" s="45">
        <v>141760</v>
      </c>
      <c r="E66">
        <f t="shared" si="0"/>
        <v>141.76</v>
      </c>
      <c r="F66">
        <f t="shared" si="1"/>
        <v>0.16421685411252429</v>
      </c>
      <c r="H66" s="24">
        <v>44625</v>
      </c>
      <c r="J66">
        <v>181.323974814417</v>
      </c>
      <c r="K66" s="49">
        <v>35504</v>
      </c>
      <c r="L66">
        <f t="shared" si="2"/>
        <v>35.503999999999998</v>
      </c>
      <c r="M66">
        <f t="shared" si="3"/>
        <v>0.19580422300105615</v>
      </c>
    </row>
    <row r="67" spans="1:13">
      <c r="A67" s="24">
        <v>44261</v>
      </c>
      <c r="B67">
        <v>957.65719053619898</v>
      </c>
      <c r="C67">
        <v>984.08318673798794</v>
      </c>
      <c r="D67" s="46">
        <v>154035</v>
      </c>
      <c r="E67">
        <f t="shared" si="0"/>
        <v>154.035</v>
      </c>
      <c r="F67">
        <f t="shared" ref="F67:F130" si="4">E67/C67</f>
        <v>0.1565264015033028</v>
      </c>
      <c r="H67" s="24">
        <v>44626</v>
      </c>
      <c r="J67">
        <v>245.019401824868</v>
      </c>
      <c r="K67" s="50">
        <v>44620</v>
      </c>
      <c r="L67">
        <f t="shared" si="2"/>
        <v>44.62</v>
      </c>
      <c r="M67">
        <f t="shared" ref="M67:M130" si="5">L67/J67</f>
        <v>0.18210802764057413</v>
      </c>
    </row>
    <row r="68" spans="1:13">
      <c r="A68" s="24">
        <v>44262</v>
      </c>
      <c r="B68">
        <v>594.78714992785899</v>
      </c>
      <c r="C68">
        <v>616.13295669863203</v>
      </c>
      <c r="D68" s="45">
        <v>127620</v>
      </c>
      <c r="E68">
        <f t="shared" ref="E68:E131" si="6">D68/1000</f>
        <v>127.62</v>
      </c>
      <c r="F68">
        <f t="shared" si="4"/>
        <v>0.20713061785205322</v>
      </c>
      <c r="H68" s="24">
        <v>44627</v>
      </c>
      <c r="J68">
        <v>311.92826354766498</v>
      </c>
      <c r="K68" s="49">
        <v>25514</v>
      </c>
      <c r="L68">
        <f t="shared" ref="L68:L131" si="7">K68/1000</f>
        <v>25.513999999999999</v>
      </c>
      <c r="M68">
        <f t="shared" si="5"/>
        <v>8.1794447575287671E-2</v>
      </c>
    </row>
    <row r="69" spans="1:13">
      <c r="A69" s="24">
        <v>44263</v>
      </c>
      <c r="B69">
        <v>871.32877367325602</v>
      </c>
      <c r="C69">
        <v>896.53111696132601</v>
      </c>
      <c r="D69" s="46">
        <v>145417</v>
      </c>
      <c r="E69">
        <f t="shared" si="6"/>
        <v>145.417</v>
      </c>
      <c r="F69">
        <f t="shared" si="4"/>
        <v>0.16219961276176531</v>
      </c>
      <c r="H69" s="24">
        <v>44628</v>
      </c>
      <c r="J69">
        <v>997.41808295076703</v>
      </c>
      <c r="K69" s="50">
        <v>130822</v>
      </c>
      <c r="L69">
        <f t="shared" si="7"/>
        <v>130.822</v>
      </c>
      <c r="M69">
        <f t="shared" si="5"/>
        <v>0.13116064590785792</v>
      </c>
    </row>
    <row r="70" spans="1:13">
      <c r="A70" s="24">
        <v>44264</v>
      </c>
      <c r="B70">
        <v>743.27819278437903</v>
      </c>
      <c r="C70">
        <v>766.62813143645303</v>
      </c>
      <c r="D70" s="45">
        <v>130309</v>
      </c>
      <c r="E70">
        <f t="shared" si="6"/>
        <v>130.309</v>
      </c>
      <c r="F70">
        <f t="shared" si="4"/>
        <v>0.1699768044721191</v>
      </c>
      <c r="H70" s="24">
        <v>44629</v>
      </c>
      <c r="J70">
        <v>940.87541751901404</v>
      </c>
      <c r="K70" s="49">
        <v>150256</v>
      </c>
      <c r="L70">
        <f t="shared" si="7"/>
        <v>150.256</v>
      </c>
      <c r="M70">
        <f t="shared" si="5"/>
        <v>0.15969808244773651</v>
      </c>
    </row>
    <row r="71" spans="1:13">
      <c r="A71" s="24">
        <v>44265</v>
      </c>
      <c r="B71">
        <v>219.51545711227001</v>
      </c>
      <c r="C71">
        <v>229.49839414645399</v>
      </c>
      <c r="D71" s="46">
        <v>31445</v>
      </c>
      <c r="E71">
        <f t="shared" si="6"/>
        <v>31.445</v>
      </c>
      <c r="F71">
        <f t="shared" si="4"/>
        <v>0.13701620927218092</v>
      </c>
      <c r="H71" s="24">
        <v>44630</v>
      </c>
      <c r="J71">
        <v>502.098430204019</v>
      </c>
      <c r="K71" s="50">
        <v>94762</v>
      </c>
      <c r="L71">
        <f t="shared" si="7"/>
        <v>94.762</v>
      </c>
      <c r="M71">
        <f t="shared" si="5"/>
        <v>0.1887319184835832</v>
      </c>
    </row>
    <row r="72" spans="1:13">
      <c r="A72" s="24">
        <v>44266</v>
      </c>
      <c r="B72">
        <v>642.54629220969002</v>
      </c>
      <c r="C72">
        <v>663.80717117769598</v>
      </c>
      <c r="D72" s="45">
        <v>111469</v>
      </c>
      <c r="E72">
        <f t="shared" si="6"/>
        <v>111.46899999999999</v>
      </c>
      <c r="F72">
        <f t="shared" si="4"/>
        <v>0.16792376587652233</v>
      </c>
      <c r="H72" s="24">
        <v>44631</v>
      </c>
      <c r="J72">
        <v>876.523061700678</v>
      </c>
      <c r="K72" s="49">
        <v>141662</v>
      </c>
      <c r="L72">
        <f t="shared" si="7"/>
        <v>141.66200000000001</v>
      </c>
      <c r="M72">
        <f t="shared" si="5"/>
        <v>0.16161810931151047</v>
      </c>
    </row>
    <row r="73" spans="1:13">
      <c r="A73" s="24">
        <v>44267</v>
      </c>
      <c r="B73">
        <v>758.50227485061703</v>
      </c>
      <c r="C73">
        <v>782.73965542909195</v>
      </c>
      <c r="D73" s="46">
        <v>131840</v>
      </c>
      <c r="E73">
        <f t="shared" si="6"/>
        <v>131.84</v>
      </c>
      <c r="F73">
        <f t="shared" si="4"/>
        <v>0.16843403689279843</v>
      </c>
      <c r="H73" s="24">
        <v>44632</v>
      </c>
      <c r="J73">
        <v>1020.13568822984</v>
      </c>
      <c r="K73" s="50">
        <v>156768</v>
      </c>
      <c r="L73">
        <f t="shared" si="7"/>
        <v>156.768</v>
      </c>
      <c r="M73">
        <f t="shared" si="5"/>
        <v>0.15367367479519023</v>
      </c>
    </row>
    <row r="74" spans="1:13">
      <c r="A74" s="24">
        <v>44268</v>
      </c>
      <c r="B74">
        <v>819.69883799844399</v>
      </c>
      <c r="C74">
        <v>845.32526455448601</v>
      </c>
      <c r="D74" s="45">
        <v>138655</v>
      </c>
      <c r="E74">
        <f t="shared" si="6"/>
        <v>138.655</v>
      </c>
      <c r="F74">
        <f t="shared" si="4"/>
        <v>0.16402561926630185</v>
      </c>
      <c r="H74" s="24">
        <v>44633</v>
      </c>
      <c r="J74">
        <v>929.933480141622</v>
      </c>
      <c r="K74" s="49">
        <v>148848</v>
      </c>
      <c r="L74">
        <f t="shared" si="7"/>
        <v>148.84800000000001</v>
      </c>
      <c r="M74">
        <f t="shared" si="5"/>
        <v>0.1600630616905325</v>
      </c>
    </row>
    <row r="75" spans="1:13">
      <c r="A75" s="24">
        <v>44269</v>
      </c>
      <c r="B75">
        <v>470.95152903133697</v>
      </c>
      <c r="C75">
        <v>490.30582668901701</v>
      </c>
      <c r="D75" s="46">
        <v>84318</v>
      </c>
      <c r="E75">
        <f t="shared" si="6"/>
        <v>84.317999999999998</v>
      </c>
      <c r="F75">
        <f t="shared" si="4"/>
        <v>0.17197021819909925</v>
      </c>
      <c r="H75" s="24">
        <v>44634</v>
      </c>
      <c r="J75">
        <v>504.462639008895</v>
      </c>
      <c r="K75" s="50">
        <v>103150</v>
      </c>
      <c r="L75">
        <f t="shared" si="7"/>
        <v>103.15</v>
      </c>
      <c r="M75">
        <f t="shared" si="5"/>
        <v>0.20447500374389707</v>
      </c>
    </row>
    <row r="76" spans="1:13">
      <c r="A76" s="24">
        <v>44270</v>
      </c>
      <c r="B76">
        <v>93.672607659456801</v>
      </c>
      <c r="C76">
        <v>98.3686256164887</v>
      </c>
      <c r="D76" s="45">
        <v>10647</v>
      </c>
      <c r="E76">
        <f t="shared" si="6"/>
        <v>10.647</v>
      </c>
      <c r="F76">
        <f t="shared" si="4"/>
        <v>0.10823572997257912</v>
      </c>
      <c r="H76" s="24">
        <v>44635</v>
      </c>
      <c r="J76">
        <v>748.62141534061902</v>
      </c>
      <c r="K76" s="49">
        <v>124872</v>
      </c>
      <c r="L76">
        <f t="shared" si="7"/>
        <v>124.872</v>
      </c>
      <c r="M76">
        <f t="shared" si="5"/>
        <v>0.16680260201103633</v>
      </c>
    </row>
    <row r="77" spans="1:13">
      <c r="A77" s="24">
        <v>44271</v>
      </c>
      <c r="B77">
        <v>173.22678744093301</v>
      </c>
      <c r="C77">
        <v>181.84656837575699</v>
      </c>
      <c r="D77" s="46">
        <v>18982</v>
      </c>
      <c r="E77">
        <f t="shared" si="6"/>
        <v>18.981999999999999</v>
      </c>
      <c r="F77">
        <f t="shared" si="4"/>
        <v>0.1043847028269278</v>
      </c>
      <c r="H77" s="24">
        <v>44636</v>
      </c>
      <c r="J77">
        <v>844.89229932221303</v>
      </c>
      <c r="K77" s="50">
        <v>139354</v>
      </c>
      <c r="L77">
        <f t="shared" si="7"/>
        <v>139.35400000000001</v>
      </c>
      <c r="M77">
        <f t="shared" si="5"/>
        <v>0.16493699861129302</v>
      </c>
    </row>
    <row r="78" spans="1:13">
      <c r="A78" s="24">
        <v>44272</v>
      </c>
      <c r="B78">
        <v>81.182339887985805</v>
      </c>
      <c r="C78">
        <v>85.236322437967701</v>
      </c>
      <c r="D78" s="45">
        <v>14207</v>
      </c>
      <c r="E78">
        <f t="shared" si="6"/>
        <v>14.207000000000001</v>
      </c>
      <c r="F78">
        <f t="shared" si="4"/>
        <v>0.16667776827583577</v>
      </c>
      <c r="H78" s="24">
        <v>44637</v>
      </c>
      <c r="J78">
        <v>118.92992246345101</v>
      </c>
      <c r="K78" s="49">
        <v>17382</v>
      </c>
      <c r="L78">
        <f t="shared" si="7"/>
        <v>17.382000000000001</v>
      </c>
      <c r="M78">
        <f t="shared" si="5"/>
        <v>0.14615329464577559</v>
      </c>
    </row>
    <row r="79" spans="1:13">
      <c r="A79" s="24">
        <v>44273</v>
      </c>
      <c r="B79">
        <v>838.61794504173099</v>
      </c>
      <c r="C79">
        <v>866.27534080845703</v>
      </c>
      <c r="D79" s="46">
        <v>145012</v>
      </c>
      <c r="E79">
        <f t="shared" si="6"/>
        <v>145.012</v>
      </c>
      <c r="F79">
        <f t="shared" si="4"/>
        <v>0.1673971232572159</v>
      </c>
      <c r="H79" s="24">
        <v>44638</v>
      </c>
      <c r="J79">
        <v>75.500883005995803</v>
      </c>
      <c r="K79" s="50">
        <v>13146</v>
      </c>
      <c r="L79">
        <f t="shared" si="7"/>
        <v>13.146000000000001</v>
      </c>
      <c r="M79">
        <f t="shared" si="5"/>
        <v>0.17411716892047513</v>
      </c>
    </row>
    <row r="80" spans="1:13">
      <c r="A80" s="24">
        <v>44274</v>
      </c>
      <c r="B80">
        <v>971.21937796939903</v>
      </c>
      <c r="C80">
        <v>1001.31648261897</v>
      </c>
      <c r="D80" s="45">
        <v>154105</v>
      </c>
      <c r="E80">
        <f t="shared" si="6"/>
        <v>154.10499999999999</v>
      </c>
      <c r="F80">
        <f t="shared" si="4"/>
        <v>0.15390239017831231</v>
      </c>
      <c r="H80" s="24">
        <v>44639</v>
      </c>
      <c r="J80">
        <v>277.72190632735197</v>
      </c>
      <c r="K80" s="49">
        <v>51368</v>
      </c>
      <c r="L80">
        <f t="shared" si="7"/>
        <v>51.368000000000002</v>
      </c>
      <c r="M80">
        <f t="shared" si="5"/>
        <v>0.18496200274332095</v>
      </c>
    </row>
    <row r="81" spans="1:13">
      <c r="A81" s="24">
        <v>44275</v>
      </c>
      <c r="B81">
        <v>961.27337210572205</v>
      </c>
      <c r="C81">
        <v>991.67824514933602</v>
      </c>
      <c r="D81" s="46">
        <v>155495</v>
      </c>
      <c r="E81">
        <f t="shared" si="6"/>
        <v>155.495</v>
      </c>
      <c r="F81">
        <f t="shared" si="4"/>
        <v>0.15679984991158513</v>
      </c>
      <c r="H81" s="24">
        <v>44640</v>
      </c>
      <c r="J81">
        <v>924.31786216075704</v>
      </c>
      <c r="K81" s="50">
        <v>145026</v>
      </c>
      <c r="L81">
        <f t="shared" si="7"/>
        <v>145.02600000000001</v>
      </c>
      <c r="M81">
        <f t="shared" si="5"/>
        <v>0.15690057061212254</v>
      </c>
    </row>
    <row r="82" spans="1:13">
      <c r="A82" s="24">
        <v>44276</v>
      </c>
      <c r="B82">
        <v>679.87726013531199</v>
      </c>
      <c r="C82">
        <v>704.74454883887904</v>
      </c>
      <c r="D82" s="45">
        <v>130614</v>
      </c>
      <c r="E82">
        <f t="shared" si="6"/>
        <v>130.614</v>
      </c>
      <c r="F82">
        <f t="shared" si="4"/>
        <v>0.18533523986130385</v>
      </c>
      <c r="H82" s="24">
        <v>44641</v>
      </c>
      <c r="J82">
        <v>667.02627639671903</v>
      </c>
      <c r="K82" s="49">
        <v>114744</v>
      </c>
      <c r="L82">
        <f t="shared" si="7"/>
        <v>114.744</v>
      </c>
      <c r="M82">
        <f t="shared" si="5"/>
        <v>0.17202320817082042</v>
      </c>
    </row>
    <row r="83" spans="1:13">
      <c r="A83" s="24">
        <v>44277</v>
      </c>
      <c r="B83">
        <v>241.515089298882</v>
      </c>
      <c r="C83">
        <v>253.38048684997301</v>
      </c>
      <c r="D83" s="46">
        <v>43671</v>
      </c>
      <c r="E83">
        <f t="shared" si="6"/>
        <v>43.670999999999999</v>
      </c>
      <c r="F83">
        <f t="shared" si="4"/>
        <v>0.17235344577207978</v>
      </c>
      <c r="H83" s="24">
        <v>44642</v>
      </c>
      <c r="J83">
        <v>44.955141806370797</v>
      </c>
      <c r="K83" s="50">
        <v>5738</v>
      </c>
      <c r="L83">
        <f t="shared" si="7"/>
        <v>5.7380000000000004</v>
      </c>
      <c r="M83">
        <f t="shared" si="5"/>
        <v>0.12763834723766443</v>
      </c>
    </row>
    <row r="84" spans="1:13">
      <c r="A84" s="24">
        <v>44278</v>
      </c>
      <c r="B84">
        <v>124.812271996156</v>
      </c>
      <c r="C84">
        <v>130.994379976418</v>
      </c>
      <c r="D84" s="45">
        <v>22807</v>
      </c>
      <c r="E84">
        <f t="shared" si="6"/>
        <v>22.806999999999999</v>
      </c>
      <c r="F84">
        <f t="shared" si="4"/>
        <v>0.17410670598315578</v>
      </c>
      <c r="H84" s="24">
        <v>44643</v>
      </c>
      <c r="J84">
        <v>118.11441047221101</v>
      </c>
      <c r="K84" s="49">
        <v>18212</v>
      </c>
      <c r="L84">
        <f t="shared" si="7"/>
        <v>18.212</v>
      </c>
      <c r="M84">
        <f t="shared" si="5"/>
        <v>0.15418948396889109</v>
      </c>
    </row>
    <row r="85" spans="1:13">
      <c r="A85" s="24">
        <v>44279</v>
      </c>
      <c r="B85">
        <v>93.931869238165405</v>
      </c>
      <c r="C85">
        <v>98.597198184648093</v>
      </c>
      <c r="D85" s="46">
        <v>15339</v>
      </c>
      <c r="E85">
        <f t="shared" si="6"/>
        <v>15.339</v>
      </c>
      <c r="F85">
        <f t="shared" si="4"/>
        <v>0.1555723720594358</v>
      </c>
      <c r="H85" s="24">
        <v>44644</v>
      </c>
      <c r="J85">
        <v>158.22434675706401</v>
      </c>
      <c r="K85" s="50">
        <v>25258</v>
      </c>
      <c r="L85">
        <f t="shared" si="7"/>
        <v>25.257999999999999</v>
      </c>
      <c r="M85">
        <f t="shared" si="5"/>
        <v>0.15963409246227361</v>
      </c>
    </row>
    <row r="86" spans="1:13">
      <c r="A86" s="24">
        <v>44280</v>
      </c>
      <c r="B86">
        <v>145.60697296452</v>
      </c>
      <c r="C86">
        <v>152.824563688956</v>
      </c>
      <c r="D86" s="45">
        <v>25154</v>
      </c>
      <c r="E86">
        <f t="shared" si="6"/>
        <v>25.154</v>
      </c>
      <c r="F86">
        <f t="shared" si="4"/>
        <v>0.16459395919621903</v>
      </c>
      <c r="H86" s="24">
        <v>44645</v>
      </c>
      <c r="J86">
        <v>191.507796823441</v>
      </c>
      <c r="K86" s="49">
        <v>38432</v>
      </c>
      <c r="L86">
        <f t="shared" si="7"/>
        <v>38.432000000000002</v>
      </c>
      <c r="M86">
        <f t="shared" si="5"/>
        <v>0.20068112441099231</v>
      </c>
    </row>
    <row r="87" spans="1:13">
      <c r="A87" s="24">
        <v>44281</v>
      </c>
      <c r="B87">
        <v>397.47988532282699</v>
      </c>
      <c r="C87">
        <v>415.25376674789197</v>
      </c>
      <c r="D87" s="46">
        <v>75552</v>
      </c>
      <c r="E87">
        <f t="shared" si="6"/>
        <v>75.552000000000007</v>
      </c>
      <c r="F87">
        <f t="shared" si="4"/>
        <v>0.18194175718547784</v>
      </c>
      <c r="H87" s="24">
        <v>44646</v>
      </c>
      <c r="J87">
        <v>334.74798405400298</v>
      </c>
      <c r="K87" s="50">
        <v>60254</v>
      </c>
      <c r="L87">
        <f t="shared" si="7"/>
        <v>60.253999999999998</v>
      </c>
      <c r="M87">
        <f t="shared" si="5"/>
        <v>0.17999809668840175</v>
      </c>
    </row>
    <row r="88" spans="1:13">
      <c r="A88" s="24">
        <v>44282</v>
      </c>
      <c r="B88">
        <v>65.6991400049709</v>
      </c>
      <c r="C88">
        <v>68.957465344833906</v>
      </c>
      <c r="D88" s="45">
        <v>10350</v>
      </c>
      <c r="E88">
        <f t="shared" si="6"/>
        <v>10.35</v>
      </c>
      <c r="F88">
        <f t="shared" si="4"/>
        <v>0.15009252367735687</v>
      </c>
      <c r="H88" s="24">
        <v>44647</v>
      </c>
      <c r="J88">
        <v>1013.05661809537</v>
      </c>
      <c r="K88" s="49">
        <v>155846</v>
      </c>
      <c r="L88">
        <f t="shared" si="7"/>
        <v>155.846</v>
      </c>
      <c r="M88">
        <f t="shared" si="5"/>
        <v>0.1538374037701894</v>
      </c>
    </row>
    <row r="89" spans="1:13">
      <c r="A89" s="24">
        <v>44283</v>
      </c>
      <c r="B89">
        <v>931.00439160743497</v>
      </c>
      <c r="C89">
        <v>962.68642483174699</v>
      </c>
      <c r="D89" s="46">
        <v>151943</v>
      </c>
      <c r="E89">
        <f t="shared" si="6"/>
        <v>151.94300000000001</v>
      </c>
      <c r="F89">
        <f t="shared" si="4"/>
        <v>0.15783228690126774</v>
      </c>
      <c r="H89" s="24">
        <v>44648</v>
      </c>
      <c r="J89">
        <v>937.346381740266</v>
      </c>
      <c r="K89" s="50">
        <v>148610</v>
      </c>
      <c r="L89">
        <f t="shared" si="7"/>
        <v>148.61000000000001</v>
      </c>
      <c r="M89">
        <f t="shared" si="5"/>
        <v>0.15854331215755318</v>
      </c>
    </row>
    <row r="90" spans="1:13">
      <c r="A90" s="24">
        <v>44284</v>
      </c>
      <c r="B90">
        <v>878.58253540596399</v>
      </c>
      <c r="C90">
        <v>908.72110188401405</v>
      </c>
      <c r="D90" s="45">
        <v>150561</v>
      </c>
      <c r="E90">
        <f t="shared" si="6"/>
        <v>150.56100000000001</v>
      </c>
      <c r="F90">
        <f t="shared" si="4"/>
        <v>0.1656844984537589</v>
      </c>
      <c r="H90" s="24">
        <v>44649</v>
      </c>
      <c r="K90" s="49">
        <v>38946</v>
      </c>
      <c r="L90">
        <f t="shared" si="7"/>
        <v>38.945999999999998</v>
      </c>
      <c r="M90" t="e">
        <f t="shared" si="5"/>
        <v>#DIV/0!</v>
      </c>
    </row>
    <row r="91" spans="1:13">
      <c r="A91" s="24">
        <v>44285</v>
      </c>
      <c r="B91">
        <v>705.26355673104001</v>
      </c>
      <c r="C91">
        <v>731.77783646437797</v>
      </c>
      <c r="D91" s="46">
        <v>125008</v>
      </c>
      <c r="E91">
        <f t="shared" si="6"/>
        <v>125.008</v>
      </c>
      <c r="F91">
        <f t="shared" si="4"/>
        <v>0.17082780288069743</v>
      </c>
      <c r="H91" s="24">
        <v>44650</v>
      </c>
      <c r="K91" s="50">
        <v>12940</v>
      </c>
      <c r="L91">
        <f t="shared" si="7"/>
        <v>12.94</v>
      </c>
      <c r="M91" t="e">
        <f t="shared" si="5"/>
        <v>#DIV/0!</v>
      </c>
    </row>
    <row r="92" spans="1:13">
      <c r="A92" s="24">
        <v>44286</v>
      </c>
      <c r="B92">
        <v>505.50963576282697</v>
      </c>
      <c r="C92">
        <v>526.89224436182303</v>
      </c>
      <c r="D92" s="45">
        <v>96677</v>
      </c>
      <c r="E92">
        <f t="shared" si="6"/>
        <v>96.677000000000007</v>
      </c>
      <c r="F92">
        <f t="shared" si="4"/>
        <v>0.18348533506522974</v>
      </c>
      <c r="H92" s="24">
        <v>44651</v>
      </c>
      <c r="J92">
        <v>161.98667307638399</v>
      </c>
      <c r="K92" s="49">
        <v>12166</v>
      </c>
      <c r="L92">
        <f t="shared" si="7"/>
        <v>12.166</v>
      </c>
      <c r="M92">
        <f t="shared" si="5"/>
        <v>7.5104943937352092E-2</v>
      </c>
    </row>
    <row r="93" spans="1:13">
      <c r="A93" s="24">
        <v>44287</v>
      </c>
      <c r="B93">
        <v>946.18571951073397</v>
      </c>
      <c r="C93">
        <v>979.52483497805304</v>
      </c>
      <c r="D93" s="46">
        <v>155148</v>
      </c>
      <c r="E93">
        <f t="shared" si="6"/>
        <v>155.148</v>
      </c>
      <c r="F93">
        <f t="shared" si="4"/>
        <v>0.15839108357418646</v>
      </c>
      <c r="H93" s="24">
        <v>44652</v>
      </c>
      <c r="J93">
        <v>964.28518567807203</v>
      </c>
      <c r="K93" s="50">
        <v>139392</v>
      </c>
      <c r="L93">
        <f t="shared" si="7"/>
        <v>139.392</v>
      </c>
      <c r="M93">
        <f t="shared" si="5"/>
        <v>0.14455474590951167</v>
      </c>
    </row>
    <row r="94" spans="1:13">
      <c r="A94" s="24">
        <v>44288</v>
      </c>
      <c r="B94">
        <v>891.98131371640204</v>
      </c>
      <c r="C94">
        <v>924.46681627145006</v>
      </c>
      <c r="D94" s="45">
        <v>152812</v>
      </c>
      <c r="E94">
        <f t="shared" si="6"/>
        <v>152.81200000000001</v>
      </c>
      <c r="F94">
        <f t="shared" si="4"/>
        <v>0.16529744206105718</v>
      </c>
      <c r="H94" s="24">
        <v>44653</v>
      </c>
      <c r="J94">
        <v>147.79644841706499</v>
      </c>
      <c r="K94" s="49">
        <v>25062</v>
      </c>
      <c r="L94">
        <f t="shared" si="7"/>
        <v>25.062000000000001</v>
      </c>
      <c r="M94">
        <f t="shared" si="5"/>
        <v>0.16957105714257659</v>
      </c>
    </row>
    <row r="95" spans="1:13">
      <c r="A95" s="24">
        <v>44289</v>
      </c>
      <c r="B95">
        <v>880.96125448612304</v>
      </c>
      <c r="C95">
        <v>913.38435592192502</v>
      </c>
      <c r="D95" s="46">
        <v>147720</v>
      </c>
      <c r="E95">
        <f t="shared" si="6"/>
        <v>147.72</v>
      </c>
      <c r="F95">
        <f t="shared" si="4"/>
        <v>0.16172819146973316</v>
      </c>
      <c r="H95" s="24">
        <v>44654</v>
      </c>
      <c r="J95">
        <v>726.26710566325301</v>
      </c>
      <c r="K95" s="50">
        <v>114858</v>
      </c>
      <c r="L95">
        <f t="shared" si="7"/>
        <v>114.858</v>
      </c>
      <c r="M95">
        <f t="shared" si="5"/>
        <v>0.15814842652842936</v>
      </c>
    </row>
    <row r="96" spans="1:13">
      <c r="A96" s="24">
        <v>44290</v>
      </c>
      <c r="B96">
        <v>846.36636927119196</v>
      </c>
      <c r="C96">
        <v>877.90112858267196</v>
      </c>
      <c r="D96" s="45">
        <v>145418</v>
      </c>
      <c r="E96">
        <f t="shared" si="6"/>
        <v>145.41800000000001</v>
      </c>
      <c r="F96">
        <f t="shared" si="4"/>
        <v>0.16564279879075927</v>
      </c>
      <c r="H96" s="24">
        <v>44655</v>
      </c>
      <c r="J96">
        <v>155.81246528497999</v>
      </c>
      <c r="K96" s="49">
        <v>29236</v>
      </c>
      <c r="L96">
        <f t="shared" si="7"/>
        <v>29.236000000000001</v>
      </c>
      <c r="M96">
        <f t="shared" si="5"/>
        <v>0.18763582198977177</v>
      </c>
    </row>
    <row r="97" spans="1:13">
      <c r="A97" s="24">
        <v>44291</v>
      </c>
      <c r="B97">
        <v>464.390617548975</v>
      </c>
      <c r="C97">
        <v>484.36335411777202</v>
      </c>
      <c r="D97" s="46">
        <v>80063</v>
      </c>
      <c r="E97">
        <f t="shared" si="6"/>
        <v>80.063000000000002</v>
      </c>
      <c r="F97">
        <f t="shared" si="4"/>
        <v>0.165295329052769</v>
      </c>
      <c r="H97" s="24">
        <v>44656</v>
      </c>
      <c r="J97">
        <v>429.54488009064499</v>
      </c>
      <c r="K97" s="50">
        <v>75876</v>
      </c>
      <c r="L97">
        <f t="shared" si="7"/>
        <v>75.876000000000005</v>
      </c>
      <c r="M97">
        <f t="shared" si="5"/>
        <v>0.17664277591665908</v>
      </c>
    </row>
    <row r="98" spans="1:13">
      <c r="A98" s="24">
        <v>44292</v>
      </c>
      <c r="B98">
        <v>602.75482189703405</v>
      </c>
      <c r="C98">
        <v>627.24366851416198</v>
      </c>
      <c r="D98" s="45">
        <v>106071</v>
      </c>
      <c r="E98">
        <f t="shared" si="6"/>
        <v>106.071</v>
      </c>
      <c r="F98">
        <f t="shared" si="4"/>
        <v>0.16910652960637276</v>
      </c>
      <c r="H98" s="24">
        <v>44657</v>
      </c>
      <c r="J98">
        <v>339.54564958282299</v>
      </c>
      <c r="K98" s="49">
        <v>64564</v>
      </c>
      <c r="L98">
        <f t="shared" si="7"/>
        <v>64.563999999999993</v>
      </c>
      <c r="M98">
        <f t="shared" si="5"/>
        <v>0.19014821741737956</v>
      </c>
    </row>
    <row r="99" spans="1:13">
      <c r="A99" s="24">
        <v>44293</v>
      </c>
      <c r="B99">
        <v>519.49821435805904</v>
      </c>
      <c r="C99">
        <v>541.46907908963601</v>
      </c>
      <c r="D99" s="46">
        <v>92694</v>
      </c>
      <c r="E99">
        <f t="shared" si="6"/>
        <v>92.694000000000003</v>
      </c>
      <c r="F99">
        <f t="shared" si="4"/>
        <v>0.1711898307394488</v>
      </c>
      <c r="H99" s="24">
        <v>44658</v>
      </c>
      <c r="J99">
        <v>283.47565060488301</v>
      </c>
      <c r="K99" s="50">
        <v>49066</v>
      </c>
      <c r="L99">
        <f t="shared" si="7"/>
        <v>49.066000000000003</v>
      </c>
      <c r="M99">
        <f t="shared" si="5"/>
        <v>0.17308717660688849</v>
      </c>
    </row>
    <row r="100" spans="1:13">
      <c r="A100" s="24">
        <v>44294</v>
      </c>
      <c r="B100">
        <v>346.32920893168802</v>
      </c>
      <c r="C100">
        <v>362.00473935549297</v>
      </c>
      <c r="D100" s="45">
        <v>58820</v>
      </c>
      <c r="E100">
        <f t="shared" si="6"/>
        <v>58.82</v>
      </c>
      <c r="F100">
        <f t="shared" si="4"/>
        <v>0.16248406058087006</v>
      </c>
      <c r="H100" s="24">
        <v>44659</v>
      </c>
      <c r="J100">
        <v>154.772392031045</v>
      </c>
      <c r="K100" s="49">
        <v>29786</v>
      </c>
      <c r="L100">
        <f t="shared" si="7"/>
        <v>29.786000000000001</v>
      </c>
      <c r="M100">
        <f t="shared" si="5"/>
        <v>0.19245034343092263</v>
      </c>
    </row>
    <row r="101" spans="1:13">
      <c r="A101" s="24">
        <v>44295</v>
      </c>
      <c r="B101">
        <v>270.74700888872098</v>
      </c>
      <c r="C101">
        <v>283.948974237367</v>
      </c>
      <c r="D101" s="46">
        <v>53771</v>
      </c>
      <c r="E101">
        <f t="shared" si="6"/>
        <v>53.771000000000001</v>
      </c>
      <c r="F101">
        <f t="shared" si="4"/>
        <v>0.1893685305411604</v>
      </c>
      <c r="H101" s="24">
        <v>44660</v>
      </c>
      <c r="J101">
        <v>980.78707885695701</v>
      </c>
      <c r="K101" s="50">
        <v>150970</v>
      </c>
      <c r="L101">
        <f t="shared" si="7"/>
        <v>150.97</v>
      </c>
      <c r="M101">
        <f t="shared" si="5"/>
        <v>0.1539273948999671</v>
      </c>
    </row>
    <row r="102" spans="1:13">
      <c r="A102" s="24">
        <v>44296</v>
      </c>
      <c r="B102">
        <v>123.39146802488401</v>
      </c>
      <c r="C102">
        <v>129.51937828508099</v>
      </c>
      <c r="D102" s="45">
        <v>20395</v>
      </c>
      <c r="E102">
        <f t="shared" si="6"/>
        <v>20.395</v>
      </c>
      <c r="F102">
        <f t="shared" si="4"/>
        <v>0.15746678427616609</v>
      </c>
      <c r="H102" s="24">
        <v>44661</v>
      </c>
      <c r="J102">
        <v>661.42126217383895</v>
      </c>
      <c r="K102" s="49">
        <v>112898</v>
      </c>
      <c r="L102">
        <f t="shared" si="7"/>
        <v>112.898</v>
      </c>
      <c r="M102">
        <f t="shared" si="5"/>
        <v>0.17069000719593955</v>
      </c>
    </row>
    <row r="103" spans="1:13">
      <c r="A103" s="24">
        <v>44297</v>
      </c>
      <c r="B103">
        <v>217.39301268449199</v>
      </c>
      <c r="C103">
        <v>227.91383823796801</v>
      </c>
      <c r="D103" s="46">
        <v>36016</v>
      </c>
      <c r="E103">
        <f t="shared" si="6"/>
        <v>36.015999999999998</v>
      </c>
      <c r="F103">
        <f t="shared" si="4"/>
        <v>0.15802463017798504</v>
      </c>
      <c r="H103" s="24">
        <v>44662</v>
      </c>
      <c r="J103">
        <v>772.94790076097104</v>
      </c>
      <c r="K103" s="50">
        <v>125092</v>
      </c>
      <c r="L103">
        <f t="shared" si="7"/>
        <v>125.092</v>
      </c>
      <c r="M103">
        <f t="shared" si="5"/>
        <v>0.16183755706800718</v>
      </c>
    </row>
    <row r="104" spans="1:13">
      <c r="A104" s="24">
        <v>44298</v>
      </c>
      <c r="B104">
        <v>615.07152707349098</v>
      </c>
      <c r="C104">
        <v>641.19681402216395</v>
      </c>
      <c r="D104" s="45">
        <v>107173</v>
      </c>
      <c r="E104">
        <f t="shared" si="6"/>
        <v>107.173</v>
      </c>
      <c r="F104">
        <f t="shared" si="4"/>
        <v>0.16714524722559743</v>
      </c>
      <c r="H104" s="24">
        <v>44663</v>
      </c>
      <c r="J104">
        <v>353.089368497561</v>
      </c>
      <c r="K104" s="49">
        <v>59504</v>
      </c>
      <c r="L104">
        <f t="shared" si="7"/>
        <v>59.503999999999998</v>
      </c>
      <c r="M104">
        <f t="shared" si="5"/>
        <v>0.16852390728499386</v>
      </c>
    </row>
    <row r="105" spans="1:13">
      <c r="A105" s="24">
        <v>44299</v>
      </c>
      <c r="B105">
        <v>252.28785034477499</v>
      </c>
      <c r="C105">
        <v>264.88564399981999</v>
      </c>
      <c r="D105" s="46">
        <v>44886</v>
      </c>
      <c r="E105">
        <f t="shared" si="6"/>
        <v>44.886000000000003</v>
      </c>
      <c r="F105">
        <f t="shared" si="4"/>
        <v>0.16945425702281738</v>
      </c>
      <c r="H105" s="24">
        <v>44664</v>
      </c>
      <c r="J105">
        <v>152.44902993285501</v>
      </c>
      <c r="K105" s="50">
        <v>24724</v>
      </c>
      <c r="L105">
        <f t="shared" si="7"/>
        <v>24.724</v>
      </c>
      <c r="M105">
        <f t="shared" si="5"/>
        <v>0.16217879517429198</v>
      </c>
    </row>
    <row r="106" spans="1:13">
      <c r="A106" s="24">
        <v>44300</v>
      </c>
      <c r="B106">
        <v>265.06611757255502</v>
      </c>
      <c r="C106">
        <v>278.206926145431</v>
      </c>
      <c r="D106" s="45">
        <v>56256</v>
      </c>
      <c r="E106">
        <f t="shared" si="6"/>
        <v>56.256</v>
      </c>
      <c r="F106">
        <f t="shared" si="4"/>
        <v>0.20220920010665916</v>
      </c>
      <c r="H106" s="24">
        <v>44665</v>
      </c>
      <c r="J106">
        <v>672.759731333437</v>
      </c>
      <c r="K106" s="49">
        <v>116422</v>
      </c>
      <c r="L106">
        <f t="shared" si="7"/>
        <v>116.422</v>
      </c>
      <c r="M106">
        <f t="shared" si="5"/>
        <v>0.17305138012533372</v>
      </c>
    </row>
    <row r="107" spans="1:13">
      <c r="A107" s="24">
        <v>44301</v>
      </c>
      <c r="B107">
        <v>355.48791736644398</v>
      </c>
      <c r="C107">
        <v>372.91519714008098</v>
      </c>
      <c r="D107" s="46">
        <v>67134</v>
      </c>
      <c r="E107">
        <f t="shared" si="6"/>
        <v>67.134</v>
      </c>
      <c r="F107">
        <f t="shared" si="4"/>
        <v>0.18002484348950237</v>
      </c>
      <c r="H107" s="24">
        <v>44666</v>
      </c>
      <c r="J107">
        <v>456.21633670654501</v>
      </c>
      <c r="K107" s="50">
        <v>82984</v>
      </c>
      <c r="L107">
        <f t="shared" si="7"/>
        <v>82.983999999999995</v>
      </c>
      <c r="M107">
        <f t="shared" si="5"/>
        <v>0.18189616049058394</v>
      </c>
    </row>
    <row r="108" spans="1:13">
      <c r="A108" s="24">
        <v>44302</v>
      </c>
      <c r="B108">
        <v>805.82826707060701</v>
      </c>
      <c r="C108">
        <v>839.95741695721995</v>
      </c>
      <c r="D108" s="45">
        <v>140160</v>
      </c>
      <c r="E108">
        <f t="shared" si="6"/>
        <v>140.16</v>
      </c>
      <c r="F108">
        <f t="shared" si="4"/>
        <v>0.16686560195841274</v>
      </c>
      <c r="H108" s="24">
        <v>44667</v>
      </c>
      <c r="J108">
        <v>840.13634927472799</v>
      </c>
      <c r="K108" s="49">
        <v>133264</v>
      </c>
      <c r="L108">
        <f t="shared" si="7"/>
        <v>133.26400000000001</v>
      </c>
      <c r="M108">
        <f t="shared" si="5"/>
        <v>0.15862187145579884</v>
      </c>
    </row>
    <row r="109" spans="1:13">
      <c r="A109" s="24">
        <v>44303</v>
      </c>
      <c r="B109">
        <v>862.82061879134903</v>
      </c>
      <c r="C109">
        <v>898.47777356131496</v>
      </c>
      <c r="D109" s="46">
        <v>147186</v>
      </c>
      <c r="E109">
        <f t="shared" si="6"/>
        <v>147.18600000000001</v>
      </c>
      <c r="F109">
        <f t="shared" si="4"/>
        <v>0.16381707409032034</v>
      </c>
      <c r="H109" s="24">
        <v>44668</v>
      </c>
      <c r="J109">
        <v>803.28599062568196</v>
      </c>
      <c r="K109" s="50">
        <v>141406</v>
      </c>
      <c r="L109">
        <f t="shared" si="7"/>
        <v>141.40600000000001</v>
      </c>
      <c r="M109">
        <f t="shared" si="5"/>
        <v>0.17603444059799728</v>
      </c>
    </row>
    <row r="110" spans="1:13">
      <c r="A110" s="24">
        <v>44304</v>
      </c>
      <c r="B110">
        <v>559.57806863525605</v>
      </c>
      <c r="C110">
        <v>584.63467694362998</v>
      </c>
      <c r="D110" s="45">
        <v>99191</v>
      </c>
      <c r="E110">
        <f t="shared" si="6"/>
        <v>99.191000000000003</v>
      </c>
      <c r="F110">
        <f t="shared" si="4"/>
        <v>0.16966321689735131</v>
      </c>
      <c r="H110" s="24">
        <v>44669</v>
      </c>
      <c r="J110">
        <v>180.23967001689701</v>
      </c>
      <c r="K110" s="49">
        <v>32600</v>
      </c>
      <c r="L110">
        <f t="shared" si="7"/>
        <v>32.6</v>
      </c>
      <c r="M110">
        <f t="shared" si="5"/>
        <v>0.18087028231323235</v>
      </c>
    </row>
    <row r="111" spans="1:13">
      <c r="A111" s="24">
        <v>44305</v>
      </c>
      <c r="B111">
        <v>314.02226585791698</v>
      </c>
      <c r="C111">
        <v>329.44892084895503</v>
      </c>
      <c r="D111" s="46">
        <v>56194</v>
      </c>
      <c r="E111">
        <f t="shared" si="6"/>
        <v>56.194000000000003</v>
      </c>
      <c r="F111">
        <f t="shared" si="4"/>
        <v>0.17056968908926459</v>
      </c>
      <c r="H111" s="24">
        <v>44670</v>
      </c>
      <c r="J111">
        <v>905.773162998104</v>
      </c>
      <c r="K111" s="50">
        <v>145500</v>
      </c>
      <c r="L111">
        <f t="shared" si="7"/>
        <v>145.5</v>
      </c>
      <c r="M111">
        <f t="shared" si="5"/>
        <v>0.16063624530273765</v>
      </c>
    </row>
    <row r="112" spans="1:13">
      <c r="A112" s="24">
        <v>44306</v>
      </c>
      <c r="B112">
        <v>341.60401759439901</v>
      </c>
      <c r="C112">
        <v>358.36060413112</v>
      </c>
      <c r="D112" s="45">
        <v>51206</v>
      </c>
      <c r="E112">
        <f t="shared" si="6"/>
        <v>51.206000000000003</v>
      </c>
      <c r="F112">
        <f t="shared" si="4"/>
        <v>0.14288959056800876</v>
      </c>
      <c r="H112" s="24">
        <v>44671</v>
      </c>
      <c r="J112">
        <v>123.530306047848</v>
      </c>
      <c r="K112" s="49">
        <v>20116</v>
      </c>
      <c r="L112">
        <f t="shared" si="7"/>
        <v>20.116</v>
      </c>
      <c r="M112">
        <f t="shared" si="5"/>
        <v>0.16284263063517632</v>
      </c>
    </row>
    <row r="113" spans="1:13">
      <c r="A113" s="24">
        <v>44307</v>
      </c>
      <c r="B113">
        <v>531.73760929479204</v>
      </c>
      <c r="C113">
        <v>555.77095603002999</v>
      </c>
      <c r="D113" s="46">
        <v>105750</v>
      </c>
      <c r="E113">
        <f t="shared" si="6"/>
        <v>105.75</v>
      </c>
      <c r="F113">
        <f t="shared" si="4"/>
        <v>0.19027622593917271</v>
      </c>
      <c r="H113" s="24">
        <v>44672</v>
      </c>
      <c r="J113">
        <v>939.725416892255</v>
      </c>
      <c r="K113" s="50">
        <v>147894</v>
      </c>
      <c r="L113">
        <f t="shared" si="7"/>
        <v>147.89400000000001</v>
      </c>
      <c r="M113">
        <f t="shared" si="5"/>
        <v>0.15738001478037802</v>
      </c>
    </row>
    <row r="114" spans="1:13">
      <c r="A114" s="24">
        <v>44308</v>
      </c>
      <c r="B114">
        <v>893.99882381659404</v>
      </c>
      <c r="C114">
        <v>931.75118994371599</v>
      </c>
      <c r="D114" s="45">
        <v>149527</v>
      </c>
      <c r="E114">
        <f t="shared" si="6"/>
        <v>149.52699999999999</v>
      </c>
      <c r="F114">
        <f t="shared" si="4"/>
        <v>0.16047953747076235</v>
      </c>
      <c r="H114" s="24">
        <v>44673</v>
      </c>
      <c r="J114">
        <v>66.011152522239897</v>
      </c>
      <c r="K114" s="49">
        <v>9846</v>
      </c>
      <c r="L114">
        <f t="shared" si="7"/>
        <v>9.8460000000000001</v>
      </c>
      <c r="M114">
        <f t="shared" si="5"/>
        <v>0.14915661405370512</v>
      </c>
    </row>
    <row r="115" spans="1:13">
      <c r="A115" s="24">
        <v>44309</v>
      </c>
      <c r="B115">
        <v>521.99074933827001</v>
      </c>
      <c r="C115">
        <v>547.20188205406203</v>
      </c>
      <c r="D115" s="46">
        <v>96002</v>
      </c>
      <c r="E115">
        <f t="shared" si="6"/>
        <v>96.001999999999995</v>
      </c>
      <c r="F115">
        <f t="shared" si="4"/>
        <v>0.17544164804337289</v>
      </c>
      <c r="H115" s="24">
        <v>44674</v>
      </c>
      <c r="J115">
        <v>753.63668074615896</v>
      </c>
      <c r="K115" s="50">
        <v>127708</v>
      </c>
      <c r="L115">
        <f t="shared" si="7"/>
        <v>127.708</v>
      </c>
      <c r="M115">
        <f t="shared" si="5"/>
        <v>0.16945565849257649</v>
      </c>
    </row>
    <row r="116" spans="1:13">
      <c r="A116" s="24">
        <v>44310</v>
      </c>
      <c r="B116">
        <v>486.10569110994402</v>
      </c>
      <c r="C116">
        <v>508.44519401317598</v>
      </c>
      <c r="D116" s="45">
        <v>77286</v>
      </c>
      <c r="E116">
        <f t="shared" si="6"/>
        <v>77.286000000000001</v>
      </c>
      <c r="F116">
        <f t="shared" si="4"/>
        <v>0.15200458360119182</v>
      </c>
      <c r="H116" s="24">
        <v>44675</v>
      </c>
      <c r="J116">
        <v>706.70842113229901</v>
      </c>
      <c r="K116" s="49">
        <v>116830</v>
      </c>
      <c r="L116">
        <f t="shared" si="7"/>
        <v>116.83</v>
      </c>
      <c r="M116">
        <f t="shared" si="5"/>
        <v>0.16531570377046476</v>
      </c>
    </row>
    <row r="117" spans="1:13">
      <c r="A117" s="24">
        <v>44311</v>
      </c>
      <c r="B117">
        <v>718.45405456151195</v>
      </c>
      <c r="C117">
        <v>750.44681034472001</v>
      </c>
      <c r="D117" s="46">
        <v>127876</v>
      </c>
      <c r="E117">
        <f t="shared" si="6"/>
        <v>127.876</v>
      </c>
      <c r="F117">
        <f t="shared" si="4"/>
        <v>0.17039981813136068</v>
      </c>
      <c r="H117" s="24">
        <v>44676</v>
      </c>
      <c r="J117">
        <v>312.27865232545901</v>
      </c>
      <c r="K117" s="50">
        <v>52188</v>
      </c>
      <c r="L117">
        <f t="shared" si="7"/>
        <v>52.188000000000002</v>
      </c>
      <c r="M117">
        <f t="shared" si="5"/>
        <v>0.16711997317578181</v>
      </c>
    </row>
    <row r="118" spans="1:13">
      <c r="A118" s="24">
        <v>44312</v>
      </c>
      <c r="B118">
        <v>552.935674555888</v>
      </c>
      <c r="C118">
        <v>578.38248252636504</v>
      </c>
      <c r="D118" s="45">
        <v>98132</v>
      </c>
      <c r="E118">
        <f t="shared" si="6"/>
        <v>98.132000000000005</v>
      </c>
      <c r="F118">
        <f t="shared" si="4"/>
        <v>0.1696662726909727</v>
      </c>
      <c r="H118" s="24">
        <v>44677</v>
      </c>
      <c r="J118">
        <v>502.88912238207399</v>
      </c>
      <c r="K118" s="49">
        <v>90018</v>
      </c>
      <c r="L118">
        <f t="shared" si="7"/>
        <v>90.018000000000001</v>
      </c>
      <c r="M118">
        <f t="shared" si="5"/>
        <v>0.17900168445402984</v>
      </c>
    </row>
    <row r="119" spans="1:13">
      <c r="A119" s="24">
        <v>44313</v>
      </c>
      <c r="B119">
        <v>503.75869688100499</v>
      </c>
      <c r="C119">
        <v>527.05802599840899</v>
      </c>
      <c r="D119" s="46">
        <v>90411</v>
      </c>
      <c r="E119">
        <f t="shared" si="6"/>
        <v>90.411000000000001</v>
      </c>
      <c r="F119">
        <f t="shared" si="4"/>
        <v>0.17153898724667732</v>
      </c>
      <c r="H119" s="24">
        <v>44678</v>
      </c>
      <c r="J119">
        <v>415.44362019741197</v>
      </c>
      <c r="K119" s="50">
        <v>74222</v>
      </c>
      <c r="L119">
        <f t="shared" si="7"/>
        <v>74.221999999999994</v>
      </c>
      <c r="M119">
        <f t="shared" si="5"/>
        <v>0.17865721458120098</v>
      </c>
    </row>
    <row r="120" spans="1:13">
      <c r="A120" s="24">
        <v>44314</v>
      </c>
      <c r="B120">
        <v>494.15387197426497</v>
      </c>
      <c r="C120">
        <v>517.74212959573094</v>
      </c>
      <c r="D120" s="45">
        <v>86001</v>
      </c>
      <c r="E120">
        <f t="shared" si="6"/>
        <v>86.001000000000005</v>
      </c>
      <c r="F120">
        <f t="shared" si="4"/>
        <v>0.1661077881901406</v>
      </c>
      <c r="H120" s="24">
        <v>44679</v>
      </c>
      <c r="J120">
        <v>288.17106060286198</v>
      </c>
      <c r="K120" s="49">
        <v>42986</v>
      </c>
      <c r="L120">
        <f t="shared" si="7"/>
        <v>42.985999999999997</v>
      </c>
      <c r="M120">
        <f t="shared" si="5"/>
        <v>0.14916834435099788</v>
      </c>
    </row>
    <row r="121" spans="1:13">
      <c r="A121" s="24">
        <v>44315</v>
      </c>
      <c r="B121">
        <v>640.73460560574699</v>
      </c>
      <c r="C121">
        <v>669.13519856692596</v>
      </c>
      <c r="D121" s="46">
        <v>106741</v>
      </c>
      <c r="E121">
        <f t="shared" si="6"/>
        <v>106.741</v>
      </c>
      <c r="F121">
        <f t="shared" si="4"/>
        <v>0.15952082662607669</v>
      </c>
      <c r="H121" s="24">
        <v>44680</v>
      </c>
      <c r="J121">
        <v>409.160918420597</v>
      </c>
      <c r="K121" s="50">
        <v>69506</v>
      </c>
      <c r="L121">
        <f t="shared" si="7"/>
        <v>69.506</v>
      </c>
      <c r="M121">
        <f t="shared" si="5"/>
        <v>0.16987448426966162</v>
      </c>
    </row>
    <row r="122" spans="1:13">
      <c r="A122" s="24">
        <v>44316</v>
      </c>
      <c r="B122">
        <v>915.87998058275605</v>
      </c>
      <c r="C122">
        <v>955.97536053041404</v>
      </c>
      <c r="D122" s="45">
        <v>148342</v>
      </c>
      <c r="E122">
        <f t="shared" si="6"/>
        <v>148.34200000000001</v>
      </c>
      <c r="F122">
        <f t="shared" si="4"/>
        <v>0.15517345543058123</v>
      </c>
      <c r="H122" s="24">
        <v>44681</v>
      </c>
      <c r="J122">
        <v>240.35816919559699</v>
      </c>
      <c r="K122" s="49">
        <v>37388</v>
      </c>
      <c r="L122">
        <f t="shared" si="7"/>
        <v>37.387999999999998</v>
      </c>
      <c r="M122">
        <f t="shared" si="5"/>
        <v>0.15555119314282451</v>
      </c>
    </row>
    <row r="123" spans="1:13">
      <c r="A123" s="24">
        <v>44317</v>
      </c>
      <c r="B123">
        <v>666.92095775331904</v>
      </c>
      <c r="C123">
        <v>696.566491061394</v>
      </c>
      <c r="D123" s="46">
        <v>117943</v>
      </c>
      <c r="E123">
        <f t="shared" si="6"/>
        <v>117.943</v>
      </c>
      <c r="F123">
        <f t="shared" si="4"/>
        <v>0.16932051930934003</v>
      </c>
      <c r="H123" s="24">
        <v>44682</v>
      </c>
      <c r="J123">
        <v>124.570198448924</v>
      </c>
      <c r="K123" s="50">
        <v>23218</v>
      </c>
      <c r="L123">
        <f t="shared" si="7"/>
        <v>23.218</v>
      </c>
      <c r="M123">
        <f t="shared" si="5"/>
        <v>0.18638486804305601</v>
      </c>
    </row>
    <row r="124" spans="1:13">
      <c r="A124" s="24">
        <v>44318</v>
      </c>
      <c r="B124">
        <v>786.24024958283303</v>
      </c>
      <c r="C124">
        <v>821.95974185174305</v>
      </c>
      <c r="D124" s="45">
        <v>137009</v>
      </c>
      <c r="E124">
        <f t="shared" si="6"/>
        <v>137.00899999999999</v>
      </c>
      <c r="F124">
        <f t="shared" si="4"/>
        <v>0.16668577914940305</v>
      </c>
      <c r="H124" s="24">
        <v>44683</v>
      </c>
      <c r="J124">
        <v>215.73768899880699</v>
      </c>
      <c r="K124" s="49">
        <v>33148</v>
      </c>
      <c r="L124">
        <f t="shared" si="7"/>
        <v>33.148000000000003</v>
      </c>
      <c r="M124">
        <f t="shared" si="5"/>
        <v>0.15364955541070671</v>
      </c>
    </row>
    <row r="125" spans="1:13">
      <c r="A125" s="24">
        <v>44319</v>
      </c>
      <c r="B125">
        <v>144.28672628537799</v>
      </c>
      <c r="C125">
        <v>151.471689553972</v>
      </c>
      <c r="D125" s="46">
        <v>30879</v>
      </c>
      <c r="E125">
        <f t="shared" si="6"/>
        <v>30.879000000000001</v>
      </c>
      <c r="F125">
        <f t="shared" si="4"/>
        <v>0.20385987699039482</v>
      </c>
      <c r="H125" s="24">
        <v>44684</v>
      </c>
      <c r="J125">
        <v>171.85591343102701</v>
      </c>
      <c r="K125" s="50">
        <v>28560</v>
      </c>
      <c r="L125">
        <f t="shared" si="7"/>
        <v>28.56</v>
      </c>
      <c r="M125">
        <f t="shared" si="5"/>
        <v>0.16618572750749322</v>
      </c>
    </row>
    <row r="126" spans="1:13">
      <c r="A126" s="24">
        <v>44320</v>
      </c>
      <c r="B126">
        <v>388.32157928395702</v>
      </c>
      <c r="C126">
        <v>407.53366462180298</v>
      </c>
      <c r="D126" s="45">
        <v>75931</v>
      </c>
      <c r="E126">
        <f t="shared" si="6"/>
        <v>75.930999999999997</v>
      </c>
      <c r="F126">
        <f t="shared" si="4"/>
        <v>0.18631835009376474</v>
      </c>
      <c r="H126" s="24">
        <v>44685</v>
      </c>
      <c r="J126">
        <v>873.62022561245203</v>
      </c>
      <c r="K126" s="49">
        <v>141922</v>
      </c>
      <c r="L126">
        <f t="shared" si="7"/>
        <v>141.922</v>
      </c>
      <c r="M126">
        <f t="shared" si="5"/>
        <v>0.16245274072095284</v>
      </c>
    </row>
    <row r="127" spans="1:13">
      <c r="A127" s="24">
        <v>44321</v>
      </c>
      <c r="B127">
        <v>856.85605220352898</v>
      </c>
      <c r="C127">
        <v>895.35731811249696</v>
      </c>
      <c r="D127" s="46">
        <v>132698</v>
      </c>
      <c r="E127">
        <f t="shared" si="6"/>
        <v>132.69800000000001</v>
      </c>
      <c r="F127">
        <f t="shared" si="4"/>
        <v>0.14820675200348024</v>
      </c>
      <c r="H127" s="24">
        <v>44686</v>
      </c>
      <c r="J127">
        <v>612.64693526495205</v>
      </c>
      <c r="K127" s="50">
        <v>104566</v>
      </c>
      <c r="L127">
        <f t="shared" si="7"/>
        <v>104.566</v>
      </c>
      <c r="M127">
        <f t="shared" si="5"/>
        <v>0.17067905506583206</v>
      </c>
    </row>
    <row r="128" spans="1:13">
      <c r="A128" s="24">
        <v>44322</v>
      </c>
      <c r="B128">
        <v>635.52729207690197</v>
      </c>
      <c r="C128">
        <v>664.61866937938805</v>
      </c>
      <c r="D128" s="45">
        <v>104402</v>
      </c>
      <c r="E128">
        <f t="shared" si="6"/>
        <v>104.402</v>
      </c>
      <c r="F128">
        <f t="shared" si="4"/>
        <v>0.15708556622023451</v>
      </c>
      <c r="H128" s="24">
        <v>44687</v>
      </c>
      <c r="J128">
        <v>426.05900712180301</v>
      </c>
      <c r="K128" s="49">
        <v>72198</v>
      </c>
      <c r="L128">
        <f t="shared" si="7"/>
        <v>72.197999999999993</v>
      </c>
      <c r="M128">
        <f t="shared" si="5"/>
        <v>0.16945540123121916</v>
      </c>
    </row>
    <row r="129" spans="1:13">
      <c r="A129" s="24">
        <v>44323</v>
      </c>
      <c r="B129">
        <v>509.39845244256901</v>
      </c>
      <c r="C129">
        <v>535.09042770188</v>
      </c>
      <c r="D129" s="46">
        <v>104201</v>
      </c>
      <c r="E129">
        <f t="shared" si="6"/>
        <v>104.20099999999999</v>
      </c>
      <c r="F129">
        <f t="shared" si="4"/>
        <v>0.19473530940840242</v>
      </c>
      <c r="H129" s="24">
        <v>44688</v>
      </c>
      <c r="J129">
        <v>911.97071454870604</v>
      </c>
      <c r="K129" s="50">
        <v>142782</v>
      </c>
      <c r="L129">
        <f t="shared" si="7"/>
        <v>142.78200000000001</v>
      </c>
      <c r="M129">
        <f t="shared" si="5"/>
        <v>0.15656423799820865</v>
      </c>
    </row>
    <row r="130" spans="1:13">
      <c r="A130" s="24">
        <v>44324</v>
      </c>
      <c r="B130">
        <v>622.09904089606005</v>
      </c>
      <c r="C130">
        <v>652.32096487981198</v>
      </c>
      <c r="D130" s="45">
        <v>110769</v>
      </c>
      <c r="E130">
        <f t="shared" si="6"/>
        <v>110.76900000000001</v>
      </c>
      <c r="F130">
        <f t="shared" si="4"/>
        <v>0.16980751189011506</v>
      </c>
      <c r="H130" s="24">
        <v>44689</v>
      </c>
      <c r="J130">
        <v>199.43000526744399</v>
      </c>
      <c r="K130" s="49">
        <v>34344</v>
      </c>
      <c r="L130">
        <f t="shared" si="7"/>
        <v>34.344000000000001</v>
      </c>
      <c r="M130">
        <f t="shared" si="5"/>
        <v>0.17221079623371247</v>
      </c>
    </row>
    <row r="131" spans="1:13">
      <c r="A131" s="24">
        <v>44325</v>
      </c>
      <c r="B131">
        <v>766.30268257581304</v>
      </c>
      <c r="C131">
        <v>800.73089122961801</v>
      </c>
      <c r="D131" s="46">
        <v>128550</v>
      </c>
      <c r="E131">
        <f t="shared" si="6"/>
        <v>128.55000000000001</v>
      </c>
      <c r="F131">
        <f t="shared" ref="F131:F194" si="8">E131/C131</f>
        <v>0.16054082764634711</v>
      </c>
      <c r="H131" s="24">
        <v>44690</v>
      </c>
      <c r="J131">
        <v>760.91677813200499</v>
      </c>
      <c r="K131" s="50">
        <v>126284</v>
      </c>
      <c r="L131">
        <f t="shared" si="7"/>
        <v>126.28400000000001</v>
      </c>
      <c r="M131">
        <f t="shared" ref="M131:M189" si="9">L131/J131</f>
        <v>0.16596295893227375</v>
      </c>
    </row>
    <row r="132" spans="1:13">
      <c r="A132" s="24">
        <v>44326</v>
      </c>
      <c r="B132">
        <v>712.06010831681897</v>
      </c>
      <c r="C132">
        <v>744.47042161360105</v>
      </c>
      <c r="D132" s="45">
        <v>109689</v>
      </c>
      <c r="E132">
        <f t="shared" ref="E132:E195" si="10">D132/1000</f>
        <v>109.68899999999999</v>
      </c>
      <c r="F132">
        <f t="shared" si="8"/>
        <v>0.14733829150962743</v>
      </c>
      <c r="H132" s="24">
        <v>44691</v>
      </c>
      <c r="J132">
        <v>576.22587156007296</v>
      </c>
      <c r="K132" s="49">
        <v>99088</v>
      </c>
      <c r="L132">
        <f t="shared" ref="L132:L195" si="11">K132/1000</f>
        <v>99.087999999999994</v>
      </c>
      <c r="M132">
        <f t="shared" si="9"/>
        <v>0.17196034557026971</v>
      </c>
    </row>
    <row r="133" spans="1:13">
      <c r="A133" s="24">
        <v>44327</v>
      </c>
      <c r="B133">
        <v>888.39642815881302</v>
      </c>
      <c r="C133">
        <v>930.46576742214495</v>
      </c>
      <c r="D133" s="46">
        <v>149626</v>
      </c>
      <c r="E133">
        <f t="shared" si="10"/>
        <v>149.626</v>
      </c>
      <c r="F133">
        <f t="shared" si="8"/>
        <v>0.16080763552918104</v>
      </c>
      <c r="H133" s="24">
        <v>44692</v>
      </c>
      <c r="J133">
        <v>551.74427031180005</v>
      </c>
      <c r="K133" s="50">
        <v>94124</v>
      </c>
      <c r="L133">
        <f t="shared" si="11"/>
        <v>94.123999999999995</v>
      </c>
      <c r="M133">
        <f t="shared" si="9"/>
        <v>0.17059352505248296</v>
      </c>
    </row>
    <row r="134" spans="1:13">
      <c r="A134" s="24">
        <v>44328</v>
      </c>
      <c r="B134">
        <v>900.59385513127995</v>
      </c>
      <c r="C134">
        <v>943.38838839601794</v>
      </c>
      <c r="D134" s="45">
        <v>143235</v>
      </c>
      <c r="E134">
        <f t="shared" si="10"/>
        <v>143.23500000000001</v>
      </c>
      <c r="F134">
        <f t="shared" si="8"/>
        <v>0.15183036145222562</v>
      </c>
      <c r="H134" s="24">
        <v>44693</v>
      </c>
      <c r="J134">
        <v>745.86527866430299</v>
      </c>
      <c r="K134" s="49">
        <v>121574</v>
      </c>
      <c r="L134">
        <f t="shared" si="11"/>
        <v>121.574</v>
      </c>
      <c r="M134">
        <f t="shared" si="9"/>
        <v>0.16299726435545431</v>
      </c>
    </row>
    <row r="135" spans="1:13">
      <c r="A135" s="24">
        <v>44329</v>
      </c>
      <c r="B135">
        <v>682.80057227304201</v>
      </c>
      <c r="C135">
        <v>716.53933580967498</v>
      </c>
      <c r="D135" s="46">
        <v>123397</v>
      </c>
      <c r="E135">
        <f t="shared" si="10"/>
        <v>123.39700000000001</v>
      </c>
      <c r="F135">
        <f t="shared" si="8"/>
        <v>0.172212457618344</v>
      </c>
      <c r="H135" s="24">
        <v>44694</v>
      </c>
      <c r="J135">
        <v>802.90073774545294</v>
      </c>
      <c r="K135" s="50">
        <v>126802</v>
      </c>
      <c r="L135">
        <f t="shared" si="11"/>
        <v>126.80200000000001</v>
      </c>
      <c r="M135">
        <f t="shared" si="9"/>
        <v>0.15792985862244976</v>
      </c>
    </row>
    <row r="136" spans="1:13">
      <c r="A136" s="24">
        <v>44330</v>
      </c>
      <c r="B136">
        <v>754.64985222367704</v>
      </c>
      <c r="C136">
        <v>791.25140612275698</v>
      </c>
      <c r="D136" s="45">
        <v>126668</v>
      </c>
      <c r="E136">
        <f t="shared" si="10"/>
        <v>126.66800000000001</v>
      </c>
      <c r="F136">
        <f t="shared" si="8"/>
        <v>0.16008565548172735</v>
      </c>
      <c r="H136" s="24">
        <v>44695</v>
      </c>
      <c r="J136">
        <v>853.39766036697199</v>
      </c>
      <c r="K136" s="49">
        <v>133272</v>
      </c>
      <c r="L136">
        <f t="shared" si="11"/>
        <v>133.27199999999999</v>
      </c>
      <c r="M136">
        <f t="shared" si="9"/>
        <v>0.15616635267395895</v>
      </c>
    </row>
    <row r="137" spans="1:13">
      <c r="A137" s="24">
        <v>44331</v>
      </c>
      <c r="B137">
        <v>200.71884986601901</v>
      </c>
      <c r="C137">
        <v>210.642027492094</v>
      </c>
      <c r="D137" s="46">
        <v>34953</v>
      </c>
      <c r="E137">
        <f t="shared" si="10"/>
        <v>34.953000000000003</v>
      </c>
      <c r="F137">
        <f t="shared" si="8"/>
        <v>0.16593554674796268</v>
      </c>
      <c r="H137" s="24">
        <v>44696</v>
      </c>
      <c r="J137">
        <v>601.25332144390404</v>
      </c>
      <c r="K137" s="50">
        <v>100622</v>
      </c>
      <c r="L137">
        <f t="shared" si="11"/>
        <v>100.622</v>
      </c>
      <c r="M137">
        <f t="shared" si="9"/>
        <v>0.1673537532538818</v>
      </c>
    </row>
    <row r="138" spans="1:13">
      <c r="A138" s="24">
        <v>44332</v>
      </c>
      <c r="B138">
        <v>599.63808273939298</v>
      </c>
      <c r="C138">
        <v>628.43218351068595</v>
      </c>
      <c r="D138" s="45">
        <v>100932</v>
      </c>
      <c r="E138">
        <f t="shared" si="10"/>
        <v>100.932</v>
      </c>
      <c r="F138">
        <f t="shared" si="8"/>
        <v>0.16060921551813512</v>
      </c>
      <c r="H138" s="24">
        <v>44697</v>
      </c>
      <c r="J138">
        <v>779.11415070733096</v>
      </c>
      <c r="K138" s="49">
        <v>124318</v>
      </c>
      <c r="L138">
        <f t="shared" si="11"/>
        <v>124.318</v>
      </c>
      <c r="M138">
        <f t="shared" si="9"/>
        <v>0.15956326795904804</v>
      </c>
    </row>
    <row r="139" spans="1:13">
      <c r="A139" s="24">
        <v>44333</v>
      </c>
      <c r="B139">
        <v>764.70433727194199</v>
      </c>
      <c r="C139">
        <v>801.54316007817704</v>
      </c>
      <c r="D139" s="46">
        <v>126715</v>
      </c>
      <c r="E139">
        <f t="shared" si="10"/>
        <v>126.715</v>
      </c>
      <c r="F139">
        <f t="shared" si="8"/>
        <v>0.15808880458494723</v>
      </c>
      <c r="H139" s="24">
        <v>44698</v>
      </c>
      <c r="J139">
        <v>517.09795639737899</v>
      </c>
      <c r="K139" s="50">
        <v>85098</v>
      </c>
      <c r="L139">
        <f t="shared" si="11"/>
        <v>85.097999999999999</v>
      </c>
      <c r="M139">
        <f t="shared" si="9"/>
        <v>0.16456843224227319</v>
      </c>
    </row>
    <row r="140" spans="1:13">
      <c r="A140" s="24">
        <v>44334</v>
      </c>
      <c r="B140">
        <v>351.20325750441299</v>
      </c>
      <c r="C140">
        <v>369.28065738273199</v>
      </c>
      <c r="D140" s="45">
        <v>62807</v>
      </c>
      <c r="E140">
        <f t="shared" si="10"/>
        <v>62.807000000000002</v>
      </c>
      <c r="F140">
        <f t="shared" si="8"/>
        <v>0.17007931161394466</v>
      </c>
      <c r="H140" s="24">
        <v>44699</v>
      </c>
      <c r="J140">
        <v>317.33977531172798</v>
      </c>
      <c r="K140" s="49">
        <v>50722</v>
      </c>
      <c r="L140">
        <f t="shared" si="11"/>
        <v>50.722000000000001</v>
      </c>
      <c r="M140">
        <f t="shared" si="9"/>
        <v>0.15983499058753339</v>
      </c>
    </row>
    <row r="141" spans="1:13">
      <c r="A141" s="24">
        <v>44335</v>
      </c>
      <c r="B141">
        <v>274.356224115256</v>
      </c>
      <c r="C141">
        <v>288.28695240800698</v>
      </c>
      <c r="D141" s="46">
        <v>43566</v>
      </c>
      <c r="E141">
        <f t="shared" si="10"/>
        <v>43.566000000000003</v>
      </c>
      <c r="F141">
        <f t="shared" si="8"/>
        <v>0.15112026276632137</v>
      </c>
      <c r="H141" s="24">
        <v>44700</v>
      </c>
      <c r="J141">
        <v>442.52957789006598</v>
      </c>
      <c r="K141" s="50">
        <v>73428</v>
      </c>
      <c r="L141">
        <f t="shared" si="11"/>
        <v>73.427999999999997</v>
      </c>
      <c r="M141">
        <f t="shared" si="9"/>
        <v>0.16592789198429833</v>
      </c>
    </row>
    <row r="142" spans="1:13">
      <c r="A142" s="24">
        <v>44336</v>
      </c>
      <c r="B142">
        <v>426.42138358419697</v>
      </c>
      <c r="C142">
        <v>447.52722844535498</v>
      </c>
      <c r="D142" s="45">
        <v>73305</v>
      </c>
      <c r="E142">
        <f t="shared" si="10"/>
        <v>73.305000000000007</v>
      </c>
      <c r="F142">
        <f t="shared" si="8"/>
        <v>0.16380008933680079</v>
      </c>
      <c r="H142" s="24">
        <v>44701</v>
      </c>
      <c r="J142">
        <v>142.681024029833</v>
      </c>
      <c r="K142" s="49">
        <v>21448</v>
      </c>
      <c r="L142">
        <f t="shared" si="11"/>
        <v>21.448</v>
      </c>
      <c r="M142">
        <f t="shared" si="9"/>
        <v>0.15032132090330011</v>
      </c>
    </row>
    <row r="143" spans="1:13">
      <c r="A143" s="24">
        <v>44337</v>
      </c>
      <c r="B143">
        <v>250.420648157328</v>
      </c>
      <c r="C143">
        <v>262.950289671468</v>
      </c>
      <c r="D143" s="46">
        <v>45149</v>
      </c>
      <c r="E143">
        <f t="shared" si="10"/>
        <v>45.149000000000001</v>
      </c>
      <c r="F143">
        <f t="shared" si="8"/>
        <v>0.1717016553068243</v>
      </c>
      <c r="H143" s="24">
        <v>44702</v>
      </c>
      <c r="J143">
        <v>536.96164841106201</v>
      </c>
      <c r="K143" s="50">
        <v>89794</v>
      </c>
      <c r="L143">
        <f t="shared" si="11"/>
        <v>89.793999999999997</v>
      </c>
      <c r="M143">
        <f t="shared" si="9"/>
        <v>0.16722609569177221</v>
      </c>
    </row>
    <row r="144" spans="1:13">
      <c r="A144" s="24">
        <v>44338</v>
      </c>
      <c r="B144">
        <v>648.33959694265002</v>
      </c>
      <c r="C144">
        <v>679.74321216535805</v>
      </c>
      <c r="D144" s="45">
        <v>78319</v>
      </c>
      <c r="E144">
        <f t="shared" si="10"/>
        <v>78.319000000000003</v>
      </c>
      <c r="F144">
        <f t="shared" si="8"/>
        <v>0.11521850987008855</v>
      </c>
      <c r="H144" s="24">
        <v>44703</v>
      </c>
      <c r="J144">
        <v>777.18070474459296</v>
      </c>
      <c r="K144" s="49">
        <v>122892</v>
      </c>
      <c r="L144">
        <f t="shared" si="11"/>
        <v>122.892</v>
      </c>
      <c r="M144">
        <f t="shared" si="9"/>
        <v>0.15812538737742637</v>
      </c>
    </row>
    <row r="145" spans="1:13">
      <c r="A145" s="24">
        <v>44339</v>
      </c>
      <c r="B145">
        <v>427.18394616430101</v>
      </c>
      <c r="C145">
        <v>448.48093667217302</v>
      </c>
      <c r="D145" s="46">
        <v>38200</v>
      </c>
      <c r="E145">
        <f t="shared" si="10"/>
        <v>38.200000000000003</v>
      </c>
      <c r="F145">
        <f t="shared" si="8"/>
        <v>8.5176418608675739E-2</v>
      </c>
      <c r="H145" s="24">
        <v>44704</v>
      </c>
      <c r="J145">
        <v>703.88404853853399</v>
      </c>
      <c r="K145" s="50">
        <v>92552</v>
      </c>
      <c r="L145">
        <f t="shared" si="11"/>
        <v>92.552000000000007</v>
      </c>
      <c r="M145">
        <f t="shared" si="9"/>
        <v>0.1314875655900494</v>
      </c>
    </row>
    <row r="146" spans="1:13">
      <c r="A146" s="24">
        <v>44340</v>
      </c>
      <c r="B146">
        <v>585.82909789924599</v>
      </c>
      <c r="C146">
        <v>614.47578110109896</v>
      </c>
      <c r="D146" s="45">
        <v>53479</v>
      </c>
      <c r="E146">
        <f t="shared" si="10"/>
        <v>53.478999999999999</v>
      </c>
      <c r="F146">
        <f t="shared" si="8"/>
        <v>8.7031908571187713E-2</v>
      </c>
      <c r="H146" s="24">
        <v>44705</v>
      </c>
      <c r="J146">
        <v>395.24109176143998</v>
      </c>
      <c r="K146" s="49">
        <v>62478</v>
      </c>
      <c r="L146">
        <f t="shared" si="11"/>
        <v>62.478000000000002</v>
      </c>
      <c r="M146">
        <f t="shared" si="9"/>
        <v>0.15807566900890593</v>
      </c>
    </row>
    <row r="147" spans="1:13">
      <c r="A147" s="24">
        <v>44341</v>
      </c>
      <c r="B147">
        <v>547.65788202866895</v>
      </c>
      <c r="C147">
        <v>575.50860486720296</v>
      </c>
      <c r="D147" s="46">
        <v>44664</v>
      </c>
      <c r="E147">
        <f t="shared" si="10"/>
        <v>44.664000000000001</v>
      </c>
      <c r="F147">
        <f t="shared" si="8"/>
        <v>7.7607875229434839E-2</v>
      </c>
      <c r="H147" s="24">
        <v>44706</v>
      </c>
      <c r="J147">
        <v>107.05691562411501</v>
      </c>
      <c r="K147" s="50">
        <v>17556</v>
      </c>
      <c r="L147">
        <f t="shared" si="11"/>
        <v>17.556000000000001</v>
      </c>
      <c r="M147">
        <f t="shared" si="9"/>
        <v>0.16398753782184847</v>
      </c>
    </row>
    <row r="148" spans="1:13">
      <c r="A148" s="24">
        <v>44342</v>
      </c>
      <c r="B148">
        <v>815.38738594335302</v>
      </c>
      <c r="C148">
        <v>857.26960733989802</v>
      </c>
      <c r="D148" s="45">
        <v>65726</v>
      </c>
      <c r="E148">
        <f t="shared" si="10"/>
        <v>65.725999999999999</v>
      </c>
      <c r="F148">
        <f t="shared" si="8"/>
        <v>7.6668995887941654E-2</v>
      </c>
      <c r="H148" s="24">
        <v>44707</v>
      </c>
      <c r="J148">
        <v>322.35936090824401</v>
      </c>
      <c r="K148" s="49">
        <v>53094</v>
      </c>
      <c r="L148">
        <f t="shared" si="11"/>
        <v>53.094000000000001</v>
      </c>
      <c r="M148">
        <f t="shared" si="9"/>
        <v>0.16470438410849381</v>
      </c>
    </row>
    <row r="149" spans="1:13">
      <c r="A149" s="24">
        <v>44343</v>
      </c>
      <c r="B149">
        <v>118.97374214316901</v>
      </c>
      <c r="C149">
        <v>124.899066542966</v>
      </c>
      <c r="D149" s="46">
        <v>10572</v>
      </c>
      <c r="E149">
        <f t="shared" si="10"/>
        <v>10.571999999999999</v>
      </c>
      <c r="F149">
        <f t="shared" si="8"/>
        <v>8.4644347572951403E-2</v>
      </c>
      <c r="H149" s="24">
        <v>44708</v>
      </c>
      <c r="J149">
        <v>451.12527442408202</v>
      </c>
      <c r="K149" s="50">
        <v>70716</v>
      </c>
      <c r="L149">
        <f t="shared" si="11"/>
        <v>70.715999999999994</v>
      </c>
      <c r="M149">
        <f t="shared" si="9"/>
        <v>0.15675468436185011</v>
      </c>
    </row>
    <row r="150" spans="1:13">
      <c r="A150" s="24">
        <v>44344</v>
      </c>
      <c r="B150">
        <v>142.19105131980601</v>
      </c>
      <c r="C150">
        <v>149.354103434471</v>
      </c>
      <c r="D150" s="45">
        <v>12356</v>
      </c>
      <c r="E150">
        <f t="shared" si="10"/>
        <v>12.356</v>
      </c>
      <c r="F150">
        <f t="shared" si="8"/>
        <v>8.2729564945774561E-2</v>
      </c>
      <c r="H150" s="24">
        <v>44709</v>
      </c>
      <c r="J150">
        <v>568.15641179961995</v>
      </c>
      <c r="K150" s="49">
        <v>95782</v>
      </c>
      <c r="L150">
        <f t="shared" si="11"/>
        <v>95.781999999999996</v>
      </c>
      <c r="M150">
        <f t="shared" si="9"/>
        <v>0.16858385826644659</v>
      </c>
    </row>
    <row r="151" spans="1:13">
      <c r="A151" s="24">
        <v>44345</v>
      </c>
      <c r="B151">
        <v>849.04496387441702</v>
      </c>
      <c r="C151">
        <v>893.35321974730005</v>
      </c>
      <c r="D151" s="46">
        <v>71915</v>
      </c>
      <c r="E151">
        <f t="shared" si="10"/>
        <v>71.915000000000006</v>
      </c>
      <c r="F151">
        <f t="shared" si="8"/>
        <v>8.0500073666653793E-2</v>
      </c>
      <c r="H151" s="24">
        <v>44710</v>
      </c>
      <c r="J151">
        <v>479.62805725368497</v>
      </c>
      <c r="K151" s="50">
        <v>82654</v>
      </c>
      <c r="L151">
        <f t="shared" si="11"/>
        <v>82.653999999999996</v>
      </c>
      <c r="M151">
        <f t="shared" si="9"/>
        <v>0.17232936803837276</v>
      </c>
    </row>
    <row r="152" spans="1:13">
      <c r="A152" s="24">
        <v>44346</v>
      </c>
      <c r="B152">
        <v>668.08395276249701</v>
      </c>
      <c r="C152">
        <v>702.33630275640701</v>
      </c>
      <c r="D152" s="45">
        <v>59232</v>
      </c>
      <c r="E152">
        <f t="shared" si="10"/>
        <v>59.231999999999999</v>
      </c>
      <c r="F152">
        <f t="shared" si="8"/>
        <v>8.433566621508326E-2</v>
      </c>
      <c r="H152" s="24">
        <v>44711</v>
      </c>
      <c r="J152">
        <v>749.33020212679901</v>
      </c>
      <c r="K152" s="49">
        <v>125390</v>
      </c>
      <c r="L152">
        <f t="shared" si="11"/>
        <v>125.39</v>
      </c>
      <c r="M152">
        <f t="shared" si="9"/>
        <v>0.16733610849277092</v>
      </c>
    </row>
    <row r="153" spans="1:13">
      <c r="A153" s="24">
        <v>44347</v>
      </c>
      <c r="B153">
        <v>704.27687191561199</v>
      </c>
      <c r="C153">
        <v>740.52456844262895</v>
      </c>
      <c r="D153" s="46">
        <v>61742</v>
      </c>
      <c r="E153">
        <f t="shared" si="10"/>
        <v>61.741999999999997</v>
      </c>
      <c r="F153">
        <f t="shared" si="8"/>
        <v>8.3376031844355172E-2</v>
      </c>
      <c r="H153" s="24">
        <v>44712</v>
      </c>
      <c r="J153">
        <v>424.860713667026</v>
      </c>
      <c r="K153" s="50">
        <v>69242</v>
      </c>
      <c r="L153">
        <f t="shared" si="11"/>
        <v>69.242000000000004</v>
      </c>
      <c r="M153">
        <f t="shared" si="9"/>
        <v>0.16297576540406297</v>
      </c>
    </row>
    <row r="154" spans="1:13">
      <c r="A154" s="24">
        <v>44348</v>
      </c>
      <c r="B154">
        <v>761.85728271459698</v>
      </c>
      <c r="C154">
        <v>800.32016662216904</v>
      </c>
      <c r="D154" s="45">
        <v>64551</v>
      </c>
      <c r="E154">
        <f t="shared" si="10"/>
        <v>64.551000000000002</v>
      </c>
      <c r="F154">
        <f t="shared" si="8"/>
        <v>8.0656470612809783E-2</v>
      </c>
      <c r="H154" s="24">
        <v>44713</v>
      </c>
      <c r="J154">
        <v>774.74024346582303</v>
      </c>
      <c r="K154" s="49">
        <v>124922</v>
      </c>
      <c r="L154">
        <f t="shared" si="11"/>
        <v>124.922</v>
      </c>
      <c r="M154">
        <f t="shared" si="9"/>
        <v>0.16124372143256402</v>
      </c>
    </row>
    <row r="155" spans="1:13">
      <c r="A155" s="24">
        <v>44349</v>
      </c>
      <c r="B155">
        <v>810.018191954126</v>
      </c>
      <c r="C155">
        <v>852.49104686211695</v>
      </c>
      <c r="D155" s="46">
        <v>125139</v>
      </c>
      <c r="E155">
        <f t="shared" si="10"/>
        <v>125.139</v>
      </c>
      <c r="F155">
        <f t="shared" si="8"/>
        <v>0.14679215747850563</v>
      </c>
      <c r="H155" s="24">
        <v>44714</v>
      </c>
      <c r="J155">
        <v>832.03829787092297</v>
      </c>
      <c r="K155" s="50">
        <v>130016</v>
      </c>
      <c r="L155">
        <f t="shared" si="11"/>
        <v>130.01599999999999</v>
      </c>
      <c r="M155">
        <f t="shared" si="9"/>
        <v>0.15626203785654327</v>
      </c>
    </row>
    <row r="156" spans="1:13">
      <c r="A156" s="24">
        <v>44350</v>
      </c>
      <c r="B156">
        <v>796.42928573116899</v>
      </c>
      <c r="C156">
        <v>837.12363345822598</v>
      </c>
      <c r="D156" s="45">
        <v>132316</v>
      </c>
      <c r="E156">
        <f t="shared" si="10"/>
        <v>132.316</v>
      </c>
      <c r="F156">
        <f t="shared" si="8"/>
        <v>0.15806028489888863</v>
      </c>
      <c r="H156" s="24">
        <v>44715</v>
      </c>
      <c r="J156">
        <v>868.55784484880201</v>
      </c>
      <c r="K156" s="49">
        <v>137462</v>
      </c>
      <c r="L156">
        <f t="shared" si="11"/>
        <v>137.46199999999999</v>
      </c>
      <c r="M156">
        <f t="shared" si="9"/>
        <v>0.15826464617785968</v>
      </c>
    </row>
    <row r="157" spans="1:13">
      <c r="A157" s="24">
        <v>44351</v>
      </c>
      <c r="B157">
        <v>744.88238738035102</v>
      </c>
      <c r="C157">
        <v>782.39307031803003</v>
      </c>
      <c r="D157" s="46">
        <v>125185</v>
      </c>
      <c r="E157">
        <f t="shared" si="10"/>
        <v>125.185</v>
      </c>
      <c r="F157">
        <f t="shared" si="8"/>
        <v>0.16000269525535846</v>
      </c>
      <c r="H157" s="24">
        <v>44716</v>
      </c>
      <c r="J157">
        <v>227.10618430256</v>
      </c>
      <c r="K157" s="50">
        <v>36936</v>
      </c>
      <c r="L157">
        <f t="shared" si="11"/>
        <v>36.936</v>
      </c>
      <c r="M157">
        <f t="shared" si="9"/>
        <v>0.16263757904008627</v>
      </c>
    </row>
    <row r="158" spans="1:13">
      <c r="A158" s="24">
        <v>44352</v>
      </c>
      <c r="B158">
        <v>771.17542376635095</v>
      </c>
      <c r="C158">
        <v>812.03367840981298</v>
      </c>
      <c r="D158" s="45">
        <v>131007</v>
      </c>
      <c r="E158">
        <f t="shared" si="10"/>
        <v>131.00700000000001</v>
      </c>
      <c r="F158">
        <f t="shared" si="8"/>
        <v>0.16133197856589893</v>
      </c>
      <c r="H158" s="24">
        <v>44717</v>
      </c>
      <c r="J158">
        <v>479.13094376291599</v>
      </c>
      <c r="K158" s="49">
        <v>82414</v>
      </c>
      <c r="L158">
        <f t="shared" si="11"/>
        <v>82.414000000000001</v>
      </c>
      <c r="M158">
        <f t="shared" si="9"/>
        <v>0.17200725829300678</v>
      </c>
    </row>
    <row r="159" spans="1:13">
      <c r="A159" s="24">
        <v>44353</v>
      </c>
      <c r="B159">
        <v>671.60712606214497</v>
      </c>
      <c r="C159">
        <v>707.06704909097402</v>
      </c>
      <c r="D159" s="46">
        <v>114973</v>
      </c>
      <c r="E159">
        <f t="shared" si="10"/>
        <v>114.973</v>
      </c>
      <c r="F159">
        <f t="shared" si="8"/>
        <v>0.16260551265656153</v>
      </c>
      <c r="H159" s="24">
        <v>44718</v>
      </c>
      <c r="J159">
        <v>267.18657127628802</v>
      </c>
      <c r="K159" s="50">
        <v>43344</v>
      </c>
      <c r="L159">
        <f t="shared" si="11"/>
        <v>43.344000000000001</v>
      </c>
      <c r="M159">
        <f t="shared" si="9"/>
        <v>0.16222372177222757</v>
      </c>
    </row>
    <row r="160" spans="1:13">
      <c r="A160" s="24">
        <v>44354</v>
      </c>
      <c r="B160">
        <v>460.657006967521</v>
      </c>
      <c r="C160">
        <v>483.52473914325202</v>
      </c>
      <c r="D160" s="45">
        <v>72281</v>
      </c>
      <c r="E160">
        <f t="shared" si="10"/>
        <v>72.281000000000006</v>
      </c>
      <c r="F160">
        <f t="shared" si="8"/>
        <v>0.14948769762654396</v>
      </c>
      <c r="H160" s="24">
        <v>44719</v>
      </c>
      <c r="J160">
        <v>743.07864577282498</v>
      </c>
      <c r="K160" s="49">
        <v>109828</v>
      </c>
      <c r="L160">
        <f t="shared" si="11"/>
        <v>109.828</v>
      </c>
      <c r="M160">
        <f t="shared" si="9"/>
        <v>0.14780131366280275</v>
      </c>
    </row>
    <row r="161" spans="1:13">
      <c r="A161" s="24">
        <v>44355</v>
      </c>
      <c r="B161">
        <v>699.57861502310504</v>
      </c>
      <c r="C161">
        <v>735.79265657232099</v>
      </c>
      <c r="D161" s="46">
        <v>116510</v>
      </c>
      <c r="E161">
        <f t="shared" si="10"/>
        <v>116.51</v>
      </c>
      <c r="F161">
        <f t="shared" si="8"/>
        <v>0.15834623920108157</v>
      </c>
      <c r="H161" s="24">
        <v>44720</v>
      </c>
      <c r="J161">
        <v>144.75605973409699</v>
      </c>
      <c r="K161" s="50">
        <v>21784</v>
      </c>
      <c r="L161">
        <f t="shared" si="11"/>
        <v>21.783999999999999</v>
      </c>
      <c r="M161">
        <f t="shared" si="9"/>
        <v>0.15048765516286586</v>
      </c>
    </row>
    <row r="162" spans="1:13">
      <c r="A162" s="24">
        <v>44356</v>
      </c>
      <c r="B162">
        <v>740.04434083840295</v>
      </c>
      <c r="C162">
        <v>778.072273889185</v>
      </c>
      <c r="D162" s="45">
        <v>121117</v>
      </c>
      <c r="E162">
        <f t="shared" si="10"/>
        <v>121.117</v>
      </c>
      <c r="F162">
        <f t="shared" si="8"/>
        <v>0.1556629172693664</v>
      </c>
      <c r="H162" s="24">
        <v>44721</v>
      </c>
      <c r="J162">
        <v>825.31870400991102</v>
      </c>
      <c r="K162" s="49">
        <v>132144</v>
      </c>
      <c r="L162">
        <f t="shared" si="11"/>
        <v>132.14400000000001</v>
      </c>
      <c r="M162">
        <f t="shared" si="9"/>
        <v>0.16011269265795425</v>
      </c>
    </row>
    <row r="163" spans="1:13">
      <c r="A163" s="24">
        <v>44357</v>
      </c>
      <c r="B163">
        <v>757.12625882956297</v>
      </c>
      <c r="C163">
        <v>797.61860552249198</v>
      </c>
      <c r="D163" s="46">
        <v>126791</v>
      </c>
      <c r="E163">
        <f t="shared" si="10"/>
        <v>126.791</v>
      </c>
      <c r="F163">
        <f t="shared" si="8"/>
        <v>0.15896193885415155</v>
      </c>
      <c r="H163" s="24">
        <v>44722</v>
      </c>
      <c r="J163">
        <v>593.84382808640396</v>
      </c>
      <c r="K163" s="50">
        <v>92890</v>
      </c>
      <c r="L163">
        <f t="shared" si="11"/>
        <v>92.89</v>
      </c>
      <c r="M163">
        <f t="shared" si="9"/>
        <v>0.15642159707094666</v>
      </c>
    </row>
    <row r="164" spans="1:13">
      <c r="A164" s="24">
        <v>44358</v>
      </c>
      <c r="B164">
        <v>559.16924174827602</v>
      </c>
      <c r="C164">
        <v>587.71614636279105</v>
      </c>
      <c r="D164" s="45">
        <v>88219</v>
      </c>
      <c r="E164">
        <f t="shared" si="10"/>
        <v>88.218999999999994</v>
      </c>
      <c r="F164">
        <f t="shared" si="8"/>
        <v>0.15010477514691817</v>
      </c>
      <c r="H164" s="24">
        <v>44723</v>
      </c>
      <c r="J164">
        <v>270.94743063276701</v>
      </c>
      <c r="K164" s="49">
        <v>42558</v>
      </c>
      <c r="L164">
        <f t="shared" si="11"/>
        <v>42.558</v>
      </c>
      <c r="M164">
        <f t="shared" si="9"/>
        <v>0.15707105950630576</v>
      </c>
    </row>
    <row r="165" spans="1:13">
      <c r="A165" s="24">
        <v>44359</v>
      </c>
      <c r="B165">
        <v>768.37003891053405</v>
      </c>
      <c r="C165">
        <v>809.50703305757497</v>
      </c>
      <c r="D165" s="46">
        <v>127659</v>
      </c>
      <c r="E165">
        <f t="shared" si="10"/>
        <v>127.65900000000001</v>
      </c>
      <c r="F165">
        <f t="shared" si="8"/>
        <v>0.15769967991238001</v>
      </c>
      <c r="H165" s="24">
        <v>44724</v>
      </c>
      <c r="J165">
        <v>471.38590652763298</v>
      </c>
      <c r="K165" s="50">
        <v>67946</v>
      </c>
      <c r="L165">
        <f t="shared" si="11"/>
        <v>67.945999999999998</v>
      </c>
      <c r="M165">
        <f t="shared" si="9"/>
        <v>0.14414092372958323</v>
      </c>
    </row>
    <row r="166" spans="1:13">
      <c r="A166" s="24">
        <v>44360</v>
      </c>
      <c r="B166">
        <v>794.01595290627597</v>
      </c>
      <c r="C166">
        <v>836.76833779611502</v>
      </c>
      <c r="D166" s="45">
        <v>130869</v>
      </c>
      <c r="E166">
        <f t="shared" si="10"/>
        <v>130.869</v>
      </c>
      <c r="F166">
        <f t="shared" si="8"/>
        <v>0.15639812608670578</v>
      </c>
      <c r="H166" s="24">
        <v>44725</v>
      </c>
      <c r="J166">
        <v>307.66584109967903</v>
      </c>
      <c r="K166" s="49">
        <v>51094</v>
      </c>
      <c r="L166">
        <f t="shared" si="11"/>
        <v>51.094000000000001</v>
      </c>
      <c r="M166">
        <f t="shared" si="9"/>
        <v>0.16606978472935618</v>
      </c>
    </row>
    <row r="167" spans="1:13">
      <c r="A167" s="24">
        <v>44361</v>
      </c>
      <c r="B167">
        <v>738.10373560339701</v>
      </c>
      <c r="C167">
        <v>777.00818667598105</v>
      </c>
      <c r="D167" s="46">
        <v>122746</v>
      </c>
      <c r="E167">
        <f t="shared" si="10"/>
        <v>122.746</v>
      </c>
      <c r="F167">
        <f t="shared" si="8"/>
        <v>0.15797259553352186</v>
      </c>
      <c r="H167" s="24">
        <v>44726</v>
      </c>
      <c r="J167">
        <v>60.946843833561502</v>
      </c>
      <c r="K167" s="50">
        <v>127742</v>
      </c>
      <c r="L167">
        <f t="shared" si="11"/>
        <v>127.742</v>
      </c>
    </row>
    <row r="168" spans="1:13">
      <c r="A168" s="24">
        <v>44362</v>
      </c>
      <c r="B168">
        <v>777.80175724889205</v>
      </c>
      <c r="C168">
        <v>817.97274296784997</v>
      </c>
      <c r="D168" s="45">
        <v>129446</v>
      </c>
      <c r="E168">
        <f t="shared" si="10"/>
        <v>129.446</v>
      </c>
      <c r="F168">
        <f t="shared" si="8"/>
        <v>0.15825221697526395</v>
      </c>
      <c r="H168" s="24">
        <v>44727</v>
      </c>
      <c r="J168">
        <v>709.32298762920402</v>
      </c>
      <c r="K168" s="49">
        <v>113450</v>
      </c>
      <c r="L168">
        <f t="shared" si="11"/>
        <v>113.45</v>
      </c>
      <c r="M168">
        <f t="shared" si="9"/>
        <v>0.15994124253492484</v>
      </c>
    </row>
    <row r="169" spans="1:13">
      <c r="A169" s="24">
        <v>44363</v>
      </c>
      <c r="B169">
        <v>795.31165310746201</v>
      </c>
      <c r="C169">
        <v>838.44073473510298</v>
      </c>
      <c r="D169" s="46">
        <v>132516</v>
      </c>
      <c r="E169">
        <f t="shared" si="10"/>
        <v>132.51599999999999</v>
      </c>
      <c r="F169">
        <f t="shared" si="8"/>
        <v>0.15805052702009653</v>
      </c>
      <c r="H169" s="24">
        <v>44728</v>
      </c>
      <c r="J169">
        <v>855.09509106247106</v>
      </c>
      <c r="K169" s="50">
        <v>132468</v>
      </c>
      <c r="L169">
        <f t="shared" si="11"/>
        <v>132.46799999999999</v>
      </c>
      <c r="M169">
        <f t="shared" si="9"/>
        <v>0.1549161039334305</v>
      </c>
    </row>
    <row r="170" spans="1:13">
      <c r="A170" s="24">
        <v>44364</v>
      </c>
      <c r="B170">
        <v>670.19905250799604</v>
      </c>
      <c r="C170">
        <v>702.99920376498699</v>
      </c>
      <c r="D170" s="45">
        <v>117835</v>
      </c>
      <c r="E170">
        <f t="shared" si="10"/>
        <v>117.83499999999999</v>
      </c>
      <c r="F170">
        <f t="shared" si="8"/>
        <v>0.16761754404403606</v>
      </c>
      <c r="H170" s="24">
        <v>44729</v>
      </c>
      <c r="J170">
        <v>866.79783395843504</v>
      </c>
      <c r="K170" s="49">
        <v>131060</v>
      </c>
      <c r="L170">
        <f t="shared" si="11"/>
        <v>131.06</v>
      </c>
      <c r="M170">
        <f t="shared" si="9"/>
        <v>0.15120019324631195</v>
      </c>
    </row>
    <row r="171" spans="1:13">
      <c r="A171" s="24">
        <v>44365</v>
      </c>
      <c r="B171">
        <v>773.84499587849598</v>
      </c>
      <c r="C171">
        <v>813.24122623129995</v>
      </c>
      <c r="D171" s="46">
        <v>127100</v>
      </c>
      <c r="E171">
        <f t="shared" si="10"/>
        <v>127.1</v>
      </c>
      <c r="F171">
        <f t="shared" si="8"/>
        <v>0.15628819088402995</v>
      </c>
      <c r="H171" s="24">
        <v>44730</v>
      </c>
      <c r="J171">
        <v>871.41955531183396</v>
      </c>
      <c r="K171" s="50">
        <v>133216</v>
      </c>
      <c r="L171">
        <f t="shared" si="11"/>
        <v>133.21600000000001</v>
      </c>
      <c r="M171">
        <f t="shared" si="9"/>
        <v>0.15287240134555991</v>
      </c>
    </row>
    <row r="172" spans="1:13">
      <c r="A172" s="24">
        <v>44366</v>
      </c>
      <c r="B172">
        <v>797.20627790756396</v>
      </c>
      <c r="C172">
        <v>839.62502973598998</v>
      </c>
      <c r="D172" s="45">
        <v>131638</v>
      </c>
      <c r="E172">
        <f t="shared" si="10"/>
        <v>131.63800000000001</v>
      </c>
      <c r="F172">
        <f t="shared" si="8"/>
        <v>0.15678189112750962</v>
      </c>
      <c r="H172" s="24">
        <v>44731</v>
      </c>
      <c r="J172">
        <v>848.44619884663302</v>
      </c>
      <c r="K172" s="49">
        <v>133644</v>
      </c>
      <c r="L172">
        <f t="shared" si="11"/>
        <v>133.64400000000001</v>
      </c>
      <c r="M172">
        <f t="shared" si="9"/>
        <v>0.15751617507589044</v>
      </c>
    </row>
    <row r="173" spans="1:13">
      <c r="A173" s="24">
        <v>44367</v>
      </c>
      <c r="B173">
        <v>216.370017269605</v>
      </c>
      <c r="C173">
        <v>227.21874544595701</v>
      </c>
      <c r="D173" s="46">
        <v>38182</v>
      </c>
      <c r="E173">
        <f t="shared" si="10"/>
        <v>38.182000000000002</v>
      </c>
      <c r="F173">
        <f t="shared" si="8"/>
        <v>0.16804071303651055</v>
      </c>
      <c r="H173" s="24">
        <v>44732</v>
      </c>
      <c r="J173">
        <v>841.705703551547</v>
      </c>
      <c r="K173" s="50">
        <v>128596</v>
      </c>
      <c r="L173">
        <f t="shared" si="11"/>
        <v>128.596</v>
      </c>
      <c r="M173">
        <f t="shared" si="9"/>
        <v>0.15278024071524501</v>
      </c>
    </row>
    <row r="174" spans="1:13">
      <c r="A174" s="24">
        <v>44368</v>
      </c>
      <c r="B174">
        <v>719.949042894733</v>
      </c>
      <c r="C174">
        <v>756.53886202685999</v>
      </c>
      <c r="D174" s="45">
        <v>113967</v>
      </c>
      <c r="E174">
        <f t="shared" si="10"/>
        <v>113.967</v>
      </c>
      <c r="F174">
        <f t="shared" si="8"/>
        <v>0.15064262488072125</v>
      </c>
      <c r="H174" s="24">
        <v>44733</v>
      </c>
      <c r="J174">
        <v>820.11246827779496</v>
      </c>
      <c r="K174" s="49">
        <v>126108</v>
      </c>
      <c r="L174">
        <f t="shared" si="11"/>
        <v>126.108</v>
      </c>
      <c r="M174">
        <f t="shared" si="9"/>
        <v>0.15376915347333034</v>
      </c>
    </row>
    <row r="175" spans="1:13">
      <c r="A175" s="24">
        <v>44369</v>
      </c>
      <c r="B175">
        <v>726.298482678288</v>
      </c>
      <c r="C175">
        <v>765.12950746592605</v>
      </c>
      <c r="D175" s="46">
        <v>123941</v>
      </c>
      <c r="E175">
        <f t="shared" si="10"/>
        <v>123.941</v>
      </c>
      <c r="F175">
        <f t="shared" si="8"/>
        <v>0.16198695618273426</v>
      </c>
      <c r="H175" s="24">
        <v>44734</v>
      </c>
      <c r="J175">
        <v>836.39300927213196</v>
      </c>
      <c r="K175" s="50">
        <v>127922</v>
      </c>
      <c r="L175">
        <f t="shared" si="11"/>
        <v>127.922</v>
      </c>
      <c r="M175">
        <f t="shared" si="9"/>
        <v>0.15294484600167052</v>
      </c>
    </row>
    <row r="176" spans="1:13">
      <c r="A176" s="24">
        <v>44370</v>
      </c>
      <c r="B176">
        <v>427.274220692928</v>
      </c>
      <c r="C176">
        <v>448.68133746828801</v>
      </c>
      <c r="D176" s="45">
        <v>79914</v>
      </c>
      <c r="E176">
        <f t="shared" si="10"/>
        <v>79.914000000000001</v>
      </c>
      <c r="F176">
        <f t="shared" si="8"/>
        <v>0.1781085891624547</v>
      </c>
      <c r="H176" s="24">
        <v>44735</v>
      </c>
      <c r="J176">
        <v>843.39428368981999</v>
      </c>
      <c r="K176" s="49">
        <v>128118</v>
      </c>
      <c r="L176">
        <f t="shared" si="11"/>
        <v>128.11799999999999</v>
      </c>
      <c r="M176">
        <f t="shared" si="9"/>
        <v>0.15190759823446787</v>
      </c>
    </row>
    <row r="177" spans="1:13">
      <c r="A177" s="24">
        <v>44371</v>
      </c>
      <c r="B177">
        <v>203.73564214587901</v>
      </c>
      <c r="C177">
        <v>213.89912051689399</v>
      </c>
      <c r="D177" s="46">
        <v>38666</v>
      </c>
      <c r="E177">
        <f t="shared" si="10"/>
        <v>38.665999999999997</v>
      </c>
      <c r="F177">
        <f t="shared" si="8"/>
        <v>0.18076745667098765</v>
      </c>
      <c r="H177" s="24">
        <v>44736</v>
      </c>
      <c r="J177">
        <v>828.381798774294</v>
      </c>
      <c r="K177" s="50">
        <v>129562</v>
      </c>
      <c r="L177">
        <f t="shared" si="11"/>
        <v>129.56200000000001</v>
      </c>
      <c r="M177">
        <f t="shared" si="9"/>
        <v>0.15640372614621059</v>
      </c>
    </row>
    <row r="178" spans="1:13">
      <c r="A178" s="24">
        <v>44372</v>
      </c>
      <c r="B178">
        <v>380.004806788346</v>
      </c>
      <c r="C178">
        <v>398.55217924280601</v>
      </c>
      <c r="D178" s="45">
        <v>65018</v>
      </c>
      <c r="E178">
        <f t="shared" si="10"/>
        <v>65.018000000000001</v>
      </c>
      <c r="F178">
        <f t="shared" si="8"/>
        <v>0.1631354773257675</v>
      </c>
      <c r="H178" s="24">
        <v>44737</v>
      </c>
      <c r="J178">
        <v>101.161892723101</v>
      </c>
      <c r="K178" s="49">
        <v>15946</v>
      </c>
      <c r="L178">
        <f t="shared" si="11"/>
        <v>15.946</v>
      </c>
      <c r="M178">
        <f t="shared" si="9"/>
        <v>0.15762852563116014</v>
      </c>
    </row>
    <row r="179" spans="1:13">
      <c r="A179" s="24">
        <v>44373</v>
      </c>
      <c r="B179">
        <v>232.415739597108</v>
      </c>
      <c r="C179">
        <v>244.08534257871901</v>
      </c>
      <c r="D179" s="46">
        <v>44899</v>
      </c>
      <c r="E179">
        <f t="shared" si="10"/>
        <v>44.899000000000001</v>
      </c>
      <c r="F179">
        <f t="shared" si="8"/>
        <v>0.18394795658620836</v>
      </c>
      <c r="H179" s="24">
        <v>44738</v>
      </c>
      <c r="J179">
        <v>834.17648651779996</v>
      </c>
      <c r="K179" s="50">
        <v>130430</v>
      </c>
      <c r="L179">
        <f t="shared" si="11"/>
        <v>130.43</v>
      </c>
      <c r="M179">
        <f t="shared" si="9"/>
        <v>0.15635779970791211</v>
      </c>
    </row>
    <row r="180" spans="1:13">
      <c r="A180" s="24">
        <v>44374</v>
      </c>
      <c r="B180">
        <v>453.33129619284</v>
      </c>
      <c r="C180">
        <v>476.67348952332298</v>
      </c>
      <c r="D180" s="45">
        <v>75690</v>
      </c>
      <c r="E180">
        <f t="shared" si="10"/>
        <v>75.69</v>
      </c>
      <c r="F180">
        <f t="shared" si="8"/>
        <v>0.15878793694965196</v>
      </c>
      <c r="H180" s="24">
        <v>44739</v>
      </c>
      <c r="J180">
        <v>874.052298760236</v>
      </c>
      <c r="K180" s="49">
        <v>133350</v>
      </c>
      <c r="L180">
        <f t="shared" si="11"/>
        <v>133.35</v>
      </c>
      <c r="M180">
        <f t="shared" si="9"/>
        <v>0.15256524144967629</v>
      </c>
    </row>
    <row r="181" spans="1:13">
      <c r="A181" s="24">
        <v>44375</v>
      </c>
      <c r="B181">
        <v>447.040573389732</v>
      </c>
      <c r="C181">
        <v>469.38538979980802</v>
      </c>
      <c r="D181" s="46">
        <v>78815</v>
      </c>
      <c r="E181">
        <f t="shared" si="10"/>
        <v>78.814999999999998</v>
      </c>
      <c r="F181">
        <f t="shared" si="8"/>
        <v>0.16791106351566343</v>
      </c>
      <c r="H181" s="24">
        <v>44740</v>
      </c>
      <c r="J181">
        <v>786.94435226490702</v>
      </c>
      <c r="K181" s="50">
        <v>125164</v>
      </c>
      <c r="L181">
        <f t="shared" si="11"/>
        <v>125.164</v>
      </c>
      <c r="M181">
        <f t="shared" si="9"/>
        <v>0.15905063635028971</v>
      </c>
    </row>
    <row r="182" spans="1:13">
      <c r="A182" s="24">
        <v>44376</v>
      </c>
      <c r="B182">
        <v>266.40240097513202</v>
      </c>
      <c r="C182">
        <v>279.88446463177598</v>
      </c>
      <c r="D182" s="45">
        <v>48624</v>
      </c>
      <c r="E182">
        <f t="shared" si="10"/>
        <v>48.624000000000002</v>
      </c>
      <c r="F182">
        <f t="shared" si="8"/>
        <v>0.17372882794324127</v>
      </c>
      <c r="H182" s="24">
        <v>44741</v>
      </c>
      <c r="J182">
        <v>849.26641092671798</v>
      </c>
      <c r="K182" s="49">
        <v>128672</v>
      </c>
      <c r="L182">
        <f t="shared" si="11"/>
        <v>128.672</v>
      </c>
      <c r="M182">
        <f t="shared" si="9"/>
        <v>0.15150958326444741</v>
      </c>
    </row>
    <row r="183" spans="1:13">
      <c r="A183" s="24">
        <v>44377</v>
      </c>
      <c r="B183">
        <v>756.17461853204998</v>
      </c>
      <c r="C183">
        <v>794.84643219351096</v>
      </c>
      <c r="D183" s="46">
        <v>108892</v>
      </c>
      <c r="E183">
        <f t="shared" si="10"/>
        <v>108.892</v>
      </c>
      <c r="F183">
        <f t="shared" si="8"/>
        <v>0.13699753259191766</v>
      </c>
      <c r="H183" s="24">
        <v>44742</v>
      </c>
      <c r="J183">
        <v>742.27055241802395</v>
      </c>
      <c r="K183" s="50">
        <v>118524</v>
      </c>
      <c r="L183">
        <f t="shared" si="11"/>
        <v>118.524</v>
      </c>
      <c r="M183">
        <f t="shared" si="9"/>
        <v>0.15967762645829836</v>
      </c>
    </row>
    <row r="184" spans="1:13">
      <c r="A184" s="24">
        <v>44378</v>
      </c>
      <c r="B184">
        <v>777.37743315871205</v>
      </c>
      <c r="C184">
        <v>818.337101281017</v>
      </c>
      <c r="D184" s="45">
        <v>131778</v>
      </c>
      <c r="E184">
        <f t="shared" si="10"/>
        <v>131.77799999999999</v>
      </c>
      <c r="F184">
        <f t="shared" si="8"/>
        <v>0.16103143777022449</v>
      </c>
      <c r="H184" s="24">
        <v>44743</v>
      </c>
      <c r="J184">
        <v>597.64115770474098</v>
      </c>
      <c r="K184" s="49">
        <v>94932</v>
      </c>
      <c r="L184">
        <f t="shared" si="11"/>
        <v>94.932000000000002</v>
      </c>
      <c r="M184">
        <f t="shared" si="9"/>
        <v>0.15884448180341065</v>
      </c>
    </row>
    <row r="185" spans="1:13">
      <c r="A185" s="24">
        <v>44379</v>
      </c>
      <c r="B185">
        <v>769.94862693380799</v>
      </c>
      <c r="C185">
        <v>810.01426529997502</v>
      </c>
      <c r="D185" s="46">
        <v>133722</v>
      </c>
      <c r="E185">
        <f t="shared" si="10"/>
        <v>133.72200000000001</v>
      </c>
      <c r="F185">
        <f t="shared" si="8"/>
        <v>0.1650859814801883</v>
      </c>
      <c r="H185" s="24">
        <v>44744</v>
      </c>
      <c r="J185">
        <v>671.74561794167698</v>
      </c>
      <c r="K185" s="50">
        <v>106424</v>
      </c>
      <c r="L185">
        <f t="shared" si="11"/>
        <v>106.42400000000001</v>
      </c>
      <c r="M185">
        <f t="shared" si="9"/>
        <v>0.15842902008962575</v>
      </c>
    </row>
    <row r="186" spans="1:13">
      <c r="A186" s="24">
        <v>44380</v>
      </c>
      <c r="B186">
        <v>738.73161616134098</v>
      </c>
      <c r="C186">
        <v>776.74963339328394</v>
      </c>
      <c r="D186" s="45">
        <v>126930</v>
      </c>
      <c r="E186">
        <f t="shared" si="10"/>
        <v>126.93</v>
      </c>
      <c r="F186">
        <f t="shared" si="8"/>
        <v>0.16341172823667469</v>
      </c>
      <c r="H186" s="24">
        <v>44745</v>
      </c>
      <c r="J186">
        <v>811.59796438624096</v>
      </c>
      <c r="K186" s="49">
        <v>126930</v>
      </c>
      <c r="L186">
        <f t="shared" si="11"/>
        <v>126.93</v>
      </c>
      <c r="M186">
        <f t="shared" si="9"/>
        <v>0.15639516801399195</v>
      </c>
    </row>
    <row r="187" spans="1:13">
      <c r="A187" s="24">
        <v>44381</v>
      </c>
      <c r="B187">
        <v>707.48212115487001</v>
      </c>
      <c r="C187">
        <v>743.20803834532205</v>
      </c>
      <c r="D187" s="46">
        <v>121295</v>
      </c>
      <c r="E187">
        <f t="shared" si="10"/>
        <v>121.295</v>
      </c>
      <c r="F187">
        <f t="shared" si="8"/>
        <v>0.16320463953814482</v>
      </c>
      <c r="H187" s="24">
        <v>44746</v>
      </c>
      <c r="J187">
        <v>259.97772881333498</v>
      </c>
      <c r="K187" s="50">
        <v>45158</v>
      </c>
      <c r="L187">
        <f t="shared" si="11"/>
        <v>45.158000000000001</v>
      </c>
      <c r="M187">
        <f t="shared" si="9"/>
        <v>0.17369949420715042</v>
      </c>
    </row>
    <row r="188" spans="1:13">
      <c r="A188" s="24">
        <v>44382</v>
      </c>
      <c r="B188">
        <v>698.62928719420904</v>
      </c>
      <c r="C188">
        <v>734.55879712129695</v>
      </c>
      <c r="D188" s="45">
        <v>121806</v>
      </c>
      <c r="E188">
        <f t="shared" si="10"/>
        <v>121.806</v>
      </c>
      <c r="F188">
        <f t="shared" si="8"/>
        <v>0.16582198794344613</v>
      </c>
      <c r="H188" s="24">
        <v>44747</v>
      </c>
      <c r="J188">
        <v>466.39966865457598</v>
      </c>
      <c r="K188" s="49">
        <v>69370</v>
      </c>
      <c r="L188">
        <f t="shared" si="11"/>
        <v>69.37</v>
      </c>
      <c r="M188">
        <f t="shared" si="9"/>
        <v>0.1487350970898238</v>
      </c>
    </row>
    <row r="189" spans="1:13">
      <c r="A189" s="24">
        <v>44383</v>
      </c>
      <c r="B189">
        <v>717.783815105141</v>
      </c>
      <c r="C189">
        <v>754.42665221856203</v>
      </c>
      <c r="D189" s="46">
        <v>115801</v>
      </c>
      <c r="E189">
        <f t="shared" si="10"/>
        <v>115.801</v>
      </c>
      <c r="F189">
        <f t="shared" si="8"/>
        <v>0.15349537249176046</v>
      </c>
      <c r="H189" s="24">
        <v>44748</v>
      </c>
      <c r="J189">
        <v>507.03083925871499</v>
      </c>
      <c r="K189" s="50">
        <v>93672</v>
      </c>
      <c r="L189">
        <f t="shared" si="11"/>
        <v>93.671999999999997</v>
      </c>
      <c r="M189">
        <f t="shared" si="9"/>
        <v>0.18474615890613194</v>
      </c>
    </row>
    <row r="190" spans="1:13">
      <c r="A190" s="24">
        <v>44384</v>
      </c>
      <c r="B190">
        <v>188.26724148282699</v>
      </c>
      <c r="C190">
        <v>197.639701597998</v>
      </c>
      <c r="D190" s="45">
        <v>32734</v>
      </c>
      <c r="E190">
        <f t="shared" si="10"/>
        <v>32.734000000000002</v>
      </c>
      <c r="F190">
        <f t="shared" si="8"/>
        <v>0.1656246176012825</v>
      </c>
      <c r="H190" s="24">
        <v>44749</v>
      </c>
      <c r="J190">
        <v>643.68481924255104</v>
      </c>
      <c r="K190" s="49">
        <v>100082</v>
      </c>
      <c r="L190">
        <f t="shared" si="11"/>
        <v>100.08199999999999</v>
      </c>
      <c r="M190">
        <f>L190/J190</f>
        <v>0.15548292737083713</v>
      </c>
    </row>
    <row r="191" spans="1:13">
      <c r="A191" s="24">
        <v>44385</v>
      </c>
      <c r="B191">
        <v>250.81503779851201</v>
      </c>
      <c r="C191">
        <v>263.66679617302401</v>
      </c>
      <c r="D191" s="46">
        <v>43065</v>
      </c>
      <c r="E191">
        <f t="shared" si="10"/>
        <v>43.064999999999998</v>
      </c>
      <c r="F191">
        <f t="shared" si="8"/>
        <v>0.16333114607172527</v>
      </c>
      <c r="H191" s="24">
        <v>44750</v>
      </c>
      <c r="J191">
        <v>423.14683719324302</v>
      </c>
      <c r="K191" s="50">
        <v>73252</v>
      </c>
      <c r="L191">
        <f t="shared" si="11"/>
        <v>73.251999999999995</v>
      </c>
      <c r="M191">
        <f t="shared" ref="M191:M254" si="12">L191/J191</f>
        <v>0.17311248380322222</v>
      </c>
    </row>
    <row r="192" spans="1:13">
      <c r="A192" s="24">
        <v>44386</v>
      </c>
      <c r="B192">
        <v>609.755612625504</v>
      </c>
      <c r="C192">
        <v>641.38038335281306</v>
      </c>
      <c r="D192" s="45">
        <v>105141</v>
      </c>
      <c r="E192">
        <f t="shared" si="10"/>
        <v>105.14100000000001</v>
      </c>
      <c r="F192">
        <f t="shared" si="8"/>
        <v>0.16392924188042032</v>
      </c>
      <c r="H192" s="24">
        <v>44751</v>
      </c>
      <c r="J192">
        <v>672.60160609616503</v>
      </c>
      <c r="K192" s="49">
        <v>119000</v>
      </c>
      <c r="L192">
        <f t="shared" si="11"/>
        <v>119</v>
      </c>
      <c r="M192">
        <f t="shared" si="12"/>
        <v>0.17692494178044826</v>
      </c>
    </row>
    <row r="193" spans="1:13">
      <c r="A193" s="24">
        <v>44387</v>
      </c>
      <c r="B193">
        <v>561.54244882456396</v>
      </c>
      <c r="C193">
        <v>589.40669243108596</v>
      </c>
      <c r="D193" s="46">
        <v>94896</v>
      </c>
      <c r="E193">
        <f t="shared" si="10"/>
        <v>94.896000000000001</v>
      </c>
      <c r="F193">
        <f t="shared" si="8"/>
        <v>0.16100258313761059</v>
      </c>
      <c r="H193" s="24">
        <v>44752</v>
      </c>
      <c r="J193">
        <v>727.24986896087796</v>
      </c>
      <c r="K193" s="50">
        <v>116642</v>
      </c>
      <c r="L193">
        <f t="shared" si="11"/>
        <v>116.642</v>
      </c>
      <c r="M193">
        <f t="shared" si="12"/>
        <v>0.16038779101694783</v>
      </c>
    </row>
    <row r="194" spans="1:13">
      <c r="A194" s="24">
        <v>44388</v>
      </c>
      <c r="B194">
        <v>693.24869941504005</v>
      </c>
      <c r="C194">
        <v>729.04265886758901</v>
      </c>
      <c r="D194" s="45">
        <v>118485</v>
      </c>
      <c r="E194">
        <f t="shared" si="10"/>
        <v>118.485</v>
      </c>
      <c r="F194">
        <f t="shared" si="8"/>
        <v>0.16252135394112735</v>
      </c>
      <c r="H194" s="24">
        <v>44753</v>
      </c>
      <c r="J194">
        <v>556.44797137536102</v>
      </c>
      <c r="K194" s="49">
        <v>90932</v>
      </c>
      <c r="L194">
        <f t="shared" si="11"/>
        <v>90.932000000000002</v>
      </c>
      <c r="M194">
        <f t="shared" si="12"/>
        <v>0.16341509840577773</v>
      </c>
    </row>
    <row r="195" spans="1:13">
      <c r="A195" s="24">
        <v>44389</v>
      </c>
      <c r="B195">
        <v>265.35079490088498</v>
      </c>
      <c r="C195">
        <v>278.681581891088</v>
      </c>
      <c r="D195" s="46">
        <v>47205</v>
      </c>
      <c r="E195">
        <f t="shared" si="10"/>
        <v>47.204999999999998</v>
      </c>
      <c r="F195">
        <f t="shared" ref="F195:F258" si="13">E195/C195</f>
        <v>0.16938686683086313</v>
      </c>
      <c r="H195" s="24">
        <v>44754</v>
      </c>
      <c r="J195">
        <v>839.42591707081999</v>
      </c>
      <c r="K195" s="50">
        <v>129754</v>
      </c>
      <c r="L195">
        <f t="shared" si="11"/>
        <v>129.75399999999999</v>
      </c>
      <c r="M195">
        <f t="shared" si="12"/>
        <v>0.15457468891689344</v>
      </c>
    </row>
    <row r="196" spans="1:13">
      <c r="A196" s="24">
        <v>44390</v>
      </c>
      <c r="B196">
        <v>522.814834058663</v>
      </c>
      <c r="C196">
        <v>549.74696330833206</v>
      </c>
      <c r="D196" s="45">
        <v>87587</v>
      </c>
      <c r="E196">
        <f t="shared" ref="E196:E259" si="14">D196/1000</f>
        <v>87.587000000000003</v>
      </c>
      <c r="F196">
        <f t="shared" si="13"/>
        <v>0.15932238983715097</v>
      </c>
      <c r="H196" s="24">
        <v>44755</v>
      </c>
      <c r="J196">
        <v>848.93396027557299</v>
      </c>
      <c r="K196" s="49">
        <v>130964</v>
      </c>
      <c r="L196">
        <f t="shared" ref="L196:L259" si="15">K196/1000</f>
        <v>130.964</v>
      </c>
      <c r="M196">
        <f t="shared" si="12"/>
        <v>0.15426877251734364</v>
      </c>
    </row>
    <row r="197" spans="1:13">
      <c r="A197" s="24">
        <v>44391</v>
      </c>
      <c r="B197">
        <v>274.61123821562398</v>
      </c>
      <c r="C197">
        <v>289.14964235470597</v>
      </c>
      <c r="D197" s="46">
        <v>48931</v>
      </c>
      <c r="E197">
        <f t="shared" si="14"/>
        <v>48.930999999999997</v>
      </c>
      <c r="F197">
        <f t="shared" si="13"/>
        <v>0.16922379568422674</v>
      </c>
      <c r="H197" s="24">
        <v>44756</v>
      </c>
      <c r="J197">
        <v>866.11065575183602</v>
      </c>
      <c r="K197" s="50">
        <v>132714</v>
      </c>
      <c r="L197">
        <f t="shared" si="15"/>
        <v>132.714</v>
      </c>
      <c r="M197">
        <f t="shared" si="12"/>
        <v>0.15322984322920757</v>
      </c>
    </row>
    <row r="198" spans="1:13">
      <c r="A198" s="24">
        <v>44392</v>
      </c>
      <c r="B198">
        <v>523.10681070941996</v>
      </c>
      <c r="C198">
        <v>549.50594047117795</v>
      </c>
      <c r="D198" s="45">
        <v>83591</v>
      </c>
      <c r="E198">
        <f t="shared" si="14"/>
        <v>83.590999999999994</v>
      </c>
      <c r="F198">
        <f t="shared" si="13"/>
        <v>0.15212028450197329</v>
      </c>
      <c r="H198" s="24">
        <v>44757</v>
      </c>
      <c r="J198">
        <v>222.23095345540401</v>
      </c>
      <c r="K198" s="49">
        <v>29242</v>
      </c>
      <c r="L198">
        <f t="shared" si="15"/>
        <v>29.242000000000001</v>
      </c>
      <c r="M198">
        <f t="shared" si="12"/>
        <v>0.13158382999903798</v>
      </c>
    </row>
    <row r="199" spans="1:13">
      <c r="A199" s="24">
        <v>44393</v>
      </c>
      <c r="B199">
        <v>660.55671557964104</v>
      </c>
      <c r="C199">
        <v>694.671037718805</v>
      </c>
      <c r="D199" s="46">
        <v>116519</v>
      </c>
      <c r="E199">
        <f t="shared" si="14"/>
        <v>116.51900000000001</v>
      </c>
      <c r="F199">
        <f t="shared" si="13"/>
        <v>0.16773262979644415</v>
      </c>
      <c r="H199" s="24">
        <v>44758</v>
      </c>
      <c r="J199">
        <v>733.32884883541101</v>
      </c>
      <c r="K199" s="50">
        <v>105114</v>
      </c>
      <c r="L199">
        <f t="shared" si="15"/>
        <v>105.114</v>
      </c>
      <c r="M199">
        <f t="shared" si="12"/>
        <v>0.14333814927222627</v>
      </c>
    </row>
    <row r="200" spans="1:13">
      <c r="A200" s="24">
        <v>44394</v>
      </c>
      <c r="B200">
        <v>661.73788548079403</v>
      </c>
      <c r="C200">
        <v>695.91676865961301</v>
      </c>
      <c r="D200" s="45">
        <v>116591</v>
      </c>
      <c r="E200">
        <f t="shared" si="14"/>
        <v>116.59099999999999</v>
      </c>
      <c r="F200">
        <f t="shared" si="13"/>
        <v>0.16753583941447892</v>
      </c>
      <c r="H200" s="24">
        <v>44759</v>
      </c>
      <c r="J200">
        <v>649.989899292269</v>
      </c>
      <c r="K200" s="49">
        <v>116906</v>
      </c>
      <c r="L200">
        <f t="shared" si="15"/>
        <v>116.90600000000001</v>
      </c>
      <c r="M200">
        <f t="shared" si="12"/>
        <v>0.17985817953062228</v>
      </c>
    </row>
    <row r="201" spans="1:13">
      <c r="A201" s="24">
        <v>44395</v>
      </c>
      <c r="B201">
        <v>764.41355545217698</v>
      </c>
      <c r="C201">
        <v>802.70603273268705</v>
      </c>
      <c r="D201" s="46">
        <v>123143</v>
      </c>
      <c r="E201">
        <f t="shared" si="14"/>
        <v>123.143</v>
      </c>
      <c r="F201">
        <f t="shared" si="13"/>
        <v>0.15340983495636495</v>
      </c>
      <c r="H201" s="24">
        <v>44760</v>
      </c>
      <c r="J201">
        <v>847.03321287146798</v>
      </c>
      <c r="K201" s="50">
        <v>121402</v>
      </c>
      <c r="L201">
        <f t="shared" si="15"/>
        <v>121.402</v>
      </c>
      <c r="M201">
        <f t="shared" si="12"/>
        <v>0.1433261389933502</v>
      </c>
    </row>
    <row r="202" spans="1:13">
      <c r="A202" s="24">
        <v>44396</v>
      </c>
      <c r="B202">
        <v>740.49494816040396</v>
      </c>
      <c r="C202">
        <v>776.70524019386005</v>
      </c>
      <c r="D202" s="45">
        <v>124248</v>
      </c>
      <c r="E202">
        <f t="shared" si="14"/>
        <v>124.248</v>
      </c>
      <c r="F202">
        <f t="shared" si="13"/>
        <v>0.15996802077579469</v>
      </c>
      <c r="H202" s="24">
        <v>44761</v>
      </c>
      <c r="J202">
        <v>615.79454079651305</v>
      </c>
      <c r="K202" s="49">
        <v>102390</v>
      </c>
      <c r="L202">
        <f t="shared" si="15"/>
        <v>102.39</v>
      </c>
      <c r="M202">
        <f t="shared" si="12"/>
        <v>0.16627299077312604</v>
      </c>
    </row>
    <row r="203" spans="1:13">
      <c r="A203" s="24">
        <v>44397</v>
      </c>
      <c r="B203">
        <v>646.95350520874604</v>
      </c>
      <c r="C203">
        <v>679.32749658477496</v>
      </c>
      <c r="D203" s="46">
        <v>113982</v>
      </c>
      <c r="E203">
        <f t="shared" si="14"/>
        <v>113.982</v>
      </c>
      <c r="F203">
        <f t="shared" si="13"/>
        <v>0.16778652501632679</v>
      </c>
      <c r="H203" s="24">
        <v>44762</v>
      </c>
      <c r="J203">
        <v>712.42523328861603</v>
      </c>
      <c r="K203" s="50">
        <v>110656</v>
      </c>
      <c r="L203">
        <f t="shared" si="15"/>
        <v>110.65600000000001</v>
      </c>
      <c r="M203">
        <f t="shared" si="12"/>
        <v>0.15532296559626674</v>
      </c>
    </row>
    <row r="204" spans="1:13">
      <c r="A204" s="24">
        <v>44398</v>
      </c>
      <c r="B204">
        <v>365.71446196404901</v>
      </c>
      <c r="C204">
        <v>384.04622784632397</v>
      </c>
      <c r="D204" s="45">
        <v>62702</v>
      </c>
      <c r="E204">
        <f t="shared" si="14"/>
        <v>62.701999999999998</v>
      </c>
      <c r="F204">
        <f t="shared" si="13"/>
        <v>0.16326680345651043</v>
      </c>
      <c r="H204" s="24">
        <v>44763</v>
      </c>
      <c r="J204">
        <v>764.18237386426699</v>
      </c>
      <c r="K204" s="49">
        <v>118516</v>
      </c>
      <c r="L204">
        <f t="shared" si="15"/>
        <v>118.51600000000001</v>
      </c>
      <c r="M204">
        <f t="shared" si="12"/>
        <v>0.15508863335946382</v>
      </c>
    </row>
    <row r="205" spans="1:13">
      <c r="A205" s="24">
        <v>44399</v>
      </c>
      <c r="B205">
        <v>605.59847068971703</v>
      </c>
      <c r="C205">
        <v>635.05603255329902</v>
      </c>
      <c r="D205" s="46">
        <v>106622</v>
      </c>
      <c r="E205">
        <f t="shared" si="14"/>
        <v>106.622</v>
      </c>
      <c r="F205">
        <f t="shared" si="13"/>
        <v>0.16789384642378219</v>
      </c>
      <c r="H205" s="24">
        <v>44764</v>
      </c>
      <c r="J205">
        <v>811.02845594268001</v>
      </c>
      <c r="K205" s="50">
        <v>128602</v>
      </c>
      <c r="L205">
        <f t="shared" si="15"/>
        <v>128.602</v>
      </c>
      <c r="M205">
        <f t="shared" si="12"/>
        <v>0.15856656946829623</v>
      </c>
    </row>
    <row r="206" spans="1:13">
      <c r="A206" s="24">
        <v>44400</v>
      </c>
      <c r="B206">
        <v>619.20971897740696</v>
      </c>
      <c r="C206">
        <v>650.15877235896903</v>
      </c>
      <c r="D206" s="45">
        <v>108887</v>
      </c>
      <c r="E206">
        <f t="shared" si="14"/>
        <v>108.887</v>
      </c>
      <c r="F206">
        <f t="shared" si="13"/>
        <v>0.1674775526059975</v>
      </c>
      <c r="H206" s="24">
        <v>44765</v>
      </c>
      <c r="J206">
        <v>620.24391176456299</v>
      </c>
      <c r="K206" s="49">
        <v>97592</v>
      </c>
      <c r="L206">
        <f t="shared" si="15"/>
        <v>97.591999999999999</v>
      </c>
      <c r="M206">
        <f t="shared" si="12"/>
        <v>0.15734455131104089</v>
      </c>
    </row>
    <row r="207" spans="1:13">
      <c r="A207" s="24">
        <v>44401</v>
      </c>
      <c r="B207">
        <v>565.03691960444996</v>
      </c>
      <c r="C207">
        <v>592.92093969138705</v>
      </c>
      <c r="D207" s="46">
        <v>93073</v>
      </c>
      <c r="E207">
        <f t="shared" si="14"/>
        <v>93.072999999999993</v>
      </c>
      <c r="F207">
        <f t="shared" si="13"/>
        <v>0.15697371060709056</v>
      </c>
      <c r="H207" s="24">
        <v>44766</v>
      </c>
      <c r="J207">
        <v>680.72315590676396</v>
      </c>
      <c r="K207" s="50">
        <v>99118</v>
      </c>
      <c r="L207">
        <f t="shared" si="15"/>
        <v>99.117999999999995</v>
      </c>
      <c r="M207">
        <f t="shared" si="12"/>
        <v>0.14560691690878194</v>
      </c>
    </row>
    <row r="208" spans="1:13">
      <c r="A208" s="24">
        <v>44402</v>
      </c>
      <c r="B208">
        <v>762.09918066602097</v>
      </c>
      <c r="C208">
        <v>799.65784094748903</v>
      </c>
      <c r="D208" s="45">
        <v>131111</v>
      </c>
      <c r="E208">
        <f t="shared" si="14"/>
        <v>131.11099999999999</v>
      </c>
      <c r="F208">
        <f t="shared" si="13"/>
        <v>0.16395887501665807</v>
      </c>
      <c r="H208" s="24">
        <v>44767</v>
      </c>
      <c r="J208">
        <v>886.985270034373</v>
      </c>
      <c r="K208" s="49">
        <v>131282</v>
      </c>
      <c r="L208">
        <f t="shared" si="15"/>
        <v>131.28200000000001</v>
      </c>
      <c r="M208">
        <f t="shared" si="12"/>
        <v>0.14800922228946653</v>
      </c>
    </row>
    <row r="209" spans="1:13">
      <c r="A209" s="24">
        <v>44403</v>
      </c>
      <c r="B209">
        <v>724.81396710195202</v>
      </c>
      <c r="C209">
        <v>760.07035629911695</v>
      </c>
      <c r="D209" s="46">
        <v>121738</v>
      </c>
      <c r="E209">
        <f t="shared" si="14"/>
        <v>121.738</v>
      </c>
      <c r="F209">
        <f t="shared" si="13"/>
        <v>0.16016675165804178</v>
      </c>
      <c r="H209" s="24">
        <v>44768</v>
      </c>
      <c r="J209">
        <v>608.76444755524903</v>
      </c>
      <c r="K209" s="50">
        <v>109332</v>
      </c>
      <c r="L209">
        <f t="shared" si="15"/>
        <v>109.33199999999999</v>
      </c>
      <c r="M209">
        <f t="shared" si="12"/>
        <v>0.17959655896310775</v>
      </c>
    </row>
    <row r="210" spans="1:13">
      <c r="A210" s="24">
        <v>44404</v>
      </c>
      <c r="B210">
        <v>564.75558529062005</v>
      </c>
      <c r="C210">
        <v>591.99619138721505</v>
      </c>
      <c r="D210" s="45">
        <v>87038</v>
      </c>
      <c r="E210">
        <f t="shared" si="14"/>
        <v>87.037999999999997</v>
      </c>
      <c r="F210">
        <f t="shared" si="13"/>
        <v>0.14702459452660543</v>
      </c>
      <c r="H210" s="24">
        <v>44769</v>
      </c>
      <c r="J210">
        <v>717.28592890416701</v>
      </c>
      <c r="K210" s="49">
        <v>110078</v>
      </c>
      <c r="L210">
        <f t="shared" si="15"/>
        <v>110.078</v>
      </c>
      <c r="M210">
        <f t="shared" si="12"/>
        <v>0.15346460255838501</v>
      </c>
    </row>
    <row r="211" spans="1:13">
      <c r="A211" s="24">
        <v>44405</v>
      </c>
      <c r="B211">
        <v>444.225310022016</v>
      </c>
      <c r="C211">
        <v>466.98766274787403</v>
      </c>
      <c r="D211" s="46">
        <v>78576</v>
      </c>
      <c r="E211">
        <f t="shared" si="14"/>
        <v>78.575999999999993</v>
      </c>
      <c r="F211">
        <f t="shared" si="13"/>
        <v>0.16826140446117752</v>
      </c>
      <c r="H211" s="24">
        <v>44770</v>
      </c>
      <c r="J211">
        <v>833.05805640123299</v>
      </c>
      <c r="K211" s="50">
        <v>122176</v>
      </c>
      <c r="L211">
        <f t="shared" si="15"/>
        <v>122.176</v>
      </c>
      <c r="M211">
        <f t="shared" si="12"/>
        <v>0.14665964642103566</v>
      </c>
    </row>
    <row r="212" spans="1:13">
      <c r="A212" s="24">
        <v>44406</v>
      </c>
      <c r="B212">
        <v>650.65255931330103</v>
      </c>
      <c r="C212">
        <v>680.61564717212798</v>
      </c>
      <c r="D212" s="45">
        <v>50971</v>
      </c>
      <c r="E212">
        <f t="shared" si="14"/>
        <v>50.970999999999997</v>
      </c>
      <c r="F212">
        <f t="shared" si="13"/>
        <v>7.4889550676329672E-2</v>
      </c>
      <c r="H212" s="24">
        <v>44771</v>
      </c>
      <c r="J212">
        <v>786.39490967364895</v>
      </c>
      <c r="K212" s="49">
        <v>112266</v>
      </c>
      <c r="L212">
        <f t="shared" si="15"/>
        <v>112.26600000000001</v>
      </c>
      <c r="M212">
        <f t="shared" si="12"/>
        <v>0.14276033404970792</v>
      </c>
    </row>
    <row r="213" spans="1:13">
      <c r="A213" s="24">
        <v>44407</v>
      </c>
      <c r="B213">
        <v>477.77243726917197</v>
      </c>
      <c r="C213">
        <v>501.86385632503902</v>
      </c>
      <c r="D213" s="46">
        <v>42553</v>
      </c>
      <c r="E213">
        <f t="shared" si="14"/>
        <v>42.552999999999997</v>
      </c>
      <c r="F213">
        <f t="shared" si="13"/>
        <v>8.4789927514604596E-2</v>
      </c>
      <c r="H213" s="24">
        <v>44772</v>
      </c>
      <c r="J213">
        <v>632.80723514037697</v>
      </c>
      <c r="K213" s="50">
        <v>108706</v>
      </c>
      <c r="L213">
        <f t="shared" si="15"/>
        <v>108.706</v>
      </c>
      <c r="M213">
        <f t="shared" si="12"/>
        <v>0.17178375019034908</v>
      </c>
    </row>
    <row r="214" spans="1:13">
      <c r="A214" s="24">
        <v>44408</v>
      </c>
      <c r="B214">
        <v>675.817397789702</v>
      </c>
      <c r="C214">
        <v>708.05598408107596</v>
      </c>
      <c r="D214" s="45">
        <v>59350</v>
      </c>
      <c r="E214">
        <f t="shared" si="14"/>
        <v>59.35</v>
      </c>
      <c r="F214">
        <f t="shared" si="13"/>
        <v>8.3821055586480467E-2</v>
      </c>
      <c r="H214" s="24">
        <v>44773</v>
      </c>
      <c r="J214">
        <v>804.56676819400695</v>
      </c>
      <c r="K214" s="49">
        <v>124660</v>
      </c>
      <c r="L214">
        <f t="shared" si="15"/>
        <v>124.66</v>
      </c>
      <c r="M214">
        <f t="shared" si="12"/>
        <v>0.15494052815507345</v>
      </c>
    </row>
    <row r="215" spans="1:13">
      <c r="A215" s="24">
        <v>44409</v>
      </c>
      <c r="B215">
        <v>698.170786418489</v>
      </c>
      <c r="C215">
        <v>731.69709021108895</v>
      </c>
      <c r="D215" s="46">
        <v>57882</v>
      </c>
      <c r="E215">
        <f t="shared" si="14"/>
        <v>57.881999999999998</v>
      </c>
      <c r="F215">
        <f t="shared" si="13"/>
        <v>7.9106505648808154E-2</v>
      </c>
      <c r="H215" s="24">
        <v>44774</v>
      </c>
      <c r="J215">
        <v>651.72521303784401</v>
      </c>
      <c r="K215" s="50">
        <v>95618</v>
      </c>
      <c r="L215">
        <f t="shared" si="15"/>
        <v>95.617999999999995</v>
      </c>
      <c r="M215">
        <f t="shared" si="12"/>
        <v>0.14671520770893928</v>
      </c>
    </row>
    <row r="216" spans="1:13">
      <c r="A216" s="24">
        <v>44410</v>
      </c>
      <c r="B216">
        <v>651.81044119369403</v>
      </c>
      <c r="C216">
        <v>683.57096241201396</v>
      </c>
      <c r="D216" s="45">
        <v>53787</v>
      </c>
      <c r="E216">
        <f t="shared" si="14"/>
        <v>53.786999999999999</v>
      </c>
      <c r="F216">
        <f t="shared" si="13"/>
        <v>7.8685320116890139E-2</v>
      </c>
      <c r="H216" s="24">
        <v>44775</v>
      </c>
      <c r="J216">
        <v>843.06722975590799</v>
      </c>
      <c r="K216" s="49">
        <v>134528</v>
      </c>
      <c r="L216">
        <f t="shared" si="15"/>
        <v>134.52799999999999</v>
      </c>
      <c r="M216">
        <f t="shared" si="12"/>
        <v>0.1595697178728554</v>
      </c>
    </row>
    <row r="217" spans="1:13">
      <c r="A217" s="24">
        <v>44411</v>
      </c>
      <c r="B217">
        <v>710.19180340184005</v>
      </c>
      <c r="C217">
        <v>743.95431048136504</v>
      </c>
      <c r="D217" s="46">
        <v>52427</v>
      </c>
      <c r="E217">
        <f t="shared" si="14"/>
        <v>52.427</v>
      </c>
      <c r="F217">
        <f t="shared" si="13"/>
        <v>7.0470725502051135E-2</v>
      </c>
      <c r="H217" s="24">
        <v>44776</v>
      </c>
      <c r="J217">
        <v>287.49254338692202</v>
      </c>
      <c r="K217" s="50">
        <v>47898</v>
      </c>
      <c r="L217">
        <f t="shared" si="15"/>
        <v>47.898000000000003</v>
      </c>
      <c r="M217">
        <f t="shared" si="12"/>
        <v>0.16660606023279168</v>
      </c>
    </row>
    <row r="218" spans="1:13">
      <c r="A218" s="24">
        <v>44412</v>
      </c>
      <c r="B218">
        <v>578.11200765106003</v>
      </c>
      <c r="C218">
        <v>605.67205651833694</v>
      </c>
      <c r="D218" s="45">
        <v>53399</v>
      </c>
      <c r="E218">
        <f t="shared" si="14"/>
        <v>53.399000000000001</v>
      </c>
      <c r="F218">
        <f t="shared" si="13"/>
        <v>8.8164873094790569E-2</v>
      </c>
      <c r="H218" s="24">
        <v>44777</v>
      </c>
      <c r="J218">
        <v>901.75277121771296</v>
      </c>
      <c r="K218" s="49">
        <v>132980</v>
      </c>
      <c r="L218">
        <f t="shared" si="15"/>
        <v>132.97999999999999</v>
      </c>
      <c r="M218">
        <f t="shared" si="12"/>
        <v>0.14746835745281475</v>
      </c>
    </row>
    <row r="219" spans="1:13">
      <c r="A219" s="24">
        <v>44413</v>
      </c>
      <c r="B219">
        <v>531.57906199523995</v>
      </c>
      <c r="C219">
        <v>556.73091065331505</v>
      </c>
      <c r="D219" s="46">
        <v>49418</v>
      </c>
      <c r="E219">
        <f t="shared" si="14"/>
        <v>49.417999999999999</v>
      </c>
      <c r="F219">
        <f t="shared" si="13"/>
        <v>8.8764606121849332E-2</v>
      </c>
      <c r="H219" s="24">
        <v>44778</v>
      </c>
      <c r="J219">
        <v>888.73523664805305</v>
      </c>
      <c r="K219" s="50">
        <v>133580</v>
      </c>
      <c r="L219">
        <f t="shared" si="15"/>
        <v>133.58000000000001</v>
      </c>
      <c r="M219">
        <f t="shared" si="12"/>
        <v>0.15030348127504126</v>
      </c>
    </row>
    <row r="220" spans="1:13">
      <c r="A220" s="24">
        <v>44414</v>
      </c>
      <c r="B220">
        <v>548.50947304034503</v>
      </c>
      <c r="C220">
        <v>575.23966652881097</v>
      </c>
      <c r="D220" s="45">
        <v>51775</v>
      </c>
      <c r="E220">
        <f t="shared" si="14"/>
        <v>51.774999999999999</v>
      </c>
      <c r="F220">
        <f t="shared" si="13"/>
        <v>9.0005962753625296E-2</v>
      </c>
      <c r="H220" s="24">
        <v>44779</v>
      </c>
      <c r="J220">
        <v>690.12640155825295</v>
      </c>
      <c r="K220" s="49">
        <v>110270</v>
      </c>
      <c r="L220">
        <f t="shared" si="15"/>
        <v>110.27</v>
      </c>
      <c r="M220">
        <f t="shared" si="12"/>
        <v>0.15978232357292624</v>
      </c>
    </row>
    <row r="221" spans="1:13">
      <c r="A221" s="24">
        <v>44415</v>
      </c>
      <c r="B221">
        <v>168.25517964667799</v>
      </c>
      <c r="C221">
        <v>176.66879307869999</v>
      </c>
      <c r="D221" s="46">
        <v>16458</v>
      </c>
      <c r="E221">
        <f t="shared" si="14"/>
        <v>16.457999999999998</v>
      </c>
      <c r="F221">
        <f t="shared" si="13"/>
        <v>9.3157369296503395E-2</v>
      </c>
      <c r="H221" s="24">
        <v>44780</v>
      </c>
      <c r="J221">
        <v>241.82948632851799</v>
      </c>
      <c r="K221" s="50">
        <v>40036</v>
      </c>
      <c r="L221">
        <f t="shared" si="15"/>
        <v>40.036000000000001</v>
      </c>
      <c r="M221">
        <f t="shared" si="12"/>
        <v>0.16555466666960669</v>
      </c>
    </row>
    <row r="222" spans="1:13">
      <c r="A222" s="24">
        <v>44416</v>
      </c>
      <c r="B222">
        <v>498.24380050550701</v>
      </c>
      <c r="C222">
        <v>521.796625375742</v>
      </c>
      <c r="D222" s="45">
        <v>46357</v>
      </c>
      <c r="E222">
        <f t="shared" si="14"/>
        <v>46.356999999999999</v>
      </c>
      <c r="F222">
        <f t="shared" si="13"/>
        <v>8.8841126495631625E-2</v>
      </c>
      <c r="H222" s="24">
        <v>44781</v>
      </c>
      <c r="J222">
        <v>274.41204924600697</v>
      </c>
      <c r="K222" s="49">
        <v>44054</v>
      </c>
      <c r="L222">
        <f t="shared" si="15"/>
        <v>44.054000000000002</v>
      </c>
      <c r="M222">
        <f t="shared" si="12"/>
        <v>0.16053959773649057</v>
      </c>
    </row>
    <row r="223" spans="1:13">
      <c r="A223" s="24">
        <v>44417</v>
      </c>
      <c r="B223">
        <v>325.99945666559103</v>
      </c>
      <c r="C223">
        <v>341.95359974640502</v>
      </c>
      <c r="D223" s="46">
        <v>26646</v>
      </c>
      <c r="E223">
        <f t="shared" si="14"/>
        <v>26.646000000000001</v>
      </c>
      <c r="F223">
        <f t="shared" si="13"/>
        <v>7.7922852748913432E-2</v>
      </c>
      <c r="H223" s="24">
        <v>44782</v>
      </c>
      <c r="J223">
        <v>904.92859037778703</v>
      </c>
      <c r="K223" s="50">
        <v>138626</v>
      </c>
      <c r="L223">
        <f t="shared" si="15"/>
        <v>138.626</v>
      </c>
      <c r="M223">
        <f t="shared" si="12"/>
        <v>0.15318998810958864</v>
      </c>
    </row>
    <row r="224" spans="1:13">
      <c r="A224" s="24">
        <v>44418</v>
      </c>
      <c r="B224">
        <v>540.45697439255105</v>
      </c>
      <c r="C224">
        <v>565.38396581029303</v>
      </c>
      <c r="D224" s="45">
        <v>49756</v>
      </c>
      <c r="E224">
        <f t="shared" si="14"/>
        <v>49.756</v>
      </c>
      <c r="F224">
        <f t="shared" si="13"/>
        <v>8.8003910632115365E-2</v>
      </c>
      <c r="H224" s="24">
        <v>44783</v>
      </c>
      <c r="J224">
        <v>861.66273632403102</v>
      </c>
      <c r="K224" s="49">
        <v>129976</v>
      </c>
      <c r="L224">
        <f t="shared" si="15"/>
        <v>129.976</v>
      </c>
      <c r="M224">
        <f t="shared" si="12"/>
        <v>0.15084324123669904</v>
      </c>
    </row>
    <row r="225" spans="1:13">
      <c r="A225" s="24">
        <v>44419</v>
      </c>
      <c r="B225">
        <v>505.59815509239598</v>
      </c>
      <c r="C225">
        <v>528.12613337154903</v>
      </c>
      <c r="D225" s="46">
        <v>45085</v>
      </c>
      <c r="E225">
        <f t="shared" si="14"/>
        <v>45.085000000000001</v>
      </c>
      <c r="F225">
        <f t="shared" si="13"/>
        <v>8.536786413536869E-2</v>
      </c>
      <c r="H225" s="24">
        <v>44784</v>
      </c>
      <c r="J225">
        <v>847.838655099535</v>
      </c>
      <c r="K225" s="50">
        <v>122116</v>
      </c>
      <c r="L225">
        <f t="shared" si="15"/>
        <v>122.116</v>
      </c>
      <c r="M225">
        <f t="shared" si="12"/>
        <v>0.14403212128333989</v>
      </c>
    </row>
    <row r="226" spans="1:13">
      <c r="A226" s="24">
        <v>44420</v>
      </c>
      <c r="B226">
        <v>711.52231648206896</v>
      </c>
      <c r="C226">
        <v>743.05789238695297</v>
      </c>
      <c r="D226" s="45">
        <v>122479</v>
      </c>
      <c r="E226">
        <f t="shared" si="14"/>
        <v>122.479</v>
      </c>
      <c r="F226">
        <f t="shared" si="13"/>
        <v>0.16483103302564497</v>
      </c>
      <c r="H226" s="24">
        <v>44785</v>
      </c>
      <c r="J226">
        <v>223.62892807806199</v>
      </c>
      <c r="K226" s="49">
        <v>37854</v>
      </c>
      <c r="L226">
        <f t="shared" si="15"/>
        <v>37.853999999999999</v>
      </c>
      <c r="M226">
        <f t="shared" si="12"/>
        <v>0.16927148166978795</v>
      </c>
    </row>
    <row r="227" spans="1:13">
      <c r="A227" s="24">
        <v>44421</v>
      </c>
      <c r="B227">
        <v>816.67007134257506</v>
      </c>
      <c r="C227">
        <v>852.67937105727901</v>
      </c>
      <c r="D227" s="46">
        <v>135164</v>
      </c>
      <c r="E227">
        <f t="shared" si="14"/>
        <v>135.16399999999999</v>
      </c>
      <c r="F227">
        <f t="shared" si="13"/>
        <v>0.15851679375379224</v>
      </c>
      <c r="H227" s="24">
        <v>44786</v>
      </c>
      <c r="J227">
        <v>337.54612814472802</v>
      </c>
      <c r="K227" s="50">
        <v>50744</v>
      </c>
      <c r="L227">
        <f t="shared" si="15"/>
        <v>50.744</v>
      </c>
      <c r="M227">
        <f t="shared" si="12"/>
        <v>0.15033204581224746</v>
      </c>
    </row>
    <row r="228" spans="1:13">
      <c r="A228" s="24">
        <v>44422</v>
      </c>
      <c r="B228">
        <v>777.57434378104006</v>
      </c>
      <c r="C228">
        <v>812.30840260546699</v>
      </c>
      <c r="D228" s="45">
        <v>137537</v>
      </c>
      <c r="E228">
        <f t="shared" si="14"/>
        <v>137.53700000000001</v>
      </c>
      <c r="F228">
        <f t="shared" si="13"/>
        <v>0.169316234522322</v>
      </c>
      <c r="H228" s="24">
        <v>44787</v>
      </c>
      <c r="J228">
        <v>142.15838743165301</v>
      </c>
      <c r="K228" s="49">
        <v>22418</v>
      </c>
      <c r="L228">
        <f t="shared" si="15"/>
        <v>22.417999999999999</v>
      </c>
      <c r="M228">
        <f t="shared" si="12"/>
        <v>0.15769734311862632</v>
      </c>
    </row>
    <row r="229" spans="1:13">
      <c r="A229" s="24">
        <v>44423</v>
      </c>
      <c r="B229">
        <v>833.82556575244803</v>
      </c>
      <c r="C229">
        <v>870.32292383467097</v>
      </c>
      <c r="D229" s="46">
        <v>134582</v>
      </c>
      <c r="E229">
        <f t="shared" si="14"/>
        <v>134.58199999999999</v>
      </c>
      <c r="F229">
        <f t="shared" si="13"/>
        <v>0.1546345572595369</v>
      </c>
      <c r="H229" s="24">
        <v>44788</v>
      </c>
      <c r="J229">
        <v>672.86935968586999</v>
      </c>
      <c r="K229" s="50">
        <v>110212</v>
      </c>
      <c r="L229">
        <f t="shared" si="15"/>
        <v>110.212</v>
      </c>
      <c r="M229">
        <f t="shared" si="12"/>
        <v>0.16379405365025482</v>
      </c>
    </row>
    <row r="230" spans="1:13">
      <c r="A230" s="24">
        <v>44424</v>
      </c>
      <c r="B230">
        <v>704.79047285860895</v>
      </c>
      <c r="C230">
        <v>736.52528639820002</v>
      </c>
      <c r="D230" s="45">
        <v>132797</v>
      </c>
      <c r="E230">
        <f t="shared" si="14"/>
        <v>132.797</v>
      </c>
      <c r="F230">
        <f t="shared" si="13"/>
        <v>0.18030202418359839</v>
      </c>
      <c r="H230" s="24">
        <v>44789</v>
      </c>
      <c r="J230">
        <v>810.26189941872099</v>
      </c>
      <c r="K230" s="49">
        <v>113294</v>
      </c>
      <c r="L230">
        <f t="shared" si="15"/>
        <v>113.294</v>
      </c>
      <c r="M230">
        <f t="shared" si="12"/>
        <v>0.13982392616668352</v>
      </c>
    </row>
    <row r="231" spans="1:13">
      <c r="A231" s="24">
        <v>44425</v>
      </c>
      <c r="B231">
        <v>772.92668017138999</v>
      </c>
      <c r="C231">
        <v>806.812869003483</v>
      </c>
      <c r="D231" s="46">
        <v>135972</v>
      </c>
      <c r="E231">
        <f t="shared" si="14"/>
        <v>135.97200000000001</v>
      </c>
      <c r="F231">
        <f t="shared" si="13"/>
        <v>0.16852978580763442</v>
      </c>
      <c r="H231" s="24">
        <v>44790</v>
      </c>
      <c r="J231">
        <v>884.35188172724304</v>
      </c>
      <c r="K231" s="50">
        <v>134968</v>
      </c>
      <c r="L231">
        <f t="shared" si="15"/>
        <v>134.96799999999999</v>
      </c>
      <c r="M231">
        <f t="shared" si="12"/>
        <v>0.15261798248949462</v>
      </c>
    </row>
    <row r="232" spans="1:13">
      <c r="A232" s="24">
        <v>44426</v>
      </c>
      <c r="B232">
        <v>701.140026420048</v>
      </c>
      <c r="C232">
        <v>731.96211347798999</v>
      </c>
      <c r="D232" s="45">
        <v>115534</v>
      </c>
      <c r="E232">
        <f t="shared" si="14"/>
        <v>115.53400000000001</v>
      </c>
      <c r="F232">
        <f t="shared" si="13"/>
        <v>0.15784150282181797</v>
      </c>
      <c r="H232" s="24">
        <v>44791</v>
      </c>
      <c r="J232">
        <v>751.074007010081</v>
      </c>
      <c r="K232" s="49">
        <v>122732</v>
      </c>
      <c r="L232">
        <f t="shared" si="15"/>
        <v>122.732</v>
      </c>
      <c r="M232">
        <f t="shared" si="12"/>
        <v>0.16340866393257125</v>
      </c>
    </row>
    <row r="233" spans="1:13">
      <c r="A233" s="24">
        <v>44427</v>
      </c>
      <c r="B233">
        <v>636.68021329290696</v>
      </c>
      <c r="C233">
        <v>664.43972070119605</v>
      </c>
      <c r="D233" s="46">
        <v>114316</v>
      </c>
      <c r="E233">
        <f t="shared" si="14"/>
        <v>114.316</v>
      </c>
      <c r="F233">
        <f t="shared" si="13"/>
        <v>0.1720487147868886</v>
      </c>
      <c r="H233" s="24">
        <v>44792</v>
      </c>
      <c r="J233">
        <v>388.82706318349602</v>
      </c>
      <c r="K233" s="50">
        <v>61708</v>
      </c>
      <c r="L233">
        <f t="shared" si="15"/>
        <v>61.707999999999998</v>
      </c>
      <c r="M233">
        <f t="shared" si="12"/>
        <v>0.15870294494104861</v>
      </c>
    </row>
    <row r="234" spans="1:13">
      <c r="A234" s="24">
        <v>44428</v>
      </c>
      <c r="B234">
        <v>702.79710498994905</v>
      </c>
      <c r="C234">
        <v>733.26718837050998</v>
      </c>
      <c r="D234" s="45">
        <v>124850</v>
      </c>
      <c r="E234">
        <f t="shared" si="14"/>
        <v>124.85</v>
      </c>
      <c r="F234">
        <f t="shared" si="13"/>
        <v>0.17026535753965166</v>
      </c>
      <c r="H234" s="24">
        <v>44793</v>
      </c>
      <c r="J234">
        <v>329.65930616852501</v>
      </c>
      <c r="K234" s="49">
        <v>52404</v>
      </c>
      <c r="L234">
        <f t="shared" si="15"/>
        <v>52.404000000000003</v>
      </c>
      <c r="M234">
        <f t="shared" si="12"/>
        <v>0.1589641154350139</v>
      </c>
    </row>
    <row r="235" spans="1:13">
      <c r="A235" s="24">
        <v>44429</v>
      </c>
      <c r="B235">
        <v>456.94056210178201</v>
      </c>
      <c r="C235">
        <v>478.58163787156599</v>
      </c>
      <c r="D235" s="46">
        <v>82337</v>
      </c>
      <c r="E235">
        <f t="shared" si="14"/>
        <v>82.337000000000003</v>
      </c>
      <c r="F235">
        <f t="shared" si="13"/>
        <v>0.17204379249940274</v>
      </c>
      <c r="H235" s="24">
        <v>44794</v>
      </c>
      <c r="J235">
        <v>510.81008158791701</v>
      </c>
      <c r="K235" s="50">
        <v>80604</v>
      </c>
      <c r="L235">
        <f t="shared" si="15"/>
        <v>80.603999999999999</v>
      </c>
      <c r="M235">
        <f t="shared" si="12"/>
        <v>0.15779641574307302</v>
      </c>
    </row>
    <row r="236" spans="1:13">
      <c r="A236" s="24">
        <v>44430</v>
      </c>
      <c r="B236">
        <v>857.09108124624299</v>
      </c>
      <c r="C236">
        <v>892.39623769826801</v>
      </c>
      <c r="D236" s="45">
        <v>138403</v>
      </c>
      <c r="E236">
        <f t="shared" si="14"/>
        <v>138.40299999999999</v>
      </c>
      <c r="F236">
        <f t="shared" si="13"/>
        <v>0.15509142032801357</v>
      </c>
      <c r="H236" s="24">
        <v>44795</v>
      </c>
      <c r="J236">
        <v>907.07319229540803</v>
      </c>
      <c r="K236" s="49">
        <v>124356</v>
      </c>
      <c r="L236">
        <f t="shared" si="15"/>
        <v>124.35599999999999</v>
      </c>
      <c r="M236">
        <f t="shared" si="12"/>
        <v>0.13709588273169998</v>
      </c>
    </row>
    <row r="237" spans="1:13">
      <c r="A237" s="24">
        <v>44431</v>
      </c>
      <c r="B237">
        <v>660.00157739071699</v>
      </c>
      <c r="C237">
        <v>686.68579087049</v>
      </c>
      <c r="D237" s="46">
        <v>107020</v>
      </c>
      <c r="E237">
        <f t="shared" si="14"/>
        <v>107.02</v>
      </c>
      <c r="F237">
        <f t="shared" si="13"/>
        <v>0.15585002838683193</v>
      </c>
      <c r="H237" s="24">
        <v>44796</v>
      </c>
      <c r="J237">
        <v>748.73087398743303</v>
      </c>
      <c r="K237" s="50">
        <v>111514</v>
      </c>
      <c r="L237">
        <f t="shared" si="15"/>
        <v>111.514</v>
      </c>
      <c r="M237">
        <f t="shared" si="12"/>
        <v>0.14893736037105329</v>
      </c>
    </row>
    <row r="238" spans="1:13">
      <c r="A238" s="24">
        <v>44432</v>
      </c>
      <c r="B238">
        <v>368.562862593771</v>
      </c>
      <c r="C238">
        <v>385.40458318173302</v>
      </c>
      <c r="D238" s="45">
        <v>70412</v>
      </c>
      <c r="E238">
        <f t="shared" si="14"/>
        <v>70.412000000000006</v>
      </c>
      <c r="F238">
        <f t="shared" si="13"/>
        <v>0.18269632244305214</v>
      </c>
      <c r="H238" s="24">
        <v>44797</v>
      </c>
      <c r="J238">
        <v>871.58242103407099</v>
      </c>
      <c r="K238" s="49">
        <v>136642</v>
      </c>
      <c r="L238">
        <f t="shared" si="15"/>
        <v>136.642</v>
      </c>
      <c r="M238">
        <f t="shared" si="12"/>
        <v>0.1567746167228613</v>
      </c>
    </row>
    <row r="239" spans="1:13">
      <c r="A239" s="24">
        <v>44433</v>
      </c>
      <c r="B239">
        <v>468.02266129662002</v>
      </c>
      <c r="C239">
        <v>489.23603845053498</v>
      </c>
      <c r="D239" s="46">
        <v>81578</v>
      </c>
      <c r="E239">
        <f t="shared" si="14"/>
        <v>81.578000000000003</v>
      </c>
      <c r="F239">
        <f t="shared" si="13"/>
        <v>0.16674568835600626</v>
      </c>
      <c r="H239" s="24">
        <v>44798</v>
      </c>
      <c r="J239">
        <v>514.24726277737204</v>
      </c>
      <c r="K239" s="50">
        <v>75326</v>
      </c>
      <c r="L239">
        <f t="shared" si="15"/>
        <v>75.325999999999993</v>
      </c>
      <c r="M239">
        <f t="shared" si="12"/>
        <v>0.14647817392974657</v>
      </c>
    </row>
    <row r="240" spans="1:13">
      <c r="A240" s="24">
        <v>44434</v>
      </c>
      <c r="B240">
        <v>579.20015409001405</v>
      </c>
      <c r="C240">
        <v>605.04966027291096</v>
      </c>
      <c r="D240" s="45">
        <v>104664</v>
      </c>
      <c r="E240">
        <f t="shared" si="14"/>
        <v>104.664</v>
      </c>
      <c r="F240">
        <f t="shared" si="13"/>
        <v>0.17298414803305687</v>
      </c>
      <c r="H240" s="24">
        <v>44799</v>
      </c>
      <c r="J240">
        <v>831.54585153803896</v>
      </c>
      <c r="K240" s="49">
        <v>135118</v>
      </c>
      <c r="L240">
        <f t="shared" si="15"/>
        <v>135.11799999999999</v>
      </c>
      <c r="M240">
        <f t="shared" si="12"/>
        <v>0.16249013779586999</v>
      </c>
    </row>
    <row r="241" spans="1:13">
      <c r="A241" s="24">
        <v>44435</v>
      </c>
      <c r="B241">
        <v>557.61559932838099</v>
      </c>
      <c r="C241">
        <v>580.82002140012401</v>
      </c>
      <c r="D241" s="46">
        <v>96615</v>
      </c>
      <c r="E241">
        <f t="shared" si="14"/>
        <v>96.614999999999995</v>
      </c>
      <c r="F241">
        <f t="shared" si="13"/>
        <v>0.16634240632253</v>
      </c>
      <c r="H241" s="24">
        <v>44800</v>
      </c>
      <c r="J241">
        <v>494.68902516397299</v>
      </c>
      <c r="K241" s="50">
        <v>82864</v>
      </c>
      <c r="L241">
        <f t="shared" si="15"/>
        <v>82.864000000000004</v>
      </c>
      <c r="M241">
        <f t="shared" si="12"/>
        <v>0.16750725361763047</v>
      </c>
    </row>
    <row r="242" spans="1:13">
      <c r="A242" s="24">
        <v>44436</v>
      </c>
      <c r="B242">
        <v>662.56979288351397</v>
      </c>
      <c r="C242">
        <v>690.16994644135605</v>
      </c>
      <c r="D242" s="45">
        <v>115277</v>
      </c>
      <c r="E242">
        <f t="shared" si="14"/>
        <v>115.277</v>
      </c>
      <c r="F242">
        <f t="shared" si="13"/>
        <v>0.1670269773327418</v>
      </c>
      <c r="H242" s="24">
        <v>44801</v>
      </c>
      <c r="J242">
        <v>335.42321517390599</v>
      </c>
      <c r="K242" s="49">
        <v>59150</v>
      </c>
      <c r="L242">
        <f t="shared" si="15"/>
        <v>59.15</v>
      </c>
      <c r="M242">
        <f t="shared" si="12"/>
        <v>0.17634438322741811</v>
      </c>
    </row>
    <row r="243" spans="1:13">
      <c r="A243" s="24">
        <v>44437</v>
      </c>
      <c r="B243">
        <v>753.76948808793702</v>
      </c>
      <c r="C243">
        <v>783.88698768956795</v>
      </c>
      <c r="D243" s="46">
        <v>126620</v>
      </c>
      <c r="E243">
        <f t="shared" si="14"/>
        <v>126.62</v>
      </c>
      <c r="F243">
        <f t="shared" si="13"/>
        <v>0.16152838609198039</v>
      </c>
      <c r="H243" s="24">
        <v>44802</v>
      </c>
      <c r="J243">
        <v>447.95622733053199</v>
      </c>
      <c r="K243" s="50">
        <v>75668</v>
      </c>
      <c r="L243">
        <f t="shared" si="15"/>
        <v>75.668000000000006</v>
      </c>
      <c r="M243">
        <f t="shared" si="12"/>
        <v>0.16891829018857932</v>
      </c>
    </row>
    <row r="244" spans="1:13">
      <c r="A244" s="24">
        <v>44438</v>
      </c>
      <c r="B244">
        <v>853.74672383527798</v>
      </c>
      <c r="C244">
        <v>886.55990589868304</v>
      </c>
      <c r="D244" s="45">
        <v>134472</v>
      </c>
      <c r="E244">
        <f t="shared" si="14"/>
        <v>134.47200000000001</v>
      </c>
      <c r="F244">
        <f t="shared" si="13"/>
        <v>0.1516784135006525</v>
      </c>
      <c r="H244" s="24">
        <v>44803</v>
      </c>
      <c r="J244">
        <v>929.92152980697801</v>
      </c>
      <c r="K244" s="49">
        <v>142490</v>
      </c>
      <c r="L244">
        <f t="shared" si="15"/>
        <v>142.49</v>
      </c>
      <c r="M244">
        <f t="shared" si="12"/>
        <v>0.15322798261222792</v>
      </c>
    </row>
    <row r="245" spans="1:13">
      <c r="A245" s="24">
        <v>44439</v>
      </c>
      <c r="B245">
        <v>321.83911465848098</v>
      </c>
      <c r="C245">
        <v>337.32379076215199</v>
      </c>
      <c r="D245" s="46">
        <v>60758</v>
      </c>
      <c r="E245">
        <f t="shared" si="14"/>
        <v>60.758000000000003</v>
      </c>
      <c r="F245">
        <f t="shared" si="13"/>
        <v>0.18011774343790846</v>
      </c>
      <c r="H245" s="24">
        <v>44804</v>
      </c>
      <c r="J245">
        <v>904.02681459115797</v>
      </c>
      <c r="K245" s="50">
        <v>138086</v>
      </c>
      <c r="L245">
        <f t="shared" si="15"/>
        <v>138.08600000000001</v>
      </c>
      <c r="M245">
        <f t="shared" si="12"/>
        <v>0.15274546923970256</v>
      </c>
    </row>
    <row r="246" spans="1:13">
      <c r="A246" s="24">
        <v>44440</v>
      </c>
      <c r="B246">
        <v>792.07818573797499</v>
      </c>
      <c r="C246">
        <v>822.92807952825399</v>
      </c>
      <c r="D246" s="45">
        <v>135824</v>
      </c>
      <c r="E246">
        <f t="shared" si="14"/>
        <v>135.82400000000001</v>
      </c>
      <c r="F246">
        <f t="shared" si="13"/>
        <v>0.16504966032737822</v>
      </c>
      <c r="H246" s="24">
        <v>44805</v>
      </c>
      <c r="J246">
        <v>813.86675736191603</v>
      </c>
      <c r="K246" s="49">
        <v>134470</v>
      </c>
      <c r="L246">
        <f t="shared" si="15"/>
        <v>134.47</v>
      </c>
      <c r="M246">
        <f t="shared" si="12"/>
        <v>0.16522360544110898</v>
      </c>
    </row>
    <row r="247" spans="1:13">
      <c r="A247" s="24">
        <v>44441</v>
      </c>
      <c r="B247">
        <v>630.00123985867799</v>
      </c>
      <c r="C247">
        <v>656.04018341897495</v>
      </c>
      <c r="D247" s="46">
        <v>107396</v>
      </c>
      <c r="E247">
        <f t="shared" si="14"/>
        <v>107.396</v>
      </c>
      <c r="F247">
        <f t="shared" si="13"/>
        <v>0.16370338694849793</v>
      </c>
      <c r="H247" s="24">
        <v>44806</v>
      </c>
      <c r="J247">
        <v>558.346979847488</v>
      </c>
      <c r="K247" s="50">
        <v>96238</v>
      </c>
      <c r="L247">
        <f t="shared" si="15"/>
        <v>96.238</v>
      </c>
      <c r="M247">
        <f t="shared" si="12"/>
        <v>0.17236235436661146</v>
      </c>
    </row>
    <row r="248" spans="1:13">
      <c r="A248" s="24">
        <v>44442</v>
      </c>
      <c r="B248">
        <v>124.864661036257</v>
      </c>
      <c r="C248">
        <v>131.07241326865</v>
      </c>
      <c r="D248" s="45">
        <v>21565</v>
      </c>
      <c r="E248">
        <f t="shared" si="14"/>
        <v>21.565000000000001</v>
      </c>
      <c r="F248">
        <f t="shared" si="13"/>
        <v>0.16452737431330972</v>
      </c>
      <c r="H248" s="24">
        <v>44807</v>
      </c>
      <c r="J248">
        <v>120.232806949279</v>
      </c>
      <c r="K248" s="49">
        <v>19464</v>
      </c>
      <c r="L248">
        <f t="shared" si="15"/>
        <v>19.463999999999999</v>
      </c>
      <c r="M248">
        <f t="shared" si="12"/>
        <v>0.1618859319171598</v>
      </c>
    </row>
    <row r="249" spans="1:13">
      <c r="A249" s="24">
        <v>44443</v>
      </c>
      <c r="B249">
        <v>127.533371696937</v>
      </c>
      <c r="C249">
        <v>133.87193992676401</v>
      </c>
      <c r="D249" s="46">
        <v>22518</v>
      </c>
      <c r="E249">
        <f t="shared" si="14"/>
        <v>22.518000000000001</v>
      </c>
      <c r="F249">
        <f t="shared" si="13"/>
        <v>0.16820552546201017</v>
      </c>
      <c r="H249" s="24">
        <v>44808</v>
      </c>
      <c r="J249">
        <v>143.67845238934899</v>
      </c>
      <c r="K249" s="50">
        <v>25346</v>
      </c>
      <c r="L249">
        <f t="shared" si="15"/>
        <v>25.346</v>
      </c>
      <c r="M249">
        <f t="shared" si="12"/>
        <v>0.17640780213386348</v>
      </c>
    </row>
    <row r="250" spans="1:13">
      <c r="A250" s="24">
        <v>44444</v>
      </c>
      <c r="B250">
        <v>802.97569540972097</v>
      </c>
      <c r="C250">
        <v>833.14904769076702</v>
      </c>
      <c r="D250" s="45">
        <v>129631</v>
      </c>
      <c r="E250">
        <f t="shared" si="14"/>
        <v>129.631</v>
      </c>
      <c r="F250">
        <f t="shared" si="13"/>
        <v>0.15559160795934085</v>
      </c>
      <c r="H250" s="24">
        <v>44809</v>
      </c>
      <c r="J250">
        <v>332.674540109156</v>
      </c>
      <c r="K250" s="49">
        <v>64328</v>
      </c>
      <c r="L250">
        <f t="shared" si="15"/>
        <v>64.328000000000003</v>
      </c>
      <c r="M250">
        <f t="shared" si="12"/>
        <v>0.19336616495777803</v>
      </c>
    </row>
    <row r="251" spans="1:13">
      <c r="A251" s="24">
        <v>44445</v>
      </c>
      <c r="B251">
        <v>879.30959849202702</v>
      </c>
      <c r="C251">
        <v>911.17615908932703</v>
      </c>
      <c r="D251" s="46">
        <v>141975</v>
      </c>
      <c r="E251">
        <f t="shared" si="14"/>
        <v>141.97499999999999</v>
      </c>
      <c r="F251">
        <f t="shared" si="13"/>
        <v>0.15581509523020948</v>
      </c>
      <c r="H251" s="24">
        <v>44810</v>
      </c>
      <c r="J251">
        <v>840.90714624663201</v>
      </c>
      <c r="K251" s="50">
        <v>127620</v>
      </c>
      <c r="L251">
        <f t="shared" si="15"/>
        <v>127.62</v>
      </c>
      <c r="M251">
        <f t="shared" si="12"/>
        <v>0.15176467529099816</v>
      </c>
    </row>
    <row r="252" spans="1:13">
      <c r="A252" s="24">
        <v>44446</v>
      </c>
      <c r="B252">
        <v>378.02642321938498</v>
      </c>
      <c r="C252">
        <v>393.98444089813199</v>
      </c>
      <c r="D252" s="45">
        <v>66582</v>
      </c>
      <c r="E252">
        <f t="shared" si="14"/>
        <v>66.581999999999994</v>
      </c>
      <c r="F252">
        <f t="shared" si="13"/>
        <v>0.1689965214063246</v>
      </c>
      <c r="H252" s="24">
        <v>44811</v>
      </c>
      <c r="J252">
        <v>879.78667607790999</v>
      </c>
      <c r="K252" s="49">
        <v>130288</v>
      </c>
      <c r="L252">
        <f t="shared" si="15"/>
        <v>130.28800000000001</v>
      </c>
      <c r="M252">
        <f t="shared" si="12"/>
        <v>0.14809044458461687</v>
      </c>
    </row>
    <row r="253" spans="1:13">
      <c r="A253" s="24">
        <v>44447</v>
      </c>
      <c r="B253">
        <v>717.64133570249896</v>
      </c>
      <c r="C253">
        <v>744.80932362297699</v>
      </c>
      <c r="D253" s="46">
        <v>111353</v>
      </c>
      <c r="E253">
        <f t="shared" si="14"/>
        <v>111.35299999999999</v>
      </c>
      <c r="F253">
        <f t="shared" si="13"/>
        <v>0.1495053787167237</v>
      </c>
      <c r="H253" s="24">
        <v>44812</v>
      </c>
      <c r="J253">
        <v>771.80555688675804</v>
      </c>
      <c r="K253" s="50">
        <v>123468</v>
      </c>
      <c r="L253">
        <f t="shared" si="15"/>
        <v>123.468</v>
      </c>
      <c r="M253">
        <f t="shared" si="12"/>
        <v>0.15997293476097069</v>
      </c>
    </row>
    <row r="254" spans="1:13">
      <c r="A254" s="24">
        <v>44448</v>
      </c>
      <c r="B254">
        <v>721.65981146546301</v>
      </c>
      <c r="C254">
        <v>748.53659762587404</v>
      </c>
      <c r="D254" s="45">
        <v>105345</v>
      </c>
      <c r="E254">
        <f t="shared" si="14"/>
        <v>105.345</v>
      </c>
      <c r="F254">
        <f t="shared" si="13"/>
        <v>0.14073460180052874</v>
      </c>
      <c r="H254" s="24">
        <v>44813</v>
      </c>
      <c r="J254">
        <v>891.96282215023996</v>
      </c>
      <c r="K254" s="49">
        <v>140602</v>
      </c>
      <c r="L254">
        <f t="shared" si="15"/>
        <v>140.602</v>
      </c>
      <c r="M254">
        <f t="shared" si="12"/>
        <v>0.15763213051980474</v>
      </c>
    </row>
    <row r="255" spans="1:13">
      <c r="A255" s="24">
        <v>44449</v>
      </c>
      <c r="B255">
        <v>804.87896977619596</v>
      </c>
      <c r="C255">
        <v>834.00914927884401</v>
      </c>
      <c r="D255" s="46">
        <v>138098</v>
      </c>
      <c r="E255">
        <f t="shared" si="14"/>
        <v>138.09800000000001</v>
      </c>
      <c r="F255">
        <f t="shared" si="13"/>
        <v>0.16558331538618182</v>
      </c>
      <c r="H255" s="24">
        <v>44814</v>
      </c>
      <c r="J255">
        <v>484.030426342314</v>
      </c>
      <c r="K255" s="50">
        <v>80492</v>
      </c>
      <c r="L255">
        <f t="shared" si="15"/>
        <v>80.492000000000004</v>
      </c>
      <c r="M255">
        <f t="shared" ref="M255:M318" si="16">L255/J255</f>
        <v>0.16629533107713107</v>
      </c>
    </row>
    <row r="256" spans="1:13">
      <c r="A256" s="24">
        <v>44450</v>
      </c>
      <c r="B256">
        <v>551.68881533948195</v>
      </c>
      <c r="C256">
        <v>574.07034587169699</v>
      </c>
      <c r="D256" s="45">
        <v>103037</v>
      </c>
      <c r="E256">
        <f t="shared" si="14"/>
        <v>103.03700000000001</v>
      </c>
      <c r="F256">
        <f t="shared" si="13"/>
        <v>0.17948497207871536</v>
      </c>
      <c r="H256" s="24">
        <v>44815</v>
      </c>
      <c r="J256">
        <v>36.427202172916203</v>
      </c>
      <c r="K256" s="49">
        <v>5102</v>
      </c>
      <c r="L256">
        <f t="shared" si="15"/>
        <v>5.1020000000000003</v>
      </c>
      <c r="M256">
        <f t="shared" si="16"/>
        <v>0.14006016645970581</v>
      </c>
    </row>
    <row r="257" spans="1:13">
      <c r="A257" s="24">
        <v>44451</v>
      </c>
      <c r="B257">
        <v>142.248437861474</v>
      </c>
      <c r="C257">
        <v>149.214219196112</v>
      </c>
      <c r="D257" s="46">
        <v>28775</v>
      </c>
      <c r="E257">
        <f t="shared" si="14"/>
        <v>28.774999999999999</v>
      </c>
      <c r="F257">
        <f t="shared" si="13"/>
        <v>0.19284355174074305</v>
      </c>
      <c r="H257" s="24">
        <v>44816</v>
      </c>
      <c r="J257">
        <v>97.904398876503706</v>
      </c>
      <c r="K257" s="50">
        <v>17346</v>
      </c>
      <c r="L257">
        <f t="shared" si="15"/>
        <v>17.346</v>
      </c>
      <c r="M257">
        <f t="shared" si="16"/>
        <v>0.17717283594049935</v>
      </c>
    </row>
    <row r="258" spans="1:13">
      <c r="A258" s="24">
        <v>44452</v>
      </c>
      <c r="B258">
        <v>171.64310850527599</v>
      </c>
      <c r="C258">
        <v>180.041848195071</v>
      </c>
      <c r="D258" s="45">
        <v>25993</v>
      </c>
      <c r="E258">
        <f t="shared" si="14"/>
        <v>25.992999999999999</v>
      </c>
      <c r="F258">
        <f t="shared" si="13"/>
        <v>0.14437199051543401</v>
      </c>
      <c r="H258" s="24">
        <v>44817</v>
      </c>
      <c r="J258">
        <v>864.49750238437696</v>
      </c>
      <c r="K258" s="49">
        <v>137994</v>
      </c>
      <c r="L258">
        <f t="shared" si="15"/>
        <v>137.994</v>
      </c>
      <c r="M258">
        <f t="shared" si="16"/>
        <v>0.15962336457814827</v>
      </c>
    </row>
    <row r="259" spans="1:13">
      <c r="A259" s="24">
        <v>44453</v>
      </c>
      <c r="B259">
        <v>383.79788915908199</v>
      </c>
      <c r="C259">
        <v>399.88721660496498</v>
      </c>
      <c r="D259" s="46">
        <v>75316</v>
      </c>
      <c r="E259">
        <f t="shared" si="14"/>
        <v>75.316000000000003</v>
      </c>
      <c r="F259">
        <f t="shared" ref="F259:F322" si="17">E259/C259</f>
        <v>0.18834310493701559</v>
      </c>
      <c r="H259" s="24">
        <v>44818</v>
      </c>
      <c r="J259">
        <v>757.575342845215</v>
      </c>
      <c r="K259" s="50">
        <v>126754</v>
      </c>
      <c r="L259">
        <f t="shared" si="15"/>
        <v>126.754</v>
      </c>
      <c r="M259">
        <f t="shared" si="16"/>
        <v>0.16731537159584919</v>
      </c>
    </row>
    <row r="260" spans="1:13">
      <c r="A260" s="24">
        <v>44454</v>
      </c>
      <c r="B260">
        <v>896.26456603979705</v>
      </c>
      <c r="C260">
        <v>926.07781194318204</v>
      </c>
      <c r="D260" s="45">
        <v>141497</v>
      </c>
      <c r="E260">
        <f t="shared" ref="E260:E323" si="18">D260/1000</f>
        <v>141.49700000000001</v>
      </c>
      <c r="F260">
        <f t="shared" si="17"/>
        <v>0.15279169652396479</v>
      </c>
      <c r="H260" s="24">
        <v>44819</v>
      </c>
      <c r="J260">
        <v>630.43131415486596</v>
      </c>
      <c r="K260" s="49">
        <v>116334</v>
      </c>
      <c r="L260">
        <f t="shared" ref="L260:L323" si="19">K260/1000</f>
        <v>116.334</v>
      </c>
      <c r="M260">
        <f t="shared" si="16"/>
        <v>0.18453080833389959</v>
      </c>
    </row>
    <row r="261" spans="1:13">
      <c r="A261" s="24">
        <v>44455</v>
      </c>
      <c r="B261">
        <v>845.72431920951203</v>
      </c>
      <c r="C261">
        <v>874.00567856577902</v>
      </c>
      <c r="D261" s="46">
        <v>142013</v>
      </c>
      <c r="E261">
        <f t="shared" si="18"/>
        <v>142.01300000000001</v>
      </c>
      <c r="F261">
        <f t="shared" si="17"/>
        <v>0.16248521432153587</v>
      </c>
      <c r="H261" s="24">
        <v>44820</v>
      </c>
      <c r="J261">
        <v>811.09412044946396</v>
      </c>
      <c r="K261" s="50">
        <v>134528</v>
      </c>
      <c r="L261">
        <f t="shared" si="19"/>
        <v>134.52799999999999</v>
      </c>
      <c r="M261">
        <f t="shared" si="16"/>
        <v>0.1658599126886186</v>
      </c>
    </row>
    <row r="262" spans="1:13">
      <c r="A262" s="24">
        <v>44456</v>
      </c>
      <c r="B262">
        <v>684.19321589531398</v>
      </c>
      <c r="C262">
        <v>708.83757585506703</v>
      </c>
      <c r="D262" s="45">
        <v>114956</v>
      </c>
      <c r="E262">
        <f t="shared" si="18"/>
        <v>114.956</v>
      </c>
      <c r="F262">
        <f t="shared" si="17"/>
        <v>0.16217537545371968</v>
      </c>
      <c r="H262" s="24">
        <v>44821</v>
      </c>
      <c r="J262">
        <v>392.00769464926799</v>
      </c>
      <c r="K262" s="49">
        <v>70816</v>
      </c>
      <c r="L262">
        <f t="shared" si="19"/>
        <v>70.816000000000003</v>
      </c>
      <c r="M262">
        <f t="shared" si="16"/>
        <v>0.180649515217704</v>
      </c>
    </row>
    <row r="263" spans="1:13">
      <c r="A263" s="24">
        <v>44457</v>
      </c>
      <c r="B263">
        <v>897.24203633812499</v>
      </c>
      <c r="C263">
        <v>926.585003172852</v>
      </c>
      <c r="D263" s="46">
        <v>142114</v>
      </c>
      <c r="E263">
        <f t="shared" si="18"/>
        <v>142.114</v>
      </c>
      <c r="F263">
        <f t="shared" si="17"/>
        <v>0.15337394789832251</v>
      </c>
      <c r="H263" s="24">
        <v>44822</v>
      </c>
      <c r="J263">
        <v>473.75636157006898</v>
      </c>
      <c r="K263" s="50">
        <v>85420</v>
      </c>
      <c r="L263">
        <f t="shared" si="19"/>
        <v>85.42</v>
      </c>
      <c r="M263">
        <f t="shared" si="16"/>
        <v>0.18030364746324637</v>
      </c>
    </row>
    <row r="264" spans="1:13">
      <c r="A264" s="24">
        <v>44458</v>
      </c>
      <c r="B264">
        <v>751.90587151279601</v>
      </c>
      <c r="C264">
        <v>777.87811056018904</v>
      </c>
      <c r="D264" s="45">
        <v>125279</v>
      </c>
      <c r="E264">
        <f t="shared" si="18"/>
        <v>125.279</v>
      </c>
      <c r="F264">
        <f t="shared" si="17"/>
        <v>0.16105222437713321</v>
      </c>
      <c r="H264" s="24">
        <v>44823</v>
      </c>
      <c r="J264">
        <v>910.45302688047195</v>
      </c>
      <c r="K264" s="49">
        <v>140778</v>
      </c>
      <c r="L264">
        <f t="shared" si="19"/>
        <v>140.77799999999999</v>
      </c>
      <c r="M264">
        <f t="shared" si="16"/>
        <v>0.1546241221058425</v>
      </c>
    </row>
    <row r="265" spans="1:13">
      <c r="A265" s="24">
        <v>44459</v>
      </c>
      <c r="B265">
        <v>370.18725149409698</v>
      </c>
      <c r="C265">
        <v>385.11547055607798</v>
      </c>
      <c r="D265" s="46">
        <v>64002</v>
      </c>
      <c r="E265">
        <f t="shared" si="18"/>
        <v>64.001999999999995</v>
      </c>
      <c r="F265">
        <f t="shared" si="17"/>
        <v>0.16618911701362163</v>
      </c>
      <c r="H265" s="24">
        <v>44824</v>
      </c>
      <c r="J265">
        <v>511.95165870931902</v>
      </c>
      <c r="K265" s="50">
        <v>90292</v>
      </c>
      <c r="L265">
        <f t="shared" si="19"/>
        <v>90.292000000000002</v>
      </c>
      <c r="M265">
        <f t="shared" si="16"/>
        <v>0.17636821458423457</v>
      </c>
    </row>
    <row r="266" spans="1:13">
      <c r="A266" s="24">
        <v>44460</v>
      </c>
      <c r="B266">
        <v>561.47194823901998</v>
      </c>
      <c r="C266">
        <v>582.79339035077703</v>
      </c>
      <c r="D266" s="45">
        <v>97962</v>
      </c>
      <c r="E266">
        <f t="shared" si="18"/>
        <v>97.962000000000003</v>
      </c>
      <c r="F266">
        <f t="shared" si="17"/>
        <v>0.16809044443870191</v>
      </c>
      <c r="H266" s="24">
        <v>44825</v>
      </c>
      <c r="J266">
        <v>457.10549409623002</v>
      </c>
      <c r="K266" s="49">
        <v>83274</v>
      </c>
      <c r="L266">
        <f t="shared" si="19"/>
        <v>83.274000000000001</v>
      </c>
      <c r="M266">
        <f t="shared" si="16"/>
        <v>0.18217676461020424</v>
      </c>
    </row>
    <row r="267" spans="1:13">
      <c r="A267" s="24">
        <v>44461</v>
      </c>
      <c r="B267">
        <v>759.79005873730296</v>
      </c>
      <c r="C267">
        <v>785.55213901830803</v>
      </c>
      <c r="D267" s="46">
        <v>126707</v>
      </c>
      <c r="E267">
        <f t="shared" si="18"/>
        <v>126.70699999999999</v>
      </c>
      <c r="F267">
        <f t="shared" si="17"/>
        <v>0.1612967411155467</v>
      </c>
      <c r="H267" s="24">
        <v>44826</v>
      </c>
      <c r="J267">
        <v>873.62973203026604</v>
      </c>
      <c r="K267" s="50">
        <v>135020</v>
      </c>
      <c r="L267">
        <f t="shared" si="19"/>
        <v>135.02000000000001</v>
      </c>
      <c r="M267">
        <f t="shared" si="16"/>
        <v>0.15455060084347311</v>
      </c>
    </row>
    <row r="268" spans="1:13">
      <c r="A268" s="24">
        <v>44462</v>
      </c>
      <c r="B268">
        <v>935.38414821414699</v>
      </c>
      <c r="C268">
        <v>964.07694459496201</v>
      </c>
      <c r="D268" s="45">
        <v>146267</v>
      </c>
      <c r="E268">
        <f t="shared" si="18"/>
        <v>146.267</v>
      </c>
      <c r="F268">
        <f t="shared" si="17"/>
        <v>0.15171714334632408</v>
      </c>
      <c r="H268" s="24">
        <v>44827</v>
      </c>
      <c r="J268">
        <v>378.57965654783101</v>
      </c>
      <c r="K268" s="49">
        <v>66718</v>
      </c>
      <c r="L268">
        <f t="shared" si="19"/>
        <v>66.718000000000004</v>
      </c>
      <c r="M268">
        <f t="shared" si="16"/>
        <v>0.17623239613132943</v>
      </c>
    </row>
    <row r="269" spans="1:13">
      <c r="A269" s="24">
        <v>44463</v>
      </c>
      <c r="B269">
        <v>653.17031763612397</v>
      </c>
      <c r="C269">
        <v>675.58212359727202</v>
      </c>
      <c r="D269" s="46">
        <v>112243</v>
      </c>
      <c r="E269">
        <f t="shared" si="18"/>
        <v>112.24299999999999</v>
      </c>
      <c r="F269">
        <f t="shared" si="17"/>
        <v>0.1661426436246414</v>
      </c>
      <c r="H269" s="24">
        <v>44828</v>
      </c>
      <c r="J269">
        <v>124.76952140802599</v>
      </c>
      <c r="K269" s="50">
        <v>19484</v>
      </c>
      <c r="L269">
        <f t="shared" si="19"/>
        <v>19.484000000000002</v>
      </c>
      <c r="M269">
        <f t="shared" si="16"/>
        <v>0.15615993217031499</v>
      </c>
    </row>
    <row r="270" spans="1:13">
      <c r="A270" s="24">
        <v>44464</v>
      </c>
      <c r="B270">
        <v>635.32395363417697</v>
      </c>
      <c r="C270">
        <v>657.95687633719206</v>
      </c>
      <c r="D270" s="45">
        <v>119299</v>
      </c>
      <c r="E270">
        <f t="shared" si="18"/>
        <v>119.29900000000001</v>
      </c>
      <c r="F270">
        <f t="shared" si="17"/>
        <v>0.18131735420736181</v>
      </c>
      <c r="H270" s="24">
        <v>44829</v>
      </c>
      <c r="J270">
        <v>343.04437701146099</v>
      </c>
      <c r="K270" s="49">
        <v>56902</v>
      </c>
      <c r="L270">
        <f t="shared" si="19"/>
        <v>56.902000000000001</v>
      </c>
      <c r="M270">
        <f t="shared" si="16"/>
        <v>0.16587358316646864</v>
      </c>
    </row>
    <row r="271" spans="1:13">
      <c r="A271" s="24">
        <v>44465</v>
      </c>
      <c r="B271">
        <v>669.57131477903101</v>
      </c>
      <c r="C271">
        <v>692.56217702995696</v>
      </c>
      <c r="D271" s="46">
        <v>113917</v>
      </c>
      <c r="E271">
        <f t="shared" si="18"/>
        <v>113.917</v>
      </c>
      <c r="F271">
        <f t="shared" si="17"/>
        <v>0.16448631441083231</v>
      </c>
      <c r="H271" s="24">
        <v>44830</v>
      </c>
      <c r="J271">
        <v>556.09159630498004</v>
      </c>
      <c r="K271" s="50">
        <v>95116</v>
      </c>
      <c r="L271">
        <f t="shared" si="19"/>
        <v>95.116</v>
      </c>
      <c r="M271">
        <f t="shared" si="16"/>
        <v>0.17104376443019481</v>
      </c>
    </row>
    <row r="272" spans="1:13">
      <c r="A272" s="24">
        <v>44466</v>
      </c>
      <c r="B272">
        <v>825.85883860715899</v>
      </c>
      <c r="C272">
        <v>851.21544964594</v>
      </c>
      <c r="D272" s="45">
        <v>134226</v>
      </c>
      <c r="E272">
        <f t="shared" si="18"/>
        <v>134.226</v>
      </c>
      <c r="F272">
        <f t="shared" si="17"/>
        <v>0.15768745745372786</v>
      </c>
      <c r="H272" s="24">
        <v>44831</v>
      </c>
      <c r="J272">
        <v>761.955788610029</v>
      </c>
      <c r="K272" s="49">
        <v>116308</v>
      </c>
      <c r="L272">
        <f t="shared" si="19"/>
        <v>116.30800000000001</v>
      </c>
      <c r="M272">
        <f t="shared" si="16"/>
        <v>0.15264402704016564</v>
      </c>
    </row>
    <row r="273" spans="1:13">
      <c r="A273" s="24">
        <v>44467</v>
      </c>
      <c r="B273">
        <v>907.13927379676602</v>
      </c>
      <c r="C273">
        <v>933.61103087476101</v>
      </c>
      <c r="D273" s="46">
        <v>144021</v>
      </c>
      <c r="E273">
        <f t="shared" si="18"/>
        <v>144.02099999999999</v>
      </c>
      <c r="F273">
        <f t="shared" si="17"/>
        <v>0.15426231614364852</v>
      </c>
      <c r="H273" s="24">
        <v>44832</v>
      </c>
      <c r="J273">
        <v>977.19727788971204</v>
      </c>
      <c r="K273" s="50">
        <v>148708</v>
      </c>
      <c r="L273">
        <f t="shared" si="19"/>
        <v>148.708</v>
      </c>
      <c r="M273">
        <f t="shared" si="16"/>
        <v>0.15217807434046435</v>
      </c>
    </row>
    <row r="274" spans="1:13">
      <c r="A274" s="24">
        <v>44468</v>
      </c>
      <c r="B274">
        <v>819.52009925307505</v>
      </c>
      <c r="C274">
        <v>844.331260261995</v>
      </c>
      <c r="D274" s="45">
        <v>134300</v>
      </c>
      <c r="E274">
        <f t="shared" si="18"/>
        <v>134.30000000000001</v>
      </c>
      <c r="F274">
        <f t="shared" si="17"/>
        <v>0.15906079322270608</v>
      </c>
      <c r="H274" s="24">
        <v>44833</v>
      </c>
      <c r="J274">
        <v>900.14154583735797</v>
      </c>
      <c r="K274" s="49">
        <v>141438</v>
      </c>
      <c r="L274">
        <f t="shared" si="19"/>
        <v>141.43799999999999</v>
      </c>
      <c r="M274">
        <f t="shared" si="16"/>
        <v>0.15712862121970728</v>
      </c>
    </row>
    <row r="275" spans="1:13">
      <c r="A275" s="24">
        <v>44469</v>
      </c>
      <c r="B275">
        <v>732.21203882447901</v>
      </c>
      <c r="C275">
        <v>755.57281877285402</v>
      </c>
      <c r="D275" s="46">
        <v>128336</v>
      </c>
      <c r="E275">
        <f t="shared" si="18"/>
        <v>128.33600000000001</v>
      </c>
      <c r="F275">
        <f t="shared" si="17"/>
        <v>0.16985258973242834</v>
      </c>
      <c r="H275" s="24">
        <v>44834</v>
      </c>
      <c r="J275">
        <v>909.81106798165604</v>
      </c>
      <c r="K275" s="50">
        <v>142072</v>
      </c>
      <c r="L275">
        <f t="shared" si="19"/>
        <v>142.072</v>
      </c>
      <c r="M275">
        <f t="shared" si="16"/>
        <v>0.15615549755310792</v>
      </c>
    </row>
    <row r="276" spans="1:13">
      <c r="A276" s="24">
        <v>44470</v>
      </c>
      <c r="B276">
        <v>669.65969823150601</v>
      </c>
      <c r="C276">
        <v>691.22958379530598</v>
      </c>
      <c r="D276" s="45">
        <v>115852</v>
      </c>
      <c r="E276">
        <f t="shared" si="18"/>
        <v>115.852</v>
      </c>
      <c r="F276">
        <f t="shared" si="17"/>
        <v>0.16760278019915781</v>
      </c>
      <c r="H276" s="24">
        <v>44835</v>
      </c>
      <c r="J276">
        <v>910.64003868150598</v>
      </c>
      <c r="K276" s="48">
        <v>141568</v>
      </c>
      <c r="L276">
        <f t="shared" si="19"/>
        <v>141.56800000000001</v>
      </c>
      <c r="M276">
        <f t="shared" si="16"/>
        <v>0.15545988973312985</v>
      </c>
    </row>
    <row r="277" spans="1:13">
      <c r="A277" s="24">
        <v>44471</v>
      </c>
      <c r="B277">
        <v>322.47867256187999</v>
      </c>
      <c r="C277">
        <v>335.674109749352</v>
      </c>
      <c r="D277" s="46">
        <v>58065</v>
      </c>
      <c r="E277">
        <f t="shared" si="18"/>
        <v>58.064999999999998</v>
      </c>
      <c r="F277">
        <f t="shared" si="17"/>
        <v>0.17298027555165682</v>
      </c>
      <c r="H277" s="24">
        <v>44836</v>
      </c>
      <c r="J277">
        <v>652.69413403275405</v>
      </c>
      <c r="K277" s="47">
        <v>118428</v>
      </c>
      <c r="L277">
        <f t="shared" si="19"/>
        <v>118.428</v>
      </c>
      <c r="M277">
        <f t="shared" si="16"/>
        <v>0.1814448664771621</v>
      </c>
    </row>
    <row r="278" spans="1:13">
      <c r="A278" s="24">
        <v>44472</v>
      </c>
      <c r="B278">
        <v>188.09619228644399</v>
      </c>
      <c r="C278">
        <v>197.16530250002401</v>
      </c>
      <c r="D278" s="45">
        <v>36651</v>
      </c>
      <c r="E278">
        <f t="shared" si="18"/>
        <v>36.651000000000003</v>
      </c>
      <c r="F278">
        <f t="shared" si="17"/>
        <v>0.18588970541607105</v>
      </c>
      <c r="H278" s="24">
        <v>44837</v>
      </c>
      <c r="J278">
        <v>897.79453849073502</v>
      </c>
      <c r="K278" s="48">
        <v>142884</v>
      </c>
      <c r="L278">
        <f t="shared" si="19"/>
        <v>142.88399999999999</v>
      </c>
      <c r="M278">
        <f t="shared" si="16"/>
        <v>0.1591499991080359</v>
      </c>
    </row>
    <row r="279" spans="1:13">
      <c r="A279" s="24">
        <v>44473</v>
      </c>
      <c r="B279">
        <v>170.08856183886499</v>
      </c>
      <c r="C279">
        <v>177.67178671209601</v>
      </c>
      <c r="D279" s="46">
        <v>30839</v>
      </c>
      <c r="E279">
        <f t="shared" si="18"/>
        <v>30.838999999999999</v>
      </c>
      <c r="F279">
        <f t="shared" si="17"/>
        <v>0.17357285909423717</v>
      </c>
      <c r="H279" s="24">
        <v>44838</v>
      </c>
      <c r="J279">
        <v>817.70198086464097</v>
      </c>
      <c r="K279" s="47">
        <v>136374</v>
      </c>
      <c r="L279">
        <f t="shared" si="19"/>
        <v>136.374</v>
      </c>
      <c r="M279">
        <f t="shared" si="16"/>
        <v>0.16677714276269412</v>
      </c>
    </row>
    <row r="280" spans="1:13">
      <c r="A280" s="24">
        <v>44474</v>
      </c>
      <c r="B280">
        <v>158.96573676561101</v>
      </c>
      <c r="C280">
        <v>166.80323452069001</v>
      </c>
      <c r="D280" s="45">
        <v>30793</v>
      </c>
      <c r="E280">
        <f t="shared" si="18"/>
        <v>30.792999999999999</v>
      </c>
      <c r="F280">
        <f t="shared" si="17"/>
        <v>0.1846067319286934</v>
      </c>
      <c r="H280" s="24">
        <v>44839</v>
      </c>
      <c r="J280">
        <v>612.22494320198803</v>
      </c>
      <c r="K280" s="48">
        <v>103536</v>
      </c>
      <c r="L280">
        <f t="shared" si="19"/>
        <v>103.536</v>
      </c>
      <c r="M280">
        <f t="shared" si="16"/>
        <v>0.16911431190388618</v>
      </c>
    </row>
    <row r="281" spans="1:13">
      <c r="A281" s="24">
        <v>44475</v>
      </c>
      <c r="B281">
        <v>621.21887270080003</v>
      </c>
      <c r="C281">
        <v>640.29477126849997</v>
      </c>
      <c r="D281" s="46">
        <v>91673</v>
      </c>
      <c r="E281">
        <f t="shared" si="18"/>
        <v>91.673000000000002</v>
      </c>
      <c r="F281">
        <f t="shared" si="17"/>
        <v>0.14317311980915431</v>
      </c>
      <c r="H281" s="24">
        <v>44840</v>
      </c>
      <c r="J281">
        <v>312.34788364676302</v>
      </c>
      <c r="K281" s="47">
        <v>59990</v>
      </c>
      <c r="L281">
        <f t="shared" si="19"/>
        <v>59.99</v>
      </c>
      <c r="M281">
        <f t="shared" si="16"/>
        <v>0.19206149021916608</v>
      </c>
    </row>
    <row r="282" spans="1:13">
      <c r="A282" s="24">
        <v>44476</v>
      </c>
      <c r="B282">
        <v>74.779065774031807</v>
      </c>
      <c r="C282">
        <v>78.486695004669699</v>
      </c>
      <c r="D282" s="45">
        <v>11708</v>
      </c>
      <c r="E282">
        <f t="shared" si="18"/>
        <v>11.708</v>
      </c>
      <c r="F282">
        <f t="shared" si="17"/>
        <v>0.14917177999791445</v>
      </c>
      <c r="H282" s="24">
        <v>44841</v>
      </c>
      <c r="J282">
        <v>761.95491416228299</v>
      </c>
      <c r="K282" s="48">
        <v>112822</v>
      </c>
      <c r="L282">
        <f t="shared" si="19"/>
        <v>112.822</v>
      </c>
      <c r="M282">
        <f t="shared" si="16"/>
        <v>0.14806912837361255</v>
      </c>
    </row>
    <row r="283" spans="1:13">
      <c r="A283" s="24">
        <v>44477</v>
      </c>
      <c r="B283">
        <v>327.68491998068401</v>
      </c>
      <c r="C283">
        <v>340.24546227923702</v>
      </c>
      <c r="D283" s="46">
        <v>47274</v>
      </c>
      <c r="E283">
        <f t="shared" si="18"/>
        <v>47.274000000000001</v>
      </c>
      <c r="F283">
        <f t="shared" si="17"/>
        <v>0.13894086840518263</v>
      </c>
      <c r="H283" s="24">
        <v>44842</v>
      </c>
      <c r="J283">
        <v>926.64663087509496</v>
      </c>
      <c r="K283" s="47">
        <v>147258</v>
      </c>
      <c r="L283">
        <f t="shared" si="19"/>
        <v>147.25800000000001</v>
      </c>
      <c r="M283">
        <f t="shared" si="16"/>
        <v>0.1589149467482921</v>
      </c>
    </row>
    <row r="284" spans="1:13">
      <c r="A284" s="24">
        <v>44478</v>
      </c>
      <c r="B284">
        <v>692.99852079493098</v>
      </c>
      <c r="C284">
        <v>713.23898447852002</v>
      </c>
      <c r="D284" s="45">
        <v>124038</v>
      </c>
      <c r="E284">
        <f t="shared" si="18"/>
        <v>124.038</v>
      </c>
      <c r="F284">
        <f t="shared" si="17"/>
        <v>0.17390804863350195</v>
      </c>
      <c r="H284" s="24">
        <v>44843</v>
      </c>
      <c r="J284">
        <v>503.722491770852</v>
      </c>
      <c r="K284" s="48">
        <v>90850</v>
      </c>
      <c r="L284">
        <f t="shared" si="19"/>
        <v>90.85</v>
      </c>
      <c r="M284">
        <f t="shared" si="16"/>
        <v>0.18035724329206348</v>
      </c>
    </row>
    <row r="285" spans="1:13">
      <c r="A285" s="24">
        <v>44479</v>
      </c>
      <c r="B285">
        <v>137.50126424433299</v>
      </c>
      <c r="C285">
        <v>143.984814124688</v>
      </c>
      <c r="D285" s="46">
        <v>23504</v>
      </c>
      <c r="E285">
        <f t="shared" si="18"/>
        <v>23.504000000000001</v>
      </c>
      <c r="F285">
        <f t="shared" si="17"/>
        <v>0.16323943703983951</v>
      </c>
      <c r="H285" s="24">
        <v>44844</v>
      </c>
      <c r="J285">
        <v>861.68432639119806</v>
      </c>
      <c r="K285" s="47">
        <v>139636</v>
      </c>
      <c r="L285">
        <f t="shared" si="19"/>
        <v>139.636</v>
      </c>
      <c r="M285">
        <f t="shared" si="16"/>
        <v>0.16205006372206696</v>
      </c>
    </row>
    <row r="286" spans="1:13">
      <c r="A286" s="24">
        <v>44480</v>
      </c>
      <c r="B286">
        <v>79.782636475199595</v>
      </c>
      <c r="C286">
        <v>83.736827274074699</v>
      </c>
      <c r="D286" s="45">
        <v>11345</v>
      </c>
      <c r="E286">
        <f t="shared" si="18"/>
        <v>11.345000000000001</v>
      </c>
      <c r="F286">
        <f t="shared" si="17"/>
        <v>0.13548399634090821</v>
      </c>
      <c r="H286" s="24">
        <v>44845</v>
      </c>
      <c r="J286">
        <v>463.51167734293</v>
      </c>
      <c r="K286" s="48">
        <v>76218</v>
      </c>
      <c r="L286">
        <f t="shared" si="19"/>
        <v>76.218000000000004</v>
      </c>
      <c r="M286">
        <f t="shared" si="16"/>
        <v>0.16443598667657724</v>
      </c>
    </row>
    <row r="287" spans="1:13">
      <c r="A287" s="24">
        <v>44481</v>
      </c>
      <c r="B287">
        <v>106.035810857393</v>
      </c>
      <c r="C287">
        <v>111.238341408766</v>
      </c>
      <c r="D287" s="46">
        <v>19785</v>
      </c>
      <c r="E287">
        <f t="shared" si="18"/>
        <v>19.785</v>
      </c>
      <c r="F287">
        <f t="shared" si="17"/>
        <v>0.17786133584369379</v>
      </c>
      <c r="H287" s="24">
        <v>44846</v>
      </c>
      <c r="J287">
        <v>369.79549752550298</v>
      </c>
      <c r="K287" s="47">
        <v>62574</v>
      </c>
      <c r="L287">
        <f t="shared" si="19"/>
        <v>62.573999999999998</v>
      </c>
      <c r="M287">
        <f t="shared" si="16"/>
        <v>0.16921244422583748</v>
      </c>
    </row>
    <row r="288" spans="1:13">
      <c r="A288" s="24">
        <v>44482</v>
      </c>
      <c r="B288">
        <v>134.76043017053601</v>
      </c>
      <c r="C288">
        <v>141.06145366742399</v>
      </c>
      <c r="D288" s="45">
        <v>25753</v>
      </c>
      <c r="E288">
        <f t="shared" si="18"/>
        <v>25.753</v>
      </c>
      <c r="F288">
        <f t="shared" si="17"/>
        <v>0.18256582028934007</v>
      </c>
      <c r="H288" s="24">
        <v>44847</v>
      </c>
      <c r="J288">
        <v>264.21309242328698</v>
      </c>
      <c r="K288" s="48">
        <v>45448</v>
      </c>
      <c r="L288">
        <f t="shared" si="19"/>
        <v>45.448</v>
      </c>
      <c r="M288">
        <f t="shared" si="16"/>
        <v>0.1720126719806499</v>
      </c>
    </row>
    <row r="289" spans="1:13">
      <c r="A289" s="24">
        <v>44483</v>
      </c>
      <c r="B289">
        <v>679.85072200760703</v>
      </c>
      <c r="C289">
        <v>698.251088395127</v>
      </c>
      <c r="D289" s="46">
        <v>106163</v>
      </c>
      <c r="E289">
        <f t="shared" si="18"/>
        <v>106.163</v>
      </c>
      <c r="F289">
        <f t="shared" si="17"/>
        <v>0.1520412954085141</v>
      </c>
      <c r="H289" s="24">
        <v>44848</v>
      </c>
      <c r="J289">
        <v>225.37342422877799</v>
      </c>
      <c r="K289" s="47">
        <v>45596</v>
      </c>
      <c r="L289">
        <f t="shared" si="19"/>
        <v>45.595999999999997</v>
      </c>
      <c r="M289">
        <f t="shared" si="16"/>
        <v>0.20231311724542644</v>
      </c>
    </row>
    <row r="290" spans="1:13">
      <c r="A290" s="24">
        <v>44484</v>
      </c>
      <c r="B290">
        <v>275.25351559586301</v>
      </c>
      <c r="C290">
        <v>285.342250663718</v>
      </c>
      <c r="D290" s="45">
        <v>48798</v>
      </c>
      <c r="E290">
        <f t="shared" si="18"/>
        <v>48.798000000000002</v>
      </c>
      <c r="F290">
        <f t="shared" si="17"/>
        <v>0.1710156833994749</v>
      </c>
      <c r="H290" s="24">
        <v>44849</v>
      </c>
      <c r="J290">
        <v>879.52528485846994</v>
      </c>
      <c r="K290" s="48">
        <v>140508</v>
      </c>
      <c r="L290">
        <f t="shared" si="19"/>
        <v>140.50800000000001</v>
      </c>
      <c r="M290">
        <f t="shared" si="16"/>
        <v>0.1597543611524597</v>
      </c>
    </row>
    <row r="291" spans="1:13">
      <c r="A291" s="24">
        <v>44485</v>
      </c>
      <c r="B291">
        <v>828.14870843018105</v>
      </c>
      <c r="C291">
        <v>849.40525117034804</v>
      </c>
      <c r="D291" s="46">
        <v>137818</v>
      </c>
      <c r="E291">
        <f t="shared" si="18"/>
        <v>137.81800000000001</v>
      </c>
      <c r="F291">
        <f t="shared" si="17"/>
        <v>0.16225235223129159</v>
      </c>
      <c r="H291" s="24">
        <v>44850</v>
      </c>
      <c r="J291">
        <v>98.310413944417803</v>
      </c>
      <c r="K291" s="47">
        <v>18324</v>
      </c>
      <c r="L291">
        <f t="shared" si="19"/>
        <v>18.324000000000002</v>
      </c>
      <c r="M291">
        <f t="shared" si="16"/>
        <v>0.18638920603426534</v>
      </c>
    </row>
    <row r="292" spans="1:13">
      <c r="A292" s="24">
        <v>44486</v>
      </c>
      <c r="B292">
        <v>873.68319019793205</v>
      </c>
      <c r="C292">
        <v>895.29250017664697</v>
      </c>
      <c r="D292" s="45">
        <v>140543</v>
      </c>
      <c r="E292">
        <f t="shared" si="18"/>
        <v>140.54300000000001</v>
      </c>
      <c r="F292">
        <f t="shared" si="17"/>
        <v>0.15697998137175279</v>
      </c>
      <c r="H292" s="24">
        <v>44851</v>
      </c>
      <c r="J292">
        <v>209.32981930233601</v>
      </c>
      <c r="K292" s="48">
        <v>38468</v>
      </c>
      <c r="L292">
        <f t="shared" si="19"/>
        <v>38.468000000000004</v>
      </c>
      <c r="M292">
        <f t="shared" si="16"/>
        <v>0.18376741607195723</v>
      </c>
    </row>
    <row r="293" spans="1:13">
      <c r="A293" s="24">
        <v>44487</v>
      </c>
      <c r="B293">
        <v>848.16089125465601</v>
      </c>
      <c r="C293">
        <v>868.94454371711095</v>
      </c>
      <c r="D293" s="46">
        <v>137150</v>
      </c>
      <c r="E293">
        <f t="shared" si="18"/>
        <v>137.15</v>
      </c>
      <c r="F293">
        <f t="shared" si="17"/>
        <v>0.15783515874708093</v>
      </c>
      <c r="H293" s="24">
        <v>44852</v>
      </c>
      <c r="J293">
        <v>881.54961341809803</v>
      </c>
      <c r="K293" s="47">
        <v>144160</v>
      </c>
      <c r="L293">
        <f t="shared" si="19"/>
        <v>144.16</v>
      </c>
      <c r="M293">
        <f t="shared" si="16"/>
        <v>0.1635302174781039</v>
      </c>
    </row>
    <row r="294" spans="1:13">
      <c r="A294" s="24">
        <v>44488</v>
      </c>
      <c r="B294">
        <v>693.66405955698701</v>
      </c>
      <c r="C294">
        <v>711.97941062344898</v>
      </c>
      <c r="D294" s="45">
        <v>124099</v>
      </c>
      <c r="E294">
        <f t="shared" si="18"/>
        <v>124.099</v>
      </c>
      <c r="F294">
        <f t="shared" si="17"/>
        <v>0.17430138870354689</v>
      </c>
      <c r="H294" s="24">
        <v>44853</v>
      </c>
      <c r="J294">
        <v>768.35633721035401</v>
      </c>
      <c r="K294" s="48">
        <v>133532</v>
      </c>
      <c r="L294">
        <f t="shared" si="19"/>
        <v>133.53200000000001</v>
      </c>
      <c r="M294">
        <f t="shared" si="16"/>
        <v>0.17378915684460966</v>
      </c>
    </row>
    <row r="295" spans="1:13">
      <c r="A295" s="24">
        <v>44489</v>
      </c>
      <c r="B295">
        <v>481.49425384978002</v>
      </c>
      <c r="C295">
        <v>495.57642038228602</v>
      </c>
      <c r="D295" s="46">
        <v>84605</v>
      </c>
      <c r="E295">
        <f t="shared" si="18"/>
        <v>84.605000000000004</v>
      </c>
      <c r="F295">
        <f t="shared" si="17"/>
        <v>0.17072039047930485</v>
      </c>
      <c r="H295" s="24">
        <v>44854</v>
      </c>
      <c r="J295">
        <v>697.43694008074306</v>
      </c>
      <c r="K295" s="47">
        <v>120268</v>
      </c>
      <c r="L295">
        <f t="shared" si="19"/>
        <v>120.268</v>
      </c>
      <c r="M295">
        <f t="shared" si="16"/>
        <v>0.17244283043865793</v>
      </c>
    </row>
    <row r="296" spans="1:13">
      <c r="A296" s="24">
        <v>44490</v>
      </c>
      <c r="B296">
        <v>98.332674082987694</v>
      </c>
      <c r="C296">
        <v>103.188221459882</v>
      </c>
      <c r="D296" s="45">
        <v>17246</v>
      </c>
      <c r="E296">
        <f t="shared" si="18"/>
        <v>17.245999999999999</v>
      </c>
      <c r="F296">
        <f t="shared" si="17"/>
        <v>0.16713147834130448</v>
      </c>
      <c r="H296" s="24">
        <v>44855</v>
      </c>
      <c r="J296">
        <v>792.44579214648502</v>
      </c>
      <c r="K296" s="48">
        <v>133272</v>
      </c>
      <c r="L296">
        <f t="shared" si="19"/>
        <v>133.27199999999999</v>
      </c>
      <c r="M296">
        <f t="shared" si="16"/>
        <v>0.16817806507497288</v>
      </c>
    </row>
    <row r="297" spans="1:13">
      <c r="A297" s="24">
        <v>44491</v>
      </c>
      <c r="B297">
        <v>390.18228524778698</v>
      </c>
      <c r="C297">
        <v>404.08643634542398</v>
      </c>
      <c r="D297" s="46">
        <v>78062</v>
      </c>
      <c r="E297">
        <f t="shared" si="18"/>
        <v>78.061999999999998</v>
      </c>
      <c r="F297">
        <f t="shared" si="17"/>
        <v>0.19318144084715205</v>
      </c>
      <c r="H297" s="24">
        <v>44856</v>
      </c>
      <c r="J297">
        <v>808.50101328587698</v>
      </c>
      <c r="K297" s="47">
        <v>134720</v>
      </c>
      <c r="L297">
        <f t="shared" si="19"/>
        <v>134.72</v>
      </c>
      <c r="M297">
        <f t="shared" si="16"/>
        <v>0.16662935208018659</v>
      </c>
    </row>
    <row r="298" spans="1:13">
      <c r="A298" s="24">
        <v>44492</v>
      </c>
      <c r="B298">
        <v>862.18922421939806</v>
      </c>
      <c r="C298">
        <v>882.17487511731304</v>
      </c>
      <c r="D298" s="45">
        <v>138442</v>
      </c>
      <c r="E298">
        <f t="shared" si="18"/>
        <v>138.44200000000001</v>
      </c>
      <c r="F298">
        <f t="shared" si="17"/>
        <v>0.15693260361965056</v>
      </c>
      <c r="H298" s="24">
        <v>44857</v>
      </c>
      <c r="J298">
        <v>649.63949363039296</v>
      </c>
      <c r="K298" s="48">
        <v>111596</v>
      </c>
      <c r="L298">
        <f t="shared" si="19"/>
        <v>111.596</v>
      </c>
      <c r="M298">
        <f t="shared" si="16"/>
        <v>0.17178142815235251</v>
      </c>
    </row>
    <row r="299" spans="1:13">
      <c r="A299" s="24">
        <v>44493</v>
      </c>
      <c r="B299">
        <v>102.91854240755799</v>
      </c>
      <c r="C299">
        <v>107.76206704805701</v>
      </c>
      <c r="D299" s="46">
        <v>18150</v>
      </c>
      <c r="E299">
        <f t="shared" si="18"/>
        <v>18.149999999999999</v>
      </c>
      <c r="F299">
        <f t="shared" si="17"/>
        <v>0.16842661334536133</v>
      </c>
      <c r="H299" s="24">
        <v>44858</v>
      </c>
      <c r="J299">
        <v>250.934621458067</v>
      </c>
      <c r="K299" s="47">
        <v>48794</v>
      </c>
      <c r="L299">
        <f t="shared" si="19"/>
        <v>48.793999999999997</v>
      </c>
      <c r="M299">
        <f t="shared" si="16"/>
        <v>0.1944490549629232</v>
      </c>
    </row>
    <row r="300" spans="1:13">
      <c r="A300" s="24">
        <v>44494</v>
      </c>
      <c r="B300">
        <v>295.84056379460702</v>
      </c>
      <c r="C300">
        <v>306.76511971921701</v>
      </c>
      <c r="D300" s="45">
        <v>56337</v>
      </c>
      <c r="E300">
        <f t="shared" si="18"/>
        <v>56.337000000000003</v>
      </c>
      <c r="F300">
        <f t="shared" si="17"/>
        <v>0.18364864966253472</v>
      </c>
      <c r="H300" s="24">
        <v>44859</v>
      </c>
      <c r="J300">
        <v>77.416215236583</v>
      </c>
      <c r="K300" s="48">
        <v>12846</v>
      </c>
      <c r="L300">
        <f t="shared" si="19"/>
        <v>12.846</v>
      </c>
      <c r="M300">
        <f t="shared" si="16"/>
        <v>0.16593422916300909</v>
      </c>
    </row>
    <row r="301" spans="1:13">
      <c r="A301" s="24">
        <v>44495</v>
      </c>
      <c r="B301">
        <v>790.04206581883795</v>
      </c>
      <c r="C301">
        <v>809.03082682673596</v>
      </c>
      <c r="D301" s="46">
        <v>132875</v>
      </c>
      <c r="E301">
        <f t="shared" si="18"/>
        <v>132.875</v>
      </c>
      <c r="F301">
        <f t="shared" si="17"/>
        <v>0.16423972436399736</v>
      </c>
      <c r="H301" s="24">
        <v>44860</v>
      </c>
      <c r="J301">
        <v>865.97016847258499</v>
      </c>
      <c r="K301" s="47">
        <v>136838</v>
      </c>
      <c r="L301">
        <f t="shared" si="19"/>
        <v>136.83799999999999</v>
      </c>
      <c r="M301">
        <f t="shared" si="16"/>
        <v>0.15801699063301167</v>
      </c>
    </row>
    <row r="302" spans="1:13">
      <c r="A302" s="24">
        <v>44496</v>
      </c>
      <c r="B302">
        <v>554.45923534734504</v>
      </c>
      <c r="C302">
        <v>569.91011518126197</v>
      </c>
      <c r="D302" s="45">
        <v>107683</v>
      </c>
      <c r="E302">
        <f t="shared" si="18"/>
        <v>107.68300000000001</v>
      </c>
      <c r="F302">
        <f t="shared" si="17"/>
        <v>0.18894733946905126</v>
      </c>
      <c r="H302" s="24">
        <v>44861</v>
      </c>
      <c r="J302">
        <v>573.80861166544798</v>
      </c>
      <c r="K302" s="48">
        <v>106386</v>
      </c>
      <c r="L302">
        <f t="shared" si="19"/>
        <v>106.386</v>
      </c>
      <c r="M302">
        <f t="shared" si="16"/>
        <v>0.18540328227424205</v>
      </c>
    </row>
    <row r="303" spans="1:13">
      <c r="A303" s="24">
        <v>44497</v>
      </c>
      <c r="B303">
        <v>27.4985972183492</v>
      </c>
      <c r="C303">
        <v>28.867330419188701</v>
      </c>
      <c r="D303" s="46">
        <v>3760</v>
      </c>
      <c r="E303">
        <f t="shared" si="18"/>
        <v>3.76</v>
      </c>
      <c r="F303">
        <f t="shared" si="17"/>
        <v>0.1302510466122164</v>
      </c>
      <c r="H303" s="24">
        <v>44862</v>
      </c>
      <c r="J303">
        <v>801.39865650370496</v>
      </c>
      <c r="K303" s="47">
        <v>135504</v>
      </c>
      <c r="L303">
        <f t="shared" si="19"/>
        <v>135.50399999999999</v>
      </c>
      <c r="M303">
        <f t="shared" si="16"/>
        <v>0.16908438627931932</v>
      </c>
    </row>
    <row r="304" spans="1:13">
      <c r="A304" s="24">
        <v>44498</v>
      </c>
      <c r="B304">
        <v>62.059492781235399</v>
      </c>
      <c r="C304">
        <v>65.080867042313699</v>
      </c>
      <c r="D304" s="45">
        <v>8752</v>
      </c>
      <c r="E304">
        <f t="shared" si="18"/>
        <v>8.7520000000000007</v>
      </c>
      <c r="F304">
        <f t="shared" si="17"/>
        <v>0.13447884758987158</v>
      </c>
      <c r="H304" s="24">
        <v>44863</v>
      </c>
      <c r="J304">
        <v>848.87590476677497</v>
      </c>
      <c r="K304" s="48">
        <v>137234</v>
      </c>
      <c r="L304">
        <f t="shared" si="19"/>
        <v>137.23400000000001</v>
      </c>
      <c r="M304">
        <f t="shared" si="16"/>
        <v>0.16166556174981131</v>
      </c>
    </row>
    <row r="305" spans="1:13">
      <c r="A305" s="24">
        <v>44499</v>
      </c>
      <c r="B305">
        <v>525.46045136258704</v>
      </c>
      <c r="C305">
        <v>539.74272470011704</v>
      </c>
      <c r="D305" s="46">
        <v>94229</v>
      </c>
      <c r="E305">
        <f t="shared" si="18"/>
        <v>94.228999999999999</v>
      </c>
      <c r="F305">
        <f t="shared" si="17"/>
        <v>0.17458132493097331</v>
      </c>
      <c r="H305" s="24">
        <v>44864</v>
      </c>
      <c r="J305">
        <v>360.48118966703402</v>
      </c>
      <c r="K305" s="47">
        <v>71502</v>
      </c>
      <c r="L305">
        <f t="shared" si="19"/>
        <v>71.501999999999995</v>
      </c>
      <c r="M305">
        <f t="shared" si="16"/>
        <v>0.19835154246479356</v>
      </c>
    </row>
    <row r="306" spans="1:13">
      <c r="A306" s="24">
        <v>44500</v>
      </c>
      <c r="B306">
        <v>616.87072921284403</v>
      </c>
      <c r="C306">
        <v>631.51014888476698</v>
      </c>
      <c r="D306" s="45">
        <v>94963</v>
      </c>
      <c r="E306">
        <f t="shared" si="18"/>
        <v>94.962999999999994</v>
      </c>
      <c r="F306">
        <f t="shared" si="17"/>
        <v>0.15037446376388813</v>
      </c>
      <c r="H306" s="24">
        <v>44865</v>
      </c>
      <c r="J306">
        <v>721.43220264719901</v>
      </c>
      <c r="K306" s="48">
        <v>123890</v>
      </c>
      <c r="L306">
        <f t="shared" si="19"/>
        <v>123.89</v>
      </c>
      <c r="M306">
        <f t="shared" si="16"/>
        <v>0.17172784850108189</v>
      </c>
    </row>
    <row r="307" spans="1:13">
      <c r="A307" s="24">
        <v>44501</v>
      </c>
      <c r="B307">
        <v>554.35446722586801</v>
      </c>
      <c r="C307">
        <v>569.37745651394096</v>
      </c>
      <c r="D307" s="46">
        <v>97780</v>
      </c>
      <c r="E307">
        <f t="shared" si="18"/>
        <v>97.78</v>
      </c>
      <c r="F307">
        <f t="shared" si="17"/>
        <v>0.17173142154005513</v>
      </c>
      <c r="H307" s="24">
        <v>44866</v>
      </c>
      <c r="J307">
        <v>818.64355338084397</v>
      </c>
      <c r="K307" s="47">
        <v>134066</v>
      </c>
      <c r="L307">
        <f t="shared" si="19"/>
        <v>134.066</v>
      </c>
      <c r="M307">
        <f t="shared" si="16"/>
        <v>0.16376602423158726</v>
      </c>
    </row>
    <row r="308" spans="1:13">
      <c r="A308" s="24">
        <v>44502</v>
      </c>
      <c r="B308">
        <v>724.98814209412103</v>
      </c>
      <c r="C308">
        <v>741.34329858378499</v>
      </c>
      <c r="D308" s="45">
        <v>124047</v>
      </c>
      <c r="E308">
        <f t="shared" si="18"/>
        <v>124.047</v>
      </c>
      <c r="F308">
        <f t="shared" si="17"/>
        <v>0.1673273370609426</v>
      </c>
      <c r="H308" s="24">
        <v>44867</v>
      </c>
      <c r="J308">
        <v>799.14441422705295</v>
      </c>
      <c r="K308" s="48">
        <v>133092</v>
      </c>
      <c r="L308">
        <f t="shared" si="19"/>
        <v>133.09200000000001</v>
      </c>
      <c r="M308">
        <f t="shared" si="16"/>
        <v>0.16654311489961302</v>
      </c>
    </row>
    <row r="309" spans="1:13">
      <c r="A309" s="24">
        <v>44503</v>
      </c>
      <c r="B309">
        <v>459.35925845078202</v>
      </c>
      <c r="C309">
        <v>473.32951709073001</v>
      </c>
      <c r="D309" s="46">
        <v>85625</v>
      </c>
      <c r="E309">
        <f t="shared" si="18"/>
        <v>85.625</v>
      </c>
      <c r="F309">
        <f t="shared" si="17"/>
        <v>0.18089934582209247</v>
      </c>
      <c r="H309" s="24">
        <v>44868</v>
      </c>
      <c r="J309">
        <v>541.60148150154305</v>
      </c>
      <c r="K309" s="47">
        <v>104824</v>
      </c>
      <c r="L309">
        <f t="shared" si="19"/>
        <v>104.824</v>
      </c>
      <c r="M309">
        <f t="shared" si="16"/>
        <v>0.19354452227380281</v>
      </c>
    </row>
    <row r="310" spans="1:13">
      <c r="A310" s="24">
        <v>44504</v>
      </c>
      <c r="B310">
        <v>584.27233666723305</v>
      </c>
      <c r="C310">
        <v>599.15060412965795</v>
      </c>
      <c r="D310" s="45">
        <v>101970</v>
      </c>
      <c r="E310">
        <f t="shared" si="18"/>
        <v>101.97</v>
      </c>
      <c r="F310">
        <f t="shared" si="17"/>
        <v>0.17019093245866676</v>
      </c>
      <c r="H310" s="24">
        <v>44869</v>
      </c>
      <c r="J310">
        <v>41.777846340276</v>
      </c>
      <c r="K310" s="48">
        <v>6426</v>
      </c>
      <c r="L310">
        <f t="shared" si="19"/>
        <v>6.4260000000000002</v>
      </c>
      <c r="M310">
        <f t="shared" si="16"/>
        <v>0.15381357736013798</v>
      </c>
    </row>
    <row r="311" spans="1:13">
      <c r="A311" s="24">
        <v>44505</v>
      </c>
      <c r="B311">
        <v>758.05177823449299</v>
      </c>
      <c r="C311">
        <v>774.59638517468204</v>
      </c>
      <c r="D311" s="46">
        <v>133317</v>
      </c>
      <c r="E311">
        <f t="shared" si="18"/>
        <v>133.31700000000001</v>
      </c>
      <c r="F311">
        <f t="shared" si="17"/>
        <v>0.17211157004035749</v>
      </c>
      <c r="H311" s="24">
        <v>44870</v>
      </c>
      <c r="J311">
        <v>55.999112999447398</v>
      </c>
      <c r="K311" s="47">
        <v>8126</v>
      </c>
      <c r="L311">
        <f t="shared" si="19"/>
        <v>8.1259999999999994</v>
      </c>
      <c r="M311">
        <f t="shared" si="16"/>
        <v>0.14510944128847519</v>
      </c>
    </row>
    <row r="312" spans="1:13">
      <c r="A312" s="24">
        <v>44506</v>
      </c>
      <c r="B312">
        <v>743.51760174736103</v>
      </c>
      <c r="C312">
        <v>759.20183125005997</v>
      </c>
      <c r="D312" s="45">
        <v>128024</v>
      </c>
      <c r="E312">
        <f t="shared" si="18"/>
        <v>128.024</v>
      </c>
      <c r="F312">
        <f t="shared" si="17"/>
        <v>0.16862973023814065</v>
      </c>
      <c r="H312" s="24">
        <v>44871</v>
      </c>
      <c r="J312">
        <v>396.67944329541399</v>
      </c>
      <c r="K312" s="48">
        <v>74976</v>
      </c>
      <c r="L312">
        <f t="shared" si="19"/>
        <v>74.975999999999999</v>
      </c>
      <c r="M312">
        <f t="shared" si="16"/>
        <v>0.18900903807148908</v>
      </c>
    </row>
    <row r="313" spans="1:13">
      <c r="A313" s="24">
        <v>44507</v>
      </c>
      <c r="B313">
        <v>415.93161788066902</v>
      </c>
      <c r="C313">
        <v>428.57462166031797</v>
      </c>
      <c r="D313" s="46">
        <v>87034</v>
      </c>
      <c r="E313">
        <f t="shared" si="18"/>
        <v>87.034000000000006</v>
      </c>
      <c r="F313">
        <f t="shared" si="17"/>
        <v>0.20307782029375945</v>
      </c>
      <c r="H313" s="24">
        <v>44872</v>
      </c>
      <c r="J313">
        <v>772.53708834813801</v>
      </c>
      <c r="K313" s="47">
        <v>125248</v>
      </c>
      <c r="L313">
        <f t="shared" si="19"/>
        <v>125.248</v>
      </c>
      <c r="M313">
        <f t="shared" si="16"/>
        <v>0.16212554955492045</v>
      </c>
    </row>
    <row r="314" spans="1:13">
      <c r="A314" s="24">
        <v>44508</v>
      </c>
      <c r="B314">
        <v>716.02252123846699</v>
      </c>
      <c r="C314">
        <v>731.151715799165</v>
      </c>
      <c r="D314" s="45">
        <v>123269</v>
      </c>
      <c r="E314">
        <f t="shared" si="18"/>
        <v>123.26900000000001</v>
      </c>
      <c r="F314">
        <f t="shared" si="17"/>
        <v>0.16859565167711363</v>
      </c>
      <c r="H314" s="24">
        <v>44873</v>
      </c>
      <c r="J314">
        <v>644.78041431759596</v>
      </c>
      <c r="K314" s="48">
        <v>118600</v>
      </c>
      <c r="L314">
        <f t="shared" si="19"/>
        <v>118.6</v>
      </c>
      <c r="M314">
        <f t="shared" si="16"/>
        <v>0.18393858958250217</v>
      </c>
    </row>
    <row r="315" spans="1:13">
      <c r="A315" s="24">
        <v>44509</v>
      </c>
      <c r="B315">
        <v>483.729220263049</v>
      </c>
      <c r="C315">
        <v>496.49473941057403</v>
      </c>
      <c r="D315" s="46">
        <v>95086</v>
      </c>
      <c r="E315">
        <f t="shared" si="18"/>
        <v>95.085999999999999</v>
      </c>
      <c r="F315">
        <f t="shared" si="17"/>
        <v>0.1915146172805047</v>
      </c>
      <c r="H315" s="24">
        <v>44874</v>
      </c>
      <c r="J315">
        <v>284.92127962747497</v>
      </c>
      <c r="K315" s="47">
        <v>52980</v>
      </c>
      <c r="L315">
        <f t="shared" si="19"/>
        <v>52.98</v>
      </c>
      <c r="M315">
        <f t="shared" si="16"/>
        <v>0.18594609735457307</v>
      </c>
    </row>
    <row r="316" spans="1:13">
      <c r="A316" s="24">
        <v>44510</v>
      </c>
      <c r="B316">
        <v>221.30553781792199</v>
      </c>
      <c r="C316">
        <v>230.07568080266699</v>
      </c>
      <c r="D316" s="45">
        <v>49684</v>
      </c>
      <c r="E316">
        <f t="shared" si="18"/>
        <v>49.683999999999997</v>
      </c>
      <c r="F316">
        <f t="shared" si="17"/>
        <v>0.21594633481760003</v>
      </c>
      <c r="H316" s="24">
        <v>44875</v>
      </c>
      <c r="J316">
        <v>279.30079580871802</v>
      </c>
      <c r="K316" s="48">
        <v>53218</v>
      </c>
      <c r="L316">
        <f t="shared" si="19"/>
        <v>53.218000000000004</v>
      </c>
      <c r="M316">
        <f t="shared" si="16"/>
        <v>0.19054009440219027</v>
      </c>
    </row>
    <row r="317" spans="1:13">
      <c r="A317" s="24">
        <v>44511</v>
      </c>
      <c r="B317">
        <v>76.416563820750994</v>
      </c>
      <c r="C317">
        <v>79.903168841646703</v>
      </c>
      <c r="D317" s="46">
        <v>14715</v>
      </c>
      <c r="E317">
        <f t="shared" si="18"/>
        <v>14.715</v>
      </c>
      <c r="F317">
        <f t="shared" si="17"/>
        <v>0.1841604058177268</v>
      </c>
      <c r="H317" s="24">
        <v>44876</v>
      </c>
      <c r="J317">
        <v>309.65366097263598</v>
      </c>
      <c r="K317" s="47">
        <v>64682</v>
      </c>
      <c r="L317">
        <f t="shared" si="19"/>
        <v>64.682000000000002</v>
      </c>
      <c r="M317">
        <f t="shared" si="16"/>
        <v>0.20888498394248256</v>
      </c>
    </row>
    <row r="318" spans="1:13">
      <c r="A318" s="24">
        <v>44512</v>
      </c>
      <c r="B318">
        <v>147.88821229726901</v>
      </c>
      <c r="C318">
        <v>154.481704955216</v>
      </c>
      <c r="D318" s="45">
        <v>29006</v>
      </c>
      <c r="E318">
        <f t="shared" si="18"/>
        <v>29.006</v>
      </c>
      <c r="F318">
        <f t="shared" si="17"/>
        <v>0.18776333423047598</v>
      </c>
      <c r="H318" s="24">
        <v>44877</v>
      </c>
      <c r="J318">
        <v>117.901232694755</v>
      </c>
      <c r="K318" s="48">
        <v>25504</v>
      </c>
      <c r="L318">
        <f t="shared" si="19"/>
        <v>25.504000000000001</v>
      </c>
      <c r="M318">
        <f t="shared" si="16"/>
        <v>0.21631665265137287</v>
      </c>
    </row>
    <row r="319" spans="1:13">
      <c r="A319" s="24">
        <v>44513</v>
      </c>
      <c r="B319">
        <v>96.3344647956107</v>
      </c>
      <c r="C319">
        <v>101.129854797532</v>
      </c>
      <c r="D319" s="46">
        <v>16533</v>
      </c>
      <c r="E319">
        <f t="shared" si="18"/>
        <v>16.533000000000001</v>
      </c>
      <c r="F319">
        <f t="shared" si="17"/>
        <v>0.16348288082782331</v>
      </c>
      <c r="H319" s="24">
        <v>44878</v>
      </c>
      <c r="J319">
        <v>118.01197619364</v>
      </c>
      <c r="K319" s="47">
        <v>70088</v>
      </c>
      <c r="L319">
        <f t="shared" si="19"/>
        <v>70.087999999999994</v>
      </c>
    </row>
    <row r="320" spans="1:13">
      <c r="A320" s="24">
        <v>44514</v>
      </c>
      <c r="B320">
        <v>83.896868472597603</v>
      </c>
      <c r="C320">
        <v>87.858632728626603</v>
      </c>
      <c r="D320" s="45">
        <v>15066</v>
      </c>
      <c r="E320">
        <f t="shared" si="18"/>
        <v>15.066000000000001</v>
      </c>
      <c r="F320">
        <f t="shared" si="17"/>
        <v>0.17148001889051831</v>
      </c>
      <c r="H320" s="24">
        <v>44879</v>
      </c>
      <c r="J320">
        <v>311.04515528309003</v>
      </c>
      <c r="K320" s="48">
        <v>66556</v>
      </c>
      <c r="L320">
        <f t="shared" si="19"/>
        <v>66.555999999999997</v>
      </c>
      <c r="M320">
        <f t="shared" ref="M320:M367" si="20">L320/J320</f>
        <v>0.21397536296434422</v>
      </c>
    </row>
    <row r="321" spans="1:13">
      <c r="A321" s="24">
        <v>44515</v>
      </c>
      <c r="B321">
        <v>86.225581060735806</v>
      </c>
      <c r="C321">
        <v>90.391364802643395</v>
      </c>
      <c r="D321" s="46">
        <v>14512</v>
      </c>
      <c r="E321">
        <f t="shared" si="18"/>
        <v>14.512</v>
      </c>
      <c r="F321">
        <f t="shared" si="17"/>
        <v>0.16054630917106821</v>
      </c>
      <c r="H321" s="24">
        <v>44880</v>
      </c>
      <c r="J321">
        <v>69.766196452095897</v>
      </c>
      <c r="K321" s="47">
        <v>1052</v>
      </c>
      <c r="L321">
        <f t="shared" si="19"/>
        <v>1.052</v>
      </c>
      <c r="M321">
        <f t="shared" si="20"/>
        <v>1.5078935838538123E-2</v>
      </c>
    </row>
    <row r="322" spans="1:13">
      <c r="A322" s="24">
        <v>44516</v>
      </c>
      <c r="B322">
        <v>243.803768429466</v>
      </c>
      <c r="C322">
        <v>252.75152628592099</v>
      </c>
      <c r="D322" s="45">
        <v>57292</v>
      </c>
      <c r="E322">
        <f t="shared" si="18"/>
        <v>57.292000000000002</v>
      </c>
      <c r="F322">
        <f t="shared" si="17"/>
        <v>0.2266732108085843</v>
      </c>
      <c r="H322" s="24">
        <v>44881</v>
      </c>
      <c r="J322">
        <v>69.744629268212094</v>
      </c>
      <c r="K322" s="48">
        <v>10990</v>
      </c>
      <c r="L322">
        <f t="shared" si="19"/>
        <v>10.99</v>
      </c>
      <c r="M322">
        <f t="shared" si="20"/>
        <v>0.15757485723720055</v>
      </c>
    </row>
    <row r="323" spans="1:13">
      <c r="A323" s="24">
        <v>44517</v>
      </c>
      <c r="B323">
        <v>303.76738215032202</v>
      </c>
      <c r="C323">
        <v>314.21963251448699</v>
      </c>
      <c r="D323" s="46">
        <v>69657</v>
      </c>
      <c r="E323">
        <f t="shared" si="18"/>
        <v>69.656999999999996</v>
      </c>
      <c r="F323">
        <f t="shared" ref="F323:F367" si="21">E323/C323</f>
        <v>0.22168252009774878</v>
      </c>
      <c r="H323" s="24">
        <v>44882</v>
      </c>
      <c r="J323">
        <v>102.01481004375</v>
      </c>
      <c r="K323" s="47">
        <v>9246</v>
      </c>
      <c r="L323">
        <f t="shared" si="19"/>
        <v>9.2460000000000004</v>
      </c>
      <c r="M323">
        <f t="shared" si="20"/>
        <v>9.063389909793261E-2</v>
      </c>
    </row>
    <row r="324" spans="1:13">
      <c r="A324" s="24">
        <v>44518</v>
      </c>
      <c r="B324">
        <v>97.491121528245003</v>
      </c>
      <c r="C324">
        <v>102.212393298327</v>
      </c>
      <c r="D324" s="45">
        <v>16885</v>
      </c>
      <c r="E324">
        <f t="shared" ref="E324:E367" si="22">D324/1000</f>
        <v>16.885000000000002</v>
      </c>
      <c r="F324">
        <f t="shared" si="21"/>
        <v>0.16519523176331272</v>
      </c>
      <c r="H324" s="24">
        <v>44883</v>
      </c>
      <c r="J324">
        <v>233.46252208733799</v>
      </c>
      <c r="K324" s="48">
        <v>21706</v>
      </c>
      <c r="L324">
        <f t="shared" ref="L324:L367" si="23">K324/1000</f>
        <v>21.706</v>
      </c>
      <c r="M324">
        <f t="shared" si="20"/>
        <v>9.2974237603240736E-2</v>
      </c>
    </row>
    <row r="325" spans="1:13">
      <c r="A325" s="24">
        <v>44519</v>
      </c>
      <c r="B325">
        <v>421.38030740245301</v>
      </c>
      <c r="C325">
        <v>432.719876836661</v>
      </c>
      <c r="D325" s="46">
        <v>87863</v>
      </c>
      <c r="E325">
        <f t="shared" si="22"/>
        <v>87.863</v>
      </c>
      <c r="F325">
        <f t="shared" si="21"/>
        <v>0.2030482182660763</v>
      </c>
      <c r="H325" s="24">
        <v>44884</v>
      </c>
      <c r="J325">
        <v>269.38638276210298</v>
      </c>
      <c r="K325" s="47">
        <v>32582</v>
      </c>
      <c r="L325">
        <f t="shared" si="23"/>
        <v>32.582000000000001</v>
      </c>
      <c r="M325">
        <f t="shared" si="20"/>
        <v>0.1209489494826225</v>
      </c>
    </row>
    <row r="326" spans="1:13">
      <c r="A326" s="24">
        <v>44520</v>
      </c>
      <c r="B326">
        <v>208.46209476876899</v>
      </c>
      <c r="C326">
        <v>215.962673926169</v>
      </c>
      <c r="D326" s="45">
        <v>44133</v>
      </c>
      <c r="E326">
        <f t="shared" si="22"/>
        <v>44.133000000000003</v>
      </c>
      <c r="F326">
        <f t="shared" si="21"/>
        <v>0.20435475815180784</v>
      </c>
      <c r="H326" s="24">
        <v>44885</v>
      </c>
      <c r="J326">
        <v>589.15804049823805</v>
      </c>
      <c r="K326" s="48">
        <v>57312</v>
      </c>
      <c r="L326">
        <f t="shared" si="23"/>
        <v>57.311999999999998</v>
      </c>
      <c r="M326">
        <f t="shared" si="20"/>
        <v>9.7277803340394875E-2</v>
      </c>
    </row>
    <row r="327" spans="1:13">
      <c r="A327" s="24">
        <v>44521</v>
      </c>
      <c r="B327">
        <v>582.08269286825805</v>
      </c>
      <c r="C327">
        <v>594.60923940088503</v>
      </c>
      <c r="D327" s="46">
        <v>99722</v>
      </c>
      <c r="E327">
        <f t="shared" si="22"/>
        <v>99.721999999999994</v>
      </c>
      <c r="F327">
        <f t="shared" si="21"/>
        <v>0.16771014204299559</v>
      </c>
      <c r="H327" s="24">
        <v>44886</v>
      </c>
      <c r="J327">
        <v>589.26967117965398</v>
      </c>
      <c r="K327" s="47">
        <v>97166</v>
      </c>
      <c r="L327">
        <f t="shared" si="23"/>
        <v>97.165999999999997</v>
      </c>
      <c r="M327">
        <f t="shared" si="20"/>
        <v>0.1648922467119073</v>
      </c>
    </row>
    <row r="328" spans="1:13">
      <c r="A328" s="24">
        <v>44522</v>
      </c>
      <c r="B328">
        <v>606.34899829760604</v>
      </c>
      <c r="C328">
        <v>619.36882636729194</v>
      </c>
      <c r="D328" s="45">
        <v>113559</v>
      </c>
      <c r="E328">
        <f t="shared" si="22"/>
        <v>113.559</v>
      </c>
      <c r="F328">
        <f t="shared" si="21"/>
        <v>0.18334632801273465</v>
      </c>
      <c r="H328" s="24">
        <v>44887</v>
      </c>
      <c r="J328">
        <v>599.50495207488405</v>
      </c>
      <c r="K328" s="48">
        <v>111730</v>
      </c>
      <c r="L328">
        <f t="shared" si="23"/>
        <v>111.73</v>
      </c>
      <c r="M328">
        <f t="shared" si="20"/>
        <v>0.18637043716370141</v>
      </c>
    </row>
    <row r="329" spans="1:13">
      <c r="A329" s="24">
        <v>44523</v>
      </c>
      <c r="B329">
        <v>678.71874544397895</v>
      </c>
      <c r="C329">
        <v>691.94566757715302</v>
      </c>
      <c r="D329" s="46">
        <v>121530</v>
      </c>
      <c r="E329">
        <f t="shared" si="22"/>
        <v>121.53</v>
      </c>
      <c r="F329">
        <f t="shared" si="21"/>
        <v>0.17563517729005684</v>
      </c>
      <c r="H329" s="24">
        <v>44888</v>
      </c>
      <c r="J329">
        <v>716.05940169185305</v>
      </c>
      <c r="K329" s="47">
        <v>122848</v>
      </c>
      <c r="L329">
        <f t="shared" si="23"/>
        <v>122.848</v>
      </c>
      <c r="M329">
        <f t="shared" si="20"/>
        <v>0.17156118571970941</v>
      </c>
    </row>
    <row r="330" spans="1:13">
      <c r="A330" s="24">
        <v>44524</v>
      </c>
      <c r="B330">
        <v>184.948806458321</v>
      </c>
      <c r="C330">
        <v>192.25857366294301</v>
      </c>
      <c r="D330" s="45">
        <v>39860</v>
      </c>
      <c r="E330">
        <f t="shared" si="22"/>
        <v>39.86</v>
      </c>
      <c r="F330">
        <f t="shared" si="21"/>
        <v>0.20732495430804726</v>
      </c>
      <c r="H330" s="24">
        <v>44889</v>
      </c>
      <c r="J330">
        <v>134.80849672595201</v>
      </c>
      <c r="K330" s="48">
        <v>30558</v>
      </c>
      <c r="L330">
        <f t="shared" si="23"/>
        <v>30.558</v>
      </c>
      <c r="M330">
        <f t="shared" si="20"/>
        <v>0.22667710672659161</v>
      </c>
    </row>
    <row r="331" spans="1:13">
      <c r="A331" s="24">
        <v>44525</v>
      </c>
      <c r="B331">
        <v>52.944293338421701</v>
      </c>
      <c r="C331">
        <v>55.521470274790602</v>
      </c>
      <c r="D331" s="46">
        <v>8246</v>
      </c>
      <c r="E331">
        <f t="shared" si="22"/>
        <v>8.2460000000000004</v>
      </c>
      <c r="F331">
        <f t="shared" si="21"/>
        <v>0.14851912168731018</v>
      </c>
      <c r="H331" s="24">
        <v>44890</v>
      </c>
      <c r="J331">
        <v>791.79461817816798</v>
      </c>
      <c r="K331" s="47">
        <v>129632</v>
      </c>
      <c r="L331">
        <f t="shared" si="23"/>
        <v>129.63200000000001</v>
      </c>
      <c r="M331">
        <f t="shared" si="20"/>
        <v>0.16371922342471704</v>
      </c>
    </row>
    <row r="332" spans="1:13">
      <c r="A332" s="24">
        <v>44526</v>
      </c>
      <c r="B332">
        <v>123.420181590867</v>
      </c>
      <c r="C332">
        <v>129.445137418798</v>
      </c>
      <c r="D332" s="45">
        <v>24414</v>
      </c>
      <c r="E332">
        <f t="shared" si="22"/>
        <v>24.414000000000001</v>
      </c>
      <c r="F332">
        <f t="shared" si="21"/>
        <v>0.18860499889627066</v>
      </c>
      <c r="H332" s="24">
        <v>44891</v>
      </c>
      <c r="J332">
        <v>703.185810459197</v>
      </c>
      <c r="K332" s="48">
        <v>119526</v>
      </c>
      <c r="L332">
        <f t="shared" si="23"/>
        <v>119.526</v>
      </c>
      <c r="M332">
        <f t="shared" si="20"/>
        <v>0.16997783263280966</v>
      </c>
    </row>
    <row r="333" spans="1:13">
      <c r="A333" s="24">
        <v>44527</v>
      </c>
      <c r="B333">
        <v>193.363262601598</v>
      </c>
      <c r="C333">
        <v>199.94044435787299</v>
      </c>
      <c r="D333" s="46">
        <v>39480</v>
      </c>
      <c r="E333">
        <f t="shared" si="22"/>
        <v>39.479999999999997</v>
      </c>
      <c r="F333">
        <f t="shared" si="21"/>
        <v>0.19745879892781887</v>
      </c>
      <c r="H333" s="24">
        <v>44892</v>
      </c>
      <c r="J333">
        <v>134.45438918891699</v>
      </c>
      <c r="K333" s="47">
        <v>22710</v>
      </c>
      <c r="L333">
        <f t="shared" si="23"/>
        <v>22.71</v>
      </c>
      <c r="M333">
        <f t="shared" si="20"/>
        <v>0.16890486161884238</v>
      </c>
    </row>
    <row r="334" spans="1:13">
      <c r="A334" s="24">
        <v>44528</v>
      </c>
      <c r="B334">
        <v>767.37844207687795</v>
      </c>
      <c r="C334">
        <v>780.626974725271</v>
      </c>
      <c r="D334" s="45">
        <v>128596</v>
      </c>
      <c r="E334">
        <f t="shared" si="22"/>
        <v>128.596</v>
      </c>
      <c r="F334">
        <f t="shared" si="21"/>
        <v>0.1647342510105512</v>
      </c>
      <c r="H334" s="24">
        <v>44893</v>
      </c>
      <c r="J334">
        <v>364.73743751551501</v>
      </c>
      <c r="K334" s="48">
        <v>71708</v>
      </c>
      <c r="L334">
        <f t="shared" si="23"/>
        <v>71.707999999999998</v>
      </c>
      <c r="M334">
        <f t="shared" si="20"/>
        <v>0.1966016992619512</v>
      </c>
    </row>
    <row r="335" spans="1:13">
      <c r="A335" s="24">
        <v>44529</v>
      </c>
      <c r="B335">
        <v>77.589037304004705</v>
      </c>
      <c r="C335">
        <v>81.294685082586597</v>
      </c>
      <c r="D335" s="46">
        <v>15800</v>
      </c>
      <c r="E335">
        <f t="shared" si="22"/>
        <v>15.8</v>
      </c>
      <c r="F335">
        <f t="shared" si="21"/>
        <v>0.19435464918707676</v>
      </c>
      <c r="H335" s="24">
        <v>44894</v>
      </c>
      <c r="J335">
        <v>17.153600295472099</v>
      </c>
      <c r="K335" s="47">
        <v>1924</v>
      </c>
      <c r="L335">
        <f t="shared" si="23"/>
        <v>1.9239999999999999</v>
      </c>
      <c r="M335">
        <f t="shared" si="20"/>
        <v>0.11216304256010111</v>
      </c>
    </row>
    <row r="336" spans="1:13">
      <c r="A336" s="24">
        <v>44530</v>
      </c>
      <c r="B336">
        <v>718.86909167526096</v>
      </c>
      <c r="C336">
        <v>731.59436369710102</v>
      </c>
      <c r="D336" s="45">
        <v>123982</v>
      </c>
      <c r="E336">
        <f t="shared" si="22"/>
        <v>123.982</v>
      </c>
      <c r="F336">
        <f t="shared" si="21"/>
        <v>0.16946822741151099</v>
      </c>
      <c r="H336" s="24">
        <v>44895</v>
      </c>
      <c r="J336">
        <v>410.23347728453399</v>
      </c>
      <c r="K336" s="48">
        <v>67984</v>
      </c>
      <c r="L336">
        <f t="shared" si="23"/>
        <v>67.983999999999995</v>
      </c>
      <c r="M336">
        <f t="shared" si="20"/>
        <v>0.16572026361672806</v>
      </c>
    </row>
    <row r="337" spans="1:13">
      <c r="A337" s="24">
        <v>44531</v>
      </c>
      <c r="B337">
        <v>170.24156032186499</v>
      </c>
      <c r="C337">
        <v>176.15678708976401</v>
      </c>
      <c r="D337" s="46">
        <v>34610</v>
      </c>
      <c r="E337">
        <f t="shared" si="22"/>
        <v>34.61</v>
      </c>
      <c r="F337">
        <f t="shared" si="21"/>
        <v>0.19647270236805478</v>
      </c>
      <c r="H337" s="24">
        <v>44896</v>
      </c>
      <c r="J337">
        <v>660.26059476637897</v>
      </c>
      <c r="K337" s="47">
        <v>115302</v>
      </c>
      <c r="L337">
        <f t="shared" si="23"/>
        <v>115.30200000000001</v>
      </c>
      <c r="M337">
        <f t="shared" si="20"/>
        <v>0.17463104857983763</v>
      </c>
    </row>
    <row r="338" spans="1:13">
      <c r="A338" s="24">
        <v>44532</v>
      </c>
      <c r="B338">
        <v>660.77627772131405</v>
      </c>
      <c r="C338">
        <v>672.665620602785</v>
      </c>
      <c r="D338" s="45">
        <v>118269</v>
      </c>
      <c r="E338">
        <f t="shared" si="22"/>
        <v>118.26900000000001</v>
      </c>
      <c r="F338">
        <f t="shared" si="21"/>
        <v>0.17582138342973067</v>
      </c>
      <c r="H338" s="24">
        <v>44897</v>
      </c>
      <c r="J338">
        <v>216.48811221874499</v>
      </c>
      <c r="K338" s="48">
        <v>46288</v>
      </c>
      <c r="L338">
        <f t="shared" si="23"/>
        <v>46.287999999999997</v>
      </c>
      <c r="M338">
        <f t="shared" si="20"/>
        <v>0.21381312592919396</v>
      </c>
    </row>
    <row r="339" spans="1:13">
      <c r="A339" s="24">
        <v>44533</v>
      </c>
      <c r="B339">
        <v>117.981811643196</v>
      </c>
      <c r="C339">
        <v>122.679703660261</v>
      </c>
      <c r="D339" s="46">
        <v>25539</v>
      </c>
      <c r="E339">
        <f t="shared" si="22"/>
        <v>25.539000000000001</v>
      </c>
      <c r="F339">
        <f t="shared" si="21"/>
        <v>0.20817624462743725</v>
      </c>
      <c r="H339" s="24">
        <v>44898</v>
      </c>
      <c r="J339">
        <v>776.40347752164905</v>
      </c>
      <c r="K339" s="47">
        <v>130520</v>
      </c>
      <c r="L339">
        <f t="shared" si="23"/>
        <v>130.52000000000001</v>
      </c>
      <c r="M339">
        <f t="shared" si="20"/>
        <v>0.16810846908701618</v>
      </c>
    </row>
    <row r="340" spans="1:13">
      <c r="A340" s="24">
        <v>44534</v>
      </c>
      <c r="B340">
        <v>99.058432825185406</v>
      </c>
      <c r="C340">
        <v>103.43035788423801</v>
      </c>
      <c r="D340" s="45">
        <v>21027</v>
      </c>
      <c r="E340">
        <f t="shared" si="22"/>
        <v>21.027000000000001</v>
      </c>
      <c r="F340">
        <f t="shared" si="21"/>
        <v>0.20329621235125162</v>
      </c>
      <c r="H340" s="24">
        <v>44899</v>
      </c>
      <c r="J340">
        <v>751.23180377458004</v>
      </c>
      <c r="K340" s="48">
        <v>127608</v>
      </c>
      <c r="L340">
        <f t="shared" si="23"/>
        <v>127.608</v>
      </c>
      <c r="M340">
        <f t="shared" si="20"/>
        <v>0.16986501284800631</v>
      </c>
    </row>
    <row r="341" spans="1:13">
      <c r="A341" s="24">
        <v>44535</v>
      </c>
      <c r="B341">
        <v>15.4599627506133</v>
      </c>
      <c r="C341">
        <v>16.279542609931699</v>
      </c>
      <c r="D341" s="46">
        <v>1646</v>
      </c>
      <c r="E341">
        <f t="shared" si="22"/>
        <v>1.6459999999999999</v>
      </c>
      <c r="F341">
        <f t="shared" si="21"/>
        <v>0.10110849177026759</v>
      </c>
      <c r="H341" s="24">
        <v>44900</v>
      </c>
      <c r="J341">
        <v>77.764037125886304</v>
      </c>
      <c r="K341" s="47">
        <v>12912</v>
      </c>
      <c r="L341">
        <f t="shared" si="23"/>
        <v>12.912000000000001</v>
      </c>
      <c r="M341">
        <f t="shared" si="20"/>
        <v>0.16604076224974976</v>
      </c>
    </row>
    <row r="342" spans="1:13">
      <c r="A342" s="24">
        <v>44536</v>
      </c>
      <c r="B342">
        <v>581.85757747974003</v>
      </c>
      <c r="C342">
        <v>592.94266176265296</v>
      </c>
      <c r="D342" s="45">
        <v>104509</v>
      </c>
      <c r="E342">
        <f t="shared" si="22"/>
        <v>104.509</v>
      </c>
      <c r="F342">
        <f t="shared" si="21"/>
        <v>0.17625481642579727</v>
      </c>
      <c r="H342" s="24">
        <v>44901</v>
      </c>
      <c r="J342">
        <v>50.551257035716098</v>
      </c>
      <c r="K342" s="48">
        <v>6096</v>
      </c>
      <c r="L342">
        <f t="shared" si="23"/>
        <v>6.0960000000000001</v>
      </c>
      <c r="M342">
        <f t="shared" si="20"/>
        <v>0.12059047306564462</v>
      </c>
    </row>
    <row r="343" spans="1:13">
      <c r="A343" s="24">
        <v>44537</v>
      </c>
      <c r="B343">
        <v>69.142039050000506</v>
      </c>
      <c r="C343">
        <v>72.597464449358498</v>
      </c>
      <c r="D343" s="46">
        <v>11432</v>
      </c>
      <c r="E343">
        <f t="shared" si="22"/>
        <v>11.432</v>
      </c>
      <c r="F343">
        <f t="shared" si="21"/>
        <v>0.1574710644057627</v>
      </c>
      <c r="H343" s="24">
        <v>44902</v>
      </c>
      <c r="J343">
        <v>49.437239144205499</v>
      </c>
      <c r="K343" s="47">
        <v>7444</v>
      </c>
      <c r="L343">
        <f t="shared" si="23"/>
        <v>7.444</v>
      </c>
      <c r="M343">
        <f t="shared" si="20"/>
        <v>0.15057475152053482</v>
      </c>
    </row>
    <row r="344" spans="1:13">
      <c r="A344" s="24">
        <v>44538</v>
      </c>
      <c r="B344">
        <v>372.182227194615</v>
      </c>
      <c r="C344">
        <v>381.09554306056702</v>
      </c>
      <c r="D344" s="45">
        <v>76787</v>
      </c>
      <c r="E344">
        <f t="shared" si="22"/>
        <v>76.787000000000006</v>
      </c>
      <c r="F344">
        <f t="shared" si="21"/>
        <v>0.20149015489219813</v>
      </c>
      <c r="H344" s="24">
        <v>44903</v>
      </c>
      <c r="J344">
        <v>188.38482937789999</v>
      </c>
      <c r="K344" s="48">
        <v>50764</v>
      </c>
      <c r="L344">
        <f t="shared" si="23"/>
        <v>50.764000000000003</v>
      </c>
      <c r="M344">
        <f t="shared" si="20"/>
        <v>0.26946968164919166</v>
      </c>
    </row>
    <row r="345" spans="1:13">
      <c r="A345" s="24">
        <v>44539</v>
      </c>
      <c r="B345">
        <v>36.2511594336857</v>
      </c>
      <c r="C345">
        <v>38.061367903403898</v>
      </c>
      <c r="D345" s="46">
        <v>5382</v>
      </c>
      <c r="E345">
        <f t="shared" si="22"/>
        <v>5.3819999999999997</v>
      </c>
      <c r="F345">
        <f t="shared" si="21"/>
        <v>0.14140322054790569</v>
      </c>
      <c r="H345" s="24">
        <v>44904</v>
      </c>
      <c r="J345">
        <v>11.1517243005304</v>
      </c>
      <c r="K345" s="47">
        <v>946</v>
      </c>
      <c r="L345">
        <f t="shared" si="23"/>
        <v>0.94599999999999995</v>
      </c>
      <c r="M345">
        <f t="shared" si="20"/>
        <v>8.4829930735913744E-2</v>
      </c>
    </row>
    <row r="346" spans="1:13">
      <c r="A346" s="24">
        <v>44540</v>
      </c>
      <c r="B346">
        <v>71.779616614277501</v>
      </c>
      <c r="C346">
        <v>75.339632765772606</v>
      </c>
      <c r="D346" s="45">
        <v>12599</v>
      </c>
      <c r="E346">
        <f t="shared" si="22"/>
        <v>12.599</v>
      </c>
      <c r="F346">
        <f t="shared" si="21"/>
        <v>0.16722937897998125</v>
      </c>
      <c r="H346" s="24">
        <v>44905</v>
      </c>
      <c r="J346">
        <v>36.425183002091103</v>
      </c>
      <c r="K346" s="48">
        <v>3154</v>
      </c>
      <c r="L346">
        <f t="shared" si="23"/>
        <v>3.1539999999999999</v>
      </c>
      <c r="M346">
        <f t="shared" si="20"/>
        <v>8.6588446235642366E-2</v>
      </c>
    </row>
    <row r="347" spans="1:13">
      <c r="A347" s="24">
        <v>44541</v>
      </c>
      <c r="B347">
        <v>505.73058323154902</v>
      </c>
      <c r="C347">
        <v>515.33715520713099</v>
      </c>
      <c r="D347" s="46">
        <v>88830</v>
      </c>
      <c r="E347">
        <f t="shared" si="22"/>
        <v>88.83</v>
      </c>
      <c r="F347">
        <f t="shared" si="21"/>
        <v>0.17237258967732744</v>
      </c>
      <c r="H347" s="24">
        <v>44906</v>
      </c>
      <c r="J347">
        <v>57.215014304081897</v>
      </c>
      <c r="K347" s="47">
        <v>5530</v>
      </c>
      <c r="L347">
        <f t="shared" si="23"/>
        <v>5.53</v>
      </c>
      <c r="M347">
        <f t="shared" si="20"/>
        <v>9.6652951454483382E-2</v>
      </c>
    </row>
    <row r="348" spans="1:13">
      <c r="A348" s="24">
        <v>44542</v>
      </c>
      <c r="B348">
        <v>645.96194532511004</v>
      </c>
      <c r="C348">
        <v>657.60131356763804</v>
      </c>
      <c r="D348" s="45">
        <v>114162</v>
      </c>
      <c r="E348">
        <f t="shared" si="22"/>
        <v>114.16200000000001</v>
      </c>
      <c r="F348">
        <f t="shared" si="21"/>
        <v>0.17360366782214129</v>
      </c>
      <c r="H348" s="24">
        <v>44907</v>
      </c>
      <c r="J348">
        <v>72.568632836561804</v>
      </c>
      <c r="K348" s="48">
        <v>7724</v>
      </c>
      <c r="L348">
        <f t="shared" si="23"/>
        <v>7.7240000000000002</v>
      </c>
      <c r="M348">
        <f t="shared" si="20"/>
        <v>0.10643717124168371</v>
      </c>
    </row>
    <row r="349" spans="1:13">
      <c r="A349" s="24">
        <v>44543</v>
      </c>
      <c r="B349">
        <v>678.52443291956604</v>
      </c>
      <c r="C349">
        <v>690.00081250854305</v>
      </c>
      <c r="D349" s="46">
        <v>119722</v>
      </c>
      <c r="E349">
        <f t="shared" si="22"/>
        <v>119.72199999999999</v>
      </c>
      <c r="F349">
        <f t="shared" si="21"/>
        <v>0.1735099406111463</v>
      </c>
      <c r="H349" s="24">
        <v>44908</v>
      </c>
      <c r="J349">
        <v>39.910879490579397</v>
      </c>
      <c r="K349" s="47">
        <v>4952</v>
      </c>
      <c r="L349">
        <f t="shared" si="23"/>
        <v>4.952</v>
      </c>
      <c r="M349">
        <f t="shared" si="20"/>
        <v>0.12407644389718034</v>
      </c>
    </row>
    <row r="350" spans="1:13">
      <c r="A350" s="24">
        <v>44544</v>
      </c>
      <c r="B350">
        <v>141.800570489824</v>
      </c>
      <c r="C350">
        <v>147.86144643994601</v>
      </c>
      <c r="D350" s="45">
        <v>34332</v>
      </c>
      <c r="E350">
        <f t="shared" si="22"/>
        <v>34.332000000000001</v>
      </c>
      <c r="F350">
        <f t="shared" si="21"/>
        <v>0.23219034323422474</v>
      </c>
      <c r="H350" s="24">
        <v>44909</v>
      </c>
      <c r="J350">
        <v>19.7914377673325</v>
      </c>
      <c r="K350" s="48">
        <v>2640</v>
      </c>
      <c r="L350">
        <f t="shared" si="23"/>
        <v>2.64</v>
      </c>
      <c r="M350">
        <f t="shared" si="20"/>
        <v>0.13339101641001297</v>
      </c>
    </row>
    <row r="351" spans="1:13">
      <c r="A351" s="24">
        <v>44545</v>
      </c>
      <c r="B351">
        <v>102.74139176243099</v>
      </c>
      <c r="C351">
        <v>107.450378210133</v>
      </c>
      <c r="D351" s="46">
        <v>13217</v>
      </c>
      <c r="E351">
        <f t="shared" si="22"/>
        <v>13.217000000000001</v>
      </c>
      <c r="F351">
        <f t="shared" si="21"/>
        <v>0.12300561636137251</v>
      </c>
      <c r="H351" s="24">
        <v>44910</v>
      </c>
      <c r="J351">
        <v>47.544266937872997</v>
      </c>
      <c r="K351" s="47">
        <v>384</v>
      </c>
      <c r="L351">
        <f t="shared" si="23"/>
        <v>0.38400000000000001</v>
      </c>
      <c r="M351">
        <f t="shared" si="20"/>
        <v>8.0766835778913193E-3</v>
      </c>
    </row>
    <row r="352" spans="1:13">
      <c r="A352" s="24">
        <v>44546</v>
      </c>
      <c r="B352">
        <v>346.061770159047</v>
      </c>
      <c r="C352">
        <v>353.16055608064897</v>
      </c>
      <c r="D352" s="45">
        <v>58683</v>
      </c>
      <c r="E352">
        <f t="shared" si="22"/>
        <v>58.683</v>
      </c>
      <c r="F352">
        <f t="shared" si="21"/>
        <v>0.16616521576265428</v>
      </c>
      <c r="H352" s="24">
        <v>44911</v>
      </c>
      <c r="J352">
        <v>92.536050888409306</v>
      </c>
      <c r="K352" s="48">
        <v>1232</v>
      </c>
      <c r="L352">
        <f t="shared" si="23"/>
        <v>1.232</v>
      </c>
      <c r="M352">
        <f t="shared" si="20"/>
        <v>1.3313730034640103E-2</v>
      </c>
    </row>
    <row r="353" spans="1:13">
      <c r="A353" s="24">
        <v>44547</v>
      </c>
      <c r="B353">
        <v>411.57904312742698</v>
      </c>
      <c r="C353">
        <v>420.95778227102801</v>
      </c>
      <c r="D353" s="46">
        <v>79593</v>
      </c>
      <c r="E353">
        <f t="shared" si="22"/>
        <v>79.593000000000004</v>
      </c>
      <c r="F353">
        <f t="shared" si="21"/>
        <v>0.18907596759609285</v>
      </c>
      <c r="H353" s="24">
        <v>44912</v>
      </c>
      <c r="J353">
        <v>88.294923087327305</v>
      </c>
      <c r="K353" s="47">
        <v>1464</v>
      </c>
      <c r="L353">
        <f t="shared" si="23"/>
        <v>1.464</v>
      </c>
      <c r="M353">
        <f t="shared" si="20"/>
        <v>1.658079478196095E-2</v>
      </c>
    </row>
    <row r="354" spans="1:13">
      <c r="A354" s="24">
        <v>44548</v>
      </c>
      <c r="B354">
        <v>297.33704895010197</v>
      </c>
      <c r="C354">
        <v>304.89749287013501</v>
      </c>
      <c r="D354" s="45">
        <v>52269</v>
      </c>
      <c r="E354">
        <f t="shared" si="22"/>
        <v>52.268999999999998</v>
      </c>
      <c r="F354">
        <f t="shared" si="21"/>
        <v>0.17143138668661645</v>
      </c>
      <c r="H354" s="24">
        <v>44913</v>
      </c>
      <c r="J354">
        <v>375.42664348314401</v>
      </c>
      <c r="K354" s="48">
        <v>8542</v>
      </c>
      <c r="L354">
        <f t="shared" si="23"/>
        <v>8.5419999999999998</v>
      </c>
      <c r="M354">
        <f t="shared" si="20"/>
        <v>2.2752780465309517E-2</v>
      </c>
    </row>
    <row r="355" spans="1:13">
      <c r="A355" s="24">
        <v>44549</v>
      </c>
      <c r="B355">
        <v>186.52772468376801</v>
      </c>
      <c r="C355">
        <v>192.825432939747</v>
      </c>
      <c r="D355" s="46">
        <v>38760</v>
      </c>
      <c r="E355">
        <f t="shared" si="22"/>
        <v>38.76</v>
      </c>
      <c r="F355">
        <f t="shared" si="21"/>
        <v>0.20101082833876743</v>
      </c>
      <c r="H355" s="24">
        <v>44914</v>
      </c>
      <c r="J355">
        <v>325.03012080182998</v>
      </c>
      <c r="K355" s="47">
        <v>14030</v>
      </c>
      <c r="L355">
        <f t="shared" si="23"/>
        <v>14.03</v>
      </c>
      <c r="M355">
        <f t="shared" si="20"/>
        <v>4.3165230242012104E-2</v>
      </c>
    </row>
    <row r="356" spans="1:13">
      <c r="A356" s="24">
        <v>44550</v>
      </c>
      <c r="B356">
        <v>534.03470491888697</v>
      </c>
      <c r="C356">
        <v>544.44992999382498</v>
      </c>
      <c r="D356" s="45">
        <v>98380</v>
      </c>
      <c r="E356">
        <f t="shared" si="22"/>
        <v>98.38</v>
      </c>
      <c r="F356">
        <f t="shared" si="21"/>
        <v>0.1806961385799348</v>
      </c>
      <c r="H356" s="24">
        <v>44915</v>
      </c>
      <c r="J356">
        <v>506.95018618802499</v>
      </c>
      <c r="K356" s="48">
        <v>38800</v>
      </c>
      <c r="L356">
        <f t="shared" si="23"/>
        <v>38.799999999999997</v>
      </c>
      <c r="M356">
        <f t="shared" si="20"/>
        <v>7.6536119439572101E-2</v>
      </c>
    </row>
    <row r="357" spans="1:13">
      <c r="A357" s="24">
        <v>44551</v>
      </c>
      <c r="B357">
        <v>234.80831981492901</v>
      </c>
      <c r="C357">
        <v>241.810849349275</v>
      </c>
      <c r="D357" s="46">
        <v>58201</v>
      </c>
      <c r="E357">
        <f t="shared" si="22"/>
        <v>58.201000000000001</v>
      </c>
      <c r="F357">
        <f t="shared" si="21"/>
        <v>0.24068812527073033</v>
      </c>
      <c r="H357" s="24">
        <v>44916</v>
      </c>
      <c r="J357">
        <v>129.511919537046</v>
      </c>
      <c r="K357" s="47">
        <v>17116</v>
      </c>
      <c r="L357">
        <f t="shared" si="23"/>
        <v>17.116</v>
      </c>
      <c r="M357">
        <f t="shared" si="20"/>
        <v>0.13215772000896092</v>
      </c>
    </row>
    <row r="358" spans="1:13">
      <c r="A358" s="24">
        <v>44552</v>
      </c>
      <c r="B358">
        <v>233.263517740867</v>
      </c>
      <c r="C358">
        <v>240.31015737019499</v>
      </c>
      <c r="D358" s="45">
        <v>49883</v>
      </c>
      <c r="E358">
        <f t="shared" si="22"/>
        <v>49.883000000000003</v>
      </c>
      <c r="F358">
        <f t="shared" si="21"/>
        <v>0.20757757618691008</v>
      </c>
      <c r="H358" s="24">
        <v>44917</v>
      </c>
      <c r="J358">
        <v>68.552776992794094</v>
      </c>
      <c r="K358" s="48">
        <v>216</v>
      </c>
      <c r="L358">
        <f t="shared" si="23"/>
        <v>0.216</v>
      </c>
      <c r="M358">
        <f t="shared" si="20"/>
        <v>3.1508570400102798E-3</v>
      </c>
    </row>
    <row r="359" spans="1:13">
      <c r="A359" s="24">
        <v>44553</v>
      </c>
      <c r="B359">
        <v>144.16527314094699</v>
      </c>
      <c r="C359">
        <v>149.31424218335499</v>
      </c>
      <c r="D359" s="46">
        <v>28073</v>
      </c>
      <c r="E359">
        <f t="shared" si="22"/>
        <v>28.073</v>
      </c>
      <c r="F359">
        <f t="shared" si="21"/>
        <v>0.18801287532589758</v>
      </c>
      <c r="H359" s="24">
        <v>44918</v>
      </c>
      <c r="J359">
        <v>49425.073664278199</v>
      </c>
      <c r="K359" s="47">
        <v>49780</v>
      </c>
      <c r="L359">
        <f t="shared" si="23"/>
        <v>49.78</v>
      </c>
      <c r="M359">
        <f t="shared" si="20"/>
        <v>1.0071810987704875E-3</v>
      </c>
    </row>
    <row r="360" spans="1:13">
      <c r="A360" s="24">
        <v>44554</v>
      </c>
      <c r="B360">
        <v>27.7916036700916</v>
      </c>
      <c r="C360">
        <v>29.1787143168014</v>
      </c>
      <c r="D360" s="45">
        <v>5167</v>
      </c>
      <c r="E360">
        <f t="shared" si="22"/>
        <v>5.1669999999999998</v>
      </c>
      <c r="F360">
        <f t="shared" si="21"/>
        <v>0.17708114017295096</v>
      </c>
      <c r="H360" s="24">
        <v>44919</v>
      </c>
      <c r="J360">
        <v>747.83773676386897</v>
      </c>
      <c r="K360" s="48">
        <v>66636</v>
      </c>
      <c r="L360">
        <f t="shared" si="23"/>
        <v>66.635999999999996</v>
      </c>
      <c r="M360">
        <f t="shared" si="20"/>
        <v>8.910489097321446E-2</v>
      </c>
    </row>
    <row r="361" spans="1:13">
      <c r="A361" s="24">
        <v>44555</v>
      </c>
      <c r="B361">
        <v>521.715673697488</v>
      </c>
      <c r="C361">
        <v>531.842532163751</v>
      </c>
      <c r="D361" s="46">
        <v>89605</v>
      </c>
      <c r="E361">
        <f t="shared" si="22"/>
        <v>89.605000000000004</v>
      </c>
      <c r="F361">
        <f t="shared" si="21"/>
        <v>0.16848031998390678</v>
      </c>
      <c r="H361" s="24">
        <v>44920</v>
      </c>
      <c r="J361">
        <v>412.95227644648497</v>
      </c>
      <c r="K361" s="47">
        <v>45788</v>
      </c>
      <c r="L361">
        <f t="shared" si="23"/>
        <v>45.787999999999997</v>
      </c>
      <c r="M361">
        <f t="shared" si="20"/>
        <v>0.11087964060644602</v>
      </c>
    </row>
    <row r="362" spans="1:13">
      <c r="A362" s="24">
        <v>44556</v>
      </c>
      <c r="B362">
        <v>403.262041308802</v>
      </c>
      <c r="C362">
        <v>412.17107808010002</v>
      </c>
      <c r="D362" s="45">
        <v>77171</v>
      </c>
      <c r="E362">
        <f t="shared" si="22"/>
        <v>77.171000000000006</v>
      </c>
      <c r="F362">
        <f t="shared" si="21"/>
        <v>0.18723050719488582</v>
      </c>
      <c r="H362" s="24">
        <v>44921</v>
      </c>
      <c r="J362">
        <v>509.593953452351</v>
      </c>
      <c r="K362" s="48">
        <v>46944</v>
      </c>
      <c r="L362">
        <f t="shared" si="23"/>
        <v>46.944000000000003</v>
      </c>
      <c r="M362">
        <f t="shared" si="20"/>
        <v>9.2120402296707093E-2</v>
      </c>
    </row>
    <row r="363" spans="1:13">
      <c r="A363" s="24">
        <v>44557</v>
      </c>
      <c r="B363">
        <v>139.60255981666899</v>
      </c>
      <c r="C363">
        <v>144.22769559852901</v>
      </c>
      <c r="D363" s="46">
        <v>25533</v>
      </c>
      <c r="E363">
        <f t="shared" si="22"/>
        <v>25.533000000000001</v>
      </c>
      <c r="F363">
        <f t="shared" si="21"/>
        <v>0.17703257265562533</v>
      </c>
      <c r="H363" s="24">
        <v>44922</v>
      </c>
      <c r="J363">
        <v>418.47308239402901</v>
      </c>
      <c r="K363" s="47">
        <v>48892</v>
      </c>
      <c r="L363">
        <f t="shared" si="23"/>
        <v>48.892000000000003</v>
      </c>
      <c r="M363">
        <f t="shared" si="20"/>
        <v>0.11683427693914111</v>
      </c>
    </row>
    <row r="364" spans="1:13">
      <c r="A364" s="24">
        <v>44558</v>
      </c>
      <c r="B364">
        <v>36.228061777145903</v>
      </c>
      <c r="C364">
        <v>38.076507823798202</v>
      </c>
      <c r="D364" s="45">
        <v>2081</v>
      </c>
      <c r="E364">
        <f t="shared" si="22"/>
        <v>2.081</v>
      </c>
      <c r="F364">
        <f t="shared" si="21"/>
        <v>5.4653121279660891E-2</v>
      </c>
      <c r="H364" s="24">
        <v>44923</v>
      </c>
      <c r="J364">
        <v>306.95425115294802</v>
      </c>
      <c r="K364" s="48">
        <v>41074</v>
      </c>
      <c r="L364">
        <f t="shared" si="23"/>
        <v>41.073999999999998</v>
      </c>
      <c r="M364">
        <f t="shared" si="20"/>
        <v>0.13381147140240712</v>
      </c>
    </row>
    <row r="365" spans="1:13">
      <c r="A365" s="24">
        <v>44559</v>
      </c>
      <c r="B365">
        <v>509.53399010467501</v>
      </c>
      <c r="C365">
        <v>520.02315696211895</v>
      </c>
      <c r="D365" s="46">
        <v>45917</v>
      </c>
      <c r="E365">
        <f t="shared" si="22"/>
        <v>45.917000000000002</v>
      </c>
      <c r="F365">
        <f t="shared" si="21"/>
        <v>8.8297990936093682E-2</v>
      </c>
      <c r="H365" s="24">
        <v>44924</v>
      </c>
      <c r="J365">
        <v>116.588547593494</v>
      </c>
      <c r="K365" s="47">
        <v>29896</v>
      </c>
      <c r="L365">
        <f t="shared" si="23"/>
        <v>29.896000000000001</v>
      </c>
      <c r="M365">
        <f t="shared" si="20"/>
        <v>0.25642312746049073</v>
      </c>
    </row>
    <row r="366" spans="1:13">
      <c r="A366" s="24">
        <v>44560</v>
      </c>
      <c r="B366">
        <v>76.924501629390207</v>
      </c>
      <c r="C366">
        <v>80.767037234603194</v>
      </c>
      <c r="D366" s="45">
        <v>7741</v>
      </c>
      <c r="E366">
        <f t="shared" si="22"/>
        <v>7.7409999999999997</v>
      </c>
      <c r="F366">
        <f t="shared" si="21"/>
        <v>9.5843555304805789E-2</v>
      </c>
      <c r="H366" s="24">
        <v>44925</v>
      </c>
      <c r="J366">
        <v>304.40659871262397</v>
      </c>
      <c r="K366" s="48">
        <v>50596</v>
      </c>
      <c r="L366">
        <f t="shared" si="23"/>
        <v>50.595999999999997</v>
      </c>
      <c r="M366">
        <f t="shared" si="20"/>
        <v>0.16621190281017958</v>
      </c>
    </row>
    <row r="367" spans="1:13">
      <c r="A367" s="24">
        <v>44561</v>
      </c>
      <c r="B367">
        <v>53.460693512298398</v>
      </c>
      <c r="C367">
        <v>56.172732310594398</v>
      </c>
      <c r="D367" s="46">
        <v>2792</v>
      </c>
      <c r="E367">
        <f t="shared" si="22"/>
        <v>2.7919999999999998</v>
      </c>
      <c r="F367">
        <f t="shared" si="21"/>
        <v>4.9703831114396718E-2</v>
      </c>
      <c r="H367" s="24">
        <v>44926</v>
      </c>
      <c r="K367" s="47">
        <v>53906</v>
      </c>
      <c r="L367">
        <f t="shared" si="23"/>
        <v>53.905999999999999</v>
      </c>
      <c r="M367" t="e">
        <f t="shared" si="20"/>
        <v>#DIV/0!</v>
      </c>
    </row>
  </sheetData>
  <mergeCells count="2">
    <mergeCell ref="A1:F1"/>
    <mergeCell ref="H1:M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3E02-D19C-4A53-8A8C-B02796CE045E}">
  <dimension ref="A2:C14"/>
  <sheetViews>
    <sheetView workbookViewId="0">
      <selection activeCell="C3" sqref="C3"/>
    </sheetView>
  </sheetViews>
  <sheetFormatPr defaultColWidth="8.85546875" defaultRowHeight="15"/>
  <sheetData>
    <row r="2" spans="1:3">
      <c r="A2" t="s">
        <v>1</v>
      </c>
      <c r="B2" t="s">
        <v>42</v>
      </c>
      <c r="C2" t="s">
        <v>43</v>
      </c>
    </row>
    <row r="3" spans="1:3">
      <c r="B3">
        <v>2238.42</v>
      </c>
    </row>
    <row r="4" spans="1:3">
      <c r="B4">
        <v>3072.74</v>
      </c>
    </row>
    <row r="5" spans="1:3">
      <c r="B5">
        <v>4467.3999999999996</v>
      </c>
    </row>
    <row r="6" spans="1:3">
      <c r="B6">
        <v>5062.7</v>
      </c>
    </row>
    <row r="7" spans="1:3">
      <c r="B7">
        <v>5825.74</v>
      </c>
    </row>
    <row r="8" spans="1:3">
      <c r="B8">
        <v>5908.39</v>
      </c>
    </row>
    <row r="9" spans="1:3">
      <c r="B9">
        <v>6127.91</v>
      </c>
    </row>
    <row r="10" spans="1:3">
      <c r="B10">
        <v>5524.65</v>
      </c>
    </row>
    <row r="11" spans="1:3">
      <c r="B11">
        <v>4664.3500000000004</v>
      </c>
    </row>
    <row r="12" spans="1:3">
      <c r="B12">
        <v>3455.73</v>
      </c>
    </row>
    <row r="13" spans="1:3">
      <c r="B13">
        <v>2496.86</v>
      </c>
    </row>
    <row r="14" spans="1:3">
      <c r="B14">
        <v>2235.5100000000002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2090-7B18-4908-9447-F0E1374A9E2D}">
  <dimension ref="A1:K1457"/>
  <sheetViews>
    <sheetView workbookViewId="0">
      <selection activeCell="M9" sqref="M9"/>
    </sheetView>
  </sheetViews>
  <sheetFormatPr defaultColWidth="8.85546875" defaultRowHeight="15"/>
  <sheetData>
    <row r="1" spans="1:11" ht="15.75">
      <c r="A1" s="34" t="s">
        <v>44</v>
      </c>
      <c r="B1" s="34" t="s">
        <v>45</v>
      </c>
      <c r="C1" s="34" t="s">
        <v>46</v>
      </c>
      <c r="D1" s="34" t="s">
        <v>47</v>
      </c>
      <c r="E1" s="34" t="s">
        <v>48</v>
      </c>
      <c r="F1" s="34" t="s">
        <v>49</v>
      </c>
      <c r="G1" s="34" t="s">
        <v>50</v>
      </c>
      <c r="H1" s="34" t="s">
        <v>51</v>
      </c>
      <c r="I1" s="34" t="s">
        <v>52</v>
      </c>
      <c r="J1" s="34" t="s">
        <v>53</v>
      </c>
      <c r="K1" s="34" t="s">
        <v>54</v>
      </c>
    </row>
    <row r="2" spans="1:11" ht="15.75">
      <c r="A2" s="34" t="s">
        <v>55</v>
      </c>
      <c r="B2" s="34" t="s">
        <v>56</v>
      </c>
      <c r="C2" s="34">
        <v>43.140689999999999</v>
      </c>
      <c r="D2" s="34">
        <v>-89.345209999999994</v>
      </c>
      <c r="E2" s="34">
        <v>261.7</v>
      </c>
      <c r="F2" s="34">
        <v>0.8</v>
      </c>
      <c r="G2" s="34" t="s">
        <v>57</v>
      </c>
      <c r="H2" s="34">
        <v>13</v>
      </c>
      <c r="I2" s="34" t="s">
        <v>58</v>
      </c>
      <c r="J2" s="34">
        <v>100</v>
      </c>
      <c r="K2" s="34" t="s">
        <v>57</v>
      </c>
    </row>
    <row r="3" spans="1:11" ht="15.75">
      <c r="A3" s="34" t="s">
        <v>55</v>
      </c>
      <c r="B3" s="34" t="s">
        <v>56</v>
      </c>
      <c r="C3" s="34">
        <v>43.140689999999999</v>
      </c>
      <c r="D3" s="34">
        <v>-89.345209999999994</v>
      </c>
      <c r="E3" s="34">
        <v>261.7</v>
      </c>
      <c r="F3" s="34">
        <v>0.8</v>
      </c>
      <c r="G3" s="34" t="s">
        <v>57</v>
      </c>
      <c r="H3" s="34">
        <v>28</v>
      </c>
      <c r="I3" s="34" t="s">
        <v>58</v>
      </c>
      <c r="J3" s="34">
        <v>130</v>
      </c>
      <c r="K3" s="34" t="s">
        <v>57</v>
      </c>
    </row>
    <row r="4" spans="1:11" ht="15.75">
      <c r="A4" s="34" t="s">
        <v>55</v>
      </c>
      <c r="B4" s="34" t="s">
        <v>56</v>
      </c>
      <c r="C4" s="34">
        <v>43.140689999999999</v>
      </c>
      <c r="D4" s="34">
        <v>-89.345209999999994</v>
      </c>
      <c r="E4" s="34">
        <v>261.7</v>
      </c>
      <c r="F4" s="34">
        <v>0</v>
      </c>
      <c r="G4" s="34" t="s">
        <v>59</v>
      </c>
      <c r="H4" s="34">
        <v>0</v>
      </c>
      <c r="I4" s="34" t="s">
        <v>60</v>
      </c>
      <c r="J4" s="34">
        <v>130</v>
      </c>
      <c r="K4" s="34" t="s">
        <v>57</v>
      </c>
    </row>
    <row r="5" spans="1:11" ht="15.75">
      <c r="A5" s="34" t="s">
        <v>55</v>
      </c>
      <c r="B5" s="34" t="s">
        <v>56</v>
      </c>
      <c r="C5" s="34">
        <v>43.140689999999999</v>
      </c>
      <c r="D5" s="34">
        <v>-89.345209999999994</v>
      </c>
      <c r="E5" s="34">
        <v>261.7</v>
      </c>
      <c r="F5" s="34">
        <v>0</v>
      </c>
      <c r="G5" s="34" t="s">
        <v>59</v>
      </c>
      <c r="H5" s="34">
        <v>0</v>
      </c>
      <c r="I5" s="34" t="s">
        <v>60</v>
      </c>
      <c r="J5" s="34">
        <v>100</v>
      </c>
      <c r="K5" s="34" t="s">
        <v>57</v>
      </c>
    </row>
    <row r="6" spans="1:11" ht="15.75">
      <c r="A6" s="34" t="s">
        <v>55</v>
      </c>
      <c r="B6" s="34" t="s">
        <v>56</v>
      </c>
      <c r="C6" s="34">
        <v>43.140689999999999</v>
      </c>
      <c r="D6" s="34">
        <v>-89.345209999999994</v>
      </c>
      <c r="E6" s="34">
        <v>261.7</v>
      </c>
      <c r="F6" s="34">
        <v>0</v>
      </c>
      <c r="G6" s="34" t="s">
        <v>59</v>
      </c>
      <c r="H6" s="34">
        <v>0</v>
      </c>
      <c r="I6" s="34" t="s">
        <v>60</v>
      </c>
      <c r="J6" s="34">
        <v>100</v>
      </c>
      <c r="K6" s="34" t="s">
        <v>57</v>
      </c>
    </row>
    <row r="7" spans="1:11" ht="15.75">
      <c r="A7" s="34" t="s">
        <v>55</v>
      </c>
      <c r="B7" s="34" t="s">
        <v>56</v>
      </c>
      <c r="C7" s="34">
        <v>43.140689999999999</v>
      </c>
      <c r="D7" s="34">
        <v>-89.345209999999994</v>
      </c>
      <c r="E7" s="34">
        <v>261.7</v>
      </c>
      <c r="F7" s="34">
        <v>0</v>
      </c>
      <c r="G7" s="34" t="s">
        <v>59</v>
      </c>
      <c r="H7" s="34">
        <v>0</v>
      </c>
      <c r="I7" s="34" t="s">
        <v>60</v>
      </c>
      <c r="J7" s="34">
        <v>100</v>
      </c>
      <c r="K7" s="34" t="s">
        <v>57</v>
      </c>
    </row>
    <row r="8" spans="1:11" ht="15.75">
      <c r="A8" s="34" t="s">
        <v>55</v>
      </c>
      <c r="B8" s="34" t="s">
        <v>56</v>
      </c>
      <c r="C8" s="34">
        <v>43.140689999999999</v>
      </c>
      <c r="D8" s="34">
        <v>-89.345209999999994</v>
      </c>
      <c r="E8" s="34">
        <v>261.7</v>
      </c>
      <c r="F8" s="34">
        <v>0</v>
      </c>
      <c r="G8" s="34" t="s">
        <v>57</v>
      </c>
      <c r="H8" s="34">
        <v>0</v>
      </c>
      <c r="I8" s="34" t="s">
        <v>58</v>
      </c>
      <c r="J8" s="34">
        <v>100</v>
      </c>
      <c r="K8" s="34" t="s">
        <v>57</v>
      </c>
    </row>
    <row r="9" spans="1:11" ht="15.75">
      <c r="A9" s="34" t="s">
        <v>55</v>
      </c>
      <c r="B9" s="34" t="s">
        <v>56</v>
      </c>
      <c r="C9" s="34">
        <v>43.140689999999999</v>
      </c>
      <c r="D9" s="34">
        <v>-89.345209999999994</v>
      </c>
      <c r="E9" s="34">
        <v>261.7</v>
      </c>
      <c r="F9" s="34">
        <v>0</v>
      </c>
      <c r="G9" s="34" t="s">
        <v>59</v>
      </c>
      <c r="H9" s="34">
        <v>0</v>
      </c>
      <c r="I9" s="34" t="s">
        <v>60</v>
      </c>
      <c r="J9" s="34">
        <v>100</v>
      </c>
      <c r="K9" s="34" t="s">
        <v>57</v>
      </c>
    </row>
    <row r="10" spans="1:11" ht="15.75">
      <c r="A10" s="34" t="s">
        <v>55</v>
      </c>
      <c r="B10" s="34" t="s">
        <v>56</v>
      </c>
      <c r="C10" s="34">
        <v>43.140689999999999</v>
      </c>
      <c r="D10" s="34">
        <v>-89.345209999999994</v>
      </c>
      <c r="E10" s="34">
        <v>261.7</v>
      </c>
      <c r="F10" s="34">
        <v>11.2</v>
      </c>
      <c r="G10" s="34" t="s">
        <v>57</v>
      </c>
      <c r="H10" s="34">
        <v>30</v>
      </c>
      <c r="I10" s="34" t="s">
        <v>58</v>
      </c>
      <c r="J10" s="34">
        <v>80</v>
      </c>
      <c r="K10" s="34" t="s">
        <v>57</v>
      </c>
    </row>
    <row r="11" spans="1:11" ht="15.75">
      <c r="A11" s="34" t="s">
        <v>55</v>
      </c>
      <c r="B11" s="34" t="s">
        <v>56</v>
      </c>
      <c r="C11" s="34">
        <v>43.140689999999999</v>
      </c>
      <c r="D11" s="34">
        <v>-89.345209999999994</v>
      </c>
      <c r="E11" s="34">
        <v>261.7</v>
      </c>
      <c r="F11" s="34">
        <v>0</v>
      </c>
      <c r="G11" s="34" t="s">
        <v>59</v>
      </c>
      <c r="H11" s="34">
        <v>0</v>
      </c>
      <c r="I11" s="34" t="s">
        <v>60</v>
      </c>
      <c r="J11" s="34">
        <v>100</v>
      </c>
      <c r="K11" s="34" t="s">
        <v>57</v>
      </c>
    </row>
    <row r="12" spans="1:11" ht="15.75">
      <c r="A12" s="34" t="s">
        <v>55</v>
      </c>
      <c r="B12" s="34" t="s">
        <v>56</v>
      </c>
      <c r="C12" s="34">
        <v>43.140689999999999</v>
      </c>
      <c r="D12" s="34">
        <v>-89.345209999999994</v>
      </c>
      <c r="E12" s="34">
        <v>261.7</v>
      </c>
      <c r="F12" s="34">
        <v>0</v>
      </c>
      <c r="G12" s="34" t="s">
        <v>57</v>
      </c>
      <c r="H12" s="34">
        <v>0</v>
      </c>
      <c r="I12" s="34" t="s">
        <v>58</v>
      </c>
      <c r="J12" s="34">
        <v>100</v>
      </c>
      <c r="K12" s="34" t="s">
        <v>57</v>
      </c>
    </row>
    <row r="13" spans="1:11" ht="15.75">
      <c r="A13" s="34" t="s">
        <v>55</v>
      </c>
      <c r="B13" s="34" t="s">
        <v>56</v>
      </c>
      <c r="C13" s="34">
        <v>43.140689999999999</v>
      </c>
      <c r="D13" s="34">
        <v>-89.345209999999994</v>
      </c>
      <c r="E13" s="34">
        <v>261.7</v>
      </c>
      <c r="F13" s="34">
        <v>0.5</v>
      </c>
      <c r="G13" s="34" t="s">
        <v>57</v>
      </c>
      <c r="H13" s="34">
        <v>0</v>
      </c>
      <c r="I13" s="34" t="s">
        <v>58</v>
      </c>
      <c r="J13" s="34">
        <v>100</v>
      </c>
      <c r="K13" s="34" t="s">
        <v>57</v>
      </c>
    </row>
    <row r="14" spans="1:11" ht="15.75">
      <c r="A14" s="34" t="s">
        <v>55</v>
      </c>
      <c r="B14" s="34" t="s">
        <v>56</v>
      </c>
      <c r="C14" s="34">
        <v>43.140689999999999</v>
      </c>
      <c r="D14" s="34">
        <v>-89.345209999999994</v>
      </c>
      <c r="E14" s="34">
        <v>261.7</v>
      </c>
      <c r="F14" s="34">
        <v>7.4</v>
      </c>
      <c r="G14" s="34" t="s">
        <v>57</v>
      </c>
      <c r="H14" s="34">
        <v>0</v>
      </c>
      <c r="I14" s="34" t="s">
        <v>58</v>
      </c>
      <c r="J14" s="34">
        <v>50</v>
      </c>
      <c r="K14" s="34" t="s">
        <v>57</v>
      </c>
    </row>
    <row r="15" spans="1:11" ht="15.75">
      <c r="A15" s="34" t="s">
        <v>55</v>
      </c>
      <c r="B15" s="34" t="s">
        <v>56</v>
      </c>
      <c r="C15" s="34">
        <v>43.140689999999999</v>
      </c>
      <c r="D15" s="34">
        <v>-89.345209999999994</v>
      </c>
      <c r="E15" s="34">
        <v>261.7</v>
      </c>
      <c r="F15" s="34">
        <v>1.8</v>
      </c>
      <c r="G15" s="34" t="s">
        <v>57</v>
      </c>
      <c r="H15" s="34">
        <v>0</v>
      </c>
      <c r="I15" s="34" t="s">
        <v>58</v>
      </c>
      <c r="J15" s="34">
        <v>0</v>
      </c>
      <c r="K15" s="34" t="s">
        <v>59</v>
      </c>
    </row>
    <row r="16" spans="1:11" ht="15.75">
      <c r="A16" s="34" t="s">
        <v>55</v>
      </c>
      <c r="B16" s="34" t="s">
        <v>56</v>
      </c>
      <c r="C16" s="34">
        <v>43.140689999999999</v>
      </c>
      <c r="D16" s="34">
        <v>-89.345209999999994</v>
      </c>
      <c r="E16" s="34">
        <v>261.7</v>
      </c>
      <c r="F16" s="34">
        <v>0</v>
      </c>
      <c r="G16" s="34" t="s">
        <v>59</v>
      </c>
      <c r="H16" s="34">
        <v>0</v>
      </c>
      <c r="I16" s="34" t="s">
        <v>60</v>
      </c>
      <c r="J16" s="34">
        <v>0</v>
      </c>
      <c r="K16" s="34" t="s">
        <v>57</v>
      </c>
    </row>
    <row r="17" spans="1:11" ht="15.75">
      <c r="A17" s="34" t="s">
        <v>55</v>
      </c>
      <c r="B17" s="34" t="s">
        <v>56</v>
      </c>
      <c r="C17" s="34">
        <v>43.140689999999999</v>
      </c>
      <c r="D17" s="34">
        <v>-89.345209999999994</v>
      </c>
      <c r="E17" s="34">
        <v>261.7</v>
      </c>
      <c r="F17" s="34">
        <v>0</v>
      </c>
      <c r="G17" s="34" t="s">
        <v>57</v>
      </c>
      <c r="H17" s="34">
        <v>0</v>
      </c>
      <c r="I17" s="34" t="s">
        <v>58</v>
      </c>
      <c r="J17" s="34">
        <v>0</v>
      </c>
      <c r="K17" s="34" t="s">
        <v>57</v>
      </c>
    </row>
    <row r="18" spans="1:11" ht="15.75">
      <c r="A18" s="34" t="s">
        <v>55</v>
      </c>
      <c r="B18" s="34" t="s">
        <v>56</v>
      </c>
      <c r="C18" s="34">
        <v>43.140689999999999</v>
      </c>
      <c r="D18" s="34">
        <v>-89.345209999999994</v>
      </c>
      <c r="E18" s="34">
        <v>261.7</v>
      </c>
      <c r="F18" s="34">
        <v>0</v>
      </c>
      <c r="G18" s="34" t="s">
        <v>57</v>
      </c>
      <c r="H18" s="34">
        <v>0</v>
      </c>
      <c r="I18" s="34" t="s">
        <v>58</v>
      </c>
      <c r="J18" s="34">
        <v>0</v>
      </c>
      <c r="K18" s="34" t="s">
        <v>57</v>
      </c>
    </row>
    <row r="19" spans="1:11" ht="15.75">
      <c r="A19" s="34" t="s">
        <v>55</v>
      </c>
      <c r="B19" s="34" t="s">
        <v>56</v>
      </c>
      <c r="C19" s="34">
        <v>43.140689999999999</v>
      </c>
      <c r="D19" s="34">
        <v>-89.345209999999994</v>
      </c>
      <c r="E19" s="34">
        <v>261.7</v>
      </c>
      <c r="F19" s="34">
        <v>0</v>
      </c>
      <c r="G19" s="34" t="s">
        <v>57</v>
      </c>
      <c r="H19" s="34">
        <v>0</v>
      </c>
      <c r="I19" s="34" t="s">
        <v>58</v>
      </c>
      <c r="J19" s="34">
        <v>0</v>
      </c>
      <c r="K19" s="34" t="s">
        <v>57</v>
      </c>
    </row>
    <row r="20" spans="1:11" ht="15.75">
      <c r="A20" s="34" t="s">
        <v>55</v>
      </c>
      <c r="B20" s="34" t="s">
        <v>56</v>
      </c>
      <c r="C20" s="34">
        <v>43.140689999999999</v>
      </c>
      <c r="D20" s="34">
        <v>-89.345209999999994</v>
      </c>
      <c r="E20" s="34">
        <v>261.7</v>
      </c>
      <c r="F20" s="34">
        <v>0</v>
      </c>
      <c r="G20" s="34" t="s">
        <v>57</v>
      </c>
      <c r="H20" s="34">
        <v>0</v>
      </c>
      <c r="I20" s="34" t="s">
        <v>58</v>
      </c>
      <c r="J20" s="34">
        <v>0</v>
      </c>
      <c r="K20" s="34" t="s">
        <v>57</v>
      </c>
    </row>
    <row r="21" spans="1:11" ht="15.75">
      <c r="A21" s="34" t="s">
        <v>55</v>
      </c>
      <c r="B21" s="34" t="s">
        <v>56</v>
      </c>
      <c r="C21" s="34">
        <v>43.140689999999999</v>
      </c>
      <c r="D21" s="34">
        <v>-89.345209999999994</v>
      </c>
      <c r="E21" s="34">
        <v>261.7</v>
      </c>
      <c r="F21" s="34">
        <v>0</v>
      </c>
      <c r="G21" s="34" t="s">
        <v>59</v>
      </c>
      <c r="H21" s="34">
        <v>0</v>
      </c>
      <c r="I21" s="34" t="s">
        <v>58</v>
      </c>
      <c r="J21" s="34">
        <v>0</v>
      </c>
      <c r="K21" s="34" t="s">
        <v>57</v>
      </c>
    </row>
    <row r="22" spans="1:11" ht="15.75">
      <c r="A22" s="34" t="s">
        <v>55</v>
      </c>
      <c r="B22" s="34" t="s">
        <v>56</v>
      </c>
      <c r="C22" s="34">
        <v>43.140689999999999</v>
      </c>
      <c r="D22" s="34">
        <v>-89.345209999999994</v>
      </c>
      <c r="E22" s="34">
        <v>261.7</v>
      </c>
      <c r="F22" s="34">
        <v>0</v>
      </c>
      <c r="G22" s="34" t="s">
        <v>57</v>
      </c>
      <c r="H22" s="34">
        <v>0</v>
      </c>
      <c r="I22" s="34" t="s">
        <v>58</v>
      </c>
      <c r="J22" s="34">
        <v>0</v>
      </c>
      <c r="K22" s="34" t="s">
        <v>57</v>
      </c>
    </row>
    <row r="23" spans="1:11" ht="15.75">
      <c r="A23" s="34" t="s">
        <v>55</v>
      </c>
      <c r="B23" s="34" t="s">
        <v>56</v>
      </c>
      <c r="C23" s="34">
        <v>43.140689999999999</v>
      </c>
      <c r="D23" s="34">
        <v>-89.345209999999994</v>
      </c>
      <c r="E23" s="34">
        <v>261.7</v>
      </c>
      <c r="F23" s="34">
        <v>0</v>
      </c>
      <c r="G23" s="34" t="s">
        <v>57</v>
      </c>
      <c r="H23" s="34">
        <v>0</v>
      </c>
      <c r="I23" s="34" t="s">
        <v>58</v>
      </c>
      <c r="J23" s="34">
        <v>0</v>
      </c>
      <c r="K23" s="34" t="s">
        <v>57</v>
      </c>
    </row>
    <row r="24" spans="1:11" ht="15.75">
      <c r="A24" s="34" t="s">
        <v>55</v>
      </c>
      <c r="B24" s="34" t="s">
        <v>56</v>
      </c>
      <c r="C24" s="34">
        <v>43.140689999999999</v>
      </c>
      <c r="D24" s="34">
        <v>-89.345209999999994</v>
      </c>
      <c r="E24" s="34">
        <v>261.7</v>
      </c>
      <c r="F24" s="34">
        <v>0</v>
      </c>
      <c r="G24" s="34" t="s">
        <v>57</v>
      </c>
      <c r="H24" s="34">
        <v>0</v>
      </c>
      <c r="I24" s="34" t="s">
        <v>58</v>
      </c>
      <c r="J24" s="34">
        <v>0</v>
      </c>
      <c r="K24" s="34" t="s">
        <v>57</v>
      </c>
    </row>
    <row r="25" spans="1:11" ht="15.75">
      <c r="A25" s="34" t="s">
        <v>55</v>
      </c>
      <c r="B25" s="34" t="s">
        <v>56</v>
      </c>
      <c r="C25" s="34">
        <v>43.140689999999999</v>
      </c>
      <c r="D25" s="34">
        <v>-89.345209999999994</v>
      </c>
      <c r="E25" s="34">
        <v>261.7</v>
      </c>
      <c r="F25" s="34">
        <v>0</v>
      </c>
      <c r="G25" s="34" t="s">
        <v>59</v>
      </c>
      <c r="H25" s="34">
        <v>0</v>
      </c>
      <c r="I25" s="34" t="s">
        <v>58</v>
      </c>
      <c r="J25" s="34">
        <v>0</v>
      </c>
      <c r="K25" s="34" t="s">
        <v>57</v>
      </c>
    </row>
    <row r="26" spans="1:11" ht="15.75">
      <c r="A26" s="34" t="s">
        <v>55</v>
      </c>
      <c r="B26" s="34" t="s">
        <v>56</v>
      </c>
      <c r="C26" s="34">
        <v>43.140689999999999</v>
      </c>
      <c r="D26" s="34">
        <v>-89.345209999999994</v>
      </c>
      <c r="E26" s="34">
        <v>261.7</v>
      </c>
      <c r="F26" s="34">
        <v>0</v>
      </c>
      <c r="G26" s="34" t="s">
        <v>57</v>
      </c>
      <c r="H26" s="34">
        <v>0</v>
      </c>
      <c r="I26" s="34" t="s">
        <v>58</v>
      </c>
      <c r="J26" s="34">
        <v>0</v>
      </c>
      <c r="K26" s="34" t="s">
        <v>57</v>
      </c>
    </row>
    <row r="27" spans="1:11" ht="15.75">
      <c r="A27" s="34" t="s">
        <v>55</v>
      </c>
      <c r="B27" s="34" t="s">
        <v>56</v>
      </c>
      <c r="C27" s="34">
        <v>43.140689999999999</v>
      </c>
      <c r="D27" s="34">
        <v>-89.345209999999994</v>
      </c>
      <c r="E27" s="34">
        <v>261.7</v>
      </c>
      <c r="F27" s="34">
        <v>0</v>
      </c>
      <c r="G27" s="34" t="s">
        <v>57</v>
      </c>
      <c r="H27" s="34">
        <v>0</v>
      </c>
      <c r="I27" s="34" t="s">
        <v>58</v>
      </c>
      <c r="J27" s="34">
        <v>0</v>
      </c>
      <c r="K27" s="34" t="s">
        <v>57</v>
      </c>
    </row>
    <row r="28" spans="1:11" ht="15.75">
      <c r="A28" s="34" t="s">
        <v>55</v>
      </c>
      <c r="B28" s="34" t="s">
        <v>56</v>
      </c>
      <c r="C28" s="34">
        <v>43.140689999999999</v>
      </c>
      <c r="D28" s="34">
        <v>-89.345209999999994</v>
      </c>
      <c r="E28" s="34">
        <v>261.7</v>
      </c>
      <c r="F28" s="34">
        <v>0.8</v>
      </c>
      <c r="G28" s="34" t="s">
        <v>57</v>
      </c>
      <c r="H28" s="34">
        <v>0</v>
      </c>
      <c r="I28" s="34" t="s">
        <v>58</v>
      </c>
      <c r="J28" s="34">
        <v>0</v>
      </c>
      <c r="K28" s="34" t="s">
        <v>57</v>
      </c>
    </row>
    <row r="29" spans="1:11" ht="15.75">
      <c r="A29" s="34" t="s">
        <v>55</v>
      </c>
      <c r="B29" s="34" t="s">
        <v>56</v>
      </c>
      <c r="C29" s="34">
        <v>43.140689999999999</v>
      </c>
      <c r="D29" s="34">
        <v>-89.345209999999994</v>
      </c>
      <c r="E29" s="34">
        <v>261.7</v>
      </c>
      <c r="F29" s="34">
        <v>0.3</v>
      </c>
      <c r="G29" s="34" t="s">
        <v>57</v>
      </c>
      <c r="H29" s="34">
        <v>0</v>
      </c>
      <c r="I29" s="34" t="s">
        <v>58</v>
      </c>
      <c r="J29" s="34">
        <v>0</v>
      </c>
      <c r="K29" s="34" t="s">
        <v>57</v>
      </c>
    </row>
    <row r="30" spans="1:11" ht="15.75">
      <c r="A30" s="34" t="s">
        <v>55</v>
      </c>
      <c r="B30" s="34" t="s">
        <v>56</v>
      </c>
      <c r="C30" s="34">
        <v>43.140689999999999</v>
      </c>
      <c r="D30" s="34">
        <v>-89.345209999999994</v>
      </c>
      <c r="E30" s="34">
        <v>261.7</v>
      </c>
      <c r="F30" s="34">
        <v>0</v>
      </c>
      <c r="G30" s="34" t="s">
        <v>57</v>
      </c>
      <c r="H30" s="34">
        <v>0</v>
      </c>
      <c r="I30" s="34" t="s">
        <v>58</v>
      </c>
      <c r="J30" s="34">
        <v>0</v>
      </c>
      <c r="K30" s="34" t="s">
        <v>57</v>
      </c>
    </row>
    <row r="31" spans="1:11" ht="15.75">
      <c r="A31" s="34" t="s">
        <v>55</v>
      </c>
      <c r="B31" s="34" t="s">
        <v>56</v>
      </c>
      <c r="C31" s="34">
        <v>43.140689999999999</v>
      </c>
      <c r="D31" s="34">
        <v>-89.345209999999994</v>
      </c>
      <c r="E31" s="34">
        <v>261.7</v>
      </c>
      <c r="F31" s="34">
        <v>0</v>
      </c>
      <c r="G31" s="34" t="s">
        <v>57</v>
      </c>
      <c r="H31" s="34">
        <v>0</v>
      </c>
      <c r="I31" s="34" t="s">
        <v>58</v>
      </c>
      <c r="J31" s="34">
        <v>0</v>
      </c>
      <c r="K31" s="34" t="s">
        <v>57</v>
      </c>
    </row>
    <row r="32" spans="1:11" ht="15.75">
      <c r="A32" s="34" t="s">
        <v>55</v>
      </c>
      <c r="B32" s="34" t="s">
        <v>56</v>
      </c>
      <c r="C32" s="34">
        <v>43.140689999999999</v>
      </c>
      <c r="D32" s="34">
        <v>-89.345209999999994</v>
      </c>
      <c r="E32" s="34">
        <v>261.7</v>
      </c>
      <c r="F32" s="34">
        <v>0</v>
      </c>
      <c r="G32" s="34" t="s">
        <v>57</v>
      </c>
      <c r="H32" s="34">
        <v>0</v>
      </c>
      <c r="I32" s="34" t="s">
        <v>58</v>
      </c>
      <c r="J32" s="34">
        <v>0</v>
      </c>
      <c r="K32" s="34" t="s">
        <v>57</v>
      </c>
    </row>
    <row r="33" spans="1:11" ht="15.75">
      <c r="A33" s="34" t="s">
        <v>55</v>
      </c>
      <c r="B33" s="34" t="s">
        <v>56</v>
      </c>
      <c r="C33" s="34">
        <v>43.140689999999999</v>
      </c>
      <c r="D33" s="34">
        <v>-89.345209999999994</v>
      </c>
      <c r="E33" s="34">
        <v>261.7</v>
      </c>
      <c r="F33" s="34">
        <v>0</v>
      </c>
      <c r="G33" s="34" t="s">
        <v>57</v>
      </c>
      <c r="H33" s="34">
        <v>0</v>
      </c>
      <c r="I33" s="34" t="s">
        <v>58</v>
      </c>
      <c r="J33" s="34">
        <v>0</v>
      </c>
      <c r="K33" s="34" t="s">
        <v>57</v>
      </c>
    </row>
    <row r="34" spans="1:11" ht="15.75">
      <c r="A34" s="34" t="s">
        <v>55</v>
      </c>
      <c r="B34" s="34" t="s">
        <v>56</v>
      </c>
      <c r="C34" s="34">
        <v>43.140689999999999</v>
      </c>
      <c r="D34" s="34">
        <v>-89.345209999999994</v>
      </c>
      <c r="E34" s="34">
        <v>261.7</v>
      </c>
      <c r="F34" s="34">
        <v>1.3</v>
      </c>
      <c r="G34" s="34" t="s">
        <v>57</v>
      </c>
      <c r="H34" s="34">
        <v>0</v>
      </c>
      <c r="I34" s="34" t="s">
        <v>60</v>
      </c>
      <c r="J34" s="34">
        <v>0</v>
      </c>
      <c r="K34" s="34" t="s">
        <v>57</v>
      </c>
    </row>
    <row r="35" spans="1:11" ht="15.75">
      <c r="A35" s="34" t="s">
        <v>55</v>
      </c>
      <c r="B35" s="34" t="s">
        <v>56</v>
      </c>
      <c r="C35" s="34">
        <v>43.140689999999999</v>
      </c>
      <c r="D35" s="34">
        <v>-89.345209999999994</v>
      </c>
      <c r="E35" s="34">
        <v>261.7</v>
      </c>
      <c r="F35" s="34">
        <v>0</v>
      </c>
      <c r="G35" s="34" t="s">
        <v>57</v>
      </c>
      <c r="H35" s="34">
        <v>0</v>
      </c>
      <c r="I35" s="34" t="s">
        <v>58</v>
      </c>
      <c r="J35" s="34">
        <v>0</v>
      </c>
      <c r="K35" s="34" t="s">
        <v>57</v>
      </c>
    </row>
    <row r="36" spans="1:11" ht="15.75">
      <c r="A36" s="34" t="s">
        <v>55</v>
      </c>
      <c r="B36" s="34" t="s">
        <v>56</v>
      </c>
      <c r="C36" s="34">
        <v>43.140689999999999</v>
      </c>
      <c r="D36" s="34">
        <v>-89.345209999999994</v>
      </c>
      <c r="E36" s="34">
        <v>261.7</v>
      </c>
      <c r="F36" s="34">
        <v>0</v>
      </c>
      <c r="G36" s="34" t="s">
        <v>59</v>
      </c>
      <c r="H36" s="34">
        <v>0</v>
      </c>
      <c r="I36" s="34" t="s">
        <v>58</v>
      </c>
      <c r="J36" s="34">
        <v>0</v>
      </c>
      <c r="K36" s="34" t="s">
        <v>57</v>
      </c>
    </row>
    <row r="37" spans="1:11" ht="15.75">
      <c r="A37" s="34" t="s">
        <v>55</v>
      </c>
      <c r="B37" s="34" t="s">
        <v>56</v>
      </c>
      <c r="C37" s="34">
        <v>43.140689999999999</v>
      </c>
      <c r="D37" s="34">
        <v>-89.345209999999994</v>
      </c>
      <c r="E37" s="34">
        <v>261.7</v>
      </c>
      <c r="F37" s="34">
        <v>0</v>
      </c>
      <c r="G37" s="34" t="s">
        <v>57</v>
      </c>
      <c r="H37" s="34">
        <v>0</v>
      </c>
      <c r="I37" s="34" t="s">
        <v>58</v>
      </c>
      <c r="J37" s="34">
        <v>0</v>
      </c>
      <c r="K37" s="34" t="s">
        <v>57</v>
      </c>
    </row>
    <row r="38" spans="1:11" ht="15.75">
      <c r="A38" s="34" t="s">
        <v>55</v>
      </c>
      <c r="B38" s="34" t="s">
        <v>56</v>
      </c>
      <c r="C38" s="34">
        <v>43.140689999999999</v>
      </c>
      <c r="D38" s="34">
        <v>-89.345209999999994</v>
      </c>
      <c r="E38" s="34">
        <v>261.7</v>
      </c>
      <c r="F38" s="34">
        <v>0</v>
      </c>
      <c r="G38" s="34" t="s">
        <v>57</v>
      </c>
      <c r="H38" s="34">
        <v>0</v>
      </c>
      <c r="I38" s="34" t="s">
        <v>58</v>
      </c>
      <c r="J38" s="34">
        <v>0</v>
      </c>
      <c r="K38" s="34" t="s">
        <v>57</v>
      </c>
    </row>
    <row r="39" spans="1:11" ht="15.75">
      <c r="A39" s="34" t="s">
        <v>55</v>
      </c>
      <c r="B39" s="34" t="s">
        <v>56</v>
      </c>
      <c r="C39" s="34">
        <v>43.140689999999999</v>
      </c>
      <c r="D39" s="34">
        <v>-89.345209999999994</v>
      </c>
      <c r="E39" s="34">
        <v>261.7</v>
      </c>
      <c r="F39" s="34">
        <v>3</v>
      </c>
      <c r="G39" s="34" t="s">
        <v>57</v>
      </c>
      <c r="H39" s="34">
        <v>0</v>
      </c>
      <c r="I39" s="34" t="s">
        <v>58</v>
      </c>
      <c r="J39" s="34">
        <v>0</v>
      </c>
      <c r="K39" s="34" t="s">
        <v>57</v>
      </c>
    </row>
    <row r="40" spans="1:11" ht="15.75">
      <c r="A40" s="34" t="s">
        <v>55</v>
      </c>
      <c r="B40" s="34" t="s">
        <v>56</v>
      </c>
      <c r="C40" s="34">
        <v>43.140689999999999</v>
      </c>
      <c r="D40" s="34">
        <v>-89.345209999999994</v>
      </c>
      <c r="E40" s="34">
        <v>261.7</v>
      </c>
      <c r="F40" s="34">
        <v>0</v>
      </c>
      <c r="G40" s="34" t="s">
        <v>59</v>
      </c>
      <c r="H40" s="34">
        <v>0</v>
      </c>
      <c r="I40" s="34" t="s">
        <v>58</v>
      </c>
      <c r="J40" s="34">
        <v>0</v>
      </c>
      <c r="K40" s="34" t="s">
        <v>57</v>
      </c>
    </row>
    <row r="41" spans="1:11" ht="15.75">
      <c r="A41" s="34" t="s">
        <v>55</v>
      </c>
      <c r="B41" s="34" t="s">
        <v>56</v>
      </c>
      <c r="C41" s="34">
        <v>43.140689999999999</v>
      </c>
      <c r="D41" s="34">
        <v>-89.345209999999994</v>
      </c>
      <c r="E41" s="34">
        <v>261.7</v>
      </c>
      <c r="F41" s="34">
        <v>0</v>
      </c>
      <c r="G41" s="34" t="s">
        <v>57</v>
      </c>
      <c r="H41" s="34">
        <v>0</v>
      </c>
      <c r="I41" s="34" t="s">
        <v>58</v>
      </c>
      <c r="J41" s="34">
        <v>0</v>
      </c>
      <c r="K41" s="34" t="s">
        <v>57</v>
      </c>
    </row>
    <row r="42" spans="1:11" ht="15.75">
      <c r="A42" s="34" t="s">
        <v>55</v>
      </c>
      <c r="B42" s="34" t="s">
        <v>56</v>
      </c>
      <c r="C42" s="34">
        <v>43.140689999999999</v>
      </c>
      <c r="D42" s="34">
        <v>-89.345209999999994</v>
      </c>
      <c r="E42" s="34">
        <v>261.7</v>
      </c>
      <c r="F42" s="34">
        <v>8.1</v>
      </c>
      <c r="G42" s="34" t="s">
        <v>57</v>
      </c>
      <c r="H42" s="34">
        <v>43</v>
      </c>
      <c r="I42" s="34" t="s">
        <v>58</v>
      </c>
      <c r="J42" s="34">
        <v>0</v>
      </c>
      <c r="K42" s="34" t="s">
        <v>57</v>
      </c>
    </row>
    <row r="43" spans="1:11" ht="15.75">
      <c r="A43" s="34" t="s">
        <v>55</v>
      </c>
      <c r="B43" s="34" t="s">
        <v>56</v>
      </c>
      <c r="C43" s="34">
        <v>43.140689999999999</v>
      </c>
      <c r="D43" s="34">
        <v>-89.345209999999994</v>
      </c>
      <c r="E43" s="34">
        <v>261.7</v>
      </c>
      <c r="F43" s="34">
        <v>14.7</v>
      </c>
      <c r="G43" s="34" t="s">
        <v>57</v>
      </c>
      <c r="H43" s="34">
        <v>0</v>
      </c>
      <c r="I43" s="34" t="s">
        <v>58</v>
      </c>
      <c r="J43" s="34">
        <v>0</v>
      </c>
      <c r="K43" s="34" t="s">
        <v>57</v>
      </c>
    </row>
    <row r="44" spans="1:11" ht="15.75">
      <c r="A44" s="34" t="s">
        <v>55</v>
      </c>
      <c r="B44" s="34" t="s">
        <v>56</v>
      </c>
      <c r="C44" s="34">
        <v>43.140689999999999</v>
      </c>
      <c r="D44" s="34">
        <v>-89.345209999999994</v>
      </c>
      <c r="E44" s="34">
        <v>261.7</v>
      </c>
      <c r="F44" s="34">
        <v>0</v>
      </c>
      <c r="G44" s="34" t="s">
        <v>59</v>
      </c>
      <c r="H44" s="34">
        <v>0</v>
      </c>
      <c r="I44" s="34" t="s">
        <v>60</v>
      </c>
      <c r="J44" s="34">
        <v>0</v>
      </c>
      <c r="K44" s="34" t="s">
        <v>57</v>
      </c>
    </row>
    <row r="45" spans="1:11" ht="15.75">
      <c r="A45" s="34" t="s">
        <v>55</v>
      </c>
      <c r="B45" s="34" t="s">
        <v>56</v>
      </c>
      <c r="C45" s="34">
        <v>43.140689999999999</v>
      </c>
      <c r="D45" s="34">
        <v>-89.345209999999994</v>
      </c>
      <c r="E45" s="34">
        <v>261.7</v>
      </c>
      <c r="F45" s="34">
        <v>0</v>
      </c>
      <c r="G45" s="34" t="s">
        <v>57</v>
      </c>
      <c r="H45" s="34">
        <v>0</v>
      </c>
      <c r="I45" s="34" t="s">
        <v>58</v>
      </c>
      <c r="J45" s="34">
        <v>0</v>
      </c>
      <c r="K45" s="34" t="s">
        <v>57</v>
      </c>
    </row>
    <row r="46" spans="1:11" ht="15.75">
      <c r="A46" s="34" t="s">
        <v>55</v>
      </c>
      <c r="B46" s="34" t="s">
        <v>56</v>
      </c>
      <c r="C46" s="34">
        <v>43.140689999999999</v>
      </c>
      <c r="D46" s="34">
        <v>-89.345209999999994</v>
      </c>
      <c r="E46" s="34">
        <v>261.7</v>
      </c>
      <c r="F46" s="34">
        <v>0</v>
      </c>
      <c r="G46" s="34" t="s">
        <v>57</v>
      </c>
      <c r="H46" s="34">
        <v>0</v>
      </c>
      <c r="I46" s="34" t="s">
        <v>58</v>
      </c>
      <c r="J46" s="34">
        <v>0</v>
      </c>
      <c r="K46" s="34" t="s">
        <v>57</v>
      </c>
    </row>
    <row r="47" spans="1:11" ht="15.75">
      <c r="A47" s="34" t="s">
        <v>55</v>
      </c>
      <c r="B47" s="34" t="s">
        <v>56</v>
      </c>
      <c r="C47" s="34">
        <v>43.140689999999999</v>
      </c>
      <c r="D47" s="34">
        <v>-89.345209999999994</v>
      </c>
      <c r="E47" s="34">
        <v>261.7</v>
      </c>
      <c r="F47" s="34">
        <v>0</v>
      </c>
      <c r="G47" s="34" t="s">
        <v>57</v>
      </c>
      <c r="H47" s="34">
        <v>0</v>
      </c>
      <c r="I47" s="34" t="s">
        <v>58</v>
      </c>
      <c r="J47" s="34">
        <v>0</v>
      </c>
      <c r="K47" s="34" t="s">
        <v>57</v>
      </c>
    </row>
    <row r="48" spans="1:11" ht="15.75">
      <c r="A48" s="34" t="s">
        <v>55</v>
      </c>
      <c r="B48" s="34" t="s">
        <v>56</v>
      </c>
      <c r="C48" s="34">
        <v>43.140689999999999</v>
      </c>
      <c r="D48" s="34">
        <v>-89.345209999999994</v>
      </c>
      <c r="E48" s="34">
        <v>261.7</v>
      </c>
      <c r="F48" s="34">
        <v>2.8</v>
      </c>
      <c r="G48" s="34" t="s">
        <v>57</v>
      </c>
      <c r="H48" s="34">
        <v>0</v>
      </c>
      <c r="I48" s="34" t="s">
        <v>58</v>
      </c>
      <c r="J48" s="34">
        <v>0</v>
      </c>
      <c r="K48" s="34" t="s">
        <v>57</v>
      </c>
    </row>
    <row r="49" spans="1:11" ht="15.75">
      <c r="A49" s="34" t="s">
        <v>55</v>
      </c>
      <c r="B49" s="34" t="s">
        <v>56</v>
      </c>
      <c r="C49" s="34">
        <v>43.140689999999999</v>
      </c>
      <c r="D49" s="34">
        <v>-89.345209999999994</v>
      </c>
      <c r="E49" s="34">
        <v>261.7</v>
      </c>
      <c r="F49" s="34">
        <v>3.8</v>
      </c>
      <c r="G49" s="34" t="s">
        <v>57</v>
      </c>
      <c r="H49" s="34">
        <v>0</v>
      </c>
      <c r="I49" s="34" t="s">
        <v>58</v>
      </c>
      <c r="J49" s="34">
        <v>0</v>
      </c>
      <c r="K49" s="34" t="s">
        <v>57</v>
      </c>
    </row>
    <row r="50" spans="1:11" ht="15.75">
      <c r="A50" s="34" t="s">
        <v>55</v>
      </c>
      <c r="B50" s="34" t="s">
        <v>56</v>
      </c>
      <c r="C50" s="34">
        <v>43.140689999999999</v>
      </c>
      <c r="D50" s="34">
        <v>-89.345209999999994</v>
      </c>
      <c r="E50" s="34">
        <v>261.7</v>
      </c>
      <c r="F50" s="34">
        <v>0.3</v>
      </c>
      <c r="G50" s="34" t="s">
        <v>57</v>
      </c>
      <c r="H50" s="34">
        <v>0</v>
      </c>
      <c r="I50" s="34" t="s">
        <v>58</v>
      </c>
      <c r="J50" s="34">
        <v>0</v>
      </c>
      <c r="K50" s="34" t="s">
        <v>57</v>
      </c>
    </row>
    <row r="51" spans="1:11" ht="15.75">
      <c r="A51" s="34" t="s">
        <v>55</v>
      </c>
      <c r="B51" s="34" t="s">
        <v>56</v>
      </c>
      <c r="C51" s="34">
        <v>43.140689999999999</v>
      </c>
      <c r="D51" s="34">
        <v>-89.345209999999994</v>
      </c>
      <c r="E51" s="34">
        <v>261.7</v>
      </c>
      <c r="F51" s="34">
        <v>0</v>
      </c>
      <c r="G51" s="34" t="s">
        <v>57</v>
      </c>
      <c r="H51" s="34">
        <v>0</v>
      </c>
      <c r="I51" s="34" t="s">
        <v>58</v>
      </c>
      <c r="J51" s="34">
        <v>0</v>
      </c>
      <c r="K51" s="34" t="s">
        <v>57</v>
      </c>
    </row>
    <row r="52" spans="1:11" ht="15.75">
      <c r="A52" s="34" t="s">
        <v>55</v>
      </c>
      <c r="B52" s="34" t="s">
        <v>56</v>
      </c>
      <c r="C52" s="34">
        <v>43.140689999999999</v>
      </c>
      <c r="D52" s="34">
        <v>-89.345209999999994</v>
      </c>
      <c r="E52" s="34">
        <v>261.7</v>
      </c>
      <c r="F52" s="34">
        <v>0</v>
      </c>
      <c r="G52" s="34" t="s">
        <v>57</v>
      </c>
      <c r="H52" s="34">
        <v>0</v>
      </c>
      <c r="I52" s="34" t="s">
        <v>58</v>
      </c>
      <c r="J52" s="34">
        <v>0</v>
      </c>
      <c r="K52" s="34" t="s">
        <v>57</v>
      </c>
    </row>
    <row r="53" spans="1:11" ht="15.75">
      <c r="A53" s="34" t="s">
        <v>55</v>
      </c>
      <c r="B53" s="34" t="s">
        <v>56</v>
      </c>
      <c r="C53" s="34">
        <v>43.140689999999999</v>
      </c>
      <c r="D53" s="34">
        <v>-89.345209999999994</v>
      </c>
      <c r="E53" s="34">
        <v>261.7</v>
      </c>
      <c r="F53" s="34">
        <v>0</v>
      </c>
      <c r="G53" s="34" t="s">
        <v>57</v>
      </c>
      <c r="H53" s="34">
        <v>0</v>
      </c>
      <c r="I53" s="34" t="s">
        <v>58</v>
      </c>
      <c r="J53" s="34">
        <v>0</v>
      </c>
      <c r="K53" s="34" t="s">
        <v>57</v>
      </c>
    </row>
    <row r="54" spans="1:11" ht="15.75">
      <c r="A54" s="34" t="s">
        <v>55</v>
      </c>
      <c r="B54" s="34" t="s">
        <v>56</v>
      </c>
      <c r="C54" s="34">
        <v>43.140689999999999</v>
      </c>
      <c r="D54" s="34">
        <v>-89.345209999999994</v>
      </c>
      <c r="E54" s="34">
        <v>261.7</v>
      </c>
      <c r="F54" s="34">
        <v>25.4</v>
      </c>
      <c r="G54" s="34" t="s">
        <v>57</v>
      </c>
      <c r="H54" s="34">
        <v>0</v>
      </c>
      <c r="I54" s="34" t="s">
        <v>58</v>
      </c>
      <c r="J54" s="34">
        <v>0</v>
      </c>
      <c r="K54" s="34" t="s">
        <v>57</v>
      </c>
    </row>
    <row r="55" spans="1:11" ht="15.75">
      <c r="A55" s="34" t="s">
        <v>55</v>
      </c>
      <c r="B55" s="34" t="s">
        <v>56</v>
      </c>
      <c r="C55" s="34">
        <v>43.140689999999999</v>
      </c>
      <c r="D55" s="34">
        <v>-89.345209999999994</v>
      </c>
      <c r="E55" s="34">
        <v>261.7</v>
      </c>
      <c r="F55" s="34">
        <v>4.0999999999999996</v>
      </c>
      <c r="G55" s="34" t="s">
        <v>57</v>
      </c>
      <c r="H55" s="34">
        <v>0</v>
      </c>
      <c r="I55" s="34" t="s">
        <v>58</v>
      </c>
      <c r="J55" s="34">
        <v>0</v>
      </c>
      <c r="K55" s="34" t="s">
        <v>57</v>
      </c>
    </row>
    <row r="56" spans="1:11" ht="15.75">
      <c r="A56" s="34" t="s">
        <v>55</v>
      </c>
      <c r="B56" s="34" t="s">
        <v>56</v>
      </c>
      <c r="C56" s="34">
        <v>43.140689999999999</v>
      </c>
      <c r="D56" s="34">
        <v>-89.345209999999994</v>
      </c>
      <c r="E56" s="34">
        <v>261.7</v>
      </c>
      <c r="F56" s="34">
        <v>0</v>
      </c>
      <c r="G56" s="34" t="s">
        <v>57</v>
      </c>
      <c r="H56" s="34">
        <v>0</v>
      </c>
      <c r="I56" s="34" t="s">
        <v>58</v>
      </c>
      <c r="J56" s="34">
        <v>0</v>
      </c>
      <c r="K56" s="34" t="s">
        <v>57</v>
      </c>
    </row>
    <row r="57" spans="1:11" ht="15.75">
      <c r="A57" s="34" t="s">
        <v>55</v>
      </c>
      <c r="B57" s="34" t="s">
        <v>56</v>
      </c>
      <c r="C57" s="34">
        <v>43.140689999999999</v>
      </c>
      <c r="D57" s="34">
        <v>-89.345209999999994</v>
      </c>
      <c r="E57" s="34">
        <v>261.7</v>
      </c>
      <c r="F57" s="34">
        <v>2</v>
      </c>
      <c r="G57" s="34" t="s">
        <v>57</v>
      </c>
      <c r="H57" s="34">
        <v>0</v>
      </c>
      <c r="I57" s="34" t="s">
        <v>58</v>
      </c>
      <c r="J57" s="34">
        <v>0</v>
      </c>
      <c r="K57" s="34" t="s">
        <v>57</v>
      </c>
    </row>
    <row r="58" spans="1:11" ht="15.75">
      <c r="A58" s="34" t="s">
        <v>55</v>
      </c>
      <c r="B58" s="34" t="s">
        <v>56</v>
      </c>
      <c r="C58" s="34">
        <v>43.140689999999999</v>
      </c>
      <c r="D58" s="34">
        <v>-89.345209999999994</v>
      </c>
      <c r="E58" s="34">
        <v>261.7</v>
      </c>
      <c r="F58" s="34">
        <v>0</v>
      </c>
      <c r="G58" s="34" t="s">
        <v>57</v>
      </c>
      <c r="H58" s="34">
        <v>0</v>
      </c>
      <c r="I58" s="34" t="s">
        <v>58</v>
      </c>
      <c r="J58" s="34">
        <v>0</v>
      </c>
      <c r="K58" s="34" t="s">
        <v>57</v>
      </c>
    </row>
    <row r="59" spans="1:11" ht="15.75">
      <c r="A59" s="34" t="s">
        <v>55</v>
      </c>
      <c r="B59" s="34" t="s">
        <v>56</v>
      </c>
      <c r="C59" s="34">
        <v>43.140689999999999</v>
      </c>
      <c r="D59" s="34">
        <v>-89.345209999999994</v>
      </c>
      <c r="E59" s="34">
        <v>261.7</v>
      </c>
      <c r="F59" s="34">
        <v>5.6</v>
      </c>
      <c r="G59" s="34" t="s">
        <v>57</v>
      </c>
      <c r="H59" s="34">
        <v>30</v>
      </c>
      <c r="I59" s="34" t="s">
        <v>58</v>
      </c>
      <c r="J59" s="34">
        <v>0</v>
      </c>
      <c r="K59" s="34" t="s">
        <v>57</v>
      </c>
    </row>
    <row r="60" spans="1:11" ht="15.75">
      <c r="A60" s="34" t="s">
        <v>55</v>
      </c>
      <c r="B60" s="34" t="s">
        <v>56</v>
      </c>
      <c r="C60" s="34">
        <v>43.140689999999999</v>
      </c>
      <c r="D60" s="34">
        <v>-89.345209999999994</v>
      </c>
      <c r="E60" s="34">
        <v>261.7</v>
      </c>
      <c r="F60" s="34">
        <v>0</v>
      </c>
      <c r="G60" s="34" t="s">
        <v>57</v>
      </c>
      <c r="H60" s="34">
        <v>0</v>
      </c>
      <c r="I60" s="34" t="s">
        <v>58</v>
      </c>
      <c r="J60" s="34">
        <v>30</v>
      </c>
      <c r="K60" s="34" t="s">
        <v>57</v>
      </c>
    </row>
    <row r="61" spans="1:11" ht="15.75">
      <c r="A61" s="34" t="s">
        <v>55</v>
      </c>
      <c r="B61" s="34" t="s">
        <v>56</v>
      </c>
      <c r="C61" s="34">
        <v>43.140689999999999</v>
      </c>
      <c r="D61" s="34">
        <v>-89.345209999999994</v>
      </c>
      <c r="E61" s="34">
        <v>261.7</v>
      </c>
      <c r="F61" s="34">
        <v>8.1</v>
      </c>
      <c r="G61" s="34" t="s">
        <v>57</v>
      </c>
      <c r="H61" s="34">
        <v>0</v>
      </c>
      <c r="I61" s="34" t="s">
        <v>58</v>
      </c>
      <c r="J61" s="34">
        <v>0</v>
      </c>
      <c r="K61" s="34" t="s">
        <v>57</v>
      </c>
    </row>
    <row r="62" spans="1:11" ht="15.75">
      <c r="A62" s="34" t="s">
        <v>55</v>
      </c>
      <c r="B62" s="34" t="s">
        <v>56</v>
      </c>
      <c r="C62" s="34">
        <v>43.140689999999999</v>
      </c>
      <c r="D62" s="34">
        <v>-89.345209999999994</v>
      </c>
      <c r="E62" s="34">
        <v>261.7</v>
      </c>
      <c r="F62" s="34">
        <v>2.5</v>
      </c>
      <c r="G62" s="34" t="s">
        <v>57</v>
      </c>
      <c r="H62" s="34">
        <v>0</v>
      </c>
      <c r="I62" s="34" t="s">
        <v>58</v>
      </c>
      <c r="J62" s="34">
        <v>0</v>
      </c>
      <c r="K62" s="34" t="s">
        <v>57</v>
      </c>
    </row>
    <row r="63" spans="1:11" ht="15.75">
      <c r="A63" s="34" t="s">
        <v>55</v>
      </c>
      <c r="B63" s="34" t="s">
        <v>56</v>
      </c>
      <c r="C63" s="34">
        <v>43.140689999999999</v>
      </c>
      <c r="D63" s="34">
        <v>-89.345209999999994</v>
      </c>
      <c r="E63" s="34">
        <v>261.7</v>
      </c>
      <c r="F63" s="34">
        <v>7.1</v>
      </c>
      <c r="G63" s="34" t="s">
        <v>57</v>
      </c>
      <c r="H63" s="34">
        <v>0</v>
      </c>
      <c r="I63" s="34" t="s">
        <v>58</v>
      </c>
      <c r="J63" s="34">
        <v>0</v>
      </c>
      <c r="K63" s="34" t="s">
        <v>57</v>
      </c>
    </row>
    <row r="64" spans="1:11" ht="15.75">
      <c r="A64" s="34" t="s">
        <v>55</v>
      </c>
      <c r="B64" s="34" t="s">
        <v>56</v>
      </c>
      <c r="C64" s="34">
        <v>43.140689999999999</v>
      </c>
      <c r="D64" s="34">
        <v>-89.345209999999994</v>
      </c>
      <c r="E64" s="34">
        <v>261.7</v>
      </c>
      <c r="F64" s="34">
        <v>1</v>
      </c>
      <c r="G64" s="34" t="s">
        <v>57</v>
      </c>
      <c r="H64" s="34">
        <v>0</v>
      </c>
      <c r="I64" s="34" t="s">
        <v>58</v>
      </c>
      <c r="J64" s="34">
        <v>0</v>
      </c>
      <c r="K64" s="34" t="s">
        <v>57</v>
      </c>
    </row>
    <row r="65" spans="1:11" ht="15.75">
      <c r="A65" s="34" t="s">
        <v>55</v>
      </c>
      <c r="B65" s="34" t="s">
        <v>56</v>
      </c>
      <c r="C65" s="34">
        <v>43.140689999999999</v>
      </c>
      <c r="D65" s="34">
        <v>-89.345209999999994</v>
      </c>
      <c r="E65" s="34">
        <v>261.7</v>
      </c>
      <c r="F65" s="34">
        <v>0</v>
      </c>
      <c r="G65" s="34" t="s">
        <v>57</v>
      </c>
      <c r="H65" s="34">
        <v>0</v>
      </c>
      <c r="I65" s="34" t="s">
        <v>58</v>
      </c>
      <c r="J65" s="34">
        <v>0</v>
      </c>
      <c r="K65" s="34" t="s">
        <v>57</v>
      </c>
    </row>
    <row r="66" spans="1:11" ht="15.75">
      <c r="A66" s="34" t="s">
        <v>55</v>
      </c>
      <c r="B66" s="34" t="s">
        <v>56</v>
      </c>
      <c r="C66" s="34">
        <v>43.140689999999999</v>
      </c>
      <c r="D66" s="34">
        <v>-89.345209999999994</v>
      </c>
      <c r="E66" s="34">
        <v>261.7</v>
      </c>
      <c r="F66" s="34">
        <v>0</v>
      </c>
      <c r="G66" s="34" t="s">
        <v>57</v>
      </c>
      <c r="H66" s="34">
        <v>0</v>
      </c>
      <c r="I66" s="34" t="s">
        <v>58</v>
      </c>
      <c r="J66" s="34">
        <v>0</v>
      </c>
      <c r="K66" s="34" t="s">
        <v>57</v>
      </c>
    </row>
    <row r="67" spans="1:11" ht="15.75">
      <c r="A67" s="34" t="s">
        <v>55</v>
      </c>
      <c r="B67" s="34" t="s">
        <v>56</v>
      </c>
      <c r="C67" s="34">
        <v>43.140689999999999</v>
      </c>
      <c r="D67" s="34">
        <v>-89.345209999999994</v>
      </c>
      <c r="E67" s="34">
        <v>261.7</v>
      </c>
      <c r="F67" s="34">
        <v>11.2</v>
      </c>
      <c r="G67" s="34" t="s">
        <v>57</v>
      </c>
      <c r="H67" s="34">
        <v>0</v>
      </c>
      <c r="I67" s="34" t="s">
        <v>58</v>
      </c>
      <c r="J67" s="34">
        <v>0</v>
      </c>
      <c r="K67" s="34" t="s">
        <v>57</v>
      </c>
    </row>
    <row r="68" spans="1:11" ht="15.75">
      <c r="A68" s="34" t="s">
        <v>55</v>
      </c>
      <c r="B68" s="34" t="s">
        <v>56</v>
      </c>
      <c r="C68" s="34">
        <v>43.140689999999999</v>
      </c>
      <c r="D68" s="34">
        <v>-89.345209999999994</v>
      </c>
      <c r="E68" s="34">
        <v>261.7</v>
      </c>
      <c r="F68" s="34">
        <v>5.0999999999999996</v>
      </c>
      <c r="G68" s="34" t="s">
        <v>57</v>
      </c>
      <c r="H68" s="34">
        <v>0</v>
      </c>
      <c r="I68" s="34" t="s">
        <v>58</v>
      </c>
      <c r="J68" s="34">
        <v>0</v>
      </c>
      <c r="K68" s="34" t="s">
        <v>57</v>
      </c>
    </row>
    <row r="69" spans="1:11" ht="15.75">
      <c r="A69" s="34" t="s">
        <v>55</v>
      </c>
      <c r="B69" s="34" t="s">
        <v>56</v>
      </c>
      <c r="C69" s="34">
        <v>43.140689999999999</v>
      </c>
      <c r="D69" s="34">
        <v>-89.345209999999994</v>
      </c>
      <c r="E69" s="34">
        <v>261.7</v>
      </c>
      <c r="F69" s="34">
        <v>0</v>
      </c>
      <c r="G69" s="34" t="s">
        <v>57</v>
      </c>
      <c r="H69" s="34">
        <v>0</v>
      </c>
      <c r="I69" s="34" t="s">
        <v>58</v>
      </c>
      <c r="J69" s="34">
        <v>0</v>
      </c>
      <c r="K69" s="34" t="s">
        <v>57</v>
      </c>
    </row>
    <row r="70" spans="1:11" ht="15.75">
      <c r="A70" s="34" t="s">
        <v>55</v>
      </c>
      <c r="B70" s="34" t="s">
        <v>56</v>
      </c>
      <c r="C70" s="34">
        <v>43.140689999999999</v>
      </c>
      <c r="D70" s="34">
        <v>-89.345209999999994</v>
      </c>
      <c r="E70" s="34">
        <v>261.7</v>
      </c>
      <c r="F70" s="34">
        <v>16.5</v>
      </c>
      <c r="G70" s="34" t="s">
        <v>57</v>
      </c>
      <c r="H70" s="34">
        <v>0</v>
      </c>
      <c r="I70" s="34" t="s">
        <v>58</v>
      </c>
      <c r="J70" s="34">
        <v>0</v>
      </c>
      <c r="K70" s="34" t="s">
        <v>57</v>
      </c>
    </row>
    <row r="71" spans="1:11" ht="15.75">
      <c r="A71" s="34" t="s">
        <v>55</v>
      </c>
      <c r="B71" s="34" t="s">
        <v>56</v>
      </c>
      <c r="C71" s="34">
        <v>43.140689999999999</v>
      </c>
      <c r="D71" s="34">
        <v>-89.345209999999994</v>
      </c>
      <c r="E71" s="34">
        <v>261.7</v>
      </c>
      <c r="F71" s="34">
        <v>2</v>
      </c>
      <c r="G71" s="34" t="s">
        <v>57</v>
      </c>
      <c r="H71" s="34">
        <v>0</v>
      </c>
      <c r="I71" s="34" t="s">
        <v>58</v>
      </c>
      <c r="J71" s="34">
        <v>0</v>
      </c>
      <c r="K71" s="34" t="s">
        <v>57</v>
      </c>
    </row>
    <row r="72" spans="1:11" ht="15.75">
      <c r="A72" s="34" t="s">
        <v>55</v>
      </c>
      <c r="B72" s="34" t="s">
        <v>56</v>
      </c>
      <c r="C72" s="34">
        <v>43.140689999999999</v>
      </c>
      <c r="D72" s="34">
        <v>-89.345209999999994</v>
      </c>
      <c r="E72" s="34">
        <v>261.7</v>
      </c>
      <c r="F72" s="34">
        <v>0</v>
      </c>
      <c r="G72" s="34" t="s">
        <v>57</v>
      </c>
      <c r="H72" s="34">
        <v>0</v>
      </c>
      <c r="I72" s="34" t="s">
        <v>58</v>
      </c>
      <c r="J72" s="34">
        <v>0</v>
      </c>
      <c r="K72" s="34" t="s">
        <v>57</v>
      </c>
    </row>
    <row r="73" spans="1:11" ht="15.75">
      <c r="A73" s="34" t="s">
        <v>55</v>
      </c>
      <c r="B73" s="34" t="s">
        <v>56</v>
      </c>
      <c r="C73" s="34">
        <v>43.140689999999999</v>
      </c>
      <c r="D73" s="34">
        <v>-89.345209999999994</v>
      </c>
      <c r="E73" s="34">
        <v>261.7</v>
      </c>
      <c r="F73" s="34">
        <v>0</v>
      </c>
      <c r="G73" s="34" t="s">
        <v>57</v>
      </c>
      <c r="H73" s="34">
        <v>0</v>
      </c>
      <c r="I73" s="34" t="s">
        <v>58</v>
      </c>
      <c r="J73" s="34">
        <v>0</v>
      </c>
      <c r="K73" s="34" t="s">
        <v>57</v>
      </c>
    </row>
    <row r="74" spans="1:11" ht="15.75">
      <c r="A74" s="34" t="s">
        <v>55</v>
      </c>
      <c r="B74" s="34" t="s">
        <v>56</v>
      </c>
      <c r="C74" s="34">
        <v>43.140689999999999</v>
      </c>
      <c r="D74" s="34">
        <v>-89.345209999999994</v>
      </c>
      <c r="E74" s="34">
        <v>261.7</v>
      </c>
      <c r="F74" s="34">
        <v>0</v>
      </c>
      <c r="G74" s="34" t="s">
        <v>57</v>
      </c>
      <c r="H74" s="34">
        <v>0</v>
      </c>
      <c r="I74" s="34" t="s">
        <v>58</v>
      </c>
      <c r="J74" s="34">
        <v>0</v>
      </c>
      <c r="K74" s="34" t="s">
        <v>57</v>
      </c>
    </row>
    <row r="75" spans="1:11" ht="15.75">
      <c r="A75" s="34" t="s">
        <v>55</v>
      </c>
      <c r="B75" s="34" t="s">
        <v>56</v>
      </c>
      <c r="C75" s="34">
        <v>43.140689999999999</v>
      </c>
      <c r="D75" s="34">
        <v>-89.345209999999994</v>
      </c>
      <c r="E75" s="34">
        <v>261.7</v>
      </c>
      <c r="F75" s="34">
        <v>0</v>
      </c>
      <c r="G75" s="34" t="s">
        <v>57</v>
      </c>
      <c r="H75" s="34">
        <v>0</v>
      </c>
      <c r="I75" s="34" t="s">
        <v>58</v>
      </c>
      <c r="J75" s="34">
        <v>0</v>
      </c>
      <c r="K75" s="34" t="s">
        <v>57</v>
      </c>
    </row>
    <row r="76" spans="1:11" ht="15.75">
      <c r="A76" s="34" t="s">
        <v>55</v>
      </c>
      <c r="B76" s="34" t="s">
        <v>56</v>
      </c>
      <c r="C76" s="34">
        <v>43.140689999999999</v>
      </c>
      <c r="D76" s="34">
        <v>-89.345209999999994</v>
      </c>
      <c r="E76" s="34">
        <v>261.7</v>
      </c>
      <c r="F76" s="34">
        <v>0</v>
      </c>
      <c r="G76" s="34" t="s">
        <v>57</v>
      </c>
      <c r="H76" s="34">
        <v>0</v>
      </c>
      <c r="I76" s="34" t="s">
        <v>58</v>
      </c>
      <c r="J76" s="34">
        <v>0</v>
      </c>
      <c r="K76" s="34" t="s">
        <v>57</v>
      </c>
    </row>
    <row r="77" spans="1:11" ht="15.75">
      <c r="A77" s="34" t="s">
        <v>55</v>
      </c>
      <c r="B77" s="34" t="s">
        <v>56</v>
      </c>
      <c r="C77" s="34">
        <v>43.140689999999999</v>
      </c>
      <c r="D77" s="34">
        <v>-89.345209999999994</v>
      </c>
      <c r="E77" s="34">
        <v>261.7</v>
      </c>
      <c r="F77" s="34">
        <v>0</v>
      </c>
      <c r="G77" s="34" t="s">
        <v>57</v>
      </c>
      <c r="H77" s="34">
        <v>0</v>
      </c>
      <c r="I77" s="34" t="s">
        <v>58</v>
      </c>
      <c r="J77" s="34">
        <v>0</v>
      </c>
      <c r="K77" s="34" t="s">
        <v>57</v>
      </c>
    </row>
    <row r="78" spans="1:11" ht="15.75">
      <c r="A78" s="34" t="s">
        <v>55</v>
      </c>
      <c r="B78" s="34" t="s">
        <v>56</v>
      </c>
      <c r="C78" s="34">
        <v>43.140689999999999</v>
      </c>
      <c r="D78" s="34">
        <v>-89.345209999999994</v>
      </c>
      <c r="E78" s="34">
        <v>261.7</v>
      </c>
      <c r="F78" s="34">
        <v>12.4</v>
      </c>
      <c r="G78" s="34" t="s">
        <v>57</v>
      </c>
      <c r="H78" s="34">
        <v>0</v>
      </c>
      <c r="I78" s="34" t="s">
        <v>58</v>
      </c>
      <c r="J78" s="34">
        <v>0</v>
      </c>
      <c r="K78" s="34" t="s">
        <v>57</v>
      </c>
    </row>
    <row r="79" spans="1:11" ht="15.75">
      <c r="A79" s="34" t="s">
        <v>55</v>
      </c>
      <c r="B79" s="34" t="s">
        <v>56</v>
      </c>
      <c r="C79" s="34">
        <v>43.140689999999999</v>
      </c>
      <c r="D79" s="34">
        <v>-89.345209999999994</v>
      </c>
      <c r="E79" s="34">
        <v>261.7</v>
      </c>
      <c r="F79" s="34">
        <v>9.4</v>
      </c>
      <c r="G79" s="34" t="s">
        <v>57</v>
      </c>
      <c r="H79" s="34">
        <v>0</v>
      </c>
      <c r="I79" s="34" t="s">
        <v>58</v>
      </c>
      <c r="J79" s="34">
        <v>0</v>
      </c>
      <c r="K79" s="34" t="s">
        <v>57</v>
      </c>
    </row>
    <row r="80" spans="1:11" ht="15.75">
      <c r="A80" s="34" t="s">
        <v>55</v>
      </c>
      <c r="B80" s="34" t="s">
        <v>56</v>
      </c>
      <c r="C80" s="34">
        <v>43.140689999999999</v>
      </c>
      <c r="D80" s="34">
        <v>-89.345209999999994</v>
      </c>
      <c r="E80" s="34">
        <v>261.7</v>
      </c>
      <c r="F80" s="34">
        <v>3.8</v>
      </c>
      <c r="G80" s="34" t="s">
        <v>57</v>
      </c>
      <c r="H80" s="34">
        <v>0</v>
      </c>
      <c r="I80" s="34" t="s">
        <v>58</v>
      </c>
      <c r="J80" s="34">
        <v>0</v>
      </c>
      <c r="K80" s="34" t="s">
        <v>57</v>
      </c>
    </row>
    <row r="81" spans="1:11" ht="15.75">
      <c r="A81" s="34" t="s">
        <v>55</v>
      </c>
      <c r="B81" s="34" t="s">
        <v>56</v>
      </c>
      <c r="C81" s="34">
        <v>43.140689999999999</v>
      </c>
      <c r="D81" s="34">
        <v>-89.345209999999994</v>
      </c>
      <c r="E81" s="34">
        <v>261.7</v>
      </c>
      <c r="F81" s="34">
        <v>9.1</v>
      </c>
      <c r="G81" s="34" t="s">
        <v>57</v>
      </c>
      <c r="H81" s="34">
        <v>0</v>
      </c>
      <c r="I81" s="34" t="s">
        <v>58</v>
      </c>
      <c r="J81" s="34">
        <v>0</v>
      </c>
      <c r="K81" s="34" t="s">
        <v>57</v>
      </c>
    </row>
    <row r="82" spans="1:11" ht="15.75">
      <c r="A82" s="34" t="s">
        <v>55</v>
      </c>
      <c r="B82" s="34" t="s">
        <v>56</v>
      </c>
      <c r="C82" s="34">
        <v>43.140689999999999</v>
      </c>
      <c r="D82" s="34">
        <v>-89.345209999999994</v>
      </c>
      <c r="E82" s="34">
        <v>261.7</v>
      </c>
      <c r="F82" s="34">
        <v>0</v>
      </c>
      <c r="G82" s="34" t="s">
        <v>57</v>
      </c>
      <c r="H82" s="34">
        <v>0</v>
      </c>
      <c r="I82" s="34" t="s">
        <v>58</v>
      </c>
      <c r="J82" s="34">
        <v>0</v>
      </c>
      <c r="K82" s="34" t="s">
        <v>57</v>
      </c>
    </row>
    <row r="83" spans="1:11" ht="15.75">
      <c r="A83" s="34" t="s">
        <v>55</v>
      </c>
      <c r="B83" s="34" t="s">
        <v>56</v>
      </c>
      <c r="C83" s="34">
        <v>43.140689999999999</v>
      </c>
      <c r="D83" s="34">
        <v>-89.345209999999994</v>
      </c>
      <c r="E83" s="34">
        <v>261.7</v>
      </c>
      <c r="F83" s="34">
        <v>8.4</v>
      </c>
      <c r="G83" s="34" t="s">
        <v>57</v>
      </c>
      <c r="H83" s="34">
        <v>0</v>
      </c>
      <c r="I83" s="34" t="s">
        <v>58</v>
      </c>
      <c r="J83" s="34">
        <v>0</v>
      </c>
      <c r="K83" s="34" t="s">
        <v>57</v>
      </c>
    </row>
    <row r="84" spans="1:11" ht="15.75">
      <c r="A84" s="34" t="s">
        <v>55</v>
      </c>
      <c r="B84" s="34" t="s">
        <v>56</v>
      </c>
      <c r="C84" s="34">
        <v>43.140689999999999</v>
      </c>
      <c r="D84" s="34">
        <v>-89.345209999999994</v>
      </c>
      <c r="E84" s="34">
        <v>261.7</v>
      </c>
      <c r="F84" s="34">
        <v>0.5</v>
      </c>
      <c r="G84" s="34" t="s">
        <v>57</v>
      </c>
      <c r="H84" s="34">
        <v>0</v>
      </c>
      <c r="I84" s="34" t="s">
        <v>58</v>
      </c>
      <c r="J84" s="34">
        <v>0</v>
      </c>
      <c r="K84" s="34" t="s">
        <v>57</v>
      </c>
    </row>
    <row r="85" spans="1:11" ht="15.75">
      <c r="A85" s="34" t="s">
        <v>55</v>
      </c>
      <c r="B85" s="34" t="s">
        <v>56</v>
      </c>
      <c r="C85" s="34">
        <v>43.140689999999999</v>
      </c>
      <c r="D85" s="34">
        <v>-89.345209999999994</v>
      </c>
      <c r="E85" s="34">
        <v>261.7</v>
      </c>
      <c r="F85" s="34">
        <v>0</v>
      </c>
      <c r="G85" s="34" t="s">
        <v>57</v>
      </c>
      <c r="H85" s="34">
        <v>0</v>
      </c>
      <c r="I85" s="34" t="s">
        <v>58</v>
      </c>
      <c r="J85" s="34">
        <v>0</v>
      </c>
      <c r="K85" s="34" t="s">
        <v>57</v>
      </c>
    </row>
    <row r="86" spans="1:11" ht="15.75">
      <c r="A86" s="34" t="s">
        <v>55</v>
      </c>
      <c r="B86" s="34" t="s">
        <v>56</v>
      </c>
      <c r="C86" s="34">
        <v>43.140689999999999</v>
      </c>
      <c r="D86" s="34">
        <v>-89.345209999999994</v>
      </c>
      <c r="E86" s="34">
        <v>261.7</v>
      </c>
      <c r="F86" s="34">
        <v>32.799999999999997</v>
      </c>
      <c r="G86" s="34" t="s">
        <v>57</v>
      </c>
      <c r="H86" s="34">
        <v>0</v>
      </c>
      <c r="I86" s="34" t="s">
        <v>58</v>
      </c>
      <c r="J86" s="34">
        <v>0</v>
      </c>
      <c r="K86" s="34" t="s">
        <v>57</v>
      </c>
    </row>
    <row r="87" spans="1:11" ht="15.75">
      <c r="A87" s="34" t="s">
        <v>55</v>
      </c>
      <c r="B87" s="34" t="s">
        <v>56</v>
      </c>
      <c r="C87" s="34">
        <v>43.140689999999999</v>
      </c>
      <c r="D87" s="34">
        <v>-89.345209999999994</v>
      </c>
      <c r="E87" s="34">
        <v>261.7</v>
      </c>
      <c r="F87" s="34">
        <v>30.5</v>
      </c>
      <c r="G87" s="34" t="s">
        <v>57</v>
      </c>
      <c r="H87" s="34">
        <v>0</v>
      </c>
      <c r="I87" s="34" t="s">
        <v>58</v>
      </c>
      <c r="J87" s="34">
        <v>0</v>
      </c>
      <c r="K87" s="34" t="s">
        <v>57</v>
      </c>
    </row>
    <row r="88" spans="1:11" ht="15.75">
      <c r="A88" s="34" t="s">
        <v>55</v>
      </c>
      <c r="B88" s="34" t="s">
        <v>56</v>
      </c>
      <c r="C88" s="34">
        <v>43.140689999999999</v>
      </c>
      <c r="D88" s="34">
        <v>-89.345209999999994</v>
      </c>
      <c r="E88" s="34">
        <v>261.7</v>
      </c>
      <c r="F88" s="34">
        <v>0</v>
      </c>
      <c r="G88" s="34" t="s">
        <v>57</v>
      </c>
      <c r="H88" s="34">
        <v>0</v>
      </c>
      <c r="I88" s="34" t="s">
        <v>58</v>
      </c>
      <c r="J88" s="34">
        <v>0</v>
      </c>
      <c r="K88" s="34" t="s">
        <v>57</v>
      </c>
    </row>
    <row r="89" spans="1:11" ht="15.75">
      <c r="A89" s="34" t="s">
        <v>55</v>
      </c>
      <c r="B89" s="34" t="s">
        <v>56</v>
      </c>
      <c r="C89" s="34">
        <v>43.140689999999999</v>
      </c>
      <c r="D89" s="34">
        <v>-89.345209999999994</v>
      </c>
      <c r="E89" s="34">
        <v>261.7</v>
      </c>
      <c r="F89" s="34">
        <v>6.9</v>
      </c>
      <c r="G89" s="34" t="s">
        <v>57</v>
      </c>
      <c r="H89" s="34">
        <v>0</v>
      </c>
      <c r="I89" s="34" t="s">
        <v>58</v>
      </c>
      <c r="J89" s="34">
        <v>0</v>
      </c>
      <c r="K89" s="34" t="s">
        <v>57</v>
      </c>
    </row>
    <row r="90" spans="1:11" ht="15.75">
      <c r="A90" s="34" t="s">
        <v>55</v>
      </c>
      <c r="B90" s="34" t="s">
        <v>56</v>
      </c>
      <c r="C90" s="34">
        <v>43.140689999999999</v>
      </c>
      <c r="D90" s="34">
        <v>-89.345209999999994</v>
      </c>
      <c r="E90" s="34">
        <v>261.7</v>
      </c>
      <c r="F90" s="34">
        <v>0</v>
      </c>
      <c r="G90" s="34" t="s">
        <v>59</v>
      </c>
      <c r="H90" s="34">
        <v>0</v>
      </c>
      <c r="I90" s="34" t="s">
        <v>58</v>
      </c>
      <c r="J90" s="34">
        <v>0</v>
      </c>
      <c r="K90" s="34" t="s">
        <v>57</v>
      </c>
    </row>
    <row r="91" spans="1:11" ht="15.75">
      <c r="A91" s="34" t="s">
        <v>55</v>
      </c>
      <c r="B91" s="34" t="s">
        <v>56</v>
      </c>
      <c r="C91" s="34">
        <v>43.140689999999999</v>
      </c>
      <c r="D91" s="34">
        <v>-89.345209999999994</v>
      </c>
      <c r="E91" s="34">
        <v>261.7</v>
      </c>
      <c r="F91" s="34">
        <v>0</v>
      </c>
      <c r="G91" s="34" t="s">
        <v>57</v>
      </c>
      <c r="H91" s="34">
        <v>0</v>
      </c>
      <c r="I91" s="34" t="s">
        <v>58</v>
      </c>
      <c r="J91" s="34">
        <v>0</v>
      </c>
      <c r="K91" s="34" t="s">
        <v>57</v>
      </c>
    </row>
    <row r="92" spans="1:11" ht="15.75">
      <c r="A92" s="34" t="s">
        <v>55</v>
      </c>
      <c r="B92" s="34" t="s">
        <v>56</v>
      </c>
      <c r="C92" s="34">
        <v>43.140689999999999</v>
      </c>
      <c r="D92" s="34">
        <v>-89.345209999999994</v>
      </c>
      <c r="E92" s="34">
        <v>261.7</v>
      </c>
      <c r="F92" s="34">
        <v>0</v>
      </c>
      <c r="G92" s="34" t="s">
        <v>59</v>
      </c>
      <c r="H92" s="34">
        <v>0</v>
      </c>
      <c r="I92" s="34" t="s">
        <v>58</v>
      </c>
      <c r="J92" s="34">
        <v>0</v>
      </c>
      <c r="K92" s="34" t="s">
        <v>57</v>
      </c>
    </row>
    <row r="93" spans="1:11" ht="15.75">
      <c r="A93" s="34" t="s">
        <v>55</v>
      </c>
      <c r="B93" s="34" t="s">
        <v>56</v>
      </c>
      <c r="C93" s="34">
        <v>43.140689999999999</v>
      </c>
      <c r="D93" s="34">
        <v>-89.345209999999994</v>
      </c>
      <c r="E93" s="34">
        <v>261.7</v>
      </c>
      <c r="F93" s="34">
        <v>0</v>
      </c>
      <c r="G93" s="34" t="s">
        <v>57</v>
      </c>
      <c r="H93" s="34">
        <v>0</v>
      </c>
      <c r="I93" s="34" t="s">
        <v>58</v>
      </c>
      <c r="J93" s="34">
        <v>0</v>
      </c>
      <c r="K93" s="34" t="s">
        <v>57</v>
      </c>
    </row>
    <row r="94" spans="1:11" ht="15.75">
      <c r="A94" s="34" t="s">
        <v>55</v>
      </c>
      <c r="B94" s="34" t="s">
        <v>56</v>
      </c>
      <c r="C94" s="34">
        <v>43.140689999999999</v>
      </c>
      <c r="D94" s="34">
        <v>-89.345209999999994</v>
      </c>
      <c r="E94" s="34">
        <v>261.7</v>
      </c>
      <c r="F94" s="34">
        <v>11.9</v>
      </c>
      <c r="G94" s="34" t="s">
        <v>57</v>
      </c>
      <c r="H94" s="34">
        <v>0</v>
      </c>
      <c r="I94" s="34" t="s">
        <v>58</v>
      </c>
      <c r="J94" s="34">
        <v>0</v>
      </c>
      <c r="K94" s="34" t="s">
        <v>57</v>
      </c>
    </row>
    <row r="95" spans="1:11" ht="15.75">
      <c r="A95" s="34" t="s">
        <v>55</v>
      </c>
      <c r="B95" s="34" t="s">
        <v>56</v>
      </c>
      <c r="C95" s="34">
        <v>43.140689999999999</v>
      </c>
      <c r="D95" s="34">
        <v>-89.345209999999994</v>
      </c>
      <c r="E95" s="34">
        <v>261.7</v>
      </c>
      <c r="F95" s="34">
        <v>0</v>
      </c>
      <c r="G95" s="34" t="s">
        <v>57</v>
      </c>
      <c r="H95" s="34">
        <v>0</v>
      </c>
      <c r="I95" s="34" t="s">
        <v>58</v>
      </c>
      <c r="J95" s="34">
        <v>0</v>
      </c>
      <c r="K95" s="34" t="s">
        <v>57</v>
      </c>
    </row>
    <row r="96" spans="1:11" ht="15.75">
      <c r="A96" s="34" t="s">
        <v>55</v>
      </c>
      <c r="B96" s="34" t="s">
        <v>56</v>
      </c>
      <c r="C96" s="34">
        <v>43.140689999999999</v>
      </c>
      <c r="D96" s="34">
        <v>-89.345209999999994</v>
      </c>
      <c r="E96" s="34">
        <v>261.7</v>
      </c>
      <c r="F96" s="34">
        <v>0</v>
      </c>
      <c r="G96" s="34" t="s">
        <v>57</v>
      </c>
      <c r="H96" s="34">
        <v>0</v>
      </c>
      <c r="I96" s="34" t="s">
        <v>58</v>
      </c>
      <c r="J96" s="34">
        <v>0</v>
      </c>
      <c r="K96" s="34" t="s">
        <v>57</v>
      </c>
    </row>
    <row r="97" spans="1:11" ht="15.75">
      <c r="A97" s="34" t="s">
        <v>55</v>
      </c>
      <c r="B97" s="34" t="s">
        <v>56</v>
      </c>
      <c r="C97" s="34">
        <v>43.140689999999999</v>
      </c>
      <c r="D97" s="34">
        <v>-89.345209999999994</v>
      </c>
      <c r="E97" s="34">
        <v>261.7</v>
      </c>
      <c r="F97" s="34">
        <v>13.5</v>
      </c>
      <c r="G97" s="34" t="s">
        <v>57</v>
      </c>
      <c r="H97" s="34">
        <v>0</v>
      </c>
      <c r="I97" s="34" t="s">
        <v>58</v>
      </c>
      <c r="J97" s="34">
        <v>0</v>
      </c>
      <c r="K97" s="34" t="s">
        <v>57</v>
      </c>
    </row>
    <row r="98" spans="1:11" ht="15.75">
      <c r="A98" s="34" t="s">
        <v>55</v>
      </c>
      <c r="B98" s="34" t="s">
        <v>56</v>
      </c>
      <c r="C98" s="34">
        <v>43.140689999999999</v>
      </c>
      <c r="D98" s="34">
        <v>-89.345209999999994</v>
      </c>
      <c r="E98" s="34">
        <v>261.7</v>
      </c>
      <c r="F98" s="34">
        <v>0.8</v>
      </c>
      <c r="G98" s="34" t="s">
        <v>57</v>
      </c>
      <c r="H98" s="34">
        <v>0</v>
      </c>
      <c r="I98" s="34" t="s">
        <v>58</v>
      </c>
      <c r="J98" s="34">
        <v>0</v>
      </c>
      <c r="K98" s="34" t="s">
        <v>57</v>
      </c>
    </row>
    <row r="99" spans="1:11" ht="15.75">
      <c r="A99" s="34" t="s">
        <v>55</v>
      </c>
      <c r="B99" s="34" t="s">
        <v>56</v>
      </c>
      <c r="C99" s="34">
        <v>43.140689999999999</v>
      </c>
      <c r="D99" s="34">
        <v>-89.345209999999994</v>
      </c>
      <c r="E99" s="34">
        <v>261.7</v>
      </c>
      <c r="F99" s="34">
        <v>0</v>
      </c>
      <c r="G99" s="34" t="s">
        <v>57</v>
      </c>
      <c r="H99" s="34">
        <v>0</v>
      </c>
      <c r="I99" s="34" t="s">
        <v>58</v>
      </c>
      <c r="J99" s="34">
        <v>0</v>
      </c>
      <c r="K99" s="34" t="s">
        <v>57</v>
      </c>
    </row>
    <row r="100" spans="1:11" ht="15.75">
      <c r="A100" s="34" t="s">
        <v>55</v>
      </c>
      <c r="B100" s="34" t="s">
        <v>56</v>
      </c>
      <c r="C100" s="34">
        <v>43.140689999999999</v>
      </c>
      <c r="D100" s="34">
        <v>-89.345209999999994</v>
      </c>
      <c r="E100" s="34">
        <v>261.7</v>
      </c>
      <c r="F100" s="34">
        <v>0</v>
      </c>
      <c r="G100" s="34" t="s">
        <v>57</v>
      </c>
      <c r="H100" s="34">
        <v>0</v>
      </c>
      <c r="I100" s="34" t="s">
        <v>58</v>
      </c>
      <c r="J100" s="34">
        <v>0</v>
      </c>
      <c r="K100" s="34" t="s">
        <v>57</v>
      </c>
    </row>
    <row r="101" spans="1:11" ht="15.75">
      <c r="A101" s="34" t="s">
        <v>55</v>
      </c>
      <c r="B101" s="34" t="s">
        <v>56</v>
      </c>
      <c r="C101" s="34">
        <v>43.140689999999999</v>
      </c>
      <c r="D101" s="34">
        <v>-89.345209999999994</v>
      </c>
      <c r="E101" s="34">
        <v>261.7</v>
      </c>
      <c r="F101" s="34">
        <v>0</v>
      </c>
      <c r="G101" s="34" t="s">
        <v>57</v>
      </c>
      <c r="H101" s="34">
        <v>0</v>
      </c>
      <c r="I101" s="34" t="s">
        <v>58</v>
      </c>
      <c r="J101" s="34">
        <v>0</v>
      </c>
      <c r="K101" s="34" t="s">
        <v>57</v>
      </c>
    </row>
    <row r="102" spans="1:11" ht="15.75">
      <c r="A102" s="34" t="s">
        <v>55</v>
      </c>
      <c r="B102" s="34" t="s">
        <v>56</v>
      </c>
      <c r="C102" s="34">
        <v>43.140689999999999</v>
      </c>
      <c r="D102" s="34">
        <v>-89.345209999999994</v>
      </c>
      <c r="E102" s="34">
        <v>261.7</v>
      </c>
      <c r="F102" s="34">
        <v>0.5</v>
      </c>
      <c r="G102" s="34" t="s">
        <v>57</v>
      </c>
      <c r="H102" s="34">
        <v>0</v>
      </c>
      <c r="I102" s="34" t="s">
        <v>58</v>
      </c>
      <c r="J102" s="34">
        <v>0</v>
      </c>
      <c r="K102" s="34" t="s">
        <v>57</v>
      </c>
    </row>
    <row r="103" spans="1:11" ht="15.75">
      <c r="A103" s="34" t="s">
        <v>55</v>
      </c>
      <c r="B103" s="34" t="s">
        <v>56</v>
      </c>
      <c r="C103" s="34">
        <v>43.140689999999999</v>
      </c>
      <c r="D103" s="34">
        <v>-89.345209999999994</v>
      </c>
      <c r="E103" s="34">
        <v>261.7</v>
      </c>
      <c r="F103" s="34">
        <v>0</v>
      </c>
      <c r="G103" s="34" t="s">
        <v>57</v>
      </c>
      <c r="H103" s="34">
        <v>0</v>
      </c>
      <c r="I103" s="34" t="s">
        <v>58</v>
      </c>
      <c r="J103" s="34">
        <v>0</v>
      </c>
      <c r="K103" s="34" t="s">
        <v>57</v>
      </c>
    </row>
    <row r="104" spans="1:11" ht="15.75">
      <c r="A104" s="34" t="s">
        <v>55</v>
      </c>
      <c r="B104" s="34" t="s">
        <v>56</v>
      </c>
      <c r="C104" s="34">
        <v>43.140689999999999</v>
      </c>
      <c r="D104" s="34">
        <v>-89.345209999999994</v>
      </c>
      <c r="E104" s="34">
        <v>261.7</v>
      </c>
      <c r="F104" s="34">
        <v>1.3</v>
      </c>
      <c r="G104" s="34" t="s">
        <v>57</v>
      </c>
      <c r="H104" s="34">
        <v>0</v>
      </c>
      <c r="I104" s="34" t="s">
        <v>58</v>
      </c>
      <c r="J104" s="34">
        <v>0</v>
      </c>
      <c r="K104" s="34" t="s">
        <v>57</v>
      </c>
    </row>
    <row r="105" spans="1:11" ht="15.75">
      <c r="A105" s="34" t="s">
        <v>55</v>
      </c>
      <c r="B105" s="34" t="s">
        <v>56</v>
      </c>
      <c r="C105" s="34">
        <v>43.140689999999999</v>
      </c>
      <c r="D105" s="34">
        <v>-89.345209999999994</v>
      </c>
      <c r="E105" s="34">
        <v>261.7</v>
      </c>
      <c r="F105" s="34">
        <v>8.9</v>
      </c>
      <c r="G105" s="34" t="s">
        <v>57</v>
      </c>
      <c r="H105" s="34">
        <v>0</v>
      </c>
      <c r="I105" s="34" t="s">
        <v>58</v>
      </c>
      <c r="J105" s="34">
        <v>0</v>
      </c>
      <c r="K105" s="34" t="s">
        <v>57</v>
      </c>
    </row>
    <row r="106" spans="1:11" ht="15.75">
      <c r="A106" s="34" t="s">
        <v>55</v>
      </c>
      <c r="B106" s="34" t="s">
        <v>56</v>
      </c>
      <c r="C106" s="34">
        <v>43.140689999999999</v>
      </c>
      <c r="D106" s="34">
        <v>-89.345209999999994</v>
      </c>
      <c r="E106" s="34">
        <v>261.7</v>
      </c>
      <c r="F106" s="34">
        <v>0</v>
      </c>
      <c r="G106" s="34" t="s">
        <v>57</v>
      </c>
      <c r="H106" s="34">
        <v>0</v>
      </c>
      <c r="I106" s="34" t="s">
        <v>58</v>
      </c>
      <c r="J106" s="34">
        <v>0</v>
      </c>
      <c r="K106" s="34" t="s">
        <v>57</v>
      </c>
    </row>
    <row r="107" spans="1:11" ht="15.75">
      <c r="A107" s="34" t="s">
        <v>55</v>
      </c>
      <c r="B107" s="34" t="s">
        <v>56</v>
      </c>
      <c r="C107" s="34">
        <v>43.140689999999999</v>
      </c>
      <c r="D107" s="34">
        <v>-89.345209999999994</v>
      </c>
      <c r="E107" s="34">
        <v>261.7</v>
      </c>
      <c r="F107" s="34">
        <v>0</v>
      </c>
      <c r="G107" s="34" t="s">
        <v>59</v>
      </c>
      <c r="H107" s="34">
        <v>0</v>
      </c>
      <c r="I107" s="34" t="s">
        <v>58</v>
      </c>
      <c r="J107" s="34">
        <v>0</v>
      </c>
      <c r="K107" s="34" t="s">
        <v>57</v>
      </c>
    </row>
    <row r="108" spans="1:11" ht="15.75">
      <c r="A108" s="34" t="s">
        <v>55</v>
      </c>
      <c r="B108" s="34" t="s">
        <v>56</v>
      </c>
      <c r="C108" s="34">
        <v>43.140689999999999</v>
      </c>
      <c r="D108" s="34">
        <v>-89.345209999999994</v>
      </c>
      <c r="E108" s="34">
        <v>261.7</v>
      </c>
      <c r="F108" s="34">
        <v>0.3</v>
      </c>
      <c r="G108" s="34" t="s">
        <v>57</v>
      </c>
      <c r="H108" s="34">
        <v>0</v>
      </c>
      <c r="I108" s="34" t="s">
        <v>58</v>
      </c>
      <c r="J108" s="34">
        <v>0</v>
      </c>
      <c r="K108" s="34" t="s">
        <v>57</v>
      </c>
    </row>
    <row r="109" spans="1:11" ht="15.75">
      <c r="A109" s="34" t="s">
        <v>55</v>
      </c>
      <c r="B109" s="34" t="s">
        <v>56</v>
      </c>
      <c r="C109" s="34">
        <v>43.140689999999999</v>
      </c>
      <c r="D109" s="34">
        <v>-89.345209999999994</v>
      </c>
      <c r="E109" s="34">
        <v>261.7</v>
      </c>
      <c r="F109" s="34">
        <v>8.4</v>
      </c>
      <c r="G109" s="34" t="s">
        <v>57</v>
      </c>
      <c r="H109" s="34">
        <v>0</v>
      </c>
      <c r="I109" s="34" t="s">
        <v>58</v>
      </c>
      <c r="J109" s="34">
        <v>0</v>
      </c>
      <c r="K109" s="34" t="s">
        <v>57</v>
      </c>
    </row>
    <row r="110" spans="1:11" ht="15.75">
      <c r="A110" s="34" t="s">
        <v>55</v>
      </c>
      <c r="B110" s="34" t="s">
        <v>56</v>
      </c>
      <c r="C110" s="34">
        <v>43.140689999999999</v>
      </c>
      <c r="D110" s="34">
        <v>-89.345209999999994</v>
      </c>
      <c r="E110" s="34">
        <v>261.7</v>
      </c>
      <c r="F110" s="34">
        <v>0</v>
      </c>
      <c r="G110" s="34" t="s">
        <v>57</v>
      </c>
      <c r="H110" s="34">
        <v>0</v>
      </c>
      <c r="I110" s="34" t="s">
        <v>58</v>
      </c>
      <c r="J110" s="34">
        <v>0</v>
      </c>
      <c r="K110" s="34" t="s">
        <v>57</v>
      </c>
    </row>
    <row r="111" spans="1:11" ht="15.75">
      <c r="A111" s="34" t="s">
        <v>55</v>
      </c>
      <c r="B111" s="34" t="s">
        <v>56</v>
      </c>
      <c r="C111" s="34">
        <v>43.140689999999999</v>
      </c>
      <c r="D111" s="34">
        <v>-89.345209999999994</v>
      </c>
      <c r="E111" s="34">
        <v>261.7</v>
      </c>
      <c r="F111" s="34">
        <v>0</v>
      </c>
      <c r="G111" s="34" t="s">
        <v>59</v>
      </c>
      <c r="H111" s="34">
        <v>0</v>
      </c>
      <c r="I111" s="34" t="s">
        <v>58</v>
      </c>
      <c r="J111" s="34">
        <v>0</v>
      </c>
      <c r="K111" s="34" t="s">
        <v>57</v>
      </c>
    </row>
    <row r="112" spans="1:11" ht="15.75">
      <c r="A112" s="34" t="s">
        <v>55</v>
      </c>
      <c r="B112" s="34" t="s">
        <v>56</v>
      </c>
      <c r="C112" s="34">
        <v>43.140689999999999</v>
      </c>
      <c r="D112" s="34">
        <v>-89.345209999999994</v>
      </c>
      <c r="E112" s="34">
        <v>261.7</v>
      </c>
      <c r="F112" s="34">
        <v>6.6</v>
      </c>
      <c r="G112" s="34" t="s">
        <v>57</v>
      </c>
      <c r="H112" s="34">
        <v>0</v>
      </c>
      <c r="I112" s="34" t="s">
        <v>58</v>
      </c>
      <c r="J112" s="34">
        <v>0</v>
      </c>
      <c r="K112" s="34" t="s">
        <v>57</v>
      </c>
    </row>
    <row r="113" spans="1:11" ht="15.75">
      <c r="A113" s="34" t="s">
        <v>55</v>
      </c>
      <c r="B113" s="34" t="s">
        <v>56</v>
      </c>
      <c r="C113" s="34">
        <v>43.140689999999999</v>
      </c>
      <c r="D113" s="34">
        <v>-89.345209999999994</v>
      </c>
      <c r="E113" s="34">
        <v>261.7</v>
      </c>
      <c r="F113" s="34">
        <v>0</v>
      </c>
      <c r="G113" s="34" t="s">
        <v>57</v>
      </c>
      <c r="H113" s="34">
        <v>0</v>
      </c>
      <c r="I113" s="34" t="s">
        <v>58</v>
      </c>
      <c r="J113" s="34">
        <v>0</v>
      </c>
      <c r="K113" s="34" t="s">
        <v>57</v>
      </c>
    </row>
    <row r="114" spans="1:11" ht="15.75">
      <c r="A114" s="34" t="s">
        <v>55</v>
      </c>
      <c r="B114" s="34" t="s">
        <v>56</v>
      </c>
      <c r="C114" s="34">
        <v>43.140689999999999</v>
      </c>
      <c r="D114" s="34">
        <v>-89.345209999999994</v>
      </c>
      <c r="E114" s="34">
        <v>261.7</v>
      </c>
      <c r="F114" s="34">
        <v>0</v>
      </c>
      <c r="G114" s="34" t="s">
        <v>57</v>
      </c>
      <c r="H114" s="34">
        <v>0</v>
      </c>
      <c r="I114" s="34" t="s">
        <v>58</v>
      </c>
      <c r="J114" s="34">
        <v>0</v>
      </c>
      <c r="K114" s="34" t="s">
        <v>57</v>
      </c>
    </row>
    <row r="115" spans="1:11" ht="15.75">
      <c r="A115" s="34" t="s">
        <v>55</v>
      </c>
      <c r="B115" s="34" t="s">
        <v>56</v>
      </c>
      <c r="C115" s="34">
        <v>43.140689999999999</v>
      </c>
      <c r="D115" s="34">
        <v>-89.345209999999994</v>
      </c>
      <c r="E115" s="34">
        <v>261.7</v>
      </c>
      <c r="F115" s="34">
        <v>0</v>
      </c>
      <c r="G115" s="34" t="s">
        <v>59</v>
      </c>
      <c r="H115" s="34">
        <v>0</v>
      </c>
      <c r="I115" s="34" t="s">
        <v>58</v>
      </c>
      <c r="J115" s="34">
        <v>0</v>
      </c>
      <c r="K115" s="34" t="s">
        <v>57</v>
      </c>
    </row>
    <row r="116" spans="1:11" ht="15.75">
      <c r="A116" s="34" t="s">
        <v>55</v>
      </c>
      <c r="B116" s="34" t="s">
        <v>56</v>
      </c>
      <c r="C116" s="34">
        <v>43.140689999999999</v>
      </c>
      <c r="D116" s="34">
        <v>-89.345209999999994</v>
      </c>
      <c r="E116" s="34">
        <v>261.7</v>
      </c>
      <c r="F116" s="34">
        <v>6.4</v>
      </c>
      <c r="G116" s="34" t="s">
        <v>57</v>
      </c>
      <c r="H116" s="34">
        <v>0</v>
      </c>
      <c r="I116" s="34" t="s">
        <v>58</v>
      </c>
      <c r="J116" s="34">
        <v>0</v>
      </c>
      <c r="K116" s="34" t="s">
        <v>57</v>
      </c>
    </row>
    <row r="117" spans="1:11" ht="15.75">
      <c r="A117" s="34" t="s">
        <v>55</v>
      </c>
      <c r="B117" s="34" t="s">
        <v>56</v>
      </c>
      <c r="C117" s="34">
        <v>43.140689999999999</v>
      </c>
      <c r="D117" s="34">
        <v>-89.345209999999994</v>
      </c>
      <c r="E117" s="34">
        <v>261.7</v>
      </c>
      <c r="F117" s="34">
        <v>12.4</v>
      </c>
      <c r="G117" s="34" t="s">
        <v>57</v>
      </c>
      <c r="H117" s="34">
        <v>0</v>
      </c>
      <c r="I117" s="34" t="s">
        <v>58</v>
      </c>
      <c r="J117" s="34">
        <v>0</v>
      </c>
      <c r="K117" s="34" t="s">
        <v>57</v>
      </c>
    </row>
    <row r="118" spans="1:11" ht="15.75">
      <c r="A118" s="34" t="s">
        <v>55</v>
      </c>
      <c r="B118" s="34" t="s">
        <v>56</v>
      </c>
      <c r="C118" s="34">
        <v>43.140689999999999</v>
      </c>
      <c r="D118" s="34">
        <v>-89.345209999999994</v>
      </c>
      <c r="E118" s="34">
        <v>261.7</v>
      </c>
      <c r="F118" s="34">
        <v>1</v>
      </c>
      <c r="G118" s="34" t="s">
        <v>57</v>
      </c>
      <c r="H118" s="34">
        <v>0</v>
      </c>
      <c r="I118" s="34" t="s">
        <v>58</v>
      </c>
      <c r="J118" s="34">
        <v>0</v>
      </c>
      <c r="K118" s="34" t="s">
        <v>57</v>
      </c>
    </row>
    <row r="119" spans="1:11" ht="15.75">
      <c r="A119" s="34" t="s">
        <v>55</v>
      </c>
      <c r="B119" s="34" t="s">
        <v>56</v>
      </c>
      <c r="C119" s="34">
        <v>43.140689999999999</v>
      </c>
      <c r="D119" s="34">
        <v>-89.345209999999994</v>
      </c>
      <c r="E119" s="34">
        <v>261.7</v>
      </c>
      <c r="F119" s="34">
        <v>0</v>
      </c>
      <c r="G119" s="34" t="s">
        <v>57</v>
      </c>
      <c r="H119" s="34">
        <v>0</v>
      </c>
      <c r="I119" s="34" t="s">
        <v>58</v>
      </c>
      <c r="J119" s="34">
        <v>0</v>
      </c>
      <c r="K119" s="34" t="s">
        <v>57</v>
      </c>
    </row>
    <row r="120" spans="1:11" ht="15.75">
      <c r="A120" s="34" t="s">
        <v>55</v>
      </c>
      <c r="B120" s="34" t="s">
        <v>56</v>
      </c>
      <c r="C120" s="34">
        <v>43.140689999999999</v>
      </c>
      <c r="D120" s="34">
        <v>-89.345209999999994</v>
      </c>
      <c r="E120" s="34">
        <v>261.7</v>
      </c>
      <c r="F120" s="34">
        <v>9.1</v>
      </c>
      <c r="G120" s="34" t="s">
        <v>57</v>
      </c>
      <c r="H120" s="34">
        <v>0</v>
      </c>
      <c r="I120" s="34" t="s">
        <v>58</v>
      </c>
      <c r="J120" s="34">
        <v>0</v>
      </c>
      <c r="K120" s="34" t="s">
        <v>57</v>
      </c>
    </row>
    <row r="121" spans="1:11" ht="15.75">
      <c r="A121" s="34" t="s">
        <v>55</v>
      </c>
      <c r="B121" s="34" t="s">
        <v>56</v>
      </c>
      <c r="C121" s="34">
        <v>43.140689999999999</v>
      </c>
      <c r="D121" s="34">
        <v>-89.345209999999994</v>
      </c>
      <c r="E121" s="34">
        <v>261.7</v>
      </c>
      <c r="F121" s="34">
        <v>28.4</v>
      </c>
      <c r="G121" s="34" t="s">
        <v>57</v>
      </c>
      <c r="H121" s="34">
        <v>0</v>
      </c>
      <c r="I121" s="34" t="s">
        <v>58</v>
      </c>
      <c r="J121" s="34">
        <v>0</v>
      </c>
      <c r="K121" s="34" t="s">
        <v>57</v>
      </c>
    </row>
    <row r="122" spans="1:11" ht="15.75">
      <c r="A122" s="34" t="s">
        <v>55</v>
      </c>
      <c r="B122" s="34" t="s">
        <v>56</v>
      </c>
      <c r="C122" s="34">
        <v>43.140689999999999</v>
      </c>
      <c r="D122" s="34">
        <v>-89.345209999999994</v>
      </c>
      <c r="E122" s="34">
        <v>261.7</v>
      </c>
      <c r="F122" s="34">
        <v>0</v>
      </c>
      <c r="G122" s="34" t="s">
        <v>57</v>
      </c>
      <c r="H122" s="34">
        <v>0</v>
      </c>
      <c r="I122" s="34" t="s">
        <v>58</v>
      </c>
      <c r="J122" s="34">
        <v>0</v>
      </c>
      <c r="K122" s="34" t="s">
        <v>57</v>
      </c>
    </row>
    <row r="123" spans="1:11" ht="15.75">
      <c r="A123" s="34" t="s">
        <v>55</v>
      </c>
      <c r="B123" s="34" t="s">
        <v>56</v>
      </c>
      <c r="C123" s="34">
        <v>43.140689999999999</v>
      </c>
      <c r="D123" s="34">
        <v>-89.345209999999994</v>
      </c>
      <c r="E123" s="34">
        <v>261.7</v>
      </c>
      <c r="F123" s="34">
        <v>21.6</v>
      </c>
      <c r="G123" s="34" t="s">
        <v>57</v>
      </c>
      <c r="H123" s="34">
        <v>0</v>
      </c>
      <c r="I123" s="34" t="s">
        <v>58</v>
      </c>
      <c r="J123" s="34">
        <v>0</v>
      </c>
      <c r="K123" s="34" t="s">
        <v>57</v>
      </c>
    </row>
    <row r="124" spans="1:11" ht="15.75">
      <c r="A124" s="34" t="s">
        <v>55</v>
      </c>
      <c r="B124" s="34" t="s">
        <v>56</v>
      </c>
      <c r="C124" s="34">
        <v>43.140689999999999</v>
      </c>
      <c r="D124" s="34">
        <v>-89.345209999999994</v>
      </c>
      <c r="E124" s="34">
        <v>261.7</v>
      </c>
      <c r="F124" s="34">
        <v>0</v>
      </c>
      <c r="G124" s="34" t="s">
        <v>57</v>
      </c>
      <c r="H124" s="34">
        <v>0</v>
      </c>
      <c r="I124" s="34" t="s">
        <v>58</v>
      </c>
      <c r="J124" s="34">
        <v>0</v>
      </c>
      <c r="K124" s="34" t="s">
        <v>57</v>
      </c>
    </row>
    <row r="125" spans="1:11" ht="15.75">
      <c r="A125" s="34" t="s">
        <v>55</v>
      </c>
      <c r="B125" s="34" t="s">
        <v>56</v>
      </c>
      <c r="C125" s="34">
        <v>43.140689999999999</v>
      </c>
      <c r="D125" s="34">
        <v>-89.345209999999994</v>
      </c>
      <c r="E125" s="34">
        <v>261.7</v>
      </c>
      <c r="F125" s="34">
        <v>0</v>
      </c>
      <c r="G125" s="34" t="s">
        <v>59</v>
      </c>
      <c r="H125" s="34">
        <v>0</v>
      </c>
      <c r="I125" s="34" t="s">
        <v>58</v>
      </c>
      <c r="J125" s="34">
        <v>0</v>
      </c>
      <c r="K125" s="34" t="s">
        <v>57</v>
      </c>
    </row>
    <row r="126" spans="1:11" ht="15.75">
      <c r="A126" s="34" t="s">
        <v>55</v>
      </c>
      <c r="B126" s="34" t="s">
        <v>56</v>
      </c>
      <c r="C126" s="34">
        <v>43.140689999999999</v>
      </c>
      <c r="D126" s="34">
        <v>-89.345209999999994</v>
      </c>
      <c r="E126" s="34">
        <v>261.7</v>
      </c>
      <c r="F126" s="34">
        <v>33</v>
      </c>
      <c r="G126" s="34" t="s">
        <v>57</v>
      </c>
      <c r="H126" s="34">
        <v>0</v>
      </c>
      <c r="I126" s="34" t="s">
        <v>58</v>
      </c>
      <c r="J126" s="34">
        <v>0</v>
      </c>
      <c r="K126" s="34" t="s">
        <v>57</v>
      </c>
    </row>
    <row r="127" spans="1:11" ht="15.75">
      <c r="A127" s="34" t="s">
        <v>55</v>
      </c>
      <c r="B127" s="34" t="s">
        <v>56</v>
      </c>
      <c r="C127" s="34">
        <v>43.140689999999999</v>
      </c>
      <c r="D127" s="34">
        <v>-89.345209999999994</v>
      </c>
      <c r="E127" s="34">
        <v>261.7</v>
      </c>
      <c r="F127" s="34">
        <v>3.6</v>
      </c>
      <c r="G127" s="34" t="s">
        <v>57</v>
      </c>
      <c r="H127" s="34">
        <v>0</v>
      </c>
      <c r="I127" s="34" t="s">
        <v>58</v>
      </c>
      <c r="J127" s="34">
        <v>0</v>
      </c>
      <c r="K127" s="34" t="s">
        <v>57</v>
      </c>
    </row>
    <row r="128" spans="1:11" ht="15.75">
      <c r="A128" s="34" t="s">
        <v>55</v>
      </c>
      <c r="B128" s="34" t="s">
        <v>56</v>
      </c>
      <c r="C128" s="34">
        <v>43.140689999999999</v>
      </c>
      <c r="D128" s="34">
        <v>-89.345209999999994</v>
      </c>
      <c r="E128" s="34">
        <v>261.7</v>
      </c>
      <c r="F128" s="34">
        <v>0</v>
      </c>
      <c r="G128" s="34" t="s">
        <v>57</v>
      </c>
      <c r="H128" s="34">
        <v>0</v>
      </c>
      <c r="I128" s="34" t="s">
        <v>58</v>
      </c>
      <c r="J128" s="34">
        <v>0</v>
      </c>
      <c r="K128" s="34" t="s">
        <v>57</v>
      </c>
    </row>
    <row r="129" spans="1:11" ht="15.75">
      <c r="A129" s="34" t="s">
        <v>55</v>
      </c>
      <c r="B129" s="34" t="s">
        <v>56</v>
      </c>
      <c r="C129" s="34">
        <v>43.140689999999999</v>
      </c>
      <c r="D129" s="34">
        <v>-89.345209999999994</v>
      </c>
      <c r="E129" s="34">
        <v>261.7</v>
      </c>
      <c r="F129" s="34">
        <v>11.2</v>
      </c>
      <c r="G129" s="34" t="s">
        <v>57</v>
      </c>
      <c r="H129" s="34">
        <v>0</v>
      </c>
      <c r="I129" s="34" t="s">
        <v>58</v>
      </c>
      <c r="J129" s="34">
        <v>0</v>
      </c>
      <c r="K129" s="34" t="s">
        <v>57</v>
      </c>
    </row>
    <row r="130" spans="1:11" ht="15.75">
      <c r="A130" s="34" t="s">
        <v>55</v>
      </c>
      <c r="B130" s="34" t="s">
        <v>56</v>
      </c>
      <c r="C130" s="34">
        <v>43.140689999999999</v>
      </c>
      <c r="D130" s="34">
        <v>-89.345209999999994</v>
      </c>
      <c r="E130" s="34">
        <v>261.7</v>
      </c>
      <c r="F130" s="34">
        <v>0</v>
      </c>
      <c r="G130" s="34" t="s">
        <v>57</v>
      </c>
      <c r="H130" s="34">
        <v>0</v>
      </c>
      <c r="I130" s="34" t="s">
        <v>58</v>
      </c>
      <c r="J130" s="34">
        <v>0</v>
      </c>
      <c r="K130" s="34" t="s">
        <v>57</v>
      </c>
    </row>
    <row r="131" spans="1:11" ht="15.75">
      <c r="A131" s="34" t="s">
        <v>55</v>
      </c>
      <c r="B131" s="34" t="s">
        <v>56</v>
      </c>
      <c r="C131" s="34">
        <v>43.140689999999999</v>
      </c>
      <c r="D131" s="34">
        <v>-89.345209999999994</v>
      </c>
      <c r="E131" s="34">
        <v>261.7</v>
      </c>
      <c r="F131" s="34">
        <v>0</v>
      </c>
      <c r="G131" s="34" t="s">
        <v>57</v>
      </c>
      <c r="H131" s="34">
        <v>0</v>
      </c>
      <c r="I131" s="34" t="s">
        <v>58</v>
      </c>
      <c r="J131" s="34">
        <v>0</v>
      </c>
      <c r="K131" s="34" t="s">
        <v>57</v>
      </c>
    </row>
    <row r="132" spans="1:11" ht="15.75">
      <c r="A132" s="34" t="s">
        <v>55</v>
      </c>
      <c r="B132" s="34" t="s">
        <v>56</v>
      </c>
      <c r="C132" s="34">
        <v>43.140689999999999</v>
      </c>
      <c r="D132" s="34">
        <v>-89.345209999999994</v>
      </c>
      <c r="E132" s="34">
        <v>261.7</v>
      </c>
      <c r="F132" s="34">
        <v>6.6</v>
      </c>
      <c r="G132" s="34" t="s">
        <v>57</v>
      </c>
      <c r="H132" s="34">
        <v>0</v>
      </c>
      <c r="I132" s="34" t="s">
        <v>58</v>
      </c>
      <c r="J132" s="34">
        <v>0</v>
      </c>
      <c r="K132" s="34" t="s">
        <v>57</v>
      </c>
    </row>
    <row r="133" spans="1:11" ht="15.75">
      <c r="A133" s="34" t="s">
        <v>55</v>
      </c>
      <c r="B133" s="34" t="s">
        <v>56</v>
      </c>
      <c r="C133" s="34">
        <v>43.140689999999999</v>
      </c>
      <c r="D133" s="34">
        <v>-89.345209999999994</v>
      </c>
      <c r="E133" s="34">
        <v>261.7</v>
      </c>
      <c r="F133" s="34">
        <v>0</v>
      </c>
      <c r="G133" s="34" t="s">
        <v>57</v>
      </c>
      <c r="H133" s="34">
        <v>0</v>
      </c>
      <c r="I133" s="34" t="s">
        <v>58</v>
      </c>
      <c r="J133" s="34">
        <v>0</v>
      </c>
      <c r="K133" s="34" t="s">
        <v>57</v>
      </c>
    </row>
    <row r="134" spans="1:11" ht="15.75">
      <c r="A134" s="34" t="s">
        <v>55</v>
      </c>
      <c r="B134" s="34" t="s">
        <v>56</v>
      </c>
      <c r="C134" s="34">
        <v>43.140689999999999</v>
      </c>
      <c r="D134" s="34">
        <v>-89.345209999999994</v>
      </c>
      <c r="E134" s="34">
        <v>261.7</v>
      </c>
      <c r="F134" s="34">
        <v>0</v>
      </c>
      <c r="G134" s="34" t="s">
        <v>57</v>
      </c>
      <c r="H134" s="34">
        <v>0</v>
      </c>
      <c r="I134" s="34" t="s">
        <v>58</v>
      </c>
      <c r="J134" s="34">
        <v>0</v>
      </c>
      <c r="K134" s="34" t="s">
        <v>57</v>
      </c>
    </row>
    <row r="135" spans="1:11" ht="15.75">
      <c r="A135" s="34" t="s">
        <v>55</v>
      </c>
      <c r="B135" s="34" t="s">
        <v>56</v>
      </c>
      <c r="C135" s="34">
        <v>43.140689999999999</v>
      </c>
      <c r="D135" s="34">
        <v>-89.345209999999994</v>
      </c>
      <c r="E135" s="34">
        <v>261.7</v>
      </c>
      <c r="F135" s="34">
        <v>0</v>
      </c>
      <c r="G135" s="34" t="s">
        <v>57</v>
      </c>
      <c r="H135" s="34">
        <v>0</v>
      </c>
      <c r="I135" s="34" t="s">
        <v>58</v>
      </c>
      <c r="J135" s="34">
        <v>0</v>
      </c>
      <c r="K135" s="34" t="s">
        <v>57</v>
      </c>
    </row>
    <row r="136" spans="1:11" ht="15.75">
      <c r="A136" s="34" t="s">
        <v>55</v>
      </c>
      <c r="B136" s="34" t="s">
        <v>56</v>
      </c>
      <c r="C136" s="34">
        <v>43.140689999999999</v>
      </c>
      <c r="D136" s="34">
        <v>-89.345209999999994</v>
      </c>
      <c r="E136" s="34">
        <v>261.7</v>
      </c>
      <c r="F136" s="34">
        <v>0</v>
      </c>
      <c r="G136" s="34" t="s">
        <v>57</v>
      </c>
      <c r="H136" s="34">
        <v>0</v>
      </c>
      <c r="I136" s="34" t="s">
        <v>58</v>
      </c>
      <c r="J136" s="34">
        <v>0</v>
      </c>
      <c r="K136" s="34" t="s">
        <v>57</v>
      </c>
    </row>
    <row r="137" spans="1:11" ht="15.75">
      <c r="A137" s="34" t="s">
        <v>55</v>
      </c>
      <c r="B137" s="34" t="s">
        <v>56</v>
      </c>
      <c r="C137" s="34">
        <v>43.140689999999999</v>
      </c>
      <c r="D137" s="34">
        <v>-89.345209999999994</v>
      </c>
      <c r="E137" s="34">
        <v>261.7</v>
      </c>
      <c r="F137" s="34">
        <v>0</v>
      </c>
      <c r="G137" s="34" t="s">
        <v>57</v>
      </c>
      <c r="H137" s="34">
        <v>0</v>
      </c>
      <c r="I137" s="34" t="s">
        <v>58</v>
      </c>
      <c r="J137" s="34">
        <v>0</v>
      </c>
      <c r="K137" s="34" t="s">
        <v>57</v>
      </c>
    </row>
    <row r="138" spans="1:11" ht="15.75">
      <c r="A138" s="34" t="s">
        <v>55</v>
      </c>
      <c r="B138" s="34" t="s">
        <v>56</v>
      </c>
      <c r="C138" s="34">
        <v>43.140689999999999</v>
      </c>
      <c r="D138" s="34">
        <v>-89.345209999999994</v>
      </c>
      <c r="E138" s="34">
        <v>261.7</v>
      </c>
      <c r="F138" s="34">
        <v>0</v>
      </c>
      <c r="G138" s="34" t="s">
        <v>57</v>
      </c>
      <c r="H138" s="34">
        <v>0</v>
      </c>
      <c r="I138" s="34" t="s">
        <v>58</v>
      </c>
      <c r="J138" s="34">
        <v>0</v>
      </c>
      <c r="K138" s="34" t="s">
        <v>57</v>
      </c>
    </row>
    <row r="139" spans="1:11" ht="15.75">
      <c r="A139" s="34" t="s">
        <v>55</v>
      </c>
      <c r="B139" s="34" t="s">
        <v>56</v>
      </c>
      <c r="C139" s="34">
        <v>43.140689999999999</v>
      </c>
      <c r="D139" s="34">
        <v>-89.345209999999994</v>
      </c>
      <c r="E139" s="34">
        <v>261.7</v>
      </c>
      <c r="F139" s="34">
        <v>2</v>
      </c>
      <c r="G139" s="34" t="s">
        <v>57</v>
      </c>
      <c r="H139" s="34">
        <v>0</v>
      </c>
      <c r="I139" s="34" t="s">
        <v>58</v>
      </c>
      <c r="J139" s="34">
        <v>0</v>
      </c>
      <c r="K139" s="34" t="s">
        <v>57</v>
      </c>
    </row>
    <row r="140" spans="1:11" ht="15.75">
      <c r="A140" s="34" t="s">
        <v>55</v>
      </c>
      <c r="B140" s="34" t="s">
        <v>56</v>
      </c>
      <c r="C140" s="34">
        <v>43.140689999999999</v>
      </c>
      <c r="D140" s="34">
        <v>-89.345209999999994</v>
      </c>
      <c r="E140" s="34">
        <v>261.7</v>
      </c>
      <c r="F140" s="34">
        <v>0.5</v>
      </c>
      <c r="G140" s="34" t="s">
        <v>57</v>
      </c>
      <c r="H140" s="34">
        <v>0</v>
      </c>
      <c r="I140" s="34" t="s">
        <v>58</v>
      </c>
      <c r="J140" s="34">
        <v>0</v>
      </c>
      <c r="K140" s="34" t="s">
        <v>57</v>
      </c>
    </row>
    <row r="141" spans="1:11" ht="15.75">
      <c r="A141" s="34" t="s">
        <v>55</v>
      </c>
      <c r="B141" s="34" t="s">
        <v>56</v>
      </c>
      <c r="C141" s="34">
        <v>43.140689999999999</v>
      </c>
      <c r="D141" s="34">
        <v>-89.345209999999994</v>
      </c>
      <c r="E141" s="34">
        <v>261.7</v>
      </c>
      <c r="F141" s="34">
        <v>31</v>
      </c>
      <c r="G141" s="34" t="s">
        <v>57</v>
      </c>
      <c r="H141" s="34">
        <v>0</v>
      </c>
      <c r="I141" s="34" t="s">
        <v>58</v>
      </c>
      <c r="J141" s="34">
        <v>0</v>
      </c>
      <c r="K141" s="34" t="s">
        <v>57</v>
      </c>
    </row>
    <row r="142" spans="1:11" ht="15.75">
      <c r="A142" s="34" t="s">
        <v>55</v>
      </c>
      <c r="B142" s="34" t="s">
        <v>56</v>
      </c>
      <c r="C142" s="34">
        <v>43.140689999999999</v>
      </c>
      <c r="D142" s="34">
        <v>-89.345209999999994</v>
      </c>
      <c r="E142" s="34">
        <v>261.7</v>
      </c>
      <c r="F142" s="34">
        <v>48.5</v>
      </c>
      <c r="G142" s="34" t="s">
        <v>57</v>
      </c>
      <c r="H142" s="34">
        <v>0</v>
      </c>
      <c r="I142" s="34" t="s">
        <v>58</v>
      </c>
      <c r="J142" s="34">
        <v>0</v>
      </c>
      <c r="K142" s="34" t="s">
        <v>57</v>
      </c>
    </row>
    <row r="143" spans="1:11" ht="15.75">
      <c r="A143" s="34" t="s">
        <v>55</v>
      </c>
      <c r="B143" s="34" t="s">
        <v>56</v>
      </c>
      <c r="C143" s="34">
        <v>43.140689999999999</v>
      </c>
      <c r="D143" s="34">
        <v>-89.345209999999994</v>
      </c>
      <c r="E143" s="34">
        <v>261.7</v>
      </c>
      <c r="F143" s="34">
        <v>4.8</v>
      </c>
      <c r="G143" s="34" t="s">
        <v>57</v>
      </c>
      <c r="H143" s="34">
        <v>0</v>
      </c>
      <c r="I143" s="34" t="s">
        <v>58</v>
      </c>
      <c r="J143" s="34">
        <v>0</v>
      </c>
      <c r="K143" s="34" t="s">
        <v>57</v>
      </c>
    </row>
    <row r="144" spans="1:11" ht="15.75">
      <c r="A144" s="34" t="s">
        <v>55</v>
      </c>
      <c r="B144" s="34" t="s">
        <v>56</v>
      </c>
      <c r="C144" s="34">
        <v>43.140689999999999</v>
      </c>
      <c r="D144" s="34">
        <v>-89.345209999999994</v>
      </c>
      <c r="E144" s="34">
        <v>261.7</v>
      </c>
      <c r="F144" s="34">
        <v>0</v>
      </c>
      <c r="G144" s="34" t="s">
        <v>57</v>
      </c>
      <c r="H144" s="34">
        <v>0</v>
      </c>
      <c r="I144" s="34" t="s">
        <v>58</v>
      </c>
      <c r="J144" s="34">
        <v>0</v>
      </c>
      <c r="K144" s="34" t="s">
        <v>57</v>
      </c>
    </row>
    <row r="145" spans="1:11" ht="15.75">
      <c r="A145" s="34" t="s">
        <v>55</v>
      </c>
      <c r="B145" s="34" t="s">
        <v>56</v>
      </c>
      <c r="C145" s="34">
        <v>43.140689999999999</v>
      </c>
      <c r="D145" s="34">
        <v>-89.345209999999994</v>
      </c>
      <c r="E145" s="34">
        <v>261.7</v>
      </c>
      <c r="F145" s="34">
        <v>0</v>
      </c>
      <c r="G145" s="34" t="s">
        <v>57</v>
      </c>
      <c r="H145" s="34">
        <v>0</v>
      </c>
      <c r="I145" s="34" t="s">
        <v>58</v>
      </c>
      <c r="J145" s="34">
        <v>0</v>
      </c>
      <c r="K145" s="34" t="s">
        <v>57</v>
      </c>
    </row>
    <row r="146" spans="1:11" ht="15.75">
      <c r="A146" s="34" t="s">
        <v>55</v>
      </c>
      <c r="B146" s="34" t="s">
        <v>56</v>
      </c>
      <c r="C146" s="34">
        <v>43.140689999999999</v>
      </c>
      <c r="D146" s="34">
        <v>-89.345209999999994</v>
      </c>
      <c r="E146" s="34">
        <v>261.7</v>
      </c>
      <c r="F146" s="34">
        <v>0</v>
      </c>
      <c r="G146" s="34" t="s">
        <v>57</v>
      </c>
      <c r="H146" s="34">
        <v>0</v>
      </c>
      <c r="I146" s="34" t="s">
        <v>58</v>
      </c>
      <c r="J146" s="34">
        <v>0</v>
      </c>
      <c r="K146" s="34" t="s">
        <v>57</v>
      </c>
    </row>
    <row r="147" spans="1:11" ht="15.75">
      <c r="A147" s="34" t="s">
        <v>55</v>
      </c>
      <c r="B147" s="34" t="s">
        <v>56</v>
      </c>
      <c r="C147" s="34">
        <v>43.140689999999999</v>
      </c>
      <c r="D147" s="34">
        <v>-89.345209999999994</v>
      </c>
      <c r="E147" s="34">
        <v>261.7</v>
      </c>
      <c r="F147" s="34">
        <v>0</v>
      </c>
      <c r="G147" s="34" t="s">
        <v>57</v>
      </c>
      <c r="H147" s="34">
        <v>0</v>
      </c>
      <c r="I147" s="34" t="s">
        <v>58</v>
      </c>
      <c r="J147" s="34">
        <v>0</v>
      </c>
      <c r="K147" s="34" t="s">
        <v>57</v>
      </c>
    </row>
    <row r="148" spans="1:11" ht="15.75">
      <c r="A148" s="34" t="s">
        <v>55</v>
      </c>
      <c r="B148" s="34" t="s">
        <v>56</v>
      </c>
      <c r="C148" s="34">
        <v>43.140689999999999</v>
      </c>
      <c r="D148" s="34">
        <v>-89.345209999999994</v>
      </c>
      <c r="E148" s="34">
        <v>261.7</v>
      </c>
      <c r="F148" s="34">
        <v>0</v>
      </c>
      <c r="G148" s="34" t="s">
        <v>57</v>
      </c>
      <c r="H148" s="34">
        <v>0</v>
      </c>
      <c r="I148" s="34" t="s">
        <v>58</v>
      </c>
      <c r="J148" s="34">
        <v>0</v>
      </c>
      <c r="K148" s="34" t="s">
        <v>57</v>
      </c>
    </row>
    <row r="149" spans="1:11" ht="15.75">
      <c r="A149" s="34" t="s">
        <v>55</v>
      </c>
      <c r="B149" s="34" t="s">
        <v>56</v>
      </c>
      <c r="C149" s="34">
        <v>43.140689999999999</v>
      </c>
      <c r="D149" s="34">
        <v>-89.345209999999994</v>
      </c>
      <c r="E149" s="34">
        <v>261.7</v>
      </c>
      <c r="F149" s="34">
        <v>0.3</v>
      </c>
      <c r="G149" s="34" t="s">
        <v>57</v>
      </c>
      <c r="H149" s="34">
        <v>0</v>
      </c>
      <c r="I149" s="34" t="s">
        <v>58</v>
      </c>
      <c r="J149" s="34">
        <v>0</v>
      </c>
      <c r="K149" s="34" t="s">
        <v>57</v>
      </c>
    </row>
    <row r="150" spans="1:11" ht="15.75">
      <c r="A150" s="34" t="s">
        <v>55</v>
      </c>
      <c r="B150" s="34" t="s">
        <v>56</v>
      </c>
      <c r="C150" s="34">
        <v>43.140689999999999</v>
      </c>
      <c r="D150" s="34">
        <v>-89.345209999999994</v>
      </c>
      <c r="E150" s="34">
        <v>261.7</v>
      </c>
      <c r="F150" s="34">
        <v>0</v>
      </c>
      <c r="G150" s="34" t="s">
        <v>57</v>
      </c>
      <c r="H150" s="34">
        <v>0</v>
      </c>
      <c r="I150" s="34" t="s">
        <v>58</v>
      </c>
      <c r="J150" s="34">
        <v>0</v>
      </c>
      <c r="K150" s="34" t="s">
        <v>57</v>
      </c>
    </row>
    <row r="151" spans="1:11" ht="15.75">
      <c r="A151" s="34" t="s">
        <v>55</v>
      </c>
      <c r="B151" s="34" t="s">
        <v>56</v>
      </c>
      <c r="C151" s="34">
        <v>43.140689999999999</v>
      </c>
      <c r="D151" s="34">
        <v>-89.345209999999994</v>
      </c>
      <c r="E151" s="34">
        <v>261.7</v>
      </c>
      <c r="F151" s="34">
        <v>0</v>
      </c>
      <c r="G151" s="34" t="s">
        <v>57</v>
      </c>
      <c r="H151" s="34">
        <v>0</v>
      </c>
      <c r="I151" s="34" t="s">
        <v>58</v>
      </c>
      <c r="J151" s="34">
        <v>0</v>
      </c>
      <c r="K151" s="34" t="s">
        <v>57</v>
      </c>
    </row>
    <row r="152" spans="1:11" ht="15.75">
      <c r="A152" s="34" t="s">
        <v>55</v>
      </c>
      <c r="B152" s="34" t="s">
        <v>56</v>
      </c>
      <c r="C152" s="34">
        <v>43.140689999999999</v>
      </c>
      <c r="D152" s="34">
        <v>-89.345209999999994</v>
      </c>
      <c r="E152" s="34">
        <v>261.7</v>
      </c>
      <c r="F152" s="34">
        <v>5.0999999999999996</v>
      </c>
      <c r="G152" s="34" t="s">
        <v>57</v>
      </c>
      <c r="H152" s="34">
        <v>0</v>
      </c>
      <c r="I152" s="34" t="s">
        <v>58</v>
      </c>
      <c r="J152" s="34">
        <v>0</v>
      </c>
      <c r="K152" s="34" t="s">
        <v>57</v>
      </c>
    </row>
    <row r="153" spans="1:11" ht="15.75">
      <c r="A153" s="34" t="s">
        <v>55</v>
      </c>
      <c r="B153" s="34" t="s">
        <v>56</v>
      </c>
      <c r="C153" s="34">
        <v>43.140689999999999</v>
      </c>
      <c r="D153" s="34">
        <v>-89.345209999999994</v>
      </c>
      <c r="E153" s="34">
        <v>261.7</v>
      </c>
      <c r="F153" s="34">
        <v>0</v>
      </c>
      <c r="G153" s="34" t="s">
        <v>57</v>
      </c>
      <c r="H153" s="34">
        <v>0</v>
      </c>
      <c r="I153" s="34" t="s">
        <v>58</v>
      </c>
      <c r="J153" s="34">
        <v>0</v>
      </c>
      <c r="K153" s="34" t="s">
        <v>57</v>
      </c>
    </row>
    <row r="154" spans="1:11" ht="15.75">
      <c r="A154" s="34" t="s">
        <v>55</v>
      </c>
      <c r="B154" s="34" t="s">
        <v>56</v>
      </c>
      <c r="C154" s="34">
        <v>43.140689999999999</v>
      </c>
      <c r="D154" s="34">
        <v>-89.345209999999994</v>
      </c>
      <c r="E154" s="34">
        <v>261.7</v>
      </c>
      <c r="F154" s="34">
        <v>0</v>
      </c>
      <c r="G154" s="34" t="s">
        <v>57</v>
      </c>
      <c r="H154" s="34">
        <v>0</v>
      </c>
      <c r="I154" s="34" t="s">
        <v>58</v>
      </c>
      <c r="J154" s="34">
        <v>0</v>
      </c>
      <c r="K154" s="34" t="s">
        <v>57</v>
      </c>
    </row>
    <row r="155" spans="1:11" ht="15.75">
      <c r="A155" s="34" t="s">
        <v>55</v>
      </c>
      <c r="B155" s="34" t="s">
        <v>56</v>
      </c>
      <c r="C155" s="34">
        <v>43.140689999999999</v>
      </c>
      <c r="D155" s="34">
        <v>-89.345209999999994</v>
      </c>
      <c r="E155" s="34">
        <v>261.7</v>
      </c>
      <c r="F155" s="34">
        <v>0</v>
      </c>
      <c r="G155" s="34" t="s">
        <v>57</v>
      </c>
      <c r="H155" s="34">
        <v>0</v>
      </c>
      <c r="I155" s="34" t="s">
        <v>58</v>
      </c>
      <c r="J155" s="34">
        <v>0</v>
      </c>
      <c r="K155" s="34" t="s">
        <v>57</v>
      </c>
    </row>
    <row r="156" spans="1:11" ht="15.75">
      <c r="A156" s="34" t="s">
        <v>55</v>
      </c>
      <c r="B156" s="34" t="s">
        <v>56</v>
      </c>
      <c r="C156" s="34">
        <v>43.140689999999999</v>
      </c>
      <c r="D156" s="34">
        <v>-89.345209999999994</v>
      </c>
      <c r="E156" s="34">
        <v>261.7</v>
      </c>
      <c r="F156" s="34">
        <v>0</v>
      </c>
      <c r="G156" s="34" t="s">
        <v>57</v>
      </c>
      <c r="H156" s="34">
        <v>0</v>
      </c>
      <c r="I156" s="34" t="s">
        <v>58</v>
      </c>
      <c r="J156" s="34">
        <v>0</v>
      </c>
      <c r="K156" s="34" t="s">
        <v>57</v>
      </c>
    </row>
    <row r="157" spans="1:11" ht="15.75">
      <c r="A157" s="34" t="s">
        <v>55</v>
      </c>
      <c r="B157" s="34" t="s">
        <v>56</v>
      </c>
      <c r="C157" s="34">
        <v>43.140689999999999</v>
      </c>
      <c r="D157" s="34">
        <v>-89.345209999999994</v>
      </c>
      <c r="E157" s="34">
        <v>261.7</v>
      </c>
      <c r="F157" s="34">
        <v>2.8</v>
      </c>
      <c r="G157" s="34" t="s">
        <v>57</v>
      </c>
      <c r="H157" s="34">
        <v>0</v>
      </c>
      <c r="I157" s="34" t="s">
        <v>58</v>
      </c>
      <c r="J157" s="34">
        <v>0</v>
      </c>
      <c r="K157" s="34" t="s">
        <v>57</v>
      </c>
    </row>
    <row r="158" spans="1:11" ht="15.75">
      <c r="A158" s="34" t="s">
        <v>55</v>
      </c>
      <c r="B158" s="34" t="s">
        <v>56</v>
      </c>
      <c r="C158" s="34">
        <v>43.140689999999999</v>
      </c>
      <c r="D158" s="34">
        <v>-89.345209999999994</v>
      </c>
      <c r="E158" s="34">
        <v>261.7</v>
      </c>
      <c r="F158" s="34">
        <v>0</v>
      </c>
      <c r="G158" s="34" t="s">
        <v>57</v>
      </c>
      <c r="H158" s="34">
        <v>0</v>
      </c>
      <c r="I158" s="34" t="s">
        <v>58</v>
      </c>
      <c r="J158" s="34">
        <v>0</v>
      </c>
      <c r="K158" s="34" t="s">
        <v>57</v>
      </c>
    </row>
    <row r="159" spans="1:11" ht="15.75">
      <c r="A159" s="34" t="s">
        <v>55</v>
      </c>
      <c r="B159" s="34" t="s">
        <v>56</v>
      </c>
      <c r="C159" s="34">
        <v>43.140689999999999</v>
      </c>
      <c r="D159" s="34">
        <v>-89.345209999999994</v>
      </c>
      <c r="E159" s="34">
        <v>261.7</v>
      </c>
      <c r="F159" s="34">
        <v>30.5</v>
      </c>
      <c r="G159" s="34" t="s">
        <v>57</v>
      </c>
      <c r="H159" s="34">
        <v>0</v>
      </c>
      <c r="I159" s="34" t="s">
        <v>58</v>
      </c>
      <c r="J159" s="34">
        <v>0</v>
      </c>
      <c r="K159" s="34" t="s">
        <v>57</v>
      </c>
    </row>
    <row r="160" spans="1:11" ht="15.75">
      <c r="A160" s="34" t="s">
        <v>55</v>
      </c>
      <c r="B160" s="34" t="s">
        <v>56</v>
      </c>
      <c r="C160" s="34">
        <v>43.140689999999999</v>
      </c>
      <c r="D160" s="34">
        <v>-89.345209999999994</v>
      </c>
      <c r="E160" s="34">
        <v>261.7</v>
      </c>
      <c r="F160" s="34">
        <v>0</v>
      </c>
      <c r="G160" s="34" t="s">
        <v>57</v>
      </c>
      <c r="H160" s="34">
        <v>0</v>
      </c>
      <c r="I160" s="34" t="s">
        <v>58</v>
      </c>
      <c r="J160" s="34">
        <v>0</v>
      </c>
      <c r="K160" s="34" t="s">
        <v>57</v>
      </c>
    </row>
    <row r="161" spans="1:11" ht="15.75">
      <c r="A161" s="34" t="s">
        <v>55</v>
      </c>
      <c r="B161" s="34" t="s">
        <v>56</v>
      </c>
      <c r="C161" s="34">
        <v>43.140689999999999</v>
      </c>
      <c r="D161" s="34">
        <v>-89.345209999999994</v>
      </c>
      <c r="E161" s="34">
        <v>261.7</v>
      </c>
      <c r="F161" s="34">
        <v>3.8</v>
      </c>
      <c r="G161" s="34" t="s">
        <v>57</v>
      </c>
      <c r="H161" s="34">
        <v>0</v>
      </c>
      <c r="I161" s="34" t="s">
        <v>58</v>
      </c>
      <c r="J161" s="34">
        <v>0</v>
      </c>
      <c r="K161" s="34" t="s">
        <v>57</v>
      </c>
    </row>
    <row r="162" spans="1:11" ht="15.75">
      <c r="A162" s="34" t="s">
        <v>55</v>
      </c>
      <c r="B162" s="34" t="s">
        <v>56</v>
      </c>
      <c r="C162" s="34">
        <v>43.140689999999999</v>
      </c>
      <c r="D162" s="34">
        <v>-89.345209999999994</v>
      </c>
      <c r="E162" s="34">
        <v>261.7</v>
      </c>
      <c r="F162" s="34">
        <v>0</v>
      </c>
      <c r="G162" s="34" t="s">
        <v>57</v>
      </c>
      <c r="H162" s="34">
        <v>0</v>
      </c>
      <c r="I162" s="34" t="s">
        <v>58</v>
      </c>
      <c r="J162" s="34">
        <v>0</v>
      </c>
      <c r="K162" s="34" t="s">
        <v>57</v>
      </c>
    </row>
    <row r="163" spans="1:11" ht="15.75">
      <c r="A163" s="34" t="s">
        <v>55</v>
      </c>
      <c r="B163" s="34" t="s">
        <v>56</v>
      </c>
      <c r="C163" s="34">
        <v>43.140689999999999</v>
      </c>
      <c r="D163" s="34">
        <v>-89.345209999999994</v>
      </c>
      <c r="E163" s="34">
        <v>261.7</v>
      </c>
      <c r="F163" s="34">
        <v>0</v>
      </c>
      <c r="G163" s="34" t="s">
        <v>57</v>
      </c>
      <c r="H163" s="34">
        <v>0</v>
      </c>
      <c r="I163" s="34" t="s">
        <v>58</v>
      </c>
      <c r="J163" s="34">
        <v>0</v>
      </c>
      <c r="K163" s="34" t="s">
        <v>57</v>
      </c>
    </row>
    <row r="164" spans="1:11" ht="15.75">
      <c r="A164" s="34" t="s">
        <v>55</v>
      </c>
      <c r="B164" s="34" t="s">
        <v>56</v>
      </c>
      <c r="C164" s="34">
        <v>43.140689999999999</v>
      </c>
      <c r="D164" s="34">
        <v>-89.345209999999994</v>
      </c>
      <c r="E164" s="34">
        <v>261.7</v>
      </c>
      <c r="F164" s="34">
        <v>0</v>
      </c>
      <c r="G164" s="34" t="s">
        <v>59</v>
      </c>
      <c r="H164" s="34">
        <v>0</v>
      </c>
      <c r="I164" s="34" t="s">
        <v>58</v>
      </c>
      <c r="J164" s="34">
        <v>0</v>
      </c>
      <c r="K164" s="34" t="s">
        <v>57</v>
      </c>
    </row>
    <row r="165" spans="1:11" ht="15.75">
      <c r="A165" s="34" t="s">
        <v>55</v>
      </c>
      <c r="B165" s="34" t="s">
        <v>56</v>
      </c>
      <c r="C165" s="34">
        <v>43.140689999999999</v>
      </c>
      <c r="D165" s="34">
        <v>-89.345209999999994</v>
      </c>
      <c r="E165" s="34">
        <v>261.7</v>
      </c>
      <c r="F165" s="34">
        <v>5.3</v>
      </c>
      <c r="G165" s="34" t="s">
        <v>57</v>
      </c>
      <c r="H165" s="34">
        <v>0</v>
      </c>
      <c r="I165" s="34" t="s">
        <v>58</v>
      </c>
      <c r="J165" s="34">
        <v>0</v>
      </c>
      <c r="K165" s="34" t="s">
        <v>57</v>
      </c>
    </row>
    <row r="166" spans="1:11" ht="15.75">
      <c r="A166" s="34" t="s">
        <v>55</v>
      </c>
      <c r="B166" s="34" t="s">
        <v>56</v>
      </c>
      <c r="C166" s="34">
        <v>43.140689999999999</v>
      </c>
      <c r="D166" s="34">
        <v>-89.345209999999994</v>
      </c>
      <c r="E166" s="34">
        <v>261.7</v>
      </c>
      <c r="F166" s="34">
        <v>1</v>
      </c>
      <c r="G166" s="34" t="s">
        <v>57</v>
      </c>
      <c r="H166" s="34">
        <v>0</v>
      </c>
      <c r="I166" s="34" t="s">
        <v>58</v>
      </c>
      <c r="J166" s="34">
        <v>0</v>
      </c>
      <c r="K166" s="34" t="s">
        <v>57</v>
      </c>
    </row>
    <row r="167" spans="1:11" ht="15.75">
      <c r="A167" s="34" t="s">
        <v>55</v>
      </c>
      <c r="B167" s="34" t="s">
        <v>56</v>
      </c>
      <c r="C167" s="34">
        <v>43.140689999999999</v>
      </c>
      <c r="D167" s="34">
        <v>-89.345209999999994</v>
      </c>
      <c r="E167" s="34">
        <v>261.7</v>
      </c>
      <c r="F167" s="34">
        <v>6.1</v>
      </c>
      <c r="G167" s="34" t="s">
        <v>57</v>
      </c>
      <c r="H167" s="34">
        <v>0</v>
      </c>
      <c r="I167" s="34" t="s">
        <v>58</v>
      </c>
      <c r="J167" s="34">
        <v>0</v>
      </c>
      <c r="K167" s="34" t="s">
        <v>57</v>
      </c>
    </row>
    <row r="168" spans="1:11" ht="15.75">
      <c r="A168" s="34" t="s">
        <v>55</v>
      </c>
      <c r="B168" s="34" t="s">
        <v>56</v>
      </c>
      <c r="C168" s="34">
        <v>43.140689999999999</v>
      </c>
      <c r="D168" s="34">
        <v>-89.345209999999994</v>
      </c>
      <c r="E168" s="34">
        <v>261.7</v>
      </c>
      <c r="F168" s="34">
        <v>1</v>
      </c>
      <c r="G168" s="34" t="s">
        <v>57</v>
      </c>
      <c r="H168" s="34">
        <v>0</v>
      </c>
      <c r="I168" s="34" t="s">
        <v>58</v>
      </c>
      <c r="J168" s="34">
        <v>0</v>
      </c>
      <c r="K168" s="34" t="s">
        <v>57</v>
      </c>
    </row>
    <row r="169" spans="1:11" ht="15.75">
      <c r="A169" s="34" t="s">
        <v>55</v>
      </c>
      <c r="B169" s="34" t="s">
        <v>56</v>
      </c>
      <c r="C169" s="34">
        <v>43.140689999999999</v>
      </c>
      <c r="D169" s="34">
        <v>-89.345209999999994</v>
      </c>
      <c r="E169" s="34">
        <v>261.7</v>
      </c>
      <c r="F169" s="34">
        <v>0</v>
      </c>
      <c r="G169" s="34" t="s">
        <v>57</v>
      </c>
      <c r="H169" s="34">
        <v>0</v>
      </c>
      <c r="I169" s="34" t="s">
        <v>58</v>
      </c>
      <c r="J169" s="34">
        <v>0</v>
      </c>
      <c r="K169" s="34" t="s">
        <v>57</v>
      </c>
    </row>
    <row r="170" spans="1:11" ht="15.75">
      <c r="A170" s="34" t="s">
        <v>55</v>
      </c>
      <c r="B170" s="34" t="s">
        <v>56</v>
      </c>
      <c r="C170" s="34">
        <v>43.140689999999999</v>
      </c>
      <c r="D170" s="34">
        <v>-89.345209999999994</v>
      </c>
      <c r="E170" s="34">
        <v>261.7</v>
      </c>
      <c r="F170" s="34">
        <v>0.5</v>
      </c>
      <c r="G170" s="34" t="s">
        <v>57</v>
      </c>
      <c r="H170" s="34">
        <v>0</v>
      </c>
      <c r="I170" s="34" t="s">
        <v>58</v>
      </c>
      <c r="J170" s="34">
        <v>0</v>
      </c>
      <c r="K170" s="34" t="s">
        <v>57</v>
      </c>
    </row>
    <row r="171" spans="1:11" ht="15.75">
      <c r="A171" s="34" t="s">
        <v>55</v>
      </c>
      <c r="B171" s="34" t="s">
        <v>56</v>
      </c>
      <c r="C171" s="34">
        <v>43.140689999999999</v>
      </c>
      <c r="D171" s="34">
        <v>-89.345209999999994</v>
      </c>
      <c r="E171" s="34">
        <v>261.7</v>
      </c>
      <c r="F171" s="34">
        <v>0</v>
      </c>
      <c r="G171" s="34" t="s">
        <v>57</v>
      </c>
      <c r="H171" s="34">
        <v>0</v>
      </c>
      <c r="I171" s="34" t="s">
        <v>58</v>
      </c>
      <c r="J171" s="34">
        <v>0</v>
      </c>
      <c r="K171" s="34" t="s">
        <v>57</v>
      </c>
    </row>
    <row r="172" spans="1:11" ht="15.75">
      <c r="A172" s="34" t="s">
        <v>55</v>
      </c>
      <c r="B172" s="34" t="s">
        <v>56</v>
      </c>
      <c r="C172" s="34">
        <v>43.140689999999999</v>
      </c>
      <c r="D172" s="34">
        <v>-89.345209999999994</v>
      </c>
      <c r="E172" s="34">
        <v>261.7</v>
      </c>
      <c r="F172" s="34">
        <v>12.2</v>
      </c>
      <c r="G172" s="34" t="s">
        <v>57</v>
      </c>
      <c r="H172" s="34">
        <v>0</v>
      </c>
      <c r="I172" s="34" t="s">
        <v>58</v>
      </c>
      <c r="J172" s="34">
        <v>0</v>
      </c>
      <c r="K172" s="34" t="s">
        <v>57</v>
      </c>
    </row>
    <row r="173" spans="1:11" ht="15.75">
      <c r="A173" s="34" t="s">
        <v>55</v>
      </c>
      <c r="B173" s="34" t="s">
        <v>56</v>
      </c>
      <c r="C173" s="34">
        <v>43.140689999999999</v>
      </c>
      <c r="D173" s="34">
        <v>-89.345209999999994</v>
      </c>
      <c r="E173" s="34">
        <v>261.7</v>
      </c>
      <c r="F173" s="34">
        <v>0</v>
      </c>
      <c r="G173" s="34" t="s">
        <v>57</v>
      </c>
      <c r="H173" s="34">
        <v>0</v>
      </c>
      <c r="I173" s="34" t="s">
        <v>58</v>
      </c>
      <c r="J173" s="34">
        <v>0</v>
      </c>
      <c r="K173" s="34" t="s">
        <v>57</v>
      </c>
    </row>
    <row r="174" spans="1:11" ht="15.75">
      <c r="A174" s="34" t="s">
        <v>55</v>
      </c>
      <c r="B174" s="34" t="s">
        <v>56</v>
      </c>
      <c r="C174" s="34">
        <v>43.140689999999999</v>
      </c>
      <c r="D174" s="34">
        <v>-89.345209999999994</v>
      </c>
      <c r="E174" s="34">
        <v>261.7</v>
      </c>
      <c r="F174" s="34">
        <v>0</v>
      </c>
      <c r="G174" s="34" t="s">
        <v>57</v>
      </c>
      <c r="H174" s="34">
        <v>0</v>
      </c>
      <c r="I174" s="34" t="s">
        <v>58</v>
      </c>
      <c r="J174" s="34">
        <v>0</v>
      </c>
      <c r="K174" s="34" t="s">
        <v>57</v>
      </c>
    </row>
    <row r="175" spans="1:11" ht="15.75">
      <c r="A175" s="34" t="s">
        <v>55</v>
      </c>
      <c r="B175" s="34" t="s">
        <v>56</v>
      </c>
      <c r="C175" s="34">
        <v>43.140689999999999</v>
      </c>
      <c r="D175" s="34">
        <v>-89.345209999999994</v>
      </c>
      <c r="E175" s="34">
        <v>261.7</v>
      </c>
      <c r="F175" s="34">
        <v>0</v>
      </c>
      <c r="G175" s="34" t="s">
        <v>57</v>
      </c>
      <c r="H175" s="34">
        <v>0</v>
      </c>
      <c r="I175" s="34" t="s">
        <v>58</v>
      </c>
      <c r="J175" s="34">
        <v>0</v>
      </c>
      <c r="K175" s="34" t="s">
        <v>57</v>
      </c>
    </row>
    <row r="176" spans="1:11" ht="15.75">
      <c r="A176" s="34" t="s">
        <v>55</v>
      </c>
      <c r="B176" s="34" t="s">
        <v>56</v>
      </c>
      <c r="C176" s="34">
        <v>43.140689999999999</v>
      </c>
      <c r="D176" s="34">
        <v>-89.345209999999994</v>
      </c>
      <c r="E176" s="34">
        <v>261.7</v>
      </c>
      <c r="F176" s="34">
        <v>0</v>
      </c>
      <c r="G176" s="34" t="s">
        <v>57</v>
      </c>
      <c r="H176" s="34">
        <v>0</v>
      </c>
      <c r="I176" s="34" t="s">
        <v>58</v>
      </c>
      <c r="J176" s="34">
        <v>0</v>
      </c>
      <c r="K176" s="34" t="s">
        <v>57</v>
      </c>
    </row>
    <row r="177" spans="1:11" ht="15.75">
      <c r="A177" s="34" t="s">
        <v>55</v>
      </c>
      <c r="B177" s="34" t="s">
        <v>56</v>
      </c>
      <c r="C177" s="34">
        <v>43.140689999999999</v>
      </c>
      <c r="D177" s="34">
        <v>-89.345209999999994</v>
      </c>
      <c r="E177" s="34">
        <v>261.7</v>
      </c>
      <c r="F177" s="34">
        <v>0</v>
      </c>
      <c r="G177" s="34" t="s">
        <v>57</v>
      </c>
      <c r="H177" s="34">
        <v>0</v>
      </c>
      <c r="I177" s="34" t="s">
        <v>58</v>
      </c>
      <c r="J177" s="34">
        <v>0</v>
      </c>
      <c r="K177" s="34" t="s">
        <v>57</v>
      </c>
    </row>
    <row r="178" spans="1:11" ht="15.75">
      <c r="A178" s="34" t="s">
        <v>55</v>
      </c>
      <c r="B178" s="34" t="s">
        <v>56</v>
      </c>
      <c r="C178" s="34">
        <v>43.140689999999999</v>
      </c>
      <c r="D178" s="34">
        <v>-89.345209999999994</v>
      </c>
      <c r="E178" s="34">
        <v>261.7</v>
      </c>
      <c r="F178" s="34">
        <v>0</v>
      </c>
      <c r="G178" s="34" t="s">
        <v>57</v>
      </c>
      <c r="H178" s="34">
        <v>0</v>
      </c>
      <c r="I178" s="34" t="s">
        <v>58</v>
      </c>
      <c r="J178" s="34">
        <v>0</v>
      </c>
      <c r="K178" s="34" t="s">
        <v>57</v>
      </c>
    </row>
    <row r="179" spans="1:11" ht="15.75">
      <c r="A179" s="34" t="s">
        <v>55</v>
      </c>
      <c r="B179" s="34" t="s">
        <v>56</v>
      </c>
      <c r="C179" s="34">
        <v>43.140689999999999</v>
      </c>
      <c r="D179" s="34">
        <v>-89.345209999999994</v>
      </c>
      <c r="E179" s="34">
        <v>261.7</v>
      </c>
      <c r="F179" s="34">
        <v>0</v>
      </c>
      <c r="G179" s="34" t="s">
        <v>59</v>
      </c>
      <c r="H179" s="34">
        <v>0</v>
      </c>
      <c r="I179" s="34" t="s">
        <v>58</v>
      </c>
      <c r="J179" s="34">
        <v>0</v>
      </c>
      <c r="K179" s="34" t="s">
        <v>57</v>
      </c>
    </row>
    <row r="180" spans="1:11" ht="15.75">
      <c r="A180" s="34" t="s">
        <v>55</v>
      </c>
      <c r="B180" s="34" t="s">
        <v>56</v>
      </c>
      <c r="C180" s="34">
        <v>43.140689999999999</v>
      </c>
      <c r="D180" s="34">
        <v>-89.345209999999994</v>
      </c>
      <c r="E180" s="34">
        <v>261.7</v>
      </c>
      <c r="F180" s="34">
        <v>9.1</v>
      </c>
      <c r="G180" s="34" t="s">
        <v>57</v>
      </c>
      <c r="H180" s="34">
        <v>0</v>
      </c>
      <c r="I180" s="34" t="s">
        <v>58</v>
      </c>
      <c r="J180" s="34">
        <v>0</v>
      </c>
      <c r="K180" s="34" t="s">
        <v>57</v>
      </c>
    </row>
    <row r="181" spans="1:11" ht="15.75">
      <c r="A181" s="34" t="s">
        <v>55</v>
      </c>
      <c r="B181" s="34" t="s">
        <v>56</v>
      </c>
      <c r="C181" s="34">
        <v>43.140689999999999</v>
      </c>
      <c r="D181" s="34">
        <v>-89.345209999999994</v>
      </c>
      <c r="E181" s="34">
        <v>261.7</v>
      </c>
      <c r="F181" s="34">
        <v>0</v>
      </c>
      <c r="G181" s="34" t="s">
        <v>57</v>
      </c>
      <c r="H181" s="34">
        <v>0</v>
      </c>
      <c r="I181" s="34" t="s">
        <v>58</v>
      </c>
      <c r="J181" s="34">
        <v>0</v>
      </c>
      <c r="K181" s="34" t="s">
        <v>57</v>
      </c>
    </row>
    <row r="182" spans="1:11" ht="15.75">
      <c r="A182" s="34" t="s">
        <v>55</v>
      </c>
      <c r="B182" s="34" t="s">
        <v>56</v>
      </c>
      <c r="C182" s="34">
        <v>43.140689999999999</v>
      </c>
      <c r="D182" s="34">
        <v>-89.345209999999994</v>
      </c>
      <c r="E182" s="34">
        <v>261.7</v>
      </c>
      <c r="F182" s="34">
        <v>0</v>
      </c>
      <c r="G182" s="34" t="s">
        <v>57</v>
      </c>
      <c r="H182" s="34">
        <v>0</v>
      </c>
      <c r="I182" s="34" t="s">
        <v>58</v>
      </c>
      <c r="J182" s="34">
        <v>0</v>
      </c>
      <c r="K182" s="34" t="s">
        <v>57</v>
      </c>
    </row>
    <row r="183" spans="1:11" ht="15.75">
      <c r="A183" s="34" t="s">
        <v>55</v>
      </c>
      <c r="B183" s="34" t="s">
        <v>56</v>
      </c>
      <c r="C183" s="34">
        <v>43.140689999999999</v>
      </c>
      <c r="D183" s="34">
        <v>-89.345209999999994</v>
      </c>
      <c r="E183" s="34">
        <v>261.7</v>
      </c>
      <c r="F183" s="34">
        <v>0</v>
      </c>
      <c r="G183" s="34" t="s">
        <v>57</v>
      </c>
      <c r="H183" s="34">
        <v>0</v>
      </c>
      <c r="I183" s="34" t="s">
        <v>58</v>
      </c>
      <c r="J183" s="34">
        <v>0</v>
      </c>
      <c r="K183" s="34" t="s">
        <v>57</v>
      </c>
    </row>
    <row r="184" spans="1:11" ht="15.75">
      <c r="A184" s="34" t="s">
        <v>55</v>
      </c>
      <c r="B184" s="34" t="s">
        <v>56</v>
      </c>
      <c r="C184" s="34">
        <v>43.140689999999999</v>
      </c>
      <c r="D184" s="34">
        <v>-89.345209999999994</v>
      </c>
      <c r="E184" s="34">
        <v>261.7</v>
      </c>
      <c r="F184" s="34">
        <v>0</v>
      </c>
      <c r="G184" s="34" t="s">
        <v>57</v>
      </c>
      <c r="H184" s="34">
        <v>0</v>
      </c>
      <c r="I184" s="34" t="s">
        <v>58</v>
      </c>
      <c r="J184" s="34">
        <v>0</v>
      </c>
      <c r="K184" s="34" t="s">
        <v>57</v>
      </c>
    </row>
    <row r="185" spans="1:11" ht="15.75">
      <c r="A185" s="34" t="s">
        <v>55</v>
      </c>
      <c r="B185" s="34" t="s">
        <v>56</v>
      </c>
      <c r="C185" s="34">
        <v>43.140689999999999</v>
      </c>
      <c r="D185" s="34">
        <v>-89.345209999999994</v>
      </c>
      <c r="E185" s="34">
        <v>261.7</v>
      </c>
      <c r="F185" s="34">
        <v>0</v>
      </c>
      <c r="G185" s="34" t="s">
        <v>59</v>
      </c>
      <c r="H185" s="34">
        <v>0</v>
      </c>
      <c r="I185" s="34" t="s">
        <v>58</v>
      </c>
      <c r="J185" s="34">
        <v>0</v>
      </c>
      <c r="K185" s="34" t="s">
        <v>57</v>
      </c>
    </row>
    <row r="186" spans="1:11" ht="15.75">
      <c r="A186" s="34" t="s">
        <v>55</v>
      </c>
      <c r="B186" s="34" t="s">
        <v>56</v>
      </c>
      <c r="C186" s="34">
        <v>43.140689999999999</v>
      </c>
      <c r="D186" s="34">
        <v>-89.345209999999994</v>
      </c>
      <c r="E186" s="34">
        <v>261.7</v>
      </c>
      <c r="F186" s="34">
        <v>0</v>
      </c>
      <c r="G186" s="34" t="s">
        <v>57</v>
      </c>
      <c r="H186" s="34">
        <v>0</v>
      </c>
      <c r="I186" s="34" t="s">
        <v>58</v>
      </c>
      <c r="J186" s="34">
        <v>0</v>
      </c>
      <c r="K186" s="34" t="s">
        <v>57</v>
      </c>
    </row>
    <row r="187" spans="1:11" ht="15.75">
      <c r="A187" s="34" t="s">
        <v>55</v>
      </c>
      <c r="B187" s="34" t="s">
        <v>56</v>
      </c>
      <c r="C187" s="34">
        <v>43.140689999999999</v>
      </c>
      <c r="D187" s="34">
        <v>-89.345209999999994</v>
      </c>
      <c r="E187" s="34">
        <v>261.7</v>
      </c>
      <c r="F187" s="34">
        <v>4.0999999999999996</v>
      </c>
      <c r="G187" s="34" t="s">
        <v>57</v>
      </c>
      <c r="H187" s="34">
        <v>0</v>
      </c>
      <c r="I187" s="34" t="s">
        <v>58</v>
      </c>
      <c r="J187" s="34">
        <v>0</v>
      </c>
      <c r="K187" s="34" t="s">
        <v>57</v>
      </c>
    </row>
    <row r="188" spans="1:11" ht="15.75">
      <c r="A188" s="34" t="s">
        <v>55</v>
      </c>
      <c r="B188" s="34" t="s">
        <v>56</v>
      </c>
      <c r="C188" s="34">
        <v>43.140689999999999</v>
      </c>
      <c r="D188" s="34">
        <v>-89.345209999999994</v>
      </c>
      <c r="E188" s="34">
        <v>261.7</v>
      </c>
      <c r="F188" s="34">
        <v>4.8</v>
      </c>
      <c r="G188" s="34" t="s">
        <v>57</v>
      </c>
      <c r="H188" s="34">
        <v>0</v>
      </c>
      <c r="I188" s="34" t="s">
        <v>58</v>
      </c>
      <c r="J188" s="34">
        <v>0</v>
      </c>
      <c r="K188" s="34" t="s">
        <v>57</v>
      </c>
    </row>
    <row r="189" spans="1:11" ht="15.75">
      <c r="A189" s="34" t="s">
        <v>55</v>
      </c>
      <c r="B189" s="34" t="s">
        <v>56</v>
      </c>
      <c r="C189" s="34">
        <v>43.140689999999999</v>
      </c>
      <c r="D189" s="34">
        <v>-89.345209999999994</v>
      </c>
      <c r="E189" s="34">
        <v>261.7</v>
      </c>
      <c r="F189" s="34">
        <v>0</v>
      </c>
      <c r="G189" s="34" t="s">
        <v>57</v>
      </c>
      <c r="H189" s="34">
        <v>0</v>
      </c>
      <c r="I189" s="34" t="s">
        <v>58</v>
      </c>
      <c r="J189" s="34">
        <v>0</v>
      </c>
      <c r="K189" s="34" t="s">
        <v>57</v>
      </c>
    </row>
    <row r="190" spans="1:11" ht="15.75">
      <c r="A190" s="34" t="s">
        <v>55</v>
      </c>
      <c r="B190" s="34" t="s">
        <v>56</v>
      </c>
      <c r="C190" s="34">
        <v>43.140689999999999</v>
      </c>
      <c r="D190" s="34">
        <v>-89.345209999999994</v>
      </c>
      <c r="E190" s="34">
        <v>261.7</v>
      </c>
      <c r="F190" s="34">
        <v>0</v>
      </c>
      <c r="G190" s="34" t="s">
        <v>59</v>
      </c>
      <c r="H190" s="34">
        <v>0</v>
      </c>
      <c r="I190" s="34" t="s">
        <v>58</v>
      </c>
      <c r="J190" s="34">
        <v>0</v>
      </c>
      <c r="K190" s="34" t="s">
        <v>57</v>
      </c>
    </row>
    <row r="191" spans="1:11" ht="15.75">
      <c r="A191" s="34" t="s">
        <v>55</v>
      </c>
      <c r="B191" s="34" t="s">
        <v>56</v>
      </c>
      <c r="C191" s="34">
        <v>43.140689999999999</v>
      </c>
      <c r="D191" s="34">
        <v>-89.345209999999994</v>
      </c>
      <c r="E191" s="34">
        <v>261.7</v>
      </c>
      <c r="F191" s="34">
        <v>0</v>
      </c>
      <c r="G191" s="34" t="s">
        <v>57</v>
      </c>
      <c r="H191" s="34">
        <v>0</v>
      </c>
      <c r="I191" s="34" t="s">
        <v>58</v>
      </c>
      <c r="J191" s="34">
        <v>0</v>
      </c>
      <c r="K191" s="34" t="s">
        <v>57</v>
      </c>
    </row>
    <row r="192" spans="1:11" ht="15.75">
      <c r="A192" s="34" t="s">
        <v>55</v>
      </c>
      <c r="B192" s="34" t="s">
        <v>56</v>
      </c>
      <c r="C192" s="34">
        <v>43.140689999999999</v>
      </c>
      <c r="D192" s="34">
        <v>-89.345209999999994</v>
      </c>
      <c r="E192" s="34">
        <v>261.7</v>
      </c>
      <c r="F192" s="34">
        <v>0</v>
      </c>
      <c r="G192" s="34" t="s">
        <v>57</v>
      </c>
      <c r="H192" s="34">
        <v>0</v>
      </c>
      <c r="I192" s="34" t="s">
        <v>58</v>
      </c>
      <c r="J192" s="34">
        <v>0</v>
      </c>
      <c r="K192" s="34" t="s">
        <v>57</v>
      </c>
    </row>
    <row r="193" spans="1:11" ht="15.75">
      <c r="A193" s="34" t="s">
        <v>55</v>
      </c>
      <c r="B193" s="34" t="s">
        <v>56</v>
      </c>
      <c r="C193" s="34">
        <v>43.140689999999999</v>
      </c>
      <c r="D193" s="34">
        <v>-89.345209999999994</v>
      </c>
      <c r="E193" s="34">
        <v>261.7</v>
      </c>
      <c r="F193" s="34">
        <v>0.5</v>
      </c>
      <c r="G193" s="34" t="s">
        <v>57</v>
      </c>
      <c r="H193" s="34">
        <v>0</v>
      </c>
      <c r="I193" s="34" t="s">
        <v>58</v>
      </c>
      <c r="J193" s="34">
        <v>0</v>
      </c>
      <c r="K193" s="34" t="s">
        <v>57</v>
      </c>
    </row>
    <row r="194" spans="1:11" ht="15.75">
      <c r="A194" s="34" t="s">
        <v>55</v>
      </c>
      <c r="B194" s="34" t="s">
        <v>56</v>
      </c>
      <c r="C194" s="34">
        <v>43.140689999999999</v>
      </c>
      <c r="D194" s="34">
        <v>-89.345209999999994</v>
      </c>
      <c r="E194" s="34">
        <v>261.7</v>
      </c>
      <c r="F194" s="34">
        <v>8.9</v>
      </c>
      <c r="G194" s="34" t="s">
        <v>57</v>
      </c>
      <c r="H194" s="34">
        <v>0</v>
      </c>
      <c r="I194" s="34" t="s">
        <v>58</v>
      </c>
      <c r="J194" s="34">
        <v>0</v>
      </c>
      <c r="K194" s="34" t="s">
        <v>57</v>
      </c>
    </row>
    <row r="195" spans="1:11" ht="15.75">
      <c r="A195" s="34" t="s">
        <v>55</v>
      </c>
      <c r="B195" s="34" t="s">
        <v>56</v>
      </c>
      <c r="C195" s="34">
        <v>43.140689999999999</v>
      </c>
      <c r="D195" s="34">
        <v>-89.345209999999994</v>
      </c>
      <c r="E195" s="34">
        <v>261.7</v>
      </c>
      <c r="F195" s="34">
        <v>20.6</v>
      </c>
      <c r="G195" s="34" t="s">
        <v>57</v>
      </c>
      <c r="H195" s="34">
        <v>0</v>
      </c>
      <c r="I195" s="34" t="s">
        <v>58</v>
      </c>
      <c r="J195" s="34">
        <v>0</v>
      </c>
      <c r="K195" s="34" t="s">
        <v>57</v>
      </c>
    </row>
    <row r="196" spans="1:11" ht="15.75">
      <c r="A196" s="34" t="s">
        <v>55</v>
      </c>
      <c r="B196" s="34" t="s">
        <v>56</v>
      </c>
      <c r="C196" s="34">
        <v>43.140689999999999</v>
      </c>
      <c r="D196" s="34">
        <v>-89.345209999999994</v>
      </c>
      <c r="E196" s="34">
        <v>261.7</v>
      </c>
      <c r="F196" s="34">
        <v>7.9</v>
      </c>
      <c r="G196" s="34" t="s">
        <v>57</v>
      </c>
      <c r="H196" s="34">
        <v>0</v>
      </c>
      <c r="I196" s="34" t="s">
        <v>58</v>
      </c>
      <c r="J196" s="34">
        <v>0</v>
      </c>
      <c r="K196" s="34" t="s">
        <v>57</v>
      </c>
    </row>
    <row r="197" spans="1:11" ht="15.75">
      <c r="A197" s="34" t="s">
        <v>55</v>
      </c>
      <c r="B197" s="34" t="s">
        <v>56</v>
      </c>
      <c r="C197" s="34">
        <v>43.140689999999999</v>
      </c>
      <c r="D197" s="34">
        <v>-89.345209999999994</v>
      </c>
      <c r="E197" s="34">
        <v>261.7</v>
      </c>
      <c r="F197" s="34">
        <v>43.7</v>
      </c>
      <c r="G197" s="34" t="s">
        <v>57</v>
      </c>
      <c r="H197" s="34">
        <v>0</v>
      </c>
      <c r="I197" s="34" t="s">
        <v>58</v>
      </c>
      <c r="J197" s="34">
        <v>0</v>
      </c>
      <c r="K197" s="34" t="s">
        <v>57</v>
      </c>
    </row>
    <row r="198" spans="1:11" ht="15.75">
      <c r="A198" s="34" t="s">
        <v>55</v>
      </c>
      <c r="B198" s="34" t="s">
        <v>56</v>
      </c>
      <c r="C198" s="34">
        <v>43.140689999999999</v>
      </c>
      <c r="D198" s="34">
        <v>-89.345209999999994</v>
      </c>
      <c r="E198" s="34">
        <v>261.7</v>
      </c>
      <c r="F198" s="34">
        <v>0</v>
      </c>
      <c r="G198" s="34" t="s">
        <v>57</v>
      </c>
      <c r="H198" s="34">
        <v>0</v>
      </c>
      <c r="I198" s="34" t="s">
        <v>58</v>
      </c>
      <c r="J198" s="34">
        <v>0</v>
      </c>
      <c r="K198" s="34" t="s">
        <v>57</v>
      </c>
    </row>
    <row r="199" spans="1:11" ht="15.75">
      <c r="A199" s="34" t="s">
        <v>55</v>
      </c>
      <c r="B199" s="34" t="s">
        <v>56</v>
      </c>
      <c r="C199" s="34">
        <v>43.140689999999999</v>
      </c>
      <c r="D199" s="34">
        <v>-89.345209999999994</v>
      </c>
      <c r="E199" s="34">
        <v>261.7</v>
      </c>
      <c r="F199" s="34">
        <v>0</v>
      </c>
      <c r="G199" s="34" t="s">
        <v>57</v>
      </c>
      <c r="H199" s="34">
        <v>0</v>
      </c>
      <c r="I199" s="34" t="s">
        <v>58</v>
      </c>
      <c r="J199" s="34">
        <v>0</v>
      </c>
      <c r="K199" s="34" t="s">
        <v>57</v>
      </c>
    </row>
    <row r="200" spans="1:11" ht="15.75">
      <c r="A200" s="34" t="s">
        <v>55</v>
      </c>
      <c r="B200" s="34" t="s">
        <v>56</v>
      </c>
      <c r="C200" s="34">
        <v>43.140689999999999</v>
      </c>
      <c r="D200" s="34">
        <v>-89.345209999999994</v>
      </c>
      <c r="E200" s="34">
        <v>261.7</v>
      </c>
      <c r="F200" s="34">
        <v>0.3</v>
      </c>
      <c r="G200" s="34" t="s">
        <v>57</v>
      </c>
      <c r="H200" s="34">
        <v>0</v>
      </c>
      <c r="I200" s="34" t="s">
        <v>58</v>
      </c>
      <c r="J200" s="34">
        <v>0</v>
      </c>
      <c r="K200" s="34" t="s">
        <v>57</v>
      </c>
    </row>
    <row r="201" spans="1:11" ht="15.75">
      <c r="A201" s="34" t="s">
        <v>55</v>
      </c>
      <c r="B201" s="34" t="s">
        <v>56</v>
      </c>
      <c r="C201" s="34">
        <v>43.140689999999999</v>
      </c>
      <c r="D201" s="34">
        <v>-89.345209999999994</v>
      </c>
      <c r="E201" s="34">
        <v>261.7</v>
      </c>
      <c r="F201" s="34">
        <v>0</v>
      </c>
      <c r="G201" s="34" t="s">
        <v>57</v>
      </c>
      <c r="H201" s="34">
        <v>0</v>
      </c>
      <c r="I201" s="34" t="s">
        <v>58</v>
      </c>
      <c r="J201" s="34">
        <v>0</v>
      </c>
      <c r="K201" s="34" t="s">
        <v>57</v>
      </c>
    </row>
    <row r="202" spans="1:11" ht="15.75">
      <c r="A202" s="34" t="s">
        <v>55</v>
      </c>
      <c r="B202" s="34" t="s">
        <v>56</v>
      </c>
      <c r="C202" s="34">
        <v>43.140689999999999</v>
      </c>
      <c r="D202" s="34">
        <v>-89.345209999999994</v>
      </c>
      <c r="E202" s="34">
        <v>261.7</v>
      </c>
      <c r="F202" s="34">
        <v>0</v>
      </c>
      <c r="G202" s="34" t="s">
        <v>57</v>
      </c>
      <c r="H202" s="34">
        <v>0</v>
      </c>
      <c r="I202" s="34" t="s">
        <v>58</v>
      </c>
      <c r="J202" s="34">
        <v>0</v>
      </c>
      <c r="K202" s="34" t="s">
        <v>57</v>
      </c>
    </row>
    <row r="203" spans="1:11" ht="15.75">
      <c r="A203" s="34" t="s">
        <v>55</v>
      </c>
      <c r="B203" s="34" t="s">
        <v>56</v>
      </c>
      <c r="C203" s="34">
        <v>43.140689999999999</v>
      </c>
      <c r="D203" s="34">
        <v>-89.345209999999994</v>
      </c>
      <c r="E203" s="34">
        <v>261.7</v>
      </c>
      <c r="F203" s="34">
        <v>0</v>
      </c>
      <c r="G203" s="34" t="s">
        <v>57</v>
      </c>
      <c r="H203" s="34">
        <v>0</v>
      </c>
      <c r="I203" s="34" t="s">
        <v>58</v>
      </c>
      <c r="J203" s="34">
        <v>0</v>
      </c>
      <c r="K203" s="34" t="s">
        <v>57</v>
      </c>
    </row>
    <row r="204" spans="1:11" ht="15.75">
      <c r="A204" s="34" t="s">
        <v>55</v>
      </c>
      <c r="B204" s="34" t="s">
        <v>56</v>
      </c>
      <c r="C204" s="34">
        <v>43.140689999999999</v>
      </c>
      <c r="D204" s="34">
        <v>-89.345209999999994</v>
      </c>
      <c r="E204" s="34">
        <v>261.7</v>
      </c>
      <c r="F204" s="34">
        <v>2.2999999999999998</v>
      </c>
      <c r="G204" s="34" t="s">
        <v>57</v>
      </c>
      <c r="H204" s="34">
        <v>0</v>
      </c>
      <c r="I204" s="34" t="s">
        <v>58</v>
      </c>
      <c r="J204" s="34">
        <v>0</v>
      </c>
      <c r="K204" s="34" t="s">
        <v>57</v>
      </c>
    </row>
    <row r="205" spans="1:11" ht="15.75">
      <c r="A205" s="34" t="s">
        <v>55</v>
      </c>
      <c r="B205" s="34" t="s">
        <v>56</v>
      </c>
      <c r="C205" s="34">
        <v>43.140689999999999</v>
      </c>
      <c r="D205" s="34">
        <v>-89.345209999999994</v>
      </c>
      <c r="E205" s="34">
        <v>261.7</v>
      </c>
      <c r="F205" s="34">
        <v>0</v>
      </c>
      <c r="G205" s="34" t="s">
        <v>57</v>
      </c>
      <c r="H205" s="34">
        <v>0</v>
      </c>
      <c r="I205" s="34" t="s">
        <v>58</v>
      </c>
      <c r="J205" s="34">
        <v>0</v>
      </c>
      <c r="K205" s="34" t="s">
        <v>57</v>
      </c>
    </row>
    <row r="206" spans="1:11" ht="15.75">
      <c r="A206" s="34" t="s">
        <v>55</v>
      </c>
      <c r="B206" s="34" t="s">
        <v>56</v>
      </c>
      <c r="C206" s="34">
        <v>43.140689999999999</v>
      </c>
      <c r="D206" s="34">
        <v>-89.345209999999994</v>
      </c>
      <c r="E206" s="34">
        <v>261.7</v>
      </c>
      <c r="F206" s="34">
        <v>0.8</v>
      </c>
      <c r="G206" s="34" t="s">
        <v>57</v>
      </c>
      <c r="H206" s="34">
        <v>0</v>
      </c>
      <c r="I206" s="34" t="s">
        <v>58</v>
      </c>
      <c r="J206" s="34">
        <v>0</v>
      </c>
      <c r="K206" s="34" t="s">
        <v>57</v>
      </c>
    </row>
    <row r="207" spans="1:11" ht="15.75">
      <c r="A207" s="34" t="s">
        <v>55</v>
      </c>
      <c r="B207" s="34" t="s">
        <v>56</v>
      </c>
      <c r="C207" s="34">
        <v>43.140689999999999</v>
      </c>
      <c r="D207" s="34">
        <v>-89.345209999999994</v>
      </c>
      <c r="E207" s="34">
        <v>261.7</v>
      </c>
      <c r="F207" s="34">
        <v>48</v>
      </c>
      <c r="G207" s="34" t="s">
        <v>57</v>
      </c>
      <c r="H207" s="34">
        <v>0</v>
      </c>
      <c r="I207" s="34" t="s">
        <v>58</v>
      </c>
      <c r="J207" s="34">
        <v>0</v>
      </c>
      <c r="K207" s="34" t="s">
        <v>57</v>
      </c>
    </row>
    <row r="208" spans="1:11" ht="15.75">
      <c r="A208" s="34" t="s">
        <v>55</v>
      </c>
      <c r="B208" s="34" t="s">
        <v>56</v>
      </c>
      <c r="C208" s="34">
        <v>43.140689999999999</v>
      </c>
      <c r="D208" s="34">
        <v>-89.345209999999994</v>
      </c>
      <c r="E208" s="34">
        <v>261.7</v>
      </c>
      <c r="F208" s="34">
        <v>0</v>
      </c>
      <c r="G208" s="34" t="s">
        <v>57</v>
      </c>
      <c r="H208" s="34">
        <v>0</v>
      </c>
      <c r="I208" s="34" t="s">
        <v>58</v>
      </c>
      <c r="J208" s="34">
        <v>0</v>
      </c>
      <c r="K208" s="34" t="s">
        <v>57</v>
      </c>
    </row>
    <row r="209" spans="1:11" ht="15.75">
      <c r="A209" s="34" t="s">
        <v>55</v>
      </c>
      <c r="B209" s="34" t="s">
        <v>56</v>
      </c>
      <c r="C209" s="34">
        <v>43.140689999999999</v>
      </c>
      <c r="D209" s="34">
        <v>-89.345209999999994</v>
      </c>
      <c r="E209" s="34">
        <v>261.7</v>
      </c>
      <c r="F209" s="34">
        <v>0</v>
      </c>
      <c r="G209" s="34" t="s">
        <v>57</v>
      </c>
      <c r="H209" s="34">
        <v>0</v>
      </c>
      <c r="I209" s="34" t="s">
        <v>58</v>
      </c>
      <c r="J209" s="34">
        <v>0</v>
      </c>
      <c r="K209" s="34" t="s">
        <v>57</v>
      </c>
    </row>
    <row r="210" spans="1:11" ht="15.75">
      <c r="A210" s="34" t="s">
        <v>55</v>
      </c>
      <c r="B210" s="34" t="s">
        <v>56</v>
      </c>
      <c r="C210" s="34">
        <v>43.140689999999999</v>
      </c>
      <c r="D210" s="34">
        <v>-89.345209999999994</v>
      </c>
      <c r="E210" s="34">
        <v>261.7</v>
      </c>
      <c r="F210" s="34">
        <v>0</v>
      </c>
      <c r="G210" s="34" t="s">
        <v>59</v>
      </c>
      <c r="H210" s="34">
        <v>0</v>
      </c>
      <c r="I210" s="34" t="s">
        <v>58</v>
      </c>
      <c r="J210" s="34">
        <v>0</v>
      </c>
      <c r="K210" s="34" t="s">
        <v>57</v>
      </c>
    </row>
    <row r="211" spans="1:11" ht="15.75">
      <c r="A211" s="34" t="s">
        <v>55</v>
      </c>
      <c r="B211" s="34" t="s">
        <v>56</v>
      </c>
      <c r="C211" s="34">
        <v>43.140689999999999</v>
      </c>
      <c r="D211" s="34">
        <v>-89.345209999999994</v>
      </c>
      <c r="E211" s="34">
        <v>261.7</v>
      </c>
      <c r="F211" s="34">
        <v>0</v>
      </c>
      <c r="G211" s="34" t="s">
        <v>59</v>
      </c>
      <c r="H211" s="34">
        <v>0</v>
      </c>
      <c r="I211" s="34" t="s">
        <v>58</v>
      </c>
      <c r="J211" s="34">
        <v>0</v>
      </c>
      <c r="K211" s="34" t="s">
        <v>57</v>
      </c>
    </row>
    <row r="212" spans="1:11" ht="15.75">
      <c r="A212" s="34" t="s">
        <v>55</v>
      </c>
      <c r="B212" s="34" t="s">
        <v>56</v>
      </c>
      <c r="C212" s="34">
        <v>43.140689999999999</v>
      </c>
      <c r="D212" s="34">
        <v>-89.345209999999994</v>
      </c>
      <c r="E212" s="34">
        <v>261.7</v>
      </c>
      <c r="F212" s="34">
        <v>7.6</v>
      </c>
      <c r="G212" s="34" t="s">
        <v>57</v>
      </c>
      <c r="H212" s="34">
        <v>0</v>
      </c>
      <c r="I212" s="34" t="s">
        <v>58</v>
      </c>
      <c r="J212" s="34">
        <v>0</v>
      </c>
      <c r="K212" s="34" t="s">
        <v>57</v>
      </c>
    </row>
    <row r="213" spans="1:11" ht="15.75">
      <c r="A213" s="34" t="s">
        <v>55</v>
      </c>
      <c r="B213" s="34" t="s">
        <v>56</v>
      </c>
      <c r="C213" s="34">
        <v>43.140689999999999</v>
      </c>
      <c r="D213" s="34">
        <v>-89.345209999999994</v>
      </c>
      <c r="E213" s="34">
        <v>261.7</v>
      </c>
      <c r="F213" s="34">
        <v>0.3</v>
      </c>
      <c r="G213" s="34" t="s">
        <v>57</v>
      </c>
      <c r="H213" s="34">
        <v>0</v>
      </c>
      <c r="I213" s="34" t="s">
        <v>58</v>
      </c>
      <c r="J213" s="34">
        <v>0</v>
      </c>
      <c r="K213" s="34" t="s">
        <v>57</v>
      </c>
    </row>
    <row r="214" spans="1:11" ht="15.75">
      <c r="A214" s="34" t="s">
        <v>55</v>
      </c>
      <c r="B214" s="34" t="s">
        <v>56</v>
      </c>
      <c r="C214" s="34">
        <v>43.140689999999999</v>
      </c>
      <c r="D214" s="34">
        <v>-89.345209999999994</v>
      </c>
      <c r="E214" s="34">
        <v>261.7</v>
      </c>
      <c r="F214" s="34">
        <v>22.9</v>
      </c>
      <c r="G214" s="34" t="s">
        <v>57</v>
      </c>
      <c r="H214" s="34">
        <v>0</v>
      </c>
      <c r="I214" s="34" t="s">
        <v>58</v>
      </c>
      <c r="J214" s="34">
        <v>0</v>
      </c>
      <c r="K214" s="34" t="s">
        <v>57</v>
      </c>
    </row>
    <row r="215" spans="1:11" ht="15.75">
      <c r="A215" s="34" t="s">
        <v>55</v>
      </c>
      <c r="B215" s="34" t="s">
        <v>56</v>
      </c>
      <c r="C215" s="34">
        <v>43.140689999999999</v>
      </c>
      <c r="D215" s="34">
        <v>-89.345209999999994</v>
      </c>
      <c r="E215" s="34">
        <v>261.7</v>
      </c>
      <c r="F215" s="34">
        <v>0.3</v>
      </c>
      <c r="G215" s="34" t="s">
        <v>57</v>
      </c>
      <c r="H215" s="34">
        <v>0</v>
      </c>
      <c r="I215" s="34" t="s">
        <v>58</v>
      </c>
      <c r="J215" s="34">
        <v>0</v>
      </c>
      <c r="K215" s="34" t="s">
        <v>57</v>
      </c>
    </row>
    <row r="216" spans="1:11" ht="15.75">
      <c r="A216" s="34" t="s">
        <v>55</v>
      </c>
      <c r="B216" s="34" t="s">
        <v>56</v>
      </c>
      <c r="C216" s="34">
        <v>43.140689999999999</v>
      </c>
      <c r="D216" s="34">
        <v>-89.345209999999994</v>
      </c>
      <c r="E216" s="34">
        <v>261.7</v>
      </c>
      <c r="F216" s="34">
        <v>61</v>
      </c>
      <c r="G216" s="34" t="s">
        <v>57</v>
      </c>
      <c r="H216" s="34">
        <v>0</v>
      </c>
      <c r="I216" s="34" t="s">
        <v>58</v>
      </c>
      <c r="J216" s="34">
        <v>0</v>
      </c>
      <c r="K216" s="34" t="s">
        <v>57</v>
      </c>
    </row>
    <row r="217" spans="1:11" ht="15.75">
      <c r="A217" s="34" t="s">
        <v>55</v>
      </c>
      <c r="B217" s="34" t="s">
        <v>56</v>
      </c>
      <c r="C217" s="34">
        <v>43.140689999999999</v>
      </c>
      <c r="D217" s="34">
        <v>-89.345209999999994</v>
      </c>
      <c r="E217" s="34">
        <v>261.7</v>
      </c>
      <c r="F217" s="34">
        <v>24.1</v>
      </c>
      <c r="G217" s="34" t="s">
        <v>57</v>
      </c>
      <c r="H217" s="34">
        <v>0</v>
      </c>
      <c r="I217" s="34" t="s">
        <v>58</v>
      </c>
      <c r="J217" s="34">
        <v>0</v>
      </c>
      <c r="K217" s="34" t="s">
        <v>57</v>
      </c>
    </row>
    <row r="218" spans="1:11" ht="15.75">
      <c r="A218" s="34" t="s">
        <v>55</v>
      </c>
      <c r="B218" s="34" t="s">
        <v>56</v>
      </c>
      <c r="C218" s="34">
        <v>43.140689999999999</v>
      </c>
      <c r="D218" s="34">
        <v>-89.345209999999994</v>
      </c>
      <c r="E218" s="34">
        <v>261.7</v>
      </c>
      <c r="F218" s="34">
        <v>0.8</v>
      </c>
      <c r="G218" s="34" t="s">
        <v>57</v>
      </c>
      <c r="H218" s="34">
        <v>0</v>
      </c>
      <c r="I218" s="34" t="s">
        <v>58</v>
      </c>
      <c r="J218" s="34">
        <v>0</v>
      </c>
      <c r="K218" s="34" t="s">
        <v>57</v>
      </c>
    </row>
    <row r="219" spans="1:11" ht="15.75">
      <c r="A219" s="34" t="s">
        <v>55</v>
      </c>
      <c r="B219" s="34" t="s">
        <v>56</v>
      </c>
      <c r="C219" s="34">
        <v>43.140689999999999</v>
      </c>
      <c r="D219" s="34">
        <v>-89.345209999999994</v>
      </c>
      <c r="E219" s="34">
        <v>261.7</v>
      </c>
      <c r="F219" s="34">
        <v>0</v>
      </c>
      <c r="G219" s="34" t="s">
        <v>57</v>
      </c>
      <c r="H219" s="34">
        <v>0</v>
      </c>
      <c r="I219" s="34" t="s">
        <v>58</v>
      </c>
      <c r="J219" s="34">
        <v>0</v>
      </c>
      <c r="K219" s="34" t="s">
        <v>57</v>
      </c>
    </row>
    <row r="220" spans="1:11" ht="15.75">
      <c r="A220" s="34" t="s">
        <v>55</v>
      </c>
      <c r="B220" s="34" t="s">
        <v>56</v>
      </c>
      <c r="C220" s="34">
        <v>43.140689999999999</v>
      </c>
      <c r="D220" s="34">
        <v>-89.345209999999994</v>
      </c>
      <c r="E220" s="34">
        <v>261.7</v>
      </c>
      <c r="F220" s="34">
        <v>13.5</v>
      </c>
      <c r="G220" s="34" t="s">
        <v>57</v>
      </c>
      <c r="H220" s="34">
        <v>0</v>
      </c>
      <c r="I220" s="34" t="s">
        <v>58</v>
      </c>
      <c r="J220" s="34">
        <v>0</v>
      </c>
      <c r="K220" s="34" t="s">
        <v>57</v>
      </c>
    </row>
    <row r="221" spans="1:11" ht="15.75">
      <c r="A221" s="34" t="s">
        <v>55</v>
      </c>
      <c r="B221" s="34" t="s">
        <v>56</v>
      </c>
      <c r="C221" s="34">
        <v>43.140689999999999</v>
      </c>
      <c r="D221" s="34">
        <v>-89.345209999999994</v>
      </c>
      <c r="E221" s="34">
        <v>261.7</v>
      </c>
      <c r="F221" s="34">
        <v>0</v>
      </c>
      <c r="G221" s="34" t="s">
        <v>57</v>
      </c>
      <c r="H221" s="34">
        <v>0</v>
      </c>
      <c r="I221" s="34" t="s">
        <v>58</v>
      </c>
      <c r="J221" s="34">
        <v>0</v>
      </c>
      <c r="K221" s="34" t="s">
        <v>57</v>
      </c>
    </row>
    <row r="222" spans="1:11" ht="15.75">
      <c r="A222" s="34" t="s">
        <v>55</v>
      </c>
      <c r="B222" s="34" t="s">
        <v>56</v>
      </c>
      <c r="C222" s="34">
        <v>43.140689999999999</v>
      </c>
      <c r="D222" s="34">
        <v>-89.345209999999994</v>
      </c>
      <c r="E222" s="34">
        <v>261.7</v>
      </c>
      <c r="F222" s="34">
        <v>0</v>
      </c>
      <c r="G222" s="34" t="s">
        <v>57</v>
      </c>
      <c r="H222" s="34">
        <v>0</v>
      </c>
      <c r="I222" s="34" t="s">
        <v>58</v>
      </c>
      <c r="J222" s="34">
        <v>0</v>
      </c>
      <c r="K222" s="34" t="s">
        <v>57</v>
      </c>
    </row>
    <row r="223" spans="1:11" ht="15.75">
      <c r="A223" s="34" t="s">
        <v>55</v>
      </c>
      <c r="B223" s="34" t="s">
        <v>56</v>
      </c>
      <c r="C223" s="34">
        <v>43.140689999999999</v>
      </c>
      <c r="D223" s="34">
        <v>-89.345209999999994</v>
      </c>
      <c r="E223" s="34">
        <v>261.7</v>
      </c>
      <c r="F223" s="34">
        <v>0</v>
      </c>
      <c r="G223" s="34" t="s">
        <v>57</v>
      </c>
      <c r="H223" s="34">
        <v>0</v>
      </c>
      <c r="I223" s="34" t="s">
        <v>58</v>
      </c>
      <c r="J223" s="34">
        <v>0</v>
      </c>
      <c r="K223" s="34" t="s">
        <v>57</v>
      </c>
    </row>
    <row r="224" spans="1:11" ht="15.75">
      <c r="A224" s="34" t="s">
        <v>55</v>
      </c>
      <c r="B224" s="34" t="s">
        <v>56</v>
      </c>
      <c r="C224" s="34">
        <v>43.140689999999999</v>
      </c>
      <c r="D224" s="34">
        <v>-89.345209999999994</v>
      </c>
      <c r="E224" s="34">
        <v>261.7</v>
      </c>
      <c r="F224" s="34">
        <v>0</v>
      </c>
      <c r="G224" s="34" t="s">
        <v>57</v>
      </c>
      <c r="H224" s="34">
        <v>0</v>
      </c>
      <c r="I224" s="34" t="s">
        <v>58</v>
      </c>
      <c r="J224" s="34">
        <v>0</v>
      </c>
      <c r="K224" s="34" t="s">
        <v>57</v>
      </c>
    </row>
    <row r="225" spans="1:11" ht="15.75">
      <c r="A225" s="34" t="s">
        <v>55</v>
      </c>
      <c r="B225" s="34" t="s">
        <v>56</v>
      </c>
      <c r="C225" s="34">
        <v>43.140689999999999</v>
      </c>
      <c r="D225" s="34">
        <v>-89.345209999999994</v>
      </c>
      <c r="E225" s="34">
        <v>261.7</v>
      </c>
      <c r="F225" s="34">
        <v>1.8</v>
      </c>
      <c r="G225" s="34" t="s">
        <v>57</v>
      </c>
      <c r="H225" s="34">
        <v>0</v>
      </c>
      <c r="I225" s="34" t="s">
        <v>58</v>
      </c>
      <c r="J225" s="34">
        <v>0</v>
      </c>
      <c r="K225" s="34" t="s">
        <v>57</v>
      </c>
    </row>
    <row r="226" spans="1:11" ht="15.75">
      <c r="A226" s="34" t="s">
        <v>55</v>
      </c>
      <c r="B226" s="34" t="s">
        <v>56</v>
      </c>
      <c r="C226" s="34">
        <v>43.140689999999999</v>
      </c>
      <c r="D226" s="34">
        <v>-89.345209999999994</v>
      </c>
      <c r="E226" s="34">
        <v>261.7</v>
      </c>
      <c r="F226" s="34">
        <v>10.199999999999999</v>
      </c>
      <c r="G226" s="34" t="s">
        <v>57</v>
      </c>
      <c r="H226" s="34">
        <v>0</v>
      </c>
      <c r="I226" s="34" t="s">
        <v>58</v>
      </c>
      <c r="J226" s="34">
        <v>0</v>
      </c>
      <c r="K226" s="34" t="s">
        <v>57</v>
      </c>
    </row>
    <row r="227" spans="1:11" ht="15.75">
      <c r="A227" s="34" t="s">
        <v>55</v>
      </c>
      <c r="B227" s="34" t="s">
        <v>56</v>
      </c>
      <c r="C227" s="34">
        <v>43.140689999999999</v>
      </c>
      <c r="D227" s="34">
        <v>-89.345209999999994</v>
      </c>
      <c r="E227" s="34">
        <v>261.7</v>
      </c>
      <c r="F227" s="34">
        <v>0.3</v>
      </c>
      <c r="G227" s="34" t="s">
        <v>57</v>
      </c>
      <c r="H227" s="34">
        <v>0</v>
      </c>
      <c r="I227" s="34" t="s">
        <v>58</v>
      </c>
      <c r="J227" s="34">
        <v>0</v>
      </c>
      <c r="K227" s="34" t="s">
        <v>57</v>
      </c>
    </row>
    <row r="228" spans="1:11" ht="15.75">
      <c r="A228" s="34" t="s">
        <v>55</v>
      </c>
      <c r="B228" s="34" t="s">
        <v>56</v>
      </c>
      <c r="C228" s="34">
        <v>43.140689999999999</v>
      </c>
      <c r="D228" s="34">
        <v>-89.345209999999994</v>
      </c>
      <c r="E228" s="34">
        <v>261.7</v>
      </c>
      <c r="F228" s="34">
        <v>0.8</v>
      </c>
      <c r="G228" s="34" t="s">
        <v>57</v>
      </c>
      <c r="H228" s="34">
        <v>0</v>
      </c>
      <c r="I228" s="34" t="s">
        <v>58</v>
      </c>
      <c r="J228" s="34">
        <v>0</v>
      </c>
      <c r="K228" s="34" t="s">
        <v>57</v>
      </c>
    </row>
    <row r="229" spans="1:11" ht="15.75">
      <c r="A229" s="34" t="s">
        <v>55</v>
      </c>
      <c r="B229" s="34" t="s">
        <v>56</v>
      </c>
      <c r="C229" s="34">
        <v>43.140689999999999</v>
      </c>
      <c r="D229" s="34">
        <v>-89.345209999999994</v>
      </c>
      <c r="E229" s="34">
        <v>261.7</v>
      </c>
      <c r="F229" s="34">
        <v>0</v>
      </c>
      <c r="G229" s="34" t="s">
        <v>57</v>
      </c>
      <c r="H229" s="34">
        <v>0</v>
      </c>
      <c r="I229" s="34" t="s">
        <v>58</v>
      </c>
      <c r="J229" s="34">
        <v>0</v>
      </c>
      <c r="K229" s="34" t="s">
        <v>57</v>
      </c>
    </row>
    <row r="230" spans="1:11" ht="15.75">
      <c r="A230" s="34" t="s">
        <v>55</v>
      </c>
      <c r="B230" s="34" t="s">
        <v>56</v>
      </c>
      <c r="C230" s="34">
        <v>43.140689999999999</v>
      </c>
      <c r="D230" s="34">
        <v>-89.345209999999994</v>
      </c>
      <c r="E230" s="34">
        <v>261.7</v>
      </c>
      <c r="F230" s="34">
        <v>0.5</v>
      </c>
      <c r="G230" s="34" t="s">
        <v>57</v>
      </c>
      <c r="H230" s="34">
        <v>0</v>
      </c>
      <c r="I230" s="34" t="s">
        <v>58</v>
      </c>
      <c r="J230" s="34">
        <v>0</v>
      </c>
      <c r="K230" s="34" t="s">
        <v>57</v>
      </c>
    </row>
    <row r="231" spans="1:11" ht="15.75">
      <c r="A231" s="34" t="s">
        <v>55</v>
      </c>
      <c r="B231" s="34" t="s">
        <v>56</v>
      </c>
      <c r="C231" s="34">
        <v>43.140689999999999</v>
      </c>
      <c r="D231" s="34">
        <v>-89.345209999999994</v>
      </c>
      <c r="E231" s="34">
        <v>261.7</v>
      </c>
      <c r="F231" s="34">
        <v>0</v>
      </c>
      <c r="G231" s="34" t="s">
        <v>59</v>
      </c>
      <c r="H231" s="34">
        <v>0</v>
      </c>
      <c r="I231" s="34" t="s">
        <v>58</v>
      </c>
      <c r="J231" s="34">
        <v>0</v>
      </c>
      <c r="K231" s="34" t="s">
        <v>57</v>
      </c>
    </row>
    <row r="232" spans="1:11" ht="15.75">
      <c r="A232" s="34" t="s">
        <v>55</v>
      </c>
      <c r="B232" s="34" t="s">
        <v>56</v>
      </c>
      <c r="C232" s="34">
        <v>43.140689999999999</v>
      </c>
      <c r="D232" s="34">
        <v>-89.345209999999994</v>
      </c>
      <c r="E232" s="34">
        <v>261.7</v>
      </c>
      <c r="F232" s="34">
        <v>0</v>
      </c>
      <c r="G232" s="34" t="s">
        <v>57</v>
      </c>
      <c r="H232" s="34">
        <v>0</v>
      </c>
      <c r="I232" s="34" t="s">
        <v>58</v>
      </c>
      <c r="J232" s="34">
        <v>0</v>
      </c>
      <c r="K232" s="34" t="s">
        <v>57</v>
      </c>
    </row>
    <row r="233" spans="1:11" ht="15.75">
      <c r="A233" s="34" t="s">
        <v>55</v>
      </c>
      <c r="B233" s="34" t="s">
        <v>56</v>
      </c>
      <c r="C233" s="34">
        <v>43.140689999999999</v>
      </c>
      <c r="D233" s="34">
        <v>-89.345209999999994</v>
      </c>
      <c r="E233" s="34">
        <v>261.7</v>
      </c>
      <c r="F233" s="34">
        <v>0</v>
      </c>
      <c r="G233" s="34" t="s">
        <v>57</v>
      </c>
      <c r="H233" s="34">
        <v>0</v>
      </c>
      <c r="I233" s="34" t="s">
        <v>58</v>
      </c>
      <c r="J233" s="34">
        <v>0</v>
      </c>
      <c r="K233" s="34" t="s">
        <v>57</v>
      </c>
    </row>
    <row r="234" spans="1:11" ht="15.75">
      <c r="A234" s="34" t="s">
        <v>55</v>
      </c>
      <c r="B234" s="34" t="s">
        <v>56</v>
      </c>
      <c r="C234" s="34">
        <v>43.140689999999999</v>
      </c>
      <c r="D234" s="34">
        <v>-89.345209999999994</v>
      </c>
      <c r="E234" s="34">
        <v>261.7</v>
      </c>
      <c r="F234" s="34">
        <v>0.3</v>
      </c>
      <c r="G234" s="34" t="s">
        <v>57</v>
      </c>
      <c r="H234" s="34">
        <v>0</v>
      </c>
      <c r="I234" s="34" t="s">
        <v>58</v>
      </c>
      <c r="J234" s="34">
        <v>0</v>
      </c>
      <c r="K234" s="34" t="s">
        <v>57</v>
      </c>
    </row>
    <row r="235" spans="1:11" ht="15.75">
      <c r="A235" s="34" t="s">
        <v>55</v>
      </c>
      <c r="B235" s="34" t="s">
        <v>56</v>
      </c>
      <c r="C235" s="34">
        <v>43.140689999999999</v>
      </c>
      <c r="D235" s="34">
        <v>-89.345209999999994</v>
      </c>
      <c r="E235" s="34">
        <v>261.7</v>
      </c>
      <c r="F235" s="34">
        <v>0</v>
      </c>
      <c r="G235" s="34" t="s">
        <v>57</v>
      </c>
      <c r="H235" s="34">
        <v>0</v>
      </c>
      <c r="I235" s="34" t="s">
        <v>58</v>
      </c>
      <c r="J235" s="34">
        <v>0</v>
      </c>
      <c r="K235" s="34" t="s">
        <v>57</v>
      </c>
    </row>
    <row r="236" spans="1:11" ht="15.75">
      <c r="A236" s="34" t="s">
        <v>55</v>
      </c>
      <c r="B236" s="34" t="s">
        <v>56</v>
      </c>
      <c r="C236" s="34">
        <v>43.140689999999999</v>
      </c>
      <c r="D236" s="34">
        <v>-89.345209999999994</v>
      </c>
      <c r="E236" s="34">
        <v>261.7</v>
      </c>
      <c r="F236" s="34">
        <v>8.6</v>
      </c>
      <c r="G236" s="34" t="s">
        <v>57</v>
      </c>
      <c r="H236" s="34">
        <v>0</v>
      </c>
      <c r="I236" s="34" t="s">
        <v>58</v>
      </c>
      <c r="J236" s="34">
        <v>0</v>
      </c>
      <c r="K236" s="34" t="s">
        <v>57</v>
      </c>
    </row>
    <row r="237" spans="1:11" ht="15.75">
      <c r="A237" s="34" t="s">
        <v>55</v>
      </c>
      <c r="B237" s="34" t="s">
        <v>56</v>
      </c>
      <c r="C237" s="34">
        <v>43.140689999999999</v>
      </c>
      <c r="D237" s="34">
        <v>-89.345209999999994</v>
      </c>
      <c r="E237" s="34">
        <v>261.7</v>
      </c>
      <c r="F237" s="34">
        <v>0.5</v>
      </c>
      <c r="G237" s="34" t="s">
        <v>57</v>
      </c>
      <c r="H237" s="34">
        <v>0</v>
      </c>
      <c r="I237" s="34" t="s">
        <v>58</v>
      </c>
      <c r="J237" s="34">
        <v>0</v>
      </c>
      <c r="K237" s="34" t="s">
        <v>57</v>
      </c>
    </row>
    <row r="238" spans="1:11" ht="15.75">
      <c r="A238" s="34" t="s">
        <v>55</v>
      </c>
      <c r="B238" s="34" t="s">
        <v>56</v>
      </c>
      <c r="C238" s="34">
        <v>43.140689999999999</v>
      </c>
      <c r="D238" s="34">
        <v>-89.345209999999994</v>
      </c>
      <c r="E238" s="34">
        <v>261.7</v>
      </c>
      <c r="F238" s="34">
        <v>3.6</v>
      </c>
      <c r="G238" s="34" t="s">
        <v>57</v>
      </c>
      <c r="H238" s="34">
        <v>0</v>
      </c>
      <c r="I238" s="34" t="s">
        <v>58</v>
      </c>
      <c r="J238" s="34">
        <v>0</v>
      </c>
      <c r="K238" s="34" t="s">
        <v>57</v>
      </c>
    </row>
    <row r="239" spans="1:11" ht="15.75">
      <c r="A239" s="34" t="s">
        <v>55</v>
      </c>
      <c r="B239" s="34" t="s">
        <v>56</v>
      </c>
      <c r="C239" s="34">
        <v>43.140689999999999</v>
      </c>
      <c r="D239" s="34">
        <v>-89.345209999999994</v>
      </c>
      <c r="E239" s="34">
        <v>261.7</v>
      </c>
      <c r="F239" s="34">
        <v>0</v>
      </c>
      <c r="G239" s="34" t="s">
        <v>57</v>
      </c>
      <c r="H239" s="34">
        <v>0</v>
      </c>
      <c r="I239" s="34" t="s">
        <v>58</v>
      </c>
      <c r="J239" s="34">
        <v>0</v>
      </c>
      <c r="K239" s="34" t="s">
        <v>57</v>
      </c>
    </row>
    <row r="240" spans="1:11" ht="15.75">
      <c r="A240" s="34" t="s">
        <v>55</v>
      </c>
      <c r="B240" s="34" t="s">
        <v>56</v>
      </c>
      <c r="C240" s="34">
        <v>43.140689999999999</v>
      </c>
      <c r="D240" s="34">
        <v>-89.345209999999994</v>
      </c>
      <c r="E240" s="34">
        <v>261.7</v>
      </c>
      <c r="F240" s="34">
        <v>0</v>
      </c>
      <c r="G240" s="34" t="s">
        <v>57</v>
      </c>
      <c r="H240" s="34">
        <v>0</v>
      </c>
      <c r="I240" s="34" t="s">
        <v>58</v>
      </c>
      <c r="J240" s="34">
        <v>0</v>
      </c>
      <c r="K240" s="34" t="s">
        <v>57</v>
      </c>
    </row>
    <row r="241" spans="1:11" ht="15.75">
      <c r="A241" s="34" t="s">
        <v>55</v>
      </c>
      <c r="B241" s="34" t="s">
        <v>56</v>
      </c>
      <c r="C241" s="34">
        <v>43.140689999999999</v>
      </c>
      <c r="D241" s="34">
        <v>-89.345209999999994</v>
      </c>
      <c r="E241" s="34">
        <v>261.7</v>
      </c>
      <c r="F241" s="34">
        <v>7.4</v>
      </c>
      <c r="G241" s="34" t="s">
        <v>57</v>
      </c>
      <c r="H241" s="34">
        <v>0</v>
      </c>
      <c r="I241" s="34" t="s">
        <v>58</v>
      </c>
      <c r="J241" s="34">
        <v>0</v>
      </c>
      <c r="K241" s="34" t="s">
        <v>57</v>
      </c>
    </row>
    <row r="242" spans="1:11" ht="15.75">
      <c r="A242" s="34" t="s">
        <v>55</v>
      </c>
      <c r="B242" s="34" t="s">
        <v>56</v>
      </c>
      <c r="C242" s="34">
        <v>43.140689999999999</v>
      </c>
      <c r="D242" s="34">
        <v>-89.345209999999994</v>
      </c>
      <c r="E242" s="34">
        <v>261.7</v>
      </c>
      <c r="F242" s="34">
        <v>0</v>
      </c>
      <c r="G242" s="34" t="s">
        <v>59</v>
      </c>
      <c r="H242" s="34">
        <v>0</v>
      </c>
      <c r="I242" s="34" t="s">
        <v>58</v>
      </c>
      <c r="J242" s="34">
        <v>0</v>
      </c>
      <c r="K242" s="34" t="s">
        <v>57</v>
      </c>
    </row>
    <row r="243" spans="1:11" ht="15.75">
      <c r="A243" s="34" t="s">
        <v>55</v>
      </c>
      <c r="B243" s="34" t="s">
        <v>56</v>
      </c>
      <c r="C243" s="34">
        <v>43.140689999999999</v>
      </c>
      <c r="D243" s="34">
        <v>-89.345209999999994</v>
      </c>
      <c r="E243" s="34">
        <v>261.7</v>
      </c>
      <c r="F243" s="34">
        <v>3.6</v>
      </c>
      <c r="G243" s="34" t="s">
        <v>57</v>
      </c>
      <c r="H243" s="34">
        <v>25</v>
      </c>
      <c r="I243" s="34" t="s">
        <v>58</v>
      </c>
      <c r="J243" s="34">
        <v>0</v>
      </c>
      <c r="K243" s="34" t="s">
        <v>57</v>
      </c>
    </row>
    <row r="244" spans="1:11" ht="15.75">
      <c r="A244" s="34" t="s">
        <v>55</v>
      </c>
      <c r="B244" s="34" t="s">
        <v>56</v>
      </c>
      <c r="C244" s="34">
        <v>43.140689999999999</v>
      </c>
      <c r="D244" s="34">
        <v>-89.345209999999994</v>
      </c>
      <c r="E244" s="34">
        <v>261.7</v>
      </c>
      <c r="F244" s="34">
        <v>4.0999999999999996</v>
      </c>
      <c r="G244" s="34" t="s">
        <v>57</v>
      </c>
      <c r="H244" s="34">
        <v>51</v>
      </c>
      <c r="I244" s="34" t="s">
        <v>58</v>
      </c>
      <c r="J244" s="34">
        <v>80</v>
      </c>
      <c r="K244" s="34" t="s">
        <v>57</v>
      </c>
    </row>
    <row r="245" spans="1:11" ht="15.75">
      <c r="A245" s="34" t="s">
        <v>55</v>
      </c>
      <c r="B245" s="34" t="s">
        <v>56</v>
      </c>
      <c r="C245" s="34">
        <v>43.140689999999999</v>
      </c>
      <c r="D245" s="34">
        <v>-89.345209999999994</v>
      </c>
      <c r="E245" s="34">
        <v>261.7</v>
      </c>
      <c r="F245" s="34">
        <v>2.8</v>
      </c>
      <c r="G245" s="34" t="s">
        <v>57</v>
      </c>
      <c r="H245" s="34">
        <v>28</v>
      </c>
      <c r="I245" s="34" t="s">
        <v>58</v>
      </c>
      <c r="J245" s="34">
        <v>30</v>
      </c>
      <c r="K245" s="34" t="s">
        <v>57</v>
      </c>
    </row>
    <row r="246" spans="1:11" ht="15.75">
      <c r="A246" s="34" t="s">
        <v>55</v>
      </c>
      <c r="B246" s="34" t="s">
        <v>56</v>
      </c>
      <c r="C246" s="34">
        <v>43.140689999999999</v>
      </c>
      <c r="D246" s="34">
        <v>-89.345209999999994</v>
      </c>
      <c r="E246" s="34">
        <v>261.7</v>
      </c>
      <c r="F246" s="34">
        <v>5.0999999999999996</v>
      </c>
      <c r="G246" s="34" t="s">
        <v>57</v>
      </c>
      <c r="H246" s="34">
        <v>102</v>
      </c>
      <c r="I246" s="34" t="s">
        <v>58</v>
      </c>
      <c r="J246" s="34">
        <v>80</v>
      </c>
      <c r="K246" s="34" t="s">
        <v>57</v>
      </c>
    </row>
    <row r="247" spans="1:11" ht="15.75">
      <c r="A247" s="34" t="s">
        <v>55</v>
      </c>
      <c r="B247" s="34" t="s">
        <v>56</v>
      </c>
      <c r="C247" s="34">
        <v>43.140689999999999</v>
      </c>
      <c r="D247" s="34">
        <v>-89.345209999999994</v>
      </c>
      <c r="E247" s="34">
        <v>261.7</v>
      </c>
      <c r="F247" s="34">
        <v>1.5</v>
      </c>
      <c r="G247" s="34" t="s">
        <v>57</v>
      </c>
      <c r="H247" s="34">
        <v>10</v>
      </c>
      <c r="I247" s="34" t="s">
        <v>58</v>
      </c>
      <c r="J247" s="34">
        <v>130</v>
      </c>
      <c r="K247" s="34" t="s">
        <v>57</v>
      </c>
    </row>
    <row r="248" spans="1:11" ht="15.75">
      <c r="A248" s="34" t="s">
        <v>55</v>
      </c>
      <c r="B248" s="34" t="s">
        <v>56</v>
      </c>
      <c r="C248" s="34">
        <v>43.140689999999999</v>
      </c>
      <c r="D248" s="34">
        <v>-89.345209999999994</v>
      </c>
      <c r="E248" s="34">
        <v>261.7</v>
      </c>
      <c r="F248" s="34">
        <v>0</v>
      </c>
      <c r="G248" s="34" t="s">
        <v>59</v>
      </c>
      <c r="H248" s="34">
        <v>0</v>
      </c>
      <c r="I248" s="34" t="s">
        <v>60</v>
      </c>
      <c r="J248" s="34">
        <v>30</v>
      </c>
      <c r="K248" s="34" t="s">
        <v>57</v>
      </c>
    </row>
    <row r="249" spans="1:11" ht="15.75">
      <c r="A249" s="34" t="s">
        <v>55</v>
      </c>
      <c r="B249" s="34" t="s">
        <v>56</v>
      </c>
      <c r="C249" s="34">
        <v>43.140689999999999</v>
      </c>
      <c r="D249" s="34">
        <v>-89.345209999999994</v>
      </c>
      <c r="E249" s="34">
        <v>261.7</v>
      </c>
      <c r="F249" s="34">
        <v>3.3</v>
      </c>
      <c r="G249" s="34" t="s">
        <v>57</v>
      </c>
      <c r="H249" s="34">
        <v>0</v>
      </c>
      <c r="I249" s="34" t="s">
        <v>58</v>
      </c>
      <c r="J249" s="34">
        <v>30</v>
      </c>
      <c r="K249" s="34" t="s">
        <v>57</v>
      </c>
    </row>
    <row r="250" spans="1:11" ht="15.75">
      <c r="A250" s="34" t="s">
        <v>55</v>
      </c>
      <c r="B250" s="34" t="s">
        <v>56</v>
      </c>
      <c r="C250" s="34">
        <v>43.140689999999999</v>
      </c>
      <c r="D250" s="34">
        <v>-89.345209999999994</v>
      </c>
      <c r="E250" s="34">
        <v>261.7</v>
      </c>
      <c r="F250" s="34">
        <v>2.2999999999999998</v>
      </c>
      <c r="G250" s="34" t="s">
        <v>57</v>
      </c>
      <c r="H250" s="34">
        <v>0</v>
      </c>
      <c r="I250" s="34" t="s">
        <v>58</v>
      </c>
      <c r="J250" s="34">
        <v>0</v>
      </c>
      <c r="K250" s="34" t="s">
        <v>57</v>
      </c>
    </row>
    <row r="251" spans="1:11" ht="15.75">
      <c r="A251" s="34" t="s">
        <v>55</v>
      </c>
      <c r="B251" s="34" t="s">
        <v>56</v>
      </c>
      <c r="C251" s="34">
        <v>43.140689999999999</v>
      </c>
      <c r="D251" s="34">
        <v>-89.345209999999994</v>
      </c>
      <c r="E251" s="34">
        <v>261.7</v>
      </c>
      <c r="F251" s="34">
        <v>0</v>
      </c>
      <c r="G251" s="34" t="s">
        <v>59</v>
      </c>
      <c r="H251" s="34">
        <v>0</v>
      </c>
      <c r="I251" s="34" t="s">
        <v>60</v>
      </c>
      <c r="J251" s="34">
        <v>0</v>
      </c>
      <c r="K251" s="34" t="s">
        <v>57</v>
      </c>
    </row>
    <row r="252" spans="1:11" ht="15.75">
      <c r="A252" s="34" t="s">
        <v>55</v>
      </c>
      <c r="B252" s="34" t="s">
        <v>56</v>
      </c>
      <c r="C252" s="34">
        <v>43.140689999999999</v>
      </c>
      <c r="D252" s="34">
        <v>-89.345209999999994</v>
      </c>
      <c r="E252" s="34">
        <v>261.7</v>
      </c>
      <c r="F252" s="34">
        <v>8.1</v>
      </c>
      <c r="G252" s="34" t="s">
        <v>57</v>
      </c>
      <c r="H252" s="34">
        <v>104</v>
      </c>
      <c r="I252" s="34" t="s">
        <v>58</v>
      </c>
      <c r="J252" s="34">
        <v>30</v>
      </c>
      <c r="K252" s="34" t="s">
        <v>57</v>
      </c>
    </row>
    <row r="253" spans="1:11" ht="15.75">
      <c r="A253" s="34" t="s">
        <v>55</v>
      </c>
      <c r="B253" s="34" t="s">
        <v>56</v>
      </c>
      <c r="C253" s="34">
        <v>43.140689999999999</v>
      </c>
      <c r="D253" s="34">
        <v>-89.345209999999994</v>
      </c>
      <c r="E253" s="34">
        <v>261.7</v>
      </c>
      <c r="F253" s="34">
        <v>0</v>
      </c>
      <c r="G253" s="34" t="s">
        <v>57</v>
      </c>
      <c r="H253" s="34">
        <v>0</v>
      </c>
      <c r="I253" s="34" t="s">
        <v>58</v>
      </c>
      <c r="J253" s="34">
        <v>80</v>
      </c>
      <c r="K253" s="34" t="s">
        <v>57</v>
      </c>
    </row>
    <row r="254" spans="1:11" ht="15.75">
      <c r="A254" s="34" t="s">
        <v>55</v>
      </c>
      <c r="B254" s="34" t="s">
        <v>56</v>
      </c>
      <c r="C254" s="34">
        <v>43.140689999999999</v>
      </c>
      <c r="D254" s="34">
        <v>-89.345209999999994</v>
      </c>
      <c r="E254" s="34">
        <v>261.7</v>
      </c>
      <c r="F254" s="34">
        <v>0</v>
      </c>
      <c r="G254" s="34" t="s">
        <v>57</v>
      </c>
      <c r="H254" s="34">
        <v>0</v>
      </c>
      <c r="I254" s="34" t="s">
        <v>58</v>
      </c>
      <c r="J254" s="34">
        <v>50</v>
      </c>
      <c r="K254" s="34" t="s">
        <v>57</v>
      </c>
    </row>
    <row r="255" spans="1:11" ht="15.75">
      <c r="A255" s="34" t="s">
        <v>55</v>
      </c>
      <c r="B255" s="34" t="s">
        <v>56</v>
      </c>
      <c r="C255" s="34">
        <v>43.140689999999999</v>
      </c>
      <c r="D255" s="34">
        <v>-89.345209999999994</v>
      </c>
      <c r="E255" s="34">
        <v>261.7</v>
      </c>
      <c r="F255" s="34">
        <v>0.3</v>
      </c>
      <c r="G255" s="34" t="s">
        <v>57</v>
      </c>
      <c r="H255" s="34">
        <v>0</v>
      </c>
      <c r="I255" s="34" t="s">
        <v>58</v>
      </c>
      <c r="J255" s="34">
        <v>50</v>
      </c>
      <c r="K255" s="34" t="s">
        <v>57</v>
      </c>
    </row>
    <row r="256" spans="1:11" ht="15.75">
      <c r="A256" s="34" t="s">
        <v>55</v>
      </c>
      <c r="B256" s="34" t="s">
        <v>56</v>
      </c>
      <c r="C256" s="34">
        <v>43.140689999999999</v>
      </c>
      <c r="D256" s="34">
        <v>-89.345209999999994</v>
      </c>
      <c r="E256" s="34">
        <v>261.7</v>
      </c>
      <c r="F256" s="34">
        <v>0.3</v>
      </c>
      <c r="G256" s="34" t="s">
        <v>57</v>
      </c>
      <c r="H256" s="34">
        <v>8</v>
      </c>
      <c r="I256" s="34" t="s">
        <v>58</v>
      </c>
      <c r="J256" s="34">
        <v>30</v>
      </c>
      <c r="K256" s="34" t="s">
        <v>57</v>
      </c>
    </row>
    <row r="257" spans="1:11" ht="15.75">
      <c r="A257" s="34" t="s">
        <v>55</v>
      </c>
      <c r="B257" s="34" t="s">
        <v>56</v>
      </c>
      <c r="C257" s="34">
        <v>43.140689999999999</v>
      </c>
      <c r="D257" s="34">
        <v>-89.345209999999994</v>
      </c>
      <c r="E257" s="34">
        <v>261.7</v>
      </c>
      <c r="F257" s="34">
        <v>4.5999999999999996</v>
      </c>
      <c r="G257" s="34" t="s">
        <v>57</v>
      </c>
      <c r="H257" s="34">
        <v>64</v>
      </c>
      <c r="I257" s="34" t="s">
        <v>58</v>
      </c>
      <c r="J257" s="34">
        <v>50</v>
      </c>
      <c r="K257" s="34" t="s">
        <v>57</v>
      </c>
    </row>
    <row r="258" spans="1:11" ht="15.75">
      <c r="A258" s="34" t="s">
        <v>55</v>
      </c>
      <c r="B258" s="34" t="s">
        <v>56</v>
      </c>
      <c r="C258" s="34">
        <v>43.140689999999999</v>
      </c>
      <c r="D258" s="34">
        <v>-89.345209999999994</v>
      </c>
      <c r="E258" s="34">
        <v>261.7</v>
      </c>
      <c r="F258" s="34">
        <v>0</v>
      </c>
      <c r="G258" s="34" t="s">
        <v>57</v>
      </c>
      <c r="H258" s="34">
        <v>0</v>
      </c>
      <c r="I258" s="34" t="s">
        <v>58</v>
      </c>
      <c r="J258" s="34">
        <v>50</v>
      </c>
      <c r="K258" s="34" t="s">
        <v>57</v>
      </c>
    </row>
    <row r="259" spans="1:11" ht="15.75">
      <c r="A259" s="34" t="s">
        <v>55</v>
      </c>
      <c r="B259" s="34" t="s">
        <v>56</v>
      </c>
      <c r="C259" s="34">
        <v>43.140689999999999</v>
      </c>
      <c r="D259" s="34">
        <v>-89.345209999999994</v>
      </c>
      <c r="E259" s="34">
        <v>261.7</v>
      </c>
      <c r="F259" s="34">
        <v>0.3</v>
      </c>
      <c r="G259" s="34" t="s">
        <v>57</v>
      </c>
      <c r="H259" s="34">
        <v>5</v>
      </c>
      <c r="I259" s="34" t="s">
        <v>58</v>
      </c>
      <c r="J259" s="34">
        <v>30</v>
      </c>
      <c r="K259" s="34" t="s">
        <v>57</v>
      </c>
    </row>
    <row r="260" spans="1:11" ht="15.75">
      <c r="A260" s="34" t="s">
        <v>55</v>
      </c>
      <c r="B260" s="34" t="s">
        <v>56</v>
      </c>
      <c r="C260" s="34">
        <v>43.140689999999999</v>
      </c>
      <c r="D260" s="34">
        <v>-89.345209999999994</v>
      </c>
      <c r="E260" s="34">
        <v>261.7</v>
      </c>
      <c r="F260" s="34">
        <v>0</v>
      </c>
      <c r="G260" s="34" t="s">
        <v>59</v>
      </c>
      <c r="H260" s="34">
        <v>0</v>
      </c>
      <c r="I260" s="34" t="s">
        <v>60</v>
      </c>
      <c r="J260" s="34">
        <v>30</v>
      </c>
      <c r="K260" s="34" t="s">
        <v>57</v>
      </c>
    </row>
    <row r="261" spans="1:11" ht="15.75">
      <c r="A261" s="34" t="s">
        <v>55</v>
      </c>
      <c r="B261" s="34" t="s">
        <v>56</v>
      </c>
      <c r="C261" s="34">
        <v>43.140689999999999</v>
      </c>
      <c r="D261" s="34">
        <v>-89.345209999999994</v>
      </c>
      <c r="E261" s="34">
        <v>261.7</v>
      </c>
      <c r="F261" s="34">
        <v>0</v>
      </c>
      <c r="G261" s="34" t="s">
        <v>57</v>
      </c>
      <c r="H261" s="34">
        <v>0</v>
      </c>
      <c r="I261" s="34" t="s">
        <v>58</v>
      </c>
      <c r="J261" s="34">
        <v>30</v>
      </c>
      <c r="K261" s="34" t="s">
        <v>57</v>
      </c>
    </row>
    <row r="262" spans="1:11" ht="15.75">
      <c r="A262" s="34" t="s">
        <v>55</v>
      </c>
      <c r="B262" s="34" t="s">
        <v>56</v>
      </c>
      <c r="C262" s="34">
        <v>43.140689999999999</v>
      </c>
      <c r="D262" s="34">
        <v>-89.345209999999994</v>
      </c>
      <c r="E262" s="34">
        <v>261.7</v>
      </c>
      <c r="F262" s="34">
        <v>0</v>
      </c>
      <c r="G262" s="34" t="s">
        <v>57</v>
      </c>
      <c r="H262" s="34">
        <v>0</v>
      </c>
      <c r="I262" s="34" t="s">
        <v>58</v>
      </c>
      <c r="J262" s="34">
        <v>0</v>
      </c>
      <c r="K262" s="34" t="s">
        <v>57</v>
      </c>
    </row>
    <row r="263" spans="1:11" ht="15.75">
      <c r="A263" s="34" t="s">
        <v>55</v>
      </c>
      <c r="B263" s="34" t="s">
        <v>56</v>
      </c>
      <c r="C263" s="34">
        <v>43.140689999999999</v>
      </c>
      <c r="D263" s="34">
        <v>-89.345209999999994</v>
      </c>
      <c r="E263" s="34">
        <v>261.7</v>
      </c>
      <c r="F263" s="34">
        <v>3</v>
      </c>
      <c r="G263" s="34" t="s">
        <v>57</v>
      </c>
      <c r="H263" s="34">
        <v>3</v>
      </c>
      <c r="I263" s="34" t="s">
        <v>58</v>
      </c>
      <c r="J263" s="34">
        <v>0</v>
      </c>
      <c r="K263" s="34" t="s">
        <v>59</v>
      </c>
    </row>
    <row r="264" spans="1:11" ht="15.75">
      <c r="A264" s="34" t="s">
        <v>55</v>
      </c>
      <c r="B264" s="34" t="s">
        <v>56</v>
      </c>
      <c r="C264" s="34">
        <v>43.140689999999999</v>
      </c>
      <c r="D264" s="34">
        <v>-89.345209999999994</v>
      </c>
      <c r="E264" s="34">
        <v>261.7</v>
      </c>
      <c r="F264" s="34">
        <v>0</v>
      </c>
      <c r="G264" s="34" t="s">
        <v>59</v>
      </c>
      <c r="H264" s="34">
        <v>0</v>
      </c>
      <c r="I264" s="34" t="s">
        <v>60</v>
      </c>
      <c r="J264" s="34">
        <v>0</v>
      </c>
      <c r="K264" s="34" t="s">
        <v>59</v>
      </c>
    </row>
    <row r="265" spans="1:11" ht="15.75">
      <c r="A265" s="34" t="s">
        <v>55</v>
      </c>
      <c r="B265" s="34" t="s">
        <v>56</v>
      </c>
      <c r="C265" s="34">
        <v>43.140689999999999</v>
      </c>
      <c r="D265" s="34">
        <v>-89.345209999999994</v>
      </c>
      <c r="E265" s="34">
        <v>261.7</v>
      </c>
      <c r="F265" s="34">
        <v>0</v>
      </c>
      <c r="G265" s="34" t="s">
        <v>59</v>
      </c>
      <c r="H265" s="34">
        <v>0</v>
      </c>
      <c r="I265" s="34" t="s">
        <v>60</v>
      </c>
      <c r="J265" s="34">
        <v>0</v>
      </c>
      <c r="K265" s="34" t="s">
        <v>59</v>
      </c>
    </row>
    <row r="266" spans="1:11" ht="15.75">
      <c r="A266" s="34" t="s">
        <v>55</v>
      </c>
      <c r="B266" s="34" t="s">
        <v>56</v>
      </c>
      <c r="C266" s="34">
        <v>43.140689999999999</v>
      </c>
      <c r="D266" s="34">
        <v>-89.345209999999994</v>
      </c>
      <c r="E266" s="34">
        <v>261.7</v>
      </c>
      <c r="F266" s="34">
        <v>1.3</v>
      </c>
      <c r="G266" s="34" t="s">
        <v>57</v>
      </c>
      <c r="H266" s="34">
        <v>0</v>
      </c>
      <c r="I266" s="34" t="s">
        <v>58</v>
      </c>
      <c r="J266" s="34">
        <v>0</v>
      </c>
      <c r="K266" s="34" t="s">
        <v>57</v>
      </c>
    </row>
    <row r="267" spans="1:11" ht="15.75">
      <c r="A267" s="34" t="s">
        <v>55</v>
      </c>
      <c r="B267" s="34" t="s">
        <v>56</v>
      </c>
      <c r="C267" s="34">
        <v>43.140689999999999</v>
      </c>
      <c r="D267" s="34">
        <v>-89.345209999999994</v>
      </c>
      <c r="E267" s="34">
        <v>261.7</v>
      </c>
      <c r="F267" s="34">
        <v>13</v>
      </c>
      <c r="G267" s="34" t="s">
        <v>57</v>
      </c>
      <c r="H267" s="34">
        <v>0</v>
      </c>
      <c r="I267" s="34" t="s">
        <v>58</v>
      </c>
      <c r="J267" s="34">
        <v>0</v>
      </c>
      <c r="K267" s="34" t="s">
        <v>57</v>
      </c>
    </row>
    <row r="268" spans="1:11" ht="15.75">
      <c r="A268" s="34" t="s">
        <v>55</v>
      </c>
      <c r="B268" s="34" t="s">
        <v>56</v>
      </c>
      <c r="C268" s="34">
        <v>43.140689999999999</v>
      </c>
      <c r="D268" s="34">
        <v>-89.345209999999994</v>
      </c>
      <c r="E268" s="34">
        <v>261.7</v>
      </c>
      <c r="F268" s="34">
        <v>0</v>
      </c>
      <c r="G268" s="34" t="s">
        <v>59</v>
      </c>
      <c r="H268" s="34">
        <v>0</v>
      </c>
      <c r="I268" s="34" t="s">
        <v>60</v>
      </c>
      <c r="J268" s="34">
        <v>0</v>
      </c>
      <c r="K268" s="34" t="s">
        <v>57</v>
      </c>
    </row>
    <row r="269" spans="1:11" ht="15.75">
      <c r="A269" s="34" t="s">
        <v>55</v>
      </c>
      <c r="B269" s="34" t="s">
        <v>56</v>
      </c>
      <c r="C269" s="34">
        <v>43.140689999999999</v>
      </c>
      <c r="D269" s="34">
        <v>-89.345209999999994</v>
      </c>
      <c r="E269" s="34">
        <v>261.7</v>
      </c>
      <c r="F269" s="34">
        <v>0</v>
      </c>
      <c r="G269" s="34" t="s">
        <v>57</v>
      </c>
      <c r="H269" s="34">
        <v>0</v>
      </c>
      <c r="I269" s="34" t="s">
        <v>58</v>
      </c>
      <c r="J269" s="34">
        <v>0</v>
      </c>
      <c r="K269" s="34" t="s">
        <v>57</v>
      </c>
    </row>
    <row r="270" spans="1:11" ht="15.75">
      <c r="A270" s="34" t="s">
        <v>55</v>
      </c>
      <c r="B270" s="34" t="s">
        <v>56</v>
      </c>
      <c r="C270" s="34">
        <v>43.140689999999999</v>
      </c>
      <c r="D270" s="34">
        <v>-89.345209999999994</v>
      </c>
      <c r="E270" s="34">
        <v>261.7</v>
      </c>
      <c r="F270" s="34">
        <v>0</v>
      </c>
      <c r="G270" s="34" t="s">
        <v>59</v>
      </c>
      <c r="H270" s="34">
        <v>0</v>
      </c>
      <c r="I270" s="34" t="s">
        <v>58</v>
      </c>
      <c r="J270" s="34">
        <v>0</v>
      </c>
      <c r="K270" s="34" t="s">
        <v>57</v>
      </c>
    </row>
    <row r="271" spans="1:11" ht="15.75">
      <c r="A271" s="34" t="s">
        <v>55</v>
      </c>
      <c r="B271" s="34" t="s">
        <v>56</v>
      </c>
      <c r="C271" s="34">
        <v>43.140689999999999</v>
      </c>
      <c r="D271" s="34">
        <v>-89.345209999999994</v>
      </c>
      <c r="E271" s="34">
        <v>261.7</v>
      </c>
      <c r="F271" s="34">
        <v>0</v>
      </c>
      <c r="G271" s="34" t="s">
        <v>59</v>
      </c>
      <c r="H271" s="34">
        <v>0</v>
      </c>
      <c r="I271" s="34" t="s">
        <v>58</v>
      </c>
      <c r="J271" s="34">
        <v>0</v>
      </c>
      <c r="K271" s="34" t="s">
        <v>57</v>
      </c>
    </row>
    <row r="272" spans="1:11" ht="15.75">
      <c r="A272" s="34" t="s">
        <v>55</v>
      </c>
      <c r="B272" s="34" t="s">
        <v>56</v>
      </c>
      <c r="C272" s="34">
        <v>43.140689999999999</v>
      </c>
      <c r="D272" s="34">
        <v>-89.345209999999994</v>
      </c>
      <c r="E272" s="34">
        <v>261.7</v>
      </c>
      <c r="F272" s="34">
        <v>1.8</v>
      </c>
      <c r="G272" s="34" t="s">
        <v>57</v>
      </c>
      <c r="H272" s="34">
        <v>0</v>
      </c>
      <c r="I272" s="34" t="s">
        <v>58</v>
      </c>
      <c r="J272" s="34">
        <v>0</v>
      </c>
      <c r="K272" s="34" t="s">
        <v>57</v>
      </c>
    </row>
    <row r="273" spans="1:11" ht="15.75">
      <c r="A273" s="34" t="s">
        <v>55</v>
      </c>
      <c r="B273" s="34" t="s">
        <v>56</v>
      </c>
      <c r="C273" s="34">
        <v>43.140689999999999</v>
      </c>
      <c r="D273" s="34">
        <v>-89.345209999999994</v>
      </c>
      <c r="E273" s="34">
        <v>261.7</v>
      </c>
      <c r="F273" s="34">
        <v>18</v>
      </c>
      <c r="G273" s="34" t="s">
        <v>57</v>
      </c>
      <c r="H273" s="34">
        <v>0</v>
      </c>
      <c r="I273" s="34" t="s">
        <v>58</v>
      </c>
      <c r="J273" s="34">
        <v>0</v>
      </c>
      <c r="K273" s="34" t="s">
        <v>57</v>
      </c>
    </row>
    <row r="274" spans="1:11" ht="15.75">
      <c r="A274" s="34" t="s">
        <v>55</v>
      </c>
      <c r="B274" s="34" t="s">
        <v>56</v>
      </c>
      <c r="C274" s="34">
        <v>43.140689999999999</v>
      </c>
      <c r="D274" s="34">
        <v>-89.345209999999994</v>
      </c>
      <c r="E274" s="34">
        <v>261.7</v>
      </c>
      <c r="F274" s="34">
        <v>0</v>
      </c>
      <c r="G274" s="34" t="s">
        <v>57</v>
      </c>
      <c r="H274" s="34">
        <v>0</v>
      </c>
      <c r="I274" s="34" t="s">
        <v>58</v>
      </c>
      <c r="J274" s="34">
        <v>0</v>
      </c>
      <c r="K274" s="34" t="s">
        <v>57</v>
      </c>
    </row>
    <row r="275" spans="1:11" ht="15.75">
      <c r="A275" s="34" t="s">
        <v>55</v>
      </c>
      <c r="B275" s="34" t="s">
        <v>56</v>
      </c>
      <c r="C275" s="34">
        <v>43.140689999999999</v>
      </c>
      <c r="D275" s="34">
        <v>-89.345209999999994</v>
      </c>
      <c r="E275" s="34">
        <v>261.7</v>
      </c>
      <c r="F275" s="34">
        <v>0</v>
      </c>
      <c r="G275" s="34" t="s">
        <v>59</v>
      </c>
      <c r="H275" s="34">
        <v>0</v>
      </c>
      <c r="I275" s="34" t="s">
        <v>60</v>
      </c>
      <c r="J275" s="34">
        <v>0</v>
      </c>
      <c r="K275" s="34" t="s">
        <v>57</v>
      </c>
    </row>
    <row r="276" spans="1:11" ht="15.75">
      <c r="A276" s="34" t="s">
        <v>55</v>
      </c>
      <c r="B276" s="34" t="s">
        <v>56</v>
      </c>
      <c r="C276" s="34">
        <v>43.140689999999999</v>
      </c>
      <c r="D276" s="34">
        <v>-89.345209999999994</v>
      </c>
      <c r="E276" s="34">
        <v>261.7</v>
      </c>
      <c r="F276" s="34">
        <v>9.1</v>
      </c>
      <c r="G276" s="34" t="s">
        <v>57</v>
      </c>
      <c r="H276" s="34">
        <v>0</v>
      </c>
      <c r="I276" s="34" t="s">
        <v>60</v>
      </c>
      <c r="J276" s="34">
        <v>0</v>
      </c>
      <c r="K276" s="34" t="s">
        <v>57</v>
      </c>
    </row>
    <row r="277" spans="1:11" ht="15.75">
      <c r="A277" s="34" t="s">
        <v>55</v>
      </c>
      <c r="B277" s="34" t="s">
        <v>56</v>
      </c>
      <c r="C277" s="34">
        <v>43.140689999999999</v>
      </c>
      <c r="D277" s="34">
        <v>-89.345209999999994</v>
      </c>
      <c r="E277" s="34">
        <v>261.7</v>
      </c>
      <c r="F277" s="34">
        <v>1</v>
      </c>
      <c r="G277" s="34" t="s">
        <v>57</v>
      </c>
      <c r="H277" s="34">
        <v>5</v>
      </c>
      <c r="I277" s="34" t="s">
        <v>58</v>
      </c>
      <c r="J277" s="34">
        <v>0</v>
      </c>
      <c r="K277" s="34" t="s">
        <v>57</v>
      </c>
    </row>
    <row r="278" spans="1:11" ht="15.75">
      <c r="A278" s="34" t="s">
        <v>55</v>
      </c>
      <c r="B278" s="34" t="s">
        <v>56</v>
      </c>
      <c r="C278" s="34">
        <v>43.140689999999999</v>
      </c>
      <c r="D278" s="34">
        <v>-89.345209999999994</v>
      </c>
      <c r="E278" s="34">
        <v>261.7</v>
      </c>
      <c r="F278" s="34">
        <v>0</v>
      </c>
      <c r="G278" s="34" t="s">
        <v>57</v>
      </c>
      <c r="H278" s="34">
        <v>0</v>
      </c>
      <c r="I278" s="34" t="s">
        <v>58</v>
      </c>
      <c r="J278" s="34">
        <v>0</v>
      </c>
      <c r="K278" s="34" t="s">
        <v>59</v>
      </c>
    </row>
    <row r="279" spans="1:11" ht="15.75">
      <c r="A279" s="34" t="s">
        <v>55</v>
      </c>
      <c r="B279" s="34" t="s">
        <v>56</v>
      </c>
      <c r="C279" s="34">
        <v>43.140689999999999</v>
      </c>
      <c r="D279" s="34">
        <v>-89.345209999999994</v>
      </c>
      <c r="E279" s="34">
        <v>261.7</v>
      </c>
      <c r="F279" s="34">
        <v>0</v>
      </c>
      <c r="G279" s="34" t="s">
        <v>57</v>
      </c>
      <c r="H279" s="34">
        <v>0</v>
      </c>
      <c r="I279" s="34" t="s">
        <v>58</v>
      </c>
      <c r="J279" s="34">
        <v>0</v>
      </c>
      <c r="K279" s="34" t="s">
        <v>57</v>
      </c>
    </row>
    <row r="280" spans="1:11" ht="15.75">
      <c r="A280" s="34" t="s">
        <v>55</v>
      </c>
      <c r="B280" s="34" t="s">
        <v>56</v>
      </c>
      <c r="C280" s="34">
        <v>43.140689999999999</v>
      </c>
      <c r="D280" s="34">
        <v>-89.345209999999994</v>
      </c>
      <c r="E280" s="34">
        <v>261.7</v>
      </c>
      <c r="F280" s="34">
        <v>0</v>
      </c>
      <c r="G280" s="34" t="s">
        <v>57</v>
      </c>
      <c r="H280" s="34">
        <v>0</v>
      </c>
      <c r="I280" s="34" t="s">
        <v>58</v>
      </c>
      <c r="J280" s="34">
        <v>0</v>
      </c>
      <c r="K280" s="34" t="s">
        <v>57</v>
      </c>
    </row>
    <row r="281" spans="1:11" ht="15.75">
      <c r="A281" s="34" t="s">
        <v>55</v>
      </c>
      <c r="B281" s="34" t="s">
        <v>56</v>
      </c>
      <c r="C281" s="34">
        <v>43.140689999999999</v>
      </c>
      <c r="D281" s="34">
        <v>-89.345209999999994</v>
      </c>
      <c r="E281" s="34">
        <v>261.7</v>
      </c>
      <c r="F281" s="34">
        <v>0</v>
      </c>
      <c r="G281" s="34" t="s">
        <v>57</v>
      </c>
      <c r="H281" s="34">
        <v>0</v>
      </c>
      <c r="I281" s="34" t="s">
        <v>58</v>
      </c>
      <c r="J281" s="34">
        <v>0</v>
      </c>
      <c r="K281" s="34" t="s">
        <v>57</v>
      </c>
    </row>
    <row r="282" spans="1:11" ht="15.75">
      <c r="A282" s="34" t="s">
        <v>55</v>
      </c>
      <c r="B282" s="34" t="s">
        <v>56</v>
      </c>
      <c r="C282" s="34">
        <v>43.140689999999999</v>
      </c>
      <c r="D282" s="34">
        <v>-89.345209999999994</v>
      </c>
      <c r="E282" s="34">
        <v>261.7</v>
      </c>
      <c r="F282" s="34">
        <v>0</v>
      </c>
      <c r="G282" s="34" t="s">
        <v>57</v>
      </c>
      <c r="H282" s="34">
        <v>0</v>
      </c>
      <c r="I282" s="34" t="s">
        <v>58</v>
      </c>
      <c r="J282" s="34">
        <v>0</v>
      </c>
      <c r="K282" s="34" t="s">
        <v>57</v>
      </c>
    </row>
    <row r="283" spans="1:11" ht="15.75">
      <c r="A283" s="34" t="s">
        <v>55</v>
      </c>
      <c r="B283" s="34" t="s">
        <v>56</v>
      </c>
      <c r="C283" s="34">
        <v>43.140689999999999</v>
      </c>
      <c r="D283" s="34">
        <v>-89.345209999999994</v>
      </c>
      <c r="E283" s="34">
        <v>261.7</v>
      </c>
      <c r="F283" s="34">
        <v>0</v>
      </c>
      <c r="G283" s="34" t="s">
        <v>57</v>
      </c>
      <c r="H283" s="34">
        <v>0</v>
      </c>
      <c r="I283" s="34" t="s">
        <v>58</v>
      </c>
      <c r="J283" s="34">
        <v>0</v>
      </c>
      <c r="K283" s="34" t="s">
        <v>57</v>
      </c>
    </row>
    <row r="284" spans="1:11" ht="15.75">
      <c r="A284" s="34" t="s">
        <v>55</v>
      </c>
      <c r="B284" s="34" t="s">
        <v>56</v>
      </c>
      <c r="C284" s="34">
        <v>43.140689999999999</v>
      </c>
      <c r="D284" s="34">
        <v>-89.345209999999994</v>
      </c>
      <c r="E284" s="34">
        <v>261.7</v>
      </c>
      <c r="F284" s="34">
        <v>0</v>
      </c>
      <c r="G284" s="34" t="s">
        <v>57</v>
      </c>
      <c r="H284" s="34">
        <v>0</v>
      </c>
      <c r="I284" s="34" t="s">
        <v>58</v>
      </c>
      <c r="J284" s="34">
        <v>0</v>
      </c>
      <c r="K284" s="34" t="s">
        <v>57</v>
      </c>
    </row>
    <row r="285" spans="1:11" ht="15.75">
      <c r="A285" s="34" t="s">
        <v>55</v>
      </c>
      <c r="B285" s="34" t="s">
        <v>56</v>
      </c>
      <c r="C285" s="34">
        <v>43.140689999999999</v>
      </c>
      <c r="D285" s="34">
        <v>-89.345209999999994</v>
      </c>
      <c r="E285" s="34">
        <v>261.7</v>
      </c>
      <c r="F285" s="34">
        <v>1</v>
      </c>
      <c r="G285" s="34" t="s">
        <v>57</v>
      </c>
      <c r="H285" s="34">
        <v>0</v>
      </c>
      <c r="I285" s="34" t="s">
        <v>60</v>
      </c>
      <c r="J285" s="34">
        <v>0</v>
      </c>
      <c r="K285" s="34" t="s">
        <v>57</v>
      </c>
    </row>
    <row r="286" spans="1:11" ht="15.75">
      <c r="A286" s="34" t="s">
        <v>55</v>
      </c>
      <c r="B286" s="34" t="s">
        <v>56</v>
      </c>
      <c r="C286" s="34">
        <v>43.140689999999999</v>
      </c>
      <c r="D286" s="34">
        <v>-89.345209999999994</v>
      </c>
      <c r="E286" s="34">
        <v>261.7</v>
      </c>
      <c r="F286" s="34">
        <v>0</v>
      </c>
      <c r="G286" s="34" t="s">
        <v>59</v>
      </c>
      <c r="H286" s="34">
        <v>3</v>
      </c>
      <c r="I286" s="34" t="s">
        <v>58</v>
      </c>
      <c r="J286" s="34">
        <v>0</v>
      </c>
      <c r="K286" s="34" t="s">
        <v>59</v>
      </c>
    </row>
    <row r="287" spans="1:11" ht="15.75">
      <c r="A287" s="34" t="s">
        <v>55</v>
      </c>
      <c r="B287" s="34" t="s">
        <v>56</v>
      </c>
      <c r="C287" s="34">
        <v>43.140689999999999</v>
      </c>
      <c r="D287" s="34">
        <v>-89.345209999999994</v>
      </c>
      <c r="E287" s="34">
        <v>261.7</v>
      </c>
      <c r="F287" s="34">
        <v>0</v>
      </c>
      <c r="G287" s="34" t="s">
        <v>57</v>
      </c>
      <c r="H287" s="34">
        <v>0</v>
      </c>
      <c r="I287" s="34" t="s">
        <v>58</v>
      </c>
      <c r="J287" s="34">
        <v>0</v>
      </c>
      <c r="K287" s="34" t="s">
        <v>57</v>
      </c>
    </row>
    <row r="288" spans="1:11" ht="15.75">
      <c r="A288" s="34" t="s">
        <v>55</v>
      </c>
      <c r="B288" s="34" t="s">
        <v>56</v>
      </c>
      <c r="C288" s="34">
        <v>43.140689999999999</v>
      </c>
      <c r="D288" s="34">
        <v>-89.345209999999994</v>
      </c>
      <c r="E288" s="34">
        <v>261.7</v>
      </c>
      <c r="F288" s="34">
        <v>0</v>
      </c>
      <c r="G288" s="34" t="s">
        <v>59</v>
      </c>
      <c r="H288" s="34">
        <v>0</v>
      </c>
      <c r="I288" s="34" t="s">
        <v>60</v>
      </c>
      <c r="J288" s="34">
        <v>0</v>
      </c>
      <c r="K288" s="34" t="s">
        <v>57</v>
      </c>
    </row>
    <row r="289" spans="1:11" ht="15.75">
      <c r="A289" s="34" t="s">
        <v>55</v>
      </c>
      <c r="B289" s="34" t="s">
        <v>56</v>
      </c>
      <c r="C289" s="34">
        <v>43.140689999999999</v>
      </c>
      <c r="D289" s="34">
        <v>-89.345209999999994</v>
      </c>
      <c r="E289" s="34">
        <v>261.7</v>
      </c>
      <c r="F289" s="34">
        <v>0</v>
      </c>
      <c r="G289" s="34" t="s">
        <v>57</v>
      </c>
      <c r="H289" s="34">
        <v>0</v>
      </c>
      <c r="I289" s="34" t="s">
        <v>58</v>
      </c>
      <c r="J289" s="34">
        <v>0</v>
      </c>
      <c r="K289" s="34" t="s">
        <v>57</v>
      </c>
    </row>
    <row r="290" spans="1:11" ht="15.75">
      <c r="A290" s="34" t="s">
        <v>55</v>
      </c>
      <c r="B290" s="34" t="s">
        <v>56</v>
      </c>
      <c r="C290" s="34">
        <v>43.140689999999999</v>
      </c>
      <c r="D290" s="34">
        <v>-89.345209999999994</v>
      </c>
      <c r="E290" s="34">
        <v>261.7</v>
      </c>
      <c r="F290" s="34">
        <v>0</v>
      </c>
      <c r="G290" s="34" t="s">
        <v>59</v>
      </c>
      <c r="H290" s="34">
        <v>0</v>
      </c>
      <c r="I290" s="34" t="s">
        <v>60</v>
      </c>
      <c r="J290" s="34">
        <v>0</v>
      </c>
      <c r="K290" s="34" t="s">
        <v>57</v>
      </c>
    </row>
    <row r="291" spans="1:11" ht="15.75">
      <c r="A291" s="34" t="s">
        <v>55</v>
      </c>
      <c r="B291" s="34" t="s">
        <v>56</v>
      </c>
      <c r="C291" s="34">
        <v>43.140689999999999</v>
      </c>
      <c r="D291" s="34">
        <v>-89.345209999999994</v>
      </c>
      <c r="E291" s="34">
        <v>261.7</v>
      </c>
      <c r="F291" s="34">
        <v>0</v>
      </c>
      <c r="G291" s="34" t="s">
        <v>59</v>
      </c>
      <c r="H291" s="34">
        <v>0</v>
      </c>
      <c r="I291" s="34" t="s">
        <v>60</v>
      </c>
      <c r="J291" s="34">
        <v>0</v>
      </c>
      <c r="K291" s="34" t="s">
        <v>57</v>
      </c>
    </row>
    <row r="292" spans="1:11" ht="15.75">
      <c r="A292" s="34" t="s">
        <v>55</v>
      </c>
      <c r="B292" s="34" t="s">
        <v>56</v>
      </c>
      <c r="C292" s="34">
        <v>43.140689999999999</v>
      </c>
      <c r="D292" s="34">
        <v>-89.345209999999994</v>
      </c>
      <c r="E292" s="34">
        <v>261.7</v>
      </c>
      <c r="F292" s="34">
        <v>0.3</v>
      </c>
      <c r="G292" s="34" t="s">
        <v>57</v>
      </c>
      <c r="H292" s="34">
        <v>5</v>
      </c>
      <c r="I292" s="34" t="s">
        <v>58</v>
      </c>
      <c r="J292" s="34">
        <v>0</v>
      </c>
      <c r="K292" s="34" t="s">
        <v>59</v>
      </c>
    </row>
    <row r="293" spans="1:11" ht="15.75">
      <c r="A293" s="34" t="s">
        <v>55</v>
      </c>
      <c r="B293" s="34" t="s">
        <v>56</v>
      </c>
      <c r="C293" s="34">
        <v>43.140689999999999</v>
      </c>
      <c r="D293" s="34">
        <v>-89.345209999999994</v>
      </c>
      <c r="E293" s="34">
        <v>261.7</v>
      </c>
      <c r="F293" s="34">
        <v>0</v>
      </c>
      <c r="G293" s="34" t="s">
        <v>59</v>
      </c>
      <c r="H293" s="34">
        <v>0</v>
      </c>
      <c r="I293" s="34" t="s">
        <v>60</v>
      </c>
      <c r="J293" s="34">
        <v>0</v>
      </c>
      <c r="K293" s="34" t="s">
        <v>57</v>
      </c>
    </row>
    <row r="294" spans="1:11" ht="15.75">
      <c r="A294" s="34" t="s">
        <v>55</v>
      </c>
      <c r="B294" s="34" t="s">
        <v>56</v>
      </c>
      <c r="C294" s="34">
        <v>43.140689999999999</v>
      </c>
      <c r="D294" s="34">
        <v>-89.345209999999994</v>
      </c>
      <c r="E294" s="34">
        <v>261.7</v>
      </c>
      <c r="F294" s="34">
        <v>0</v>
      </c>
      <c r="G294" s="34" t="s">
        <v>57</v>
      </c>
      <c r="H294" s="34">
        <v>0</v>
      </c>
      <c r="I294" s="34" t="s">
        <v>60</v>
      </c>
      <c r="J294" s="34">
        <v>0</v>
      </c>
      <c r="K294" s="34" t="s">
        <v>57</v>
      </c>
    </row>
    <row r="295" spans="1:11" ht="15.75">
      <c r="A295" s="34" t="s">
        <v>55</v>
      </c>
      <c r="B295" s="34" t="s">
        <v>56</v>
      </c>
      <c r="C295" s="34">
        <v>43.140689999999999</v>
      </c>
      <c r="D295" s="34">
        <v>-89.345209999999994</v>
      </c>
      <c r="E295" s="34">
        <v>261.7</v>
      </c>
      <c r="F295" s="34">
        <v>0</v>
      </c>
      <c r="G295" s="34" t="s">
        <v>57</v>
      </c>
      <c r="H295" s="34">
        <v>0</v>
      </c>
      <c r="I295" s="34" t="s">
        <v>58</v>
      </c>
      <c r="J295" s="34">
        <v>0</v>
      </c>
      <c r="K295" s="34" t="s">
        <v>57</v>
      </c>
    </row>
    <row r="296" spans="1:11" ht="15.75">
      <c r="A296" s="34" t="s">
        <v>55</v>
      </c>
      <c r="B296" s="34" t="s">
        <v>56</v>
      </c>
      <c r="C296" s="34">
        <v>43.140689999999999</v>
      </c>
      <c r="D296" s="34">
        <v>-89.345209999999994</v>
      </c>
      <c r="E296" s="34">
        <v>261.7</v>
      </c>
      <c r="F296" s="34">
        <v>0</v>
      </c>
      <c r="G296" s="34" t="s">
        <v>57</v>
      </c>
      <c r="H296" s="34">
        <v>0</v>
      </c>
      <c r="I296" s="34" t="s">
        <v>58</v>
      </c>
      <c r="J296" s="34">
        <v>0</v>
      </c>
      <c r="K296" s="34" t="s">
        <v>57</v>
      </c>
    </row>
    <row r="297" spans="1:11" ht="15.75">
      <c r="A297" s="34" t="s">
        <v>55</v>
      </c>
      <c r="B297" s="34" t="s">
        <v>56</v>
      </c>
      <c r="C297" s="34">
        <v>43.140689999999999</v>
      </c>
      <c r="D297" s="34">
        <v>-89.345209999999994</v>
      </c>
      <c r="E297" s="34">
        <v>261.7</v>
      </c>
      <c r="F297" s="34">
        <v>0</v>
      </c>
      <c r="G297" s="34" t="s">
        <v>57</v>
      </c>
      <c r="H297" s="34">
        <v>0</v>
      </c>
      <c r="I297" s="34" t="s">
        <v>58</v>
      </c>
      <c r="J297" s="34">
        <v>0</v>
      </c>
      <c r="K297" s="34" t="s">
        <v>57</v>
      </c>
    </row>
    <row r="298" spans="1:11" ht="15.75">
      <c r="A298" s="34" t="s">
        <v>55</v>
      </c>
      <c r="B298" s="34" t="s">
        <v>56</v>
      </c>
      <c r="C298" s="34">
        <v>43.140689999999999</v>
      </c>
      <c r="D298" s="34">
        <v>-89.345209999999994</v>
      </c>
      <c r="E298" s="34">
        <v>261.7</v>
      </c>
      <c r="F298" s="34">
        <v>0</v>
      </c>
      <c r="G298" s="34" t="s">
        <v>57</v>
      </c>
      <c r="H298" s="34">
        <v>0</v>
      </c>
      <c r="I298" s="34" t="s">
        <v>58</v>
      </c>
      <c r="J298" s="34">
        <v>0</v>
      </c>
      <c r="K298" s="34" t="s">
        <v>57</v>
      </c>
    </row>
    <row r="299" spans="1:11" ht="15.75">
      <c r="A299" s="34" t="s">
        <v>55</v>
      </c>
      <c r="B299" s="34" t="s">
        <v>56</v>
      </c>
      <c r="C299" s="34">
        <v>43.140689999999999</v>
      </c>
      <c r="D299" s="34">
        <v>-89.345209999999994</v>
      </c>
      <c r="E299" s="34">
        <v>261.7</v>
      </c>
      <c r="F299" s="34">
        <v>0</v>
      </c>
      <c r="G299" s="34" t="s">
        <v>57</v>
      </c>
      <c r="H299" s="34">
        <v>0</v>
      </c>
      <c r="I299" s="34" t="s">
        <v>58</v>
      </c>
      <c r="J299" s="34">
        <v>0</v>
      </c>
      <c r="K299" s="34" t="s">
        <v>57</v>
      </c>
    </row>
    <row r="300" spans="1:11" ht="15.75">
      <c r="A300" s="34" t="s">
        <v>55</v>
      </c>
      <c r="B300" s="34" t="s">
        <v>56</v>
      </c>
      <c r="C300" s="34">
        <v>43.140689999999999</v>
      </c>
      <c r="D300" s="34">
        <v>-89.345209999999994</v>
      </c>
      <c r="E300" s="34">
        <v>261.7</v>
      </c>
      <c r="F300" s="34">
        <v>0</v>
      </c>
      <c r="G300" s="34" t="s">
        <v>57</v>
      </c>
      <c r="H300" s="34">
        <v>0</v>
      </c>
      <c r="I300" s="34" t="s">
        <v>58</v>
      </c>
      <c r="J300" s="34">
        <v>0</v>
      </c>
      <c r="K300" s="34" t="s">
        <v>57</v>
      </c>
    </row>
    <row r="301" spans="1:11" ht="15.75">
      <c r="A301" s="34" t="s">
        <v>55</v>
      </c>
      <c r="B301" s="34" t="s">
        <v>56</v>
      </c>
      <c r="C301" s="34">
        <v>43.140689999999999</v>
      </c>
      <c r="D301" s="34">
        <v>-89.345209999999994</v>
      </c>
      <c r="E301" s="34">
        <v>261.7</v>
      </c>
      <c r="F301" s="34">
        <v>0</v>
      </c>
      <c r="G301" s="34" t="s">
        <v>57</v>
      </c>
      <c r="H301" s="34">
        <v>0</v>
      </c>
      <c r="I301" s="34" t="s">
        <v>58</v>
      </c>
      <c r="J301" s="34">
        <v>0</v>
      </c>
      <c r="K301" s="34" t="s">
        <v>57</v>
      </c>
    </row>
    <row r="302" spans="1:11" ht="15.75">
      <c r="A302" s="34" t="s">
        <v>55</v>
      </c>
      <c r="B302" s="34" t="s">
        <v>56</v>
      </c>
      <c r="C302" s="34">
        <v>43.140689999999999</v>
      </c>
      <c r="D302" s="34">
        <v>-89.345209999999994</v>
      </c>
      <c r="E302" s="34">
        <v>261.7</v>
      </c>
      <c r="F302" s="34">
        <v>0</v>
      </c>
      <c r="G302" s="34" t="s">
        <v>57</v>
      </c>
      <c r="H302" s="34">
        <v>0</v>
      </c>
      <c r="I302" s="34" t="s">
        <v>58</v>
      </c>
      <c r="J302" s="34">
        <v>0</v>
      </c>
      <c r="K302" s="34" t="s">
        <v>57</v>
      </c>
    </row>
    <row r="303" spans="1:11" ht="15.75">
      <c r="A303" s="34" t="s">
        <v>55</v>
      </c>
      <c r="B303" s="34" t="s">
        <v>56</v>
      </c>
      <c r="C303" s="34">
        <v>43.140689999999999</v>
      </c>
      <c r="D303" s="34">
        <v>-89.345209999999994</v>
      </c>
      <c r="E303" s="34">
        <v>261.7</v>
      </c>
      <c r="F303" s="34">
        <v>0</v>
      </c>
      <c r="G303" s="34" t="s">
        <v>57</v>
      </c>
      <c r="H303" s="34">
        <v>0</v>
      </c>
      <c r="I303" s="34" t="s">
        <v>58</v>
      </c>
      <c r="J303" s="34">
        <v>0</v>
      </c>
      <c r="K303" s="34" t="s">
        <v>57</v>
      </c>
    </row>
    <row r="304" spans="1:11" ht="15.75">
      <c r="A304" s="34" t="s">
        <v>55</v>
      </c>
      <c r="B304" s="34" t="s">
        <v>56</v>
      </c>
      <c r="C304" s="34">
        <v>43.140689999999999</v>
      </c>
      <c r="D304" s="34">
        <v>-89.345209999999994</v>
      </c>
      <c r="E304" s="34">
        <v>261.7</v>
      </c>
      <c r="F304" s="34">
        <v>15</v>
      </c>
      <c r="G304" s="34" t="s">
        <v>57</v>
      </c>
      <c r="H304" s="34">
        <v>0</v>
      </c>
      <c r="I304" s="34" t="s">
        <v>60</v>
      </c>
      <c r="J304" s="34">
        <v>0</v>
      </c>
      <c r="K304" s="34" t="s">
        <v>57</v>
      </c>
    </row>
    <row r="305" spans="1:11" ht="15.75">
      <c r="A305" s="34" t="s">
        <v>55</v>
      </c>
      <c r="B305" s="34" t="s">
        <v>56</v>
      </c>
      <c r="C305" s="34">
        <v>43.140689999999999</v>
      </c>
      <c r="D305" s="34">
        <v>-89.345209999999994</v>
      </c>
      <c r="E305" s="34">
        <v>261.7</v>
      </c>
      <c r="F305" s="34">
        <v>14.5</v>
      </c>
      <c r="G305" s="34" t="s">
        <v>57</v>
      </c>
      <c r="H305" s="34">
        <v>0</v>
      </c>
      <c r="I305" s="34" t="s">
        <v>58</v>
      </c>
      <c r="J305" s="34">
        <v>0</v>
      </c>
      <c r="K305" s="34" t="s">
        <v>57</v>
      </c>
    </row>
    <row r="306" spans="1:11" ht="15.75">
      <c r="A306" s="34" t="s">
        <v>55</v>
      </c>
      <c r="B306" s="34" t="s">
        <v>56</v>
      </c>
      <c r="C306" s="34">
        <v>43.140689999999999</v>
      </c>
      <c r="D306" s="34">
        <v>-89.345209999999994</v>
      </c>
      <c r="E306" s="34">
        <v>261.7</v>
      </c>
      <c r="F306" s="34">
        <v>5.3</v>
      </c>
      <c r="G306" s="34" t="s">
        <v>57</v>
      </c>
      <c r="H306" s="34">
        <v>38</v>
      </c>
      <c r="I306" s="34" t="s">
        <v>58</v>
      </c>
      <c r="J306" s="34">
        <v>0</v>
      </c>
      <c r="K306" s="34" t="s">
        <v>57</v>
      </c>
    </row>
    <row r="307" spans="1:11" ht="15.75">
      <c r="A307" s="34" t="s">
        <v>55</v>
      </c>
      <c r="B307" s="34" t="s">
        <v>56</v>
      </c>
      <c r="C307" s="34">
        <v>43.140689999999999</v>
      </c>
      <c r="D307" s="34">
        <v>-89.345209999999994</v>
      </c>
      <c r="E307" s="34">
        <v>261.7</v>
      </c>
      <c r="F307" s="34">
        <v>1.5</v>
      </c>
      <c r="G307" s="34" t="s">
        <v>57</v>
      </c>
      <c r="H307" s="34">
        <v>23</v>
      </c>
      <c r="I307" s="34" t="s">
        <v>58</v>
      </c>
      <c r="J307" s="34">
        <v>50</v>
      </c>
      <c r="K307" s="34" t="s">
        <v>57</v>
      </c>
    </row>
    <row r="308" spans="1:11" ht="15.75">
      <c r="A308" s="34" t="s">
        <v>55</v>
      </c>
      <c r="B308" s="34" t="s">
        <v>56</v>
      </c>
      <c r="C308" s="34">
        <v>43.140689999999999</v>
      </c>
      <c r="D308" s="34">
        <v>-89.345209999999994</v>
      </c>
      <c r="E308" s="34">
        <v>261.7</v>
      </c>
      <c r="F308" s="34">
        <v>0</v>
      </c>
      <c r="G308" s="34" t="s">
        <v>57</v>
      </c>
      <c r="H308" s="34">
        <v>0</v>
      </c>
      <c r="I308" s="34" t="s">
        <v>58</v>
      </c>
      <c r="J308" s="34">
        <v>50</v>
      </c>
      <c r="K308" s="34" t="s">
        <v>57</v>
      </c>
    </row>
    <row r="309" spans="1:11" ht="15.75">
      <c r="A309" s="34" t="s">
        <v>55</v>
      </c>
      <c r="B309" s="34" t="s">
        <v>56</v>
      </c>
      <c r="C309" s="34">
        <v>43.140689999999999</v>
      </c>
      <c r="D309" s="34">
        <v>-89.345209999999994</v>
      </c>
      <c r="E309" s="34">
        <v>261.7</v>
      </c>
      <c r="F309" s="34">
        <v>0</v>
      </c>
      <c r="G309" s="34" t="s">
        <v>57</v>
      </c>
      <c r="H309" s="34">
        <v>0</v>
      </c>
      <c r="I309" s="34" t="s">
        <v>58</v>
      </c>
      <c r="J309" s="34">
        <v>50</v>
      </c>
      <c r="K309" s="34" t="s">
        <v>57</v>
      </c>
    </row>
    <row r="310" spans="1:11" ht="15.75">
      <c r="A310" s="34" t="s">
        <v>55</v>
      </c>
      <c r="B310" s="34" t="s">
        <v>56</v>
      </c>
      <c r="C310" s="34">
        <v>43.140689999999999</v>
      </c>
      <c r="D310" s="34">
        <v>-89.345209999999994</v>
      </c>
      <c r="E310" s="34">
        <v>261.7</v>
      </c>
      <c r="F310" s="34">
        <v>0</v>
      </c>
      <c r="G310" s="34" t="s">
        <v>57</v>
      </c>
      <c r="H310" s="34">
        <v>0</v>
      </c>
      <c r="I310" s="34" t="s">
        <v>58</v>
      </c>
      <c r="J310" s="34">
        <v>0</v>
      </c>
      <c r="K310" s="34" t="s">
        <v>57</v>
      </c>
    </row>
    <row r="311" spans="1:11" ht="15.75">
      <c r="A311" s="34" t="s">
        <v>55</v>
      </c>
      <c r="B311" s="34" t="s">
        <v>56</v>
      </c>
      <c r="C311" s="34">
        <v>43.140689999999999</v>
      </c>
      <c r="D311" s="34">
        <v>-89.345209999999994</v>
      </c>
      <c r="E311" s="34">
        <v>261.7</v>
      </c>
      <c r="F311" s="34">
        <v>0</v>
      </c>
      <c r="G311" s="34" t="s">
        <v>59</v>
      </c>
      <c r="H311" s="34">
        <v>0</v>
      </c>
      <c r="I311" s="34" t="s">
        <v>60</v>
      </c>
      <c r="J311" s="34">
        <v>0</v>
      </c>
      <c r="K311" s="34" t="s">
        <v>57</v>
      </c>
    </row>
    <row r="312" spans="1:11" ht="15.75">
      <c r="A312" s="34" t="s">
        <v>55</v>
      </c>
      <c r="B312" s="34" t="s">
        <v>56</v>
      </c>
      <c r="C312" s="34">
        <v>43.140689999999999</v>
      </c>
      <c r="D312" s="34">
        <v>-89.345209999999994</v>
      </c>
      <c r="E312" s="34">
        <v>261.7</v>
      </c>
      <c r="F312" s="34">
        <v>0</v>
      </c>
      <c r="G312" s="34" t="s">
        <v>57</v>
      </c>
      <c r="H312" s="34">
        <v>0</v>
      </c>
      <c r="I312" s="34" t="s">
        <v>58</v>
      </c>
      <c r="J312" s="34">
        <v>0</v>
      </c>
      <c r="K312" s="34" t="s">
        <v>57</v>
      </c>
    </row>
    <row r="313" spans="1:11" ht="15.75">
      <c r="A313" s="34" t="s">
        <v>55</v>
      </c>
      <c r="B313" s="34" t="s">
        <v>56</v>
      </c>
      <c r="C313" s="34">
        <v>43.140689999999999</v>
      </c>
      <c r="D313" s="34">
        <v>-89.345209999999994</v>
      </c>
      <c r="E313" s="34">
        <v>261.7</v>
      </c>
      <c r="F313" s="34">
        <v>0</v>
      </c>
      <c r="G313" s="34" t="s">
        <v>57</v>
      </c>
      <c r="H313" s="34">
        <v>0</v>
      </c>
      <c r="I313" s="34" t="s">
        <v>58</v>
      </c>
      <c r="J313" s="34">
        <v>0</v>
      </c>
      <c r="K313" s="34" t="s">
        <v>57</v>
      </c>
    </row>
    <row r="314" spans="1:11" ht="15.75">
      <c r="A314" s="34" t="s">
        <v>55</v>
      </c>
      <c r="B314" s="34" t="s">
        <v>56</v>
      </c>
      <c r="C314" s="34">
        <v>43.140689999999999</v>
      </c>
      <c r="D314" s="34">
        <v>-89.345209999999994</v>
      </c>
      <c r="E314" s="34">
        <v>261.7</v>
      </c>
      <c r="F314" s="34">
        <v>0</v>
      </c>
      <c r="G314" s="34" t="s">
        <v>57</v>
      </c>
      <c r="H314" s="34">
        <v>0</v>
      </c>
      <c r="I314" s="34" t="s">
        <v>58</v>
      </c>
      <c r="J314" s="34">
        <v>0</v>
      </c>
      <c r="K314" s="34" t="s">
        <v>57</v>
      </c>
    </row>
    <row r="315" spans="1:11" ht="15.75">
      <c r="A315" s="34" t="s">
        <v>55</v>
      </c>
      <c r="B315" s="34" t="s">
        <v>56</v>
      </c>
      <c r="C315" s="34">
        <v>43.140689999999999</v>
      </c>
      <c r="D315" s="34">
        <v>-89.345209999999994</v>
      </c>
      <c r="E315" s="34">
        <v>261.7</v>
      </c>
      <c r="F315" s="34">
        <v>0</v>
      </c>
      <c r="G315" s="34" t="s">
        <v>57</v>
      </c>
      <c r="H315" s="34">
        <v>0</v>
      </c>
      <c r="I315" s="34" t="s">
        <v>58</v>
      </c>
      <c r="J315" s="34">
        <v>0</v>
      </c>
      <c r="K315" s="34" t="s">
        <v>57</v>
      </c>
    </row>
    <row r="316" spans="1:11" ht="15.75">
      <c r="A316" s="34" t="s">
        <v>55</v>
      </c>
      <c r="B316" s="34" t="s">
        <v>56</v>
      </c>
      <c r="C316" s="34">
        <v>43.140689999999999</v>
      </c>
      <c r="D316" s="34">
        <v>-89.345209999999994</v>
      </c>
      <c r="E316" s="34">
        <v>261.7</v>
      </c>
      <c r="F316" s="34">
        <v>0.3</v>
      </c>
      <c r="G316" s="34" t="s">
        <v>57</v>
      </c>
      <c r="H316" s="34">
        <v>0</v>
      </c>
      <c r="I316" s="34" t="s">
        <v>58</v>
      </c>
      <c r="J316" s="34">
        <v>0</v>
      </c>
      <c r="K316" s="34" t="s">
        <v>57</v>
      </c>
    </row>
    <row r="317" spans="1:11" ht="15.75">
      <c r="A317" s="34" t="s">
        <v>55</v>
      </c>
      <c r="B317" s="34" t="s">
        <v>56</v>
      </c>
      <c r="C317" s="34">
        <v>43.140689999999999</v>
      </c>
      <c r="D317" s="34">
        <v>-89.345209999999994</v>
      </c>
      <c r="E317" s="34">
        <v>261.7</v>
      </c>
      <c r="F317" s="34">
        <v>11.9</v>
      </c>
      <c r="G317" s="34" t="s">
        <v>57</v>
      </c>
      <c r="H317" s="34">
        <v>64</v>
      </c>
      <c r="I317" s="34" t="s">
        <v>58</v>
      </c>
      <c r="J317" s="34">
        <v>0</v>
      </c>
      <c r="K317" s="34" t="s">
        <v>57</v>
      </c>
    </row>
    <row r="318" spans="1:11" ht="15.75">
      <c r="A318" s="34" t="s">
        <v>55</v>
      </c>
      <c r="B318" s="34" t="s">
        <v>56</v>
      </c>
      <c r="C318" s="34">
        <v>43.140689999999999</v>
      </c>
      <c r="D318" s="34">
        <v>-89.345209999999994</v>
      </c>
      <c r="E318" s="34">
        <v>261.7</v>
      </c>
      <c r="F318" s="34">
        <v>1.3</v>
      </c>
      <c r="G318" s="34" t="s">
        <v>57</v>
      </c>
      <c r="H318" s="34">
        <v>15</v>
      </c>
      <c r="I318" s="34" t="s">
        <v>58</v>
      </c>
      <c r="J318" s="34">
        <v>50</v>
      </c>
      <c r="K318" s="34" t="s">
        <v>57</v>
      </c>
    </row>
    <row r="319" spans="1:11" ht="15.75">
      <c r="A319" s="34" t="s">
        <v>55</v>
      </c>
      <c r="B319" s="34" t="s">
        <v>56</v>
      </c>
      <c r="C319" s="34">
        <v>43.140689999999999</v>
      </c>
      <c r="D319" s="34">
        <v>-89.345209999999994</v>
      </c>
      <c r="E319" s="34">
        <v>261.7</v>
      </c>
      <c r="F319" s="34">
        <v>4.3</v>
      </c>
      <c r="G319" s="34" t="s">
        <v>57</v>
      </c>
      <c r="H319" s="34">
        <v>48</v>
      </c>
      <c r="I319" s="34" t="s">
        <v>58</v>
      </c>
      <c r="J319" s="34">
        <v>50</v>
      </c>
      <c r="K319" s="34" t="s">
        <v>57</v>
      </c>
    </row>
    <row r="320" spans="1:11" ht="15.75">
      <c r="A320" s="34" t="s">
        <v>55</v>
      </c>
      <c r="B320" s="34" t="s">
        <v>56</v>
      </c>
      <c r="C320" s="34">
        <v>43.140689999999999</v>
      </c>
      <c r="D320" s="34">
        <v>-89.345209999999994</v>
      </c>
      <c r="E320" s="34">
        <v>261.7</v>
      </c>
      <c r="F320" s="34">
        <v>0.5</v>
      </c>
      <c r="G320" s="34" t="s">
        <v>57</v>
      </c>
      <c r="H320" s="34">
        <v>10</v>
      </c>
      <c r="I320" s="34" t="s">
        <v>58</v>
      </c>
      <c r="J320" s="34">
        <v>100</v>
      </c>
      <c r="K320" s="34" t="s">
        <v>57</v>
      </c>
    </row>
    <row r="321" spans="1:11" ht="15.75">
      <c r="A321" s="34" t="s">
        <v>55</v>
      </c>
      <c r="B321" s="34" t="s">
        <v>56</v>
      </c>
      <c r="C321" s="34">
        <v>43.140689999999999</v>
      </c>
      <c r="D321" s="34">
        <v>-89.345209999999994</v>
      </c>
      <c r="E321" s="34">
        <v>261.7</v>
      </c>
      <c r="F321" s="34">
        <v>0</v>
      </c>
      <c r="G321" s="34" t="s">
        <v>59</v>
      </c>
      <c r="H321" s="34">
        <v>0</v>
      </c>
      <c r="I321" s="34" t="s">
        <v>60</v>
      </c>
      <c r="J321" s="34">
        <v>80</v>
      </c>
      <c r="K321" s="34" t="s">
        <v>57</v>
      </c>
    </row>
    <row r="322" spans="1:11" ht="15.75">
      <c r="A322" s="34" t="s">
        <v>55</v>
      </c>
      <c r="B322" s="34" t="s">
        <v>56</v>
      </c>
      <c r="C322" s="34">
        <v>43.140689999999999</v>
      </c>
      <c r="D322" s="34">
        <v>-89.345209999999994</v>
      </c>
      <c r="E322" s="34">
        <v>261.7</v>
      </c>
      <c r="F322" s="34">
        <v>0.5</v>
      </c>
      <c r="G322" s="34" t="s">
        <v>57</v>
      </c>
      <c r="H322" s="34">
        <v>8</v>
      </c>
      <c r="I322" s="34" t="s">
        <v>58</v>
      </c>
      <c r="J322" s="34">
        <v>50</v>
      </c>
      <c r="K322" s="34" t="s">
        <v>57</v>
      </c>
    </row>
    <row r="323" spans="1:11" ht="15.75">
      <c r="A323" s="34" t="s">
        <v>55</v>
      </c>
      <c r="B323" s="34" t="s">
        <v>56</v>
      </c>
      <c r="C323" s="34">
        <v>43.140689999999999</v>
      </c>
      <c r="D323" s="34">
        <v>-89.345209999999994</v>
      </c>
      <c r="E323" s="34">
        <v>261.7</v>
      </c>
      <c r="F323" s="34">
        <v>0</v>
      </c>
      <c r="G323" s="34" t="s">
        <v>59</v>
      </c>
      <c r="H323" s="34">
        <v>0</v>
      </c>
      <c r="I323" s="34" t="s">
        <v>60</v>
      </c>
      <c r="J323" s="34">
        <v>50</v>
      </c>
      <c r="K323" s="34" t="s">
        <v>57</v>
      </c>
    </row>
    <row r="324" spans="1:11" ht="15.75">
      <c r="A324" s="34" t="s">
        <v>55</v>
      </c>
      <c r="B324" s="34" t="s">
        <v>56</v>
      </c>
      <c r="C324" s="34">
        <v>43.140689999999999</v>
      </c>
      <c r="D324" s="34">
        <v>-89.345209999999994</v>
      </c>
      <c r="E324" s="34">
        <v>261.7</v>
      </c>
      <c r="F324" s="34">
        <v>7.4</v>
      </c>
      <c r="G324" s="34" t="s">
        <v>57</v>
      </c>
      <c r="H324" s="34">
        <v>119</v>
      </c>
      <c r="I324" s="34" t="s">
        <v>58</v>
      </c>
      <c r="J324" s="34">
        <v>50</v>
      </c>
      <c r="K324" s="34" t="s">
        <v>57</v>
      </c>
    </row>
    <row r="325" spans="1:11" ht="15.75">
      <c r="A325" s="34" t="s">
        <v>55</v>
      </c>
      <c r="B325" s="34" t="s">
        <v>56</v>
      </c>
      <c r="C325" s="34">
        <v>43.140689999999999</v>
      </c>
      <c r="D325" s="34">
        <v>-89.345209999999994</v>
      </c>
      <c r="E325" s="34">
        <v>261.7</v>
      </c>
      <c r="F325" s="34">
        <v>3.8</v>
      </c>
      <c r="G325" s="34" t="s">
        <v>57</v>
      </c>
      <c r="H325" s="34">
        <v>28</v>
      </c>
      <c r="I325" s="34" t="s">
        <v>58</v>
      </c>
      <c r="J325" s="34">
        <v>150</v>
      </c>
      <c r="K325" s="34" t="s">
        <v>57</v>
      </c>
    </row>
    <row r="326" spans="1:11" ht="15.75">
      <c r="A326" s="34" t="s">
        <v>55</v>
      </c>
      <c r="B326" s="34" t="s">
        <v>56</v>
      </c>
      <c r="C326" s="34">
        <v>43.140689999999999</v>
      </c>
      <c r="D326" s="34">
        <v>-89.345209999999994</v>
      </c>
      <c r="E326" s="34">
        <v>261.7</v>
      </c>
      <c r="F326" s="34">
        <v>0</v>
      </c>
      <c r="G326" s="34" t="s">
        <v>59</v>
      </c>
      <c r="H326" s="34">
        <v>0</v>
      </c>
      <c r="I326" s="34" t="s">
        <v>60</v>
      </c>
      <c r="J326" s="34">
        <v>150</v>
      </c>
      <c r="K326" s="34" t="s">
        <v>57</v>
      </c>
    </row>
    <row r="327" spans="1:11" ht="15.75">
      <c r="A327" s="34" t="s">
        <v>55</v>
      </c>
      <c r="B327" s="34" t="s">
        <v>56</v>
      </c>
      <c r="C327" s="34">
        <v>43.140689999999999</v>
      </c>
      <c r="D327" s="34">
        <v>-89.345209999999994</v>
      </c>
      <c r="E327" s="34">
        <v>261.7</v>
      </c>
      <c r="F327" s="34">
        <v>0</v>
      </c>
      <c r="G327" s="34" t="s">
        <v>59</v>
      </c>
      <c r="H327" s="34">
        <v>0</v>
      </c>
      <c r="I327" s="34" t="s">
        <v>60</v>
      </c>
      <c r="J327" s="34">
        <v>130</v>
      </c>
      <c r="K327" s="34" t="s">
        <v>57</v>
      </c>
    </row>
    <row r="328" spans="1:11" ht="15.75">
      <c r="A328" s="34" t="s">
        <v>55</v>
      </c>
      <c r="B328" s="34" t="s">
        <v>56</v>
      </c>
      <c r="C328" s="34">
        <v>43.140689999999999</v>
      </c>
      <c r="D328" s="34">
        <v>-89.345209999999994</v>
      </c>
      <c r="E328" s="34">
        <v>261.7</v>
      </c>
      <c r="F328" s="34">
        <v>0</v>
      </c>
      <c r="G328" s="34" t="s">
        <v>57</v>
      </c>
      <c r="H328" s="34">
        <v>0</v>
      </c>
      <c r="I328" s="34" t="s">
        <v>58</v>
      </c>
      <c r="J328" s="34">
        <v>130</v>
      </c>
      <c r="K328" s="34" t="s">
        <v>57</v>
      </c>
    </row>
    <row r="329" spans="1:11" ht="15.75">
      <c r="A329" s="34" t="s">
        <v>55</v>
      </c>
      <c r="B329" s="34" t="s">
        <v>56</v>
      </c>
      <c r="C329" s="34">
        <v>43.140689999999999</v>
      </c>
      <c r="D329" s="34">
        <v>-89.345209999999994</v>
      </c>
      <c r="E329" s="34">
        <v>261.7</v>
      </c>
      <c r="F329" s="34">
        <v>0.5</v>
      </c>
      <c r="G329" s="34" t="s">
        <v>57</v>
      </c>
      <c r="H329" s="34">
        <v>5</v>
      </c>
      <c r="I329" s="34" t="s">
        <v>58</v>
      </c>
      <c r="J329" s="34">
        <v>130</v>
      </c>
      <c r="K329" s="34" t="s">
        <v>57</v>
      </c>
    </row>
    <row r="330" spans="1:11" ht="15.75">
      <c r="A330" s="34" t="s">
        <v>55</v>
      </c>
      <c r="B330" s="34" t="s">
        <v>56</v>
      </c>
      <c r="C330" s="34">
        <v>43.140689999999999</v>
      </c>
      <c r="D330" s="34">
        <v>-89.345209999999994</v>
      </c>
      <c r="E330" s="34">
        <v>261.7</v>
      </c>
      <c r="F330" s="34">
        <v>2</v>
      </c>
      <c r="G330" s="34" t="s">
        <v>57</v>
      </c>
      <c r="H330" s="34">
        <v>33</v>
      </c>
      <c r="I330" s="34" t="s">
        <v>58</v>
      </c>
      <c r="J330" s="34">
        <v>150</v>
      </c>
      <c r="K330" s="34" t="s">
        <v>57</v>
      </c>
    </row>
    <row r="331" spans="1:11" ht="15.75">
      <c r="A331" s="34" t="s">
        <v>55</v>
      </c>
      <c r="B331" s="34" t="s">
        <v>56</v>
      </c>
      <c r="C331" s="34">
        <v>43.140689999999999</v>
      </c>
      <c r="D331" s="34">
        <v>-89.345209999999994</v>
      </c>
      <c r="E331" s="34">
        <v>261.7</v>
      </c>
      <c r="F331" s="34">
        <v>6.4</v>
      </c>
      <c r="G331" s="34" t="s">
        <v>57</v>
      </c>
      <c r="H331" s="34">
        <v>53</v>
      </c>
      <c r="I331" s="34" t="s">
        <v>58</v>
      </c>
      <c r="J331" s="34">
        <v>180</v>
      </c>
      <c r="K331" s="34" t="s">
        <v>57</v>
      </c>
    </row>
    <row r="332" spans="1:11" ht="15.75">
      <c r="A332" s="34" t="s">
        <v>55</v>
      </c>
      <c r="B332" s="34" t="s">
        <v>56</v>
      </c>
      <c r="C332" s="34">
        <v>43.140689999999999</v>
      </c>
      <c r="D332" s="34">
        <v>-89.345209999999994</v>
      </c>
      <c r="E332" s="34">
        <v>261.7</v>
      </c>
      <c r="F332" s="34">
        <v>5.0999999999999996</v>
      </c>
      <c r="G332" s="34" t="s">
        <v>57</v>
      </c>
      <c r="H332" s="34">
        <v>89</v>
      </c>
      <c r="I332" s="34" t="s">
        <v>58</v>
      </c>
      <c r="J332" s="34">
        <v>230</v>
      </c>
      <c r="K332" s="34" t="s">
        <v>57</v>
      </c>
    </row>
    <row r="333" spans="1:11" ht="15.75">
      <c r="A333" s="34" t="s">
        <v>55</v>
      </c>
      <c r="B333" s="34" t="s">
        <v>56</v>
      </c>
      <c r="C333" s="34">
        <v>43.140689999999999</v>
      </c>
      <c r="D333" s="34">
        <v>-89.345209999999994</v>
      </c>
      <c r="E333" s="34">
        <v>261.7</v>
      </c>
      <c r="F333" s="34">
        <v>0</v>
      </c>
      <c r="G333" s="34" t="s">
        <v>57</v>
      </c>
      <c r="H333" s="34">
        <v>0</v>
      </c>
      <c r="I333" s="34" t="s">
        <v>58</v>
      </c>
      <c r="J333" s="34">
        <v>180</v>
      </c>
      <c r="K333" s="34" t="s">
        <v>57</v>
      </c>
    </row>
    <row r="334" spans="1:11" ht="15.75">
      <c r="A334" s="34" t="s">
        <v>55</v>
      </c>
      <c r="B334" s="34" t="s">
        <v>56</v>
      </c>
      <c r="C334" s="34">
        <v>43.140689999999999</v>
      </c>
      <c r="D334" s="34">
        <v>-89.345209999999994</v>
      </c>
      <c r="E334" s="34">
        <v>261.7</v>
      </c>
      <c r="F334" s="34">
        <v>0</v>
      </c>
      <c r="G334" s="34" t="s">
        <v>59</v>
      </c>
      <c r="H334" s="34">
        <v>3</v>
      </c>
      <c r="I334" s="34" t="s">
        <v>58</v>
      </c>
      <c r="J334" s="34">
        <v>180</v>
      </c>
      <c r="K334" s="34" t="s">
        <v>57</v>
      </c>
    </row>
    <row r="335" spans="1:11" ht="15.75">
      <c r="A335" s="34" t="s">
        <v>55</v>
      </c>
      <c r="B335" s="34" t="s">
        <v>56</v>
      </c>
      <c r="C335" s="34">
        <v>43.140689999999999</v>
      </c>
      <c r="D335" s="34">
        <v>-89.345209999999994</v>
      </c>
      <c r="E335" s="34">
        <v>261.7</v>
      </c>
      <c r="F335" s="34">
        <v>0</v>
      </c>
      <c r="G335" s="34" t="s">
        <v>59</v>
      </c>
      <c r="H335" s="34">
        <v>0</v>
      </c>
      <c r="I335" s="34" t="s">
        <v>60</v>
      </c>
      <c r="J335" s="34">
        <v>180</v>
      </c>
      <c r="K335" s="34" t="s">
        <v>57</v>
      </c>
    </row>
    <row r="336" spans="1:11" ht="15.75">
      <c r="A336" s="34" t="s">
        <v>55</v>
      </c>
      <c r="B336" s="34" t="s">
        <v>56</v>
      </c>
      <c r="C336" s="34">
        <v>43.140689999999999</v>
      </c>
      <c r="D336" s="34">
        <v>-89.345209999999994</v>
      </c>
      <c r="E336" s="34">
        <v>261.7</v>
      </c>
      <c r="F336" s="34">
        <v>0</v>
      </c>
      <c r="G336" s="34" t="s">
        <v>57</v>
      </c>
      <c r="H336" s="34">
        <v>0</v>
      </c>
      <c r="I336" s="34" t="s">
        <v>58</v>
      </c>
      <c r="J336" s="34">
        <v>150</v>
      </c>
      <c r="K336" s="34" t="s">
        <v>57</v>
      </c>
    </row>
    <row r="337" spans="1:11" ht="15.75">
      <c r="A337" s="34" t="s">
        <v>55</v>
      </c>
      <c r="B337" s="34" t="s">
        <v>56</v>
      </c>
      <c r="C337" s="34">
        <v>43.140689999999999</v>
      </c>
      <c r="D337" s="34">
        <v>-89.345209999999994</v>
      </c>
      <c r="E337" s="34">
        <v>261.7</v>
      </c>
      <c r="F337" s="34">
        <v>0</v>
      </c>
      <c r="G337" s="34" t="s">
        <v>59</v>
      </c>
      <c r="H337" s="34">
        <v>0</v>
      </c>
      <c r="I337" s="34" t="s">
        <v>60</v>
      </c>
      <c r="J337" s="34">
        <v>150</v>
      </c>
      <c r="K337" s="34" t="s">
        <v>57</v>
      </c>
    </row>
    <row r="338" spans="1:11" ht="15.75">
      <c r="A338" s="34" t="s">
        <v>55</v>
      </c>
      <c r="B338" s="34" t="s">
        <v>56</v>
      </c>
      <c r="C338" s="34">
        <v>43.140689999999999</v>
      </c>
      <c r="D338" s="34">
        <v>-89.345209999999994</v>
      </c>
      <c r="E338" s="34">
        <v>261.7</v>
      </c>
      <c r="F338" s="34">
        <v>0.3</v>
      </c>
      <c r="G338" s="34" t="s">
        <v>57</v>
      </c>
      <c r="H338" s="34">
        <v>3</v>
      </c>
      <c r="I338" s="34" t="s">
        <v>58</v>
      </c>
      <c r="J338" s="34">
        <v>150</v>
      </c>
      <c r="K338" s="34" t="s">
        <v>57</v>
      </c>
    </row>
    <row r="339" spans="1:11" ht="15.75">
      <c r="A339" s="34" t="s">
        <v>55</v>
      </c>
      <c r="B339" s="34" t="s">
        <v>56</v>
      </c>
      <c r="C339" s="34">
        <v>43.140689999999999</v>
      </c>
      <c r="D339" s="34">
        <v>-89.345209999999994</v>
      </c>
      <c r="E339" s="34">
        <v>261.7</v>
      </c>
      <c r="F339" s="34">
        <v>0</v>
      </c>
      <c r="G339" s="34" t="s">
        <v>57</v>
      </c>
      <c r="H339" s="34">
        <v>0</v>
      </c>
      <c r="I339" s="34" t="s">
        <v>58</v>
      </c>
      <c r="J339" s="34">
        <v>150</v>
      </c>
      <c r="K339" s="34" t="s">
        <v>57</v>
      </c>
    </row>
    <row r="340" spans="1:11" ht="15.75">
      <c r="A340" s="34" t="s">
        <v>55</v>
      </c>
      <c r="B340" s="34" t="s">
        <v>56</v>
      </c>
      <c r="C340" s="34">
        <v>43.140689999999999</v>
      </c>
      <c r="D340" s="34">
        <v>-89.345209999999994</v>
      </c>
      <c r="E340" s="34">
        <v>261.7</v>
      </c>
      <c r="F340" s="34">
        <v>0</v>
      </c>
      <c r="G340" s="34" t="s">
        <v>57</v>
      </c>
      <c r="H340" s="34">
        <v>0</v>
      </c>
      <c r="I340" s="34" t="s">
        <v>58</v>
      </c>
      <c r="J340" s="34">
        <v>150</v>
      </c>
      <c r="K340" s="34" t="s">
        <v>57</v>
      </c>
    </row>
    <row r="341" spans="1:11" ht="15.75">
      <c r="A341" s="34" t="s">
        <v>55</v>
      </c>
      <c r="B341" s="34" t="s">
        <v>56</v>
      </c>
      <c r="C341" s="34">
        <v>43.140689999999999</v>
      </c>
      <c r="D341" s="34">
        <v>-89.345209999999994</v>
      </c>
      <c r="E341" s="34">
        <v>261.7</v>
      </c>
      <c r="F341" s="34">
        <v>0</v>
      </c>
      <c r="G341" s="34" t="s">
        <v>57</v>
      </c>
      <c r="H341" s="34">
        <v>0</v>
      </c>
      <c r="I341" s="34" t="s">
        <v>58</v>
      </c>
      <c r="J341" s="34">
        <v>130</v>
      </c>
      <c r="K341" s="34" t="s">
        <v>57</v>
      </c>
    </row>
    <row r="342" spans="1:11" ht="15.75">
      <c r="A342" s="34" t="s">
        <v>55</v>
      </c>
      <c r="B342" s="34" t="s">
        <v>56</v>
      </c>
      <c r="C342" s="34">
        <v>43.140689999999999</v>
      </c>
      <c r="D342" s="34">
        <v>-89.345209999999994</v>
      </c>
      <c r="E342" s="34">
        <v>261.7</v>
      </c>
      <c r="F342" s="34">
        <v>0</v>
      </c>
      <c r="G342" s="34" t="s">
        <v>57</v>
      </c>
      <c r="H342" s="34">
        <v>0</v>
      </c>
      <c r="I342" s="34" t="s">
        <v>58</v>
      </c>
      <c r="J342" s="34">
        <v>130</v>
      </c>
      <c r="K342" s="34" t="s">
        <v>57</v>
      </c>
    </row>
    <row r="343" spans="1:11" ht="15.75">
      <c r="A343" s="34" t="s">
        <v>55</v>
      </c>
      <c r="B343" s="34" t="s">
        <v>56</v>
      </c>
      <c r="C343" s="34">
        <v>43.140689999999999</v>
      </c>
      <c r="D343" s="34">
        <v>-89.345209999999994</v>
      </c>
      <c r="E343" s="34">
        <v>261.7</v>
      </c>
      <c r="F343" s="34">
        <v>0</v>
      </c>
      <c r="G343" s="34" t="s">
        <v>57</v>
      </c>
      <c r="H343" s="34">
        <v>0</v>
      </c>
      <c r="I343" s="34" t="s">
        <v>58</v>
      </c>
      <c r="J343" s="34">
        <v>130</v>
      </c>
      <c r="K343" s="34" t="s">
        <v>57</v>
      </c>
    </row>
    <row r="344" spans="1:11" ht="15.75">
      <c r="A344" s="34" t="s">
        <v>55</v>
      </c>
      <c r="B344" s="34" t="s">
        <v>56</v>
      </c>
      <c r="C344" s="34">
        <v>43.140689999999999</v>
      </c>
      <c r="D344" s="34">
        <v>-89.345209999999994</v>
      </c>
      <c r="E344" s="34">
        <v>261.7</v>
      </c>
      <c r="F344" s="34">
        <v>0</v>
      </c>
      <c r="G344" s="34" t="s">
        <v>57</v>
      </c>
      <c r="H344" s="34">
        <v>0</v>
      </c>
      <c r="I344" s="34" t="s">
        <v>58</v>
      </c>
      <c r="J344" s="34">
        <v>130</v>
      </c>
      <c r="K344" s="34" t="s">
        <v>57</v>
      </c>
    </row>
    <row r="345" spans="1:11" ht="15.75">
      <c r="A345" s="34" t="s">
        <v>55</v>
      </c>
      <c r="B345" s="34" t="s">
        <v>56</v>
      </c>
      <c r="C345" s="34">
        <v>43.140689999999999</v>
      </c>
      <c r="D345" s="34">
        <v>-89.345209999999994</v>
      </c>
      <c r="E345" s="34">
        <v>261.7</v>
      </c>
      <c r="F345" s="34">
        <v>0</v>
      </c>
      <c r="G345" s="34" t="s">
        <v>57</v>
      </c>
      <c r="H345" s="34">
        <v>0</v>
      </c>
      <c r="I345" s="34" t="s">
        <v>58</v>
      </c>
      <c r="J345" s="34">
        <v>130</v>
      </c>
      <c r="K345" s="34" t="s">
        <v>57</v>
      </c>
    </row>
    <row r="346" spans="1:11" ht="15.75">
      <c r="A346" s="34" t="s">
        <v>55</v>
      </c>
      <c r="B346" s="34" t="s">
        <v>56</v>
      </c>
      <c r="C346" s="34">
        <v>43.140689999999999</v>
      </c>
      <c r="D346" s="34">
        <v>-89.345209999999994</v>
      </c>
      <c r="E346" s="34">
        <v>261.7</v>
      </c>
      <c r="F346" s="34">
        <v>0</v>
      </c>
      <c r="G346" s="34" t="s">
        <v>59</v>
      </c>
      <c r="H346" s="34">
        <v>0</v>
      </c>
      <c r="I346" s="34" t="s">
        <v>60</v>
      </c>
      <c r="J346" s="34">
        <v>130</v>
      </c>
      <c r="K346" s="34" t="s">
        <v>57</v>
      </c>
    </row>
    <row r="347" spans="1:11" ht="15.75">
      <c r="A347" s="34" t="s">
        <v>55</v>
      </c>
      <c r="B347" s="34" t="s">
        <v>56</v>
      </c>
      <c r="C347" s="34">
        <v>43.140689999999999</v>
      </c>
      <c r="D347" s="34">
        <v>-89.345209999999994</v>
      </c>
      <c r="E347" s="34">
        <v>261.7</v>
      </c>
      <c r="F347" s="34">
        <v>9.4</v>
      </c>
      <c r="G347" s="34" t="s">
        <v>57</v>
      </c>
      <c r="H347" s="34">
        <v>152</v>
      </c>
      <c r="I347" s="34" t="s">
        <v>58</v>
      </c>
      <c r="J347" s="34">
        <v>150</v>
      </c>
      <c r="K347" s="34" t="s">
        <v>57</v>
      </c>
    </row>
    <row r="348" spans="1:11" ht="15.75">
      <c r="A348" s="34" t="s">
        <v>55</v>
      </c>
      <c r="B348" s="34" t="s">
        <v>56</v>
      </c>
      <c r="C348" s="34">
        <v>43.140689999999999</v>
      </c>
      <c r="D348" s="34">
        <v>-89.345209999999994</v>
      </c>
      <c r="E348" s="34">
        <v>261.7</v>
      </c>
      <c r="F348" s="34">
        <v>0</v>
      </c>
      <c r="G348" s="34" t="s">
        <v>57</v>
      </c>
      <c r="H348" s="34">
        <v>0</v>
      </c>
      <c r="I348" s="34" t="s">
        <v>58</v>
      </c>
      <c r="J348" s="34">
        <v>250</v>
      </c>
      <c r="K348" s="34" t="s">
        <v>57</v>
      </c>
    </row>
    <row r="349" spans="1:11" ht="15.75">
      <c r="A349" s="34" t="s">
        <v>55</v>
      </c>
      <c r="B349" s="34" t="s">
        <v>56</v>
      </c>
      <c r="C349" s="34">
        <v>43.140689999999999</v>
      </c>
      <c r="D349" s="34">
        <v>-89.345209999999994</v>
      </c>
      <c r="E349" s="34">
        <v>261.7</v>
      </c>
      <c r="F349" s="34">
        <v>0</v>
      </c>
      <c r="G349" s="34" t="s">
        <v>57</v>
      </c>
      <c r="H349" s="34">
        <v>0</v>
      </c>
      <c r="I349" s="34" t="s">
        <v>58</v>
      </c>
      <c r="J349" s="34">
        <v>230</v>
      </c>
      <c r="K349" s="34" t="s">
        <v>57</v>
      </c>
    </row>
    <row r="350" spans="1:11" ht="15.75">
      <c r="A350" s="34" t="s">
        <v>55</v>
      </c>
      <c r="B350" s="34" t="s">
        <v>56</v>
      </c>
      <c r="C350" s="34">
        <v>43.140689999999999</v>
      </c>
      <c r="D350" s="34">
        <v>-89.345209999999994</v>
      </c>
      <c r="E350" s="34">
        <v>261.7</v>
      </c>
      <c r="F350" s="34">
        <v>2</v>
      </c>
      <c r="G350" s="34" t="s">
        <v>57</v>
      </c>
      <c r="H350" s="34">
        <v>33</v>
      </c>
      <c r="I350" s="34" t="s">
        <v>58</v>
      </c>
      <c r="J350" s="34">
        <v>230</v>
      </c>
      <c r="K350" s="34" t="s">
        <v>57</v>
      </c>
    </row>
    <row r="351" spans="1:11" ht="15.75">
      <c r="A351" s="34" t="s">
        <v>55</v>
      </c>
      <c r="B351" s="34" t="s">
        <v>56</v>
      </c>
      <c r="C351" s="34">
        <v>43.140689999999999</v>
      </c>
      <c r="D351" s="34">
        <v>-89.345209999999994</v>
      </c>
      <c r="E351" s="34">
        <v>261.7</v>
      </c>
      <c r="F351" s="34">
        <v>0.8</v>
      </c>
      <c r="G351" s="34" t="s">
        <v>57</v>
      </c>
      <c r="H351" s="34">
        <v>20</v>
      </c>
      <c r="I351" s="34" t="s">
        <v>58</v>
      </c>
      <c r="J351" s="34">
        <v>230</v>
      </c>
      <c r="K351" s="34" t="s">
        <v>57</v>
      </c>
    </row>
    <row r="352" spans="1:11" ht="15.75">
      <c r="A352" s="34" t="s">
        <v>55</v>
      </c>
      <c r="B352" s="34" t="s">
        <v>56</v>
      </c>
      <c r="C352" s="34">
        <v>43.140689999999999</v>
      </c>
      <c r="D352" s="34">
        <v>-89.345209999999994</v>
      </c>
      <c r="E352" s="34">
        <v>261.7</v>
      </c>
      <c r="F352" s="34">
        <v>0</v>
      </c>
      <c r="G352" s="34" t="s">
        <v>57</v>
      </c>
      <c r="H352" s="34">
        <v>0</v>
      </c>
      <c r="I352" s="34" t="s">
        <v>58</v>
      </c>
      <c r="J352" s="34">
        <v>200</v>
      </c>
      <c r="K352" s="34" t="s">
        <v>57</v>
      </c>
    </row>
    <row r="353" spans="1:11" ht="15.75">
      <c r="A353" s="34" t="s">
        <v>55</v>
      </c>
      <c r="B353" s="34" t="s">
        <v>56</v>
      </c>
      <c r="C353" s="34">
        <v>43.140689999999999</v>
      </c>
      <c r="D353" s="34">
        <v>-89.345209999999994</v>
      </c>
      <c r="E353" s="34">
        <v>261.7</v>
      </c>
      <c r="F353" s="34">
        <v>0</v>
      </c>
      <c r="G353" s="34" t="s">
        <v>57</v>
      </c>
      <c r="H353" s="34">
        <v>0</v>
      </c>
      <c r="I353" s="34" t="s">
        <v>58</v>
      </c>
      <c r="J353" s="34">
        <v>200</v>
      </c>
      <c r="K353" s="34" t="s">
        <v>57</v>
      </c>
    </row>
    <row r="354" spans="1:11" ht="15.75">
      <c r="A354" s="34" t="s">
        <v>55</v>
      </c>
      <c r="B354" s="34" t="s">
        <v>56</v>
      </c>
      <c r="C354" s="34">
        <v>43.140689999999999</v>
      </c>
      <c r="D354" s="34">
        <v>-89.345209999999994</v>
      </c>
      <c r="E354" s="34">
        <v>261.7</v>
      </c>
      <c r="F354" s="34">
        <v>0</v>
      </c>
      <c r="G354" s="34" t="s">
        <v>57</v>
      </c>
      <c r="H354" s="34">
        <v>0</v>
      </c>
      <c r="I354" s="34" t="s">
        <v>58</v>
      </c>
      <c r="J354" s="34">
        <v>200</v>
      </c>
      <c r="K354" s="34" t="s">
        <v>57</v>
      </c>
    </row>
    <row r="355" spans="1:11" ht="15.75">
      <c r="A355" s="34" t="s">
        <v>55</v>
      </c>
      <c r="B355" s="34" t="s">
        <v>56</v>
      </c>
      <c r="C355" s="34">
        <v>43.140689999999999</v>
      </c>
      <c r="D355" s="34">
        <v>-89.345209999999994</v>
      </c>
      <c r="E355" s="34">
        <v>261.7</v>
      </c>
      <c r="F355" s="34">
        <v>11.7</v>
      </c>
      <c r="G355" s="34" t="s">
        <v>57</v>
      </c>
      <c r="H355" s="34">
        <v>132</v>
      </c>
      <c r="I355" s="34" t="s">
        <v>58</v>
      </c>
      <c r="J355" s="34">
        <v>200</v>
      </c>
      <c r="K355" s="34" t="s">
        <v>57</v>
      </c>
    </row>
    <row r="356" spans="1:11" ht="15.75">
      <c r="A356" s="34" t="s">
        <v>55</v>
      </c>
      <c r="B356" s="34" t="s">
        <v>56</v>
      </c>
      <c r="C356" s="34">
        <v>43.140689999999999</v>
      </c>
      <c r="D356" s="34">
        <v>-89.345209999999994</v>
      </c>
      <c r="E356" s="34">
        <v>261.7</v>
      </c>
      <c r="F356" s="34">
        <v>0</v>
      </c>
      <c r="G356" s="34" t="s">
        <v>57</v>
      </c>
      <c r="H356" s="34">
        <v>0</v>
      </c>
      <c r="I356" s="34" t="s">
        <v>60</v>
      </c>
      <c r="J356" s="34">
        <v>330</v>
      </c>
      <c r="K356" s="34" t="s">
        <v>57</v>
      </c>
    </row>
    <row r="357" spans="1:11" ht="15.75">
      <c r="A357" s="34" t="s">
        <v>55</v>
      </c>
      <c r="B357" s="34" t="s">
        <v>56</v>
      </c>
      <c r="C357" s="34">
        <v>43.140689999999999</v>
      </c>
      <c r="D357" s="34">
        <v>-89.345209999999994</v>
      </c>
      <c r="E357" s="34">
        <v>261.7</v>
      </c>
      <c r="F357" s="34">
        <v>0</v>
      </c>
      <c r="G357" s="34" t="s">
        <v>57</v>
      </c>
      <c r="H357" s="34">
        <v>0</v>
      </c>
      <c r="I357" s="34" t="s">
        <v>58</v>
      </c>
      <c r="J357" s="34">
        <v>300</v>
      </c>
      <c r="K357" s="34" t="s">
        <v>57</v>
      </c>
    </row>
    <row r="358" spans="1:11" ht="15.75">
      <c r="A358" s="34" t="s">
        <v>55</v>
      </c>
      <c r="B358" s="34" t="s">
        <v>56</v>
      </c>
      <c r="C358" s="34">
        <v>43.140689999999999</v>
      </c>
      <c r="D358" s="34">
        <v>-89.345209999999994</v>
      </c>
      <c r="E358" s="34">
        <v>261.7</v>
      </c>
      <c r="F358" s="34">
        <v>0</v>
      </c>
      <c r="G358" s="34" t="s">
        <v>57</v>
      </c>
      <c r="H358" s="34">
        <v>0</v>
      </c>
      <c r="I358" s="34" t="s">
        <v>58</v>
      </c>
      <c r="J358" s="34">
        <v>280</v>
      </c>
      <c r="K358" s="34" t="s">
        <v>57</v>
      </c>
    </row>
    <row r="359" spans="1:11" ht="15.75">
      <c r="A359" s="34" t="s">
        <v>55</v>
      </c>
      <c r="B359" s="34" t="s">
        <v>56</v>
      </c>
      <c r="C359" s="34">
        <v>43.140689999999999</v>
      </c>
      <c r="D359" s="34">
        <v>-89.345209999999994</v>
      </c>
      <c r="E359" s="34">
        <v>261.7</v>
      </c>
      <c r="F359" s="34">
        <v>0</v>
      </c>
      <c r="G359" s="34" t="s">
        <v>57</v>
      </c>
      <c r="H359" s="34">
        <v>0</v>
      </c>
      <c r="I359" s="34" t="s">
        <v>58</v>
      </c>
      <c r="J359" s="34">
        <v>280</v>
      </c>
      <c r="K359" s="34" t="s">
        <v>57</v>
      </c>
    </row>
    <row r="360" spans="1:11" ht="15.75">
      <c r="A360" s="34" t="s">
        <v>55</v>
      </c>
      <c r="B360" s="34" t="s">
        <v>56</v>
      </c>
      <c r="C360" s="34">
        <v>43.140689999999999</v>
      </c>
      <c r="D360" s="34">
        <v>-89.345209999999994</v>
      </c>
      <c r="E360" s="34">
        <v>261.7</v>
      </c>
      <c r="F360" s="34">
        <v>0</v>
      </c>
      <c r="G360" s="34" t="s">
        <v>57</v>
      </c>
      <c r="H360" s="34">
        <v>0</v>
      </c>
      <c r="I360" s="34" t="s">
        <v>58</v>
      </c>
      <c r="J360" s="34">
        <v>250</v>
      </c>
      <c r="K360" s="34" t="s">
        <v>57</v>
      </c>
    </row>
    <row r="361" spans="1:11" ht="15.75">
      <c r="A361" s="34" t="s">
        <v>55</v>
      </c>
      <c r="B361" s="34" t="s">
        <v>56</v>
      </c>
      <c r="C361" s="34">
        <v>43.140689999999999</v>
      </c>
      <c r="D361" s="34">
        <v>-89.345209999999994</v>
      </c>
      <c r="E361" s="34">
        <v>261.7</v>
      </c>
      <c r="F361" s="34">
        <v>0</v>
      </c>
      <c r="G361" s="34" t="s">
        <v>57</v>
      </c>
      <c r="H361" s="34">
        <v>0</v>
      </c>
      <c r="I361" s="34" t="s">
        <v>58</v>
      </c>
      <c r="J361" s="34">
        <v>250</v>
      </c>
      <c r="K361" s="34" t="s">
        <v>57</v>
      </c>
    </row>
    <row r="362" spans="1:11" ht="15.75">
      <c r="A362" s="34" t="s">
        <v>55</v>
      </c>
      <c r="B362" s="34" t="s">
        <v>56</v>
      </c>
      <c r="C362" s="34">
        <v>43.140689999999999</v>
      </c>
      <c r="D362" s="34">
        <v>-89.345209999999994</v>
      </c>
      <c r="E362" s="34">
        <v>261.7</v>
      </c>
      <c r="F362" s="34">
        <v>0</v>
      </c>
      <c r="G362" s="34" t="s">
        <v>57</v>
      </c>
      <c r="H362" s="34">
        <v>0</v>
      </c>
      <c r="I362" s="34" t="s">
        <v>58</v>
      </c>
      <c r="J362" s="34">
        <v>200</v>
      </c>
      <c r="K362" s="34" t="s">
        <v>57</v>
      </c>
    </row>
    <row r="363" spans="1:11" ht="15.75">
      <c r="A363" s="34" t="s">
        <v>55</v>
      </c>
      <c r="B363" s="34" t="s">
        <v>56</v>
      </c>
      <c r="C363" s="34">
        <v>43.140689999999999</v>
      </c>
      <c r="D363" s="34">
        <v>-89.345209999999994</v>
      </c>
      <c r="E363" s="34">
        <v>261.7</v>
      </c>
      <c r="F363" s="34">
        <v>0</v>
      </c>
      <c r="G363" s="34" t="s">
        <v>57</v>
      </c>
      <c r="H363" s="34">
        <v>0</v>
      </c>
      <c r="I363" s="34" t="s">
        <v>58</v>
      </c>
      <c r="J363" s="34">
        <v>200</v>
      </c>
      <c r="K363" s="34" t="s">
        <v>57</v>
      </c>
    </row>
    <row r="364" spans="1:11" ht="15.75">
      <c r="A364" s="34" t="s">
        <v>55</v>
      </c>
      <c r="B364" s="34" t="s">
        <v>56</v>
      </c>
      <c r="C364" s="34">
        <v>43.140689999999999</v>
      </c>
      <c r="D364" s="34">
        <v>-89.345209999999994</v>
      </c>
      <c r="E364" s="34">
        <v>261.7</v>
      </c>
      <c r="F364" s="34">
        <v>0</v>
      </c>
      <c r="G364" s="34" t="s">
        <v>59</v>
      </c>
      <c r="H364" s="34">
        <v>0</v>
      </c>
      <c r="I364" s="34" t="s">
        <v>60</v>
      </c>
      <c r="J364" s="34">
        <v>200</v>
      </c>
      <c r="K364" s="34" t="s">
        <v>57</v>
      </c>
    </row>
    <row r="365" spans="1:11" ht="15.75">
      <c r="A365" s="34" t="s">
        <v>55</v>
      </c>
      <c r="B365" s="34" t="s">
        <v>56</v>
      </c>
      <c r="C365" s="34">
        <v>43.140689999999999</v>
      </c>
      <c r="D365" s="34">
        <v>-89.345209999999994</v>
      </c>
      <c r="E365" s="34">
        <v>261.7</v>
      </c>
      <c r="F365" s="34">
        <v>0</v>
      </c>
      <c r="G365" s="34" t="s">
        <v>59</v>
      </c>
      <c r="H365" s="34">
        <v>0</v>
      </c>
      <c r="I365" s="34" t="s">
        <v>60</v>
      </c>
      <c r="J365" s="34">
        <v>200</v>
      </c>
      <c r="K365" s="34" t="s">
        <v>57</v>
      </c>
    </row>
    <row r="366" spans="1:11" ht="15.75">
      <c r="A366" s="34" t="s">
        <v>55</v>
      </c>
      <c r="B366" s="34" t="s">
        <v>56</v>
      </c>
      <c r="C366" s="34">
        <v>43.140689999999999</v>
      </c>
      <c r="D366" s="34">
        <v>-89.345209999999994</v>
      </c>
      <c r="E366" s="34">
        <v>261.7</v>
      </c>
      <c r="F366" s="34">
        <v>0</v>
      </c>
      <c r="G366" s="34" t="s">
        <v>57</v>
      </c>
      <c r="H366" s="34">
        <v>0</v>
      </c>
      <c r="I366" s="34" t="s">
        <v>58</v>
      </c>
      <c r="J366" s="34">
        <v>200</v>
      </c>
      <c r="K366" s="34" t="s">
        <v>57</v>
      </c>
    </row>
    <row r="367" spans="1:11" ht="15.75">
      <c r="A367" s="34" t="s">
        <v>55</v>
      </c>
      <c r="B367" s="34" t="s">
        <v>56</v>
      </c>
      <c r="C367" s="34">
        <v>43.140689999999999</v>
      </c>
      <c r="D367" s="34">
        <v>-89.345209999999994</v>
      </c>
      <c r="E367" s="34">
        <v>261.7</v>
      </c>
      <c r="F367" s="34">
        <v>0</v>
      </c>
      <c r="G367" s="34" t="s">
        <v>57</v>
      </c>
      <c r="H367" s="34">
        <v>0</v>
      </c>
      <c r="I367" s="34" t="s">
        <v>58</v>
      </c>
      <c r="J367" s="34">
        <v>180</v>
      </c>
      <c r="K367" s="34" t="s">
        <v>57</v>
      </c>
    </row>
    <row r="368" spans="1:11" ht="15.75">
      <c r="A368" s="34" t="s">
        <v>55</v>
      </c>
      <c r="B368" s="34" t="s">
        <v>56</v>
      </c>
      <c r="C368" s="34">
        <v>43.140689999999999</v>
      </c>
      <c r="D368" s="34">
        <v>-89.345209999999994</v>
      </c>
      <c r="E368" s="34">
        <v>261.7</v>
      </c>
      <c r="F368" s="34">
        <v>0</v>
      </c>
      <c r="G368" s="34" t="s">
        <v>57</v>
      </c>
      <c r="H368" s="34">
        <v>0</v>
      </c>
      <c r="I368" s="34" t="s">
        <v>58</v>
      </c>
      <c r="J368" s="34">
        <v>180</v>
      </c>
      <c r="K368" s="34" t="s">
        <v>57</v>
      </c>
    </row>
    <row r="369" spans="1:11" ht="15.75">
      <c r="A369" s="34" t="s">
        <v>55</v>
      </c>
      <c r="B369" s="34" t="s">
        <v>56</v>
      </c>
      <c r="C369" s="34">
        <v>43.140689999999999</v>
      </c>
      <c r="D369" s="34">
        <v>-89.345209999999994</v>
      </c>
      <c r="E369" s="34">
        <v>261.7</v>
      </c>
      <c r="F369" s="34">
        <v>0</v>
      </c>
      <c r="G369" s="34" t="s">
        <v>57</v>
      </c>
      <c r="H369" s="34">
        <v>0</v>
      </c>
      <c r="I369" s="34" t="s">
        <v>58</v>
      </c>
      <c r="J369" s="34">
        <v>150</v>
      </c>
      <c r="K369" s="34" t="s">
        <v>57</v>
      </c>
    </row>
    <row r="370" spans="1:11" ht="15.75">
      <c r="A370" s="34" t="s">
        <v>55</v>
      </c>
      <c r="B370" s="34" t="s">
        <v>56</v>
      </c>
      <c r="C370" s="34">
        <v>43.140689999999999</v>
      </c>
      <c r="D370" s="34">
        <v>-89.345209999999994</v>
      </c>
      <c r="E370" s="34">
        <v>261.7</v>
      </c>
      <c r="F370" s="34">
        <v>1.5</v>
      </c>
      <c r="G370" s="34" t="s">
        <v>57</v>
      </c>
      <c r="H370" s="34">
        <v>15</v>
      </c>
      <c r="I370" s="34" t="s">
        <v>58</v>
      </c>
      <c r="J370" s="34">
        <v>130</v>
      </c>
      <c r="K370" s="34" t="s">
        <v>57</v>
      </c>
    </row>
    <row r="371" spans="1:11" ht="15.75">
      <c r="A371" s="34" t="s">
        <v>55</v>
      </c>
      <c r="B371" s="34" t="s">
        <v>56</v>
      </c>
      <c r="C371" s="34">
        <v>43.140689999999999</v>
      </c>
      <c r="D371" s="34">
        <v>-89.345209999999994</v>
      </c>
      <c r="E371" s="34">
        <v>261.7</v>
      </c>
      <c r="F371" s="34">
        <v>0</v>
      </c>
      <c r="G371" s="34" t="s">
        <v>57</v>
      </c>
      <c r="H371" s="34">
        <v>0</v>
      </c>
      <c r="I371" s="34" t="s">
        <v>58</v>
      </c>
      <c r="J371" s="34">
        <v>130</v>
      </c>
      <c r="K371" s="34" t="s">
        <v>57</v>
      </c>
    </row>
    <row r="372" spans="1:11" ht="15.75">
      <c r="A372" s="34" t="s">
        <v>55</v>
      </c>
      <c r="B372" s="34" t="s">
        <v>56</v>
      </c>
      <c r="C372" s="34">
        <v>43.140689999999999</v>
      </c>
      <c r="D372" s="34">
        <v>-89.345209999999994</v>
      </c>
      <c r="E372" s="34">
        <v>261.7</v>
      </c>
      <c r="F372" s="34">
        <v>0</v>
      </c>
      <c r="G372" s="34" t="s">
        <v>59</v>
      </c>
      <c r="H372" s="34">
        <v>3</v>
      </c>
      <c r="I372" s="34" t="s">
        <v>58</v>
      </c>
      <c r="J372" s="34">
        <v>100</v>
      </c>
      <c r="K372" s="34" t="s">
        <v>57</v>
      </c>
    </row>
    <row r="373" spans="1:11" ht="15.75">
      <c r="A373" s="34" t="s">
        <v>55</v>
      </c>
      <c r="B373" s="34" t="s">
        <v>56</v>
      </c>
      <c r="C373" s="34">
        <v>43.140689999999999</v>
      </c>
      <c r="D373" s="34">
        <v>-89.345209999999994</v>
      </c>
      <c r="E373" s="34">
        <v>261.7</v>
      </c>
      <c r="F373" s="34">
        <v>0</v>
      </c>
      <c r="G373" s="34" t="s">
        <v>59</v>
      </c>
      <c r="H373" s="34">
        <v>0</v>
      </c>
      <c r="I373" s="34" t="s">
        <v>60</v>
      </c>
      <c r="J373" s="34">
        <v>80</v>
      </c>
      <c r="K373" s="34" t="s">
        <v>57</v>
      </c>
    </row>
    <row r="374" spans="1:11" ht="15.75">
      <c r="A374" s="34" t="s">
        <v>55</v>
      </c>
      <c r="B374" s="34" t="s">
        <v>56</v>
      </c>
      <c r="C374" s="34">
        <v>43.140689999999999</v>
      </c>
      <c r="D374" s="34">
        <v>-89.345209999999994</v>
      </c>
      <c r="E374" s="34">
        <v>261.7</v>
      </c>
      <c r="F374" s="34">
        <v>0</v>
      </c>
      <c r="G374" s="34" t="s">
        <v>57</v>
      </c>
      <c r="H374" s="34">
        <v>0</v>
      </c>
      <c r="I374" s="34" t="s">
        <v>58</v>
      </c>
      <c r="J374" s="34">
        <v>80</v>
      </c>
      <c r="K374" s="34" t="s">
        <v>57</v>
      </c>
    </row>
    <row r="375" spans="1:11" ht="15.75">
      <c r="A375" s="34" t="s">
        <v>55</v>
      </c>
      <c r="B375" s="34" t="s">
        <v>56</v>
      </c>
      <c r="C375" s="34">
        <v>43.140689999999999</v>
      </c>
      <c r="D375" s="34">
        <v>-89.345209999999994</v>
      </c>
      <c r="E375" s="34">
        <v>261.7</v>
      </c>
      <c r="F375" s="34">
        <v>0</v>
      </c>
      <c r="G375" s="34" t="s">
        <v>57</v>
      </c>
      <c r="H375" s="34">
        <v>0</v>
      </c>
      <c r="I375" s="34" t="s">
        <v>58</v>
      </c>
      <c r="J375" s="34">
        <v>50</v>
      </c>
      <c r="K375" s="34" t="s">
        <v>57</v>
      </c>
    </row>
    <row r="376" spans="1:11" ht="15.75">
      <c r="A376" s="34" t="s">
        <v>55</v>
      </c>
      <c r="B376" s="34" t="s">
        <v>56</v>
      </c>
      <c r="C376" s="34">
        <v>43.140689999999999</v>
      </c>
      <c r="D376" s="34">
        <v>-89.345209999999994</v>
      </c>
      <c r="E376" s="34">
        <v>261.7</v>
      </c>
      <c r="F376" s="34">
        <v>12.7</v>
      </c>
      <c r="G376" s="34" t="s">
        <v>57</v>
      </c>
      <c r="H376" s="34">
        <v>0</v>
      </c>
      <c r="I376" s="34" t="s">
        <v>58</v>
      </c>
      <c r="J376" s="34">
        <v>0</v>
      </c>
      <c r="K376" s="34" t="s">
        <v>57</v>
      </c>
    </row>
    <row r="377" spans="1:11" ht="15.75">
      <c r="A377" s="34" t="s">
        <v>55</v>
      </c>
      <c r="B377" s="34" t="s">
        <v>56</v>
      </c>
      <c r="C377" s="34">
        <v>43.140689999999999</v>
      </c>
      <c r="D377" s="34">
        <v>-89.345209999999994</v>
      </c>
      <c r="E377" s="34">
        <v>261.7</v>
      </c>
      <c r="F377" s="34">
        <v>0</v>
      </c>
      <c r="G377" s="34" t="s">
        <v>59</v>
      </c>
      <c r="H377" s="34">
        <v>0</v>
      </c>
      <c r="I377" s="34" t="s">
        <v>58</v>
      </c>
      <c r="J377" s="34">
        <v>0</v>
      </c>
      <c r="K377" s="34" t="s">
        <v>57</v>
      </c>
    </row>
    <row r="378" spans="1:11" ht="15.75">
      <c r="A378" s="34" t="s">
        <v>55</v>
      </c>
      <c r="B378" s="34" t="s">
        <v>56</v>
      </c>
      <c r="C378" s="34">
        <v>43.140689999999999</v>
      </c>
      <c r="D378" s="34">
        <v>-89.345209999999994</v>
      </c>
      <c r="E378" s="34">
        <v>261.7</v>
      </c>
      <c r="F378" s="34">
        <v>5.8</v>
      </c>
      <c r="G378" s="34" t="s">
        <v>57</v>
      </c>
      <c r="H378" s="34">
        <v>0</v>
      </c>
      <c r="I378" s="34" t="s">
        <v>58</v>
      </c>
      <c r="J378" s="34">
        <v>0</v>
      </c>
      <c r="K378" s="34" t="s">
        <v>57</v>
      </c>
    </row>
    <row r="379" spans="1:11" ht="15.75">
      <c r="A379" s="34" t="s">
        <v>55</v>
      </c>
      <c r="B379" s="34" t="s">
        <v>56</v>
      </c>
      <c r="C379" s="34">
        <v>43.140689999999999</v>
      </c>
      <c r="D379" s="34">
        <v>-89.345209999999994</v>
      </c>
      <c r="E379" s="34">
        <v>261.7</v>
      </c>
      <c r="F379" s="34">
        <v>1.3</v>
      </c>
      <c r="G379" s="34" t="s">
        <v>57</v>
      </c>
      <c r="H379" s="34">
        <v>0</v>
      </c>
      <c r="I379" s="34" t="s">
        <v>58</v>
      </c>
      <c r="J379" s="34">
        <v>0</v>
      </c>
      <c r="K379" s="34" t="s">
        <v>57</v>
      </c>
    </row>
    <row r="380" spans="1:11" ht="15.75">
      <c r="A380" s="34" t="s">
        <v>55</v>
      </c>
      <c r="B380" s="34" t="s">
        <v>56</v>
      </c>
      <c r="C380" s="34">
        <v>43.140689999999999</v>
      </c>
      <c r="D380" s="34">
        <v>-89.345209999999994</v>
      </c>
      <c r="E380" s="34">
        <v>261.7</v>
      </c>
      <c r="F380" s="34">
        <v>0</v>
      </c>
      <c r="G380" s="34" t="s">
        <v>57</v>
      </c>
      <c r="H380" s="34">
        <v>0</v>
      </c>
      <c r="I380" s="34" t="s">
        <v>58</v>
      </c>
      <c r="J380" s="34">
        <v>0</v>
      </c>
      <c r="K380" s="34" t="s">
        <v>57</v>
      </c>
    </row>
    <row r="381" spans="1:11" ht="15.75">
      <c r="A381" s="34" t="s">
        <v>55</v>
      </c>
      <c r="B381" s="34" t="s">
        <v>56</v>
      </c>
      <c r="C381" s="34">
        <v>43.140689999999999</v>
      </c>
      <c r="D381" s="34">
        <v>-89.345209999999994</v>
      </c>
      <c r="E381" s="34">
        <v>261.7</v>
      </c>
      <c r="F381" s="34">
        <v>0</v>
      </c>
      <c r="G381" s="34" t="s">
        <v>57</v>
      </c>
      <c r="H381" s="34">
        <v>0</v>
      </c>
      <c r="I381" s="34" t="s">
        <v>58</v>
      </c>
      <c r="J381" s="34">
        <v>0</v>
      </c>
      <c r="K381" s="34" t="s">
        <v>57</v>
      </c>
    </row>
    <row r="382" spans="1:11" ht="15.75">
      <c r="A382" s="34" t="s">
        <v>55</v>
      </c>
      <c r="B382" s="34" t="s">
        <v>56</v>
      </c>
      <c r="C382" s="34">
        <v>43.140689999999999</v>
      </c>
      <c r="D382" s="34">
        <v>-89.345209999999994</v>
      </c>
      <c r="E382" s="34">
        <v>261.7</v>
      </c>
      <c r="F382" s="34">
        <v>0</v>
      </c>
      <c r="G382" s="34" t="s">
        <v>57</v>
      </c>
      <c r="H382" s="34">
        <v>0</v>
      </c>
      <c r="I382" s="34" t="s">
        <v>58</v>
      </c>
      <c r="J382" s="34">
        <v>0</v>
      </c>
      <c r="K382" s="34" t="s">
        <v>57</v>
      </c>
    </row>
    <row r="383" spans="1:11" ht="15.75">
      <c r="A383" s="34" t="s">
        <v>55</v>
      </c>
      <c r="B383" s="34" t="s">
        <v>56</v>
      </c>
      <c r="C383" s="34">
        <v>43.140689999999999</v>
      </c>
      <c r="D383" s="34">
        <v>-89.345209999999994</v>
      </c>
      <c r="E383" s="34">
        <v>261.7</v>
      </c>
      <c r="F383" s="34">
        <v>0</v>
      </c>
      <c r="G383" s="34" t="s">
        <v>57</v>
      </c>
      <c r="H383" s="34">
        <v>0</v>
      </c>
      <c r="I383" s="34" t="s">
        <v>58</v>
      </c>
      <c r="J383" s="34">
        <v>0</v>
      </c>
      <c r="K383" s="34" t="s">
        <v>57</v>
      </c>
    </row>
    <row r="384" spans="1:11" ht="15.75">
      <c r="A384" s="34" t="s">
        <v>55</v>
      </c>
      <c r="B384" s="34" t="s">
        <v>56</v>
      </c>
      <c r="C384" s="34">
        <v>43.140689999999999</v>
      </c>
      <c r="D384" s="34">
        <v>-89.345209999999994</v>
      </c>
      <c r="E384" s="34">
        <v>261.7</v>
      </c>
      <c r="F384" s="34">
        <v>0</v>
      </c>
      <c r="G384" s="34" t="s">
        <v>57</v>
      </c>
      <c r="H384" s="34">
        <v>0</v>
      </c>
      <c r="I384" s="34" t="s">
        <v>58</v>
      </c>
      <c r="J384" s="34">
        <v>0</v>
      </c>
      <c r="K384" s="34" t="s">
        <v>57</v>
      </c>
    </row>
    <row r="385" spans="1:11" ht="15.75">
      <c r="A385" s="34" t="s">
        <v>55</v>
      </c>
      <c r="B385" s="34" t="s">
        <v>56</v>
      </c>
      <c r="C385" s="34">
        <v>43.140689999999999</v>
      </c>
      <c r="D385" s="34">
        <v>-89.345209999999994</v>
      </c>
      <c r="E385" s="34">
        <v>261.7</v>
      </c>
      <c r="F385" s="34">
        <v>8.6</v>
      </c>
      <c r="G385" s="34" t="s">
        <v>57</v>
      </c>
      <c r="H385" s="34">
        <v>53</v>
      </c>
      <c r="I385" s="34" t="s">
        <v>58</v>
      </c>
      <c r="J385" s="34">
        <v>0</v>
      </c>
      <c r="K385" s="34" t="s">
        <v>57</v>
      </c>
    </row>
    <row r="386" spans="1:11" ht="15.75">
      <c r="A386" s="34" t="s">
        <v>55</v>
      </c>
      <c r="B386" s="34" t="s">
        <v>56</v>
      </c>
      <c r="C386" s="34">
        <v>43.140689999999999</v>
      </c>
      <c r="D386" s="34">
        <v>-89.345209999999994</v>
      </c>
      <c r="E386" s="34">
        <v>261.7</v>
      </c>
      <c r="F386" s="34">
        <v>32.799999999999997</v>
      </c>
      <c r="G386" s="34" t="s">
        <v>57</v>
      </c>
      <c r="H386" s="34">
        <v>0</v>
      </c>
      <c r="I386" s="34" t="s">
        <v>58</v>
      </c>
      <c r="J386" s="34">
        <v>0</v>
      </c>
      <c r="K386" s="34" t="s">
        <v>57</v>
      </c>
    </row>
    <row r="387" spans="1:11" ht="15.75">
      <c r="A387" s="34" t="s">
        <v>55</v>
      </c>
      <c r="B387" s="34" t="s">
        <v>56</v>
      </c>
      <c r="C387" s="34">
        <v>43.140689999999999</v>
      </c>
      <c r="D387" s="34">
        <v>-89.345209999999994</v>
      </c>
      <c r="E387" s="34">
        <v>261.7</v>
      </c>
      <c r="F387" s="34">
        <v>8.6</v>
      </c>
      <c r="G387" s="34" t="s">
        <v>57</v>
      </c>
      <c r="H387" s="34">
        <v>0</v>
      </c>
      <c r="I387" s="34" t="s">
        <v>60</v>
      </c>
      <c r="J387" s="34">
        <v>0</v>
      </c>
      <c r="K387" s="34" t="s">
        <v>57</v>
      </c>
    </row>
    <row r="388" spans="1:11" ht="15.75">
      <c r="A388" s="34" t="s">
        <v>55</v>
      </c>
      <c r="B388" s="34" t="s">
        <v>56</v>
      </c>
      <c r="C388" s="34">
        <v>43.140689999999999</v>
      </c>
      <c r="D388" s="34">
        <v>-89.345209999999994</v>
      </c>
      <c r="E388" s="34">
        <v>261.7</v>
      </c>
      <c r="F388" s="34">
        <v>0</v>
      </c>
      <c r="G388" s="34" t="s">
        <v>57</v>
      </c>
      <c r="H388" s="34">
        <v>0</v>
      </c>
      <c r="I388" s="34" t="s">
        <v>58</v>
      </c>
      <c r="J388" s="34">
        <v>0</v>
      </c>
      <c r="K388" s="34" t="s">
        <v>57</v>
      </c>
    </row>
    <row r="389" spans="1:11" ht="15.75">
      <c r="A389" s="34" t="s">
        <v>55</v>
      </c>
      <c r="B389" s="34" t="s">
        <v>56</v>
      </c>
      <c r="C389" s="34">
        <v>43.140689999999999</v>
      </c>
      <c r="D389" s="34">
        <v>-89.345209999999994</v>
      </c>
      <c r="E389" s="34">
        <v>261.7</v>
      </c>
      <c r="F389" s="34">
        <v>0</v>
      </c>
      <c r="G389" s="34" t="s">
        <v>59</v>
      </c>
      <c r="H389" s="34">
        <v>0</v>
      </c>
      <c r="I389" s="34" t="s">
        <v>60</v>
      </c>
      <c r="J389" s="34">
        <v>0</v>
      </c>
      <c r="K389" s="34" t="s">
        <v>57</v>
      </c>
    </row>
    <row r="390" spans="1:11" ht="15.75">
      <c r="A390" s="34" t="s">
        <v>55</v>
      </c>
      <c r="B390" s="34" t="s">
        <v>56</v>
      </c>
      <c r="C390" s="34">
        <v>43.140689999999999</v>
      </c>
      <c r="D390" s="34">
        <v>-89.345209999999994</v>
      </c>
      <c r="E390" s="34">
        <v>261.7</v>
      </c>
      <c r="F390" s="34">
        <v>0</v>
      </c>
      <c r="G390" s="34" t="s">
        <v>57</v>
      </c>
      <c r="H390" s="34">
        <v>0</v>
      </c>
      <c r="I390" s="34" t="s">
        <v>58</v>
      </c>
      <c r="J390" s="34">
        <v>0</v>
      </c>
      <c r="K390" s="34" t="s">
        <v>57</v>
      </c>
    </row>
    <row r="391" spans="1:11" ht="15.75">
      <c r="A391" s="34" t="s">
        <v>55</v>
      </c>
      <c r="B391" s="34" t="s">
        <v>56</v>
      </c>
      <c r="C391" s="34">
        <v>43.140689999999999</v>
      </c>
      <c r="D391" s="34">
        <v>-89.345209999999994</v>
      </c>
      <c r="E391" s="34">
        <v>261.7</v>
      </c>
      <c r="F391" s="34">
        <v>0</v>
      </c>
      <c r="G391" s="34" t="s">
        <v>57</v>
      </c>
      <c r="H391" s="34">
        <v>0</v>
      </c>
      <c r="I391" s="34" t="s">
        <v>58</v>
      </c>
      <c r="J391" s="34">
        <v>0</v>
      </c>
      <c r="K391" s="34" t="s">
        <v>57</v>
      </c>
    </row>
    <row r="392" spans="1:11" ht="15.75">
      <c r="A392" s="34" t="s">
        <v>55</v>
      </c>
      <c r="B392" s="34" t="s">
        <v>56</v>
      </c>
      <c r="C392" s="34">
        <v>43.140689999999999</v>
      </c>
      <c r="D392" s="34">
        <v>-89.345209999999994</v>
      </c>
      <c r="E392" s="34">
        <v>261.7</v>
      </c>
      <c r="F392" s="34">
        <v>0.8</v>
      </c>
      <c r="G392" s="34" t="s">
        <v>57</v>
      </c>
      <c r="H392" s="34">
        <v>0</v>
      </c>
      <c r="I392" s="34" t="s">
        <v>58</v>
      </c>
      <c r="J392" s="34">
        <v>0</v>
      </c>
      <c r="K392" s="34" t="s">
        <v>57</v>
      </c>
    </row>
    <row r="393" spans="1:11" ht="15.75">
      <c r="A393" s="34" t="s">
        <v>55</v>
      </c>
      <c r="B393" s="34" t="s">
        <v>56</v>
      </c>
      <c r="C393" s="34">
        <v>43.140689999999999</v>
      </c>
      <c r="D393" s="34">
        <v>-89.345209999999994</v>
      </c>
      <c r="E393" s="34">
        <v>261.7</v>
      </c>
      <c r="F393" s="34">
        <v>0.3</v>
      </c>
      <c r="G393" s="34" t="s">
        <v>57</v>
      </c>
      <c r="H393" s="34">
        <v>0</v>
      </c>
      <c r="I393" s="34" t="s">
        <v>58</v>
      </c>
      <c r="J393" s="34">
        <v>0</v>
      </c>
      <c r="K393" s="34" t="s">
        <v>57</v>
      </c>
    </row>
    <row r="394" spans="1:11" ht="15.75">
      <c r="A394" s="34" t="s">
        <v>55</v>
      </c>
      <c r="B394" s="34" t="s">
        <v>56</v>
      </c>
      <c r="C394" s="34">
        <v>43.140689999999999</v>
      </c>
      <c r="D394" s="34">
        <v>-89.345209999999994</v>
      </c>
      <c r="E394" s="34">
        <v>261.7</v>
      </c>
      <c r="F394" s="34">
        <v>3.3</v>
      </c>
      <c r="G394" s="34" t="s">
        <v>57</v>
      </c>
      <c r="H394" s="34">
        <v>0</v>
      </c>
      <c r="I394" s="34" t="s">
        <v>58</v>
      </c>
      <c r="J394" s="34">
        <v>0</v>
      </c>
      <c r="K394" s="34" t="s">
        <v>57</v>
      </c>
    </row>
    <row r="395" spans="1:11" ht="15.75">
      <c r="A395" s="34" t="s">
        <v>55</v>
      </c>
      <c r="B395" s="34" t="s">
        <v>56</v>
      </c>
      <c r="C395" s="34">
        <v>43.140689999999999</v>
      </c>
      <c r="D395" s="34">
        <v>-89.345209999999994</v>
      </c>
      <c r="E395" s="34">
        <v>261.7</v>
      </c>
      <c r="F395" s="34">
        <v>11.4</v>
      </c>
      <c r="G395" s="34" t="s">
        <v>57</v>
      </c>
      <c r="H395" s="34">
        <v>0</v>
      </c>
      <c r="I395" s="34" t="s">
        <v>58</v>
      </c>
      <c r="J395" s="34">
        <v>0</v>
      </c>
      <c r="K395" s="34" t="s">
        <v>57</v>
      </c>
    </row>
    <row r="396" spans="1:11" ht="15.75">
      <c r="A396" s="34" t="s">
        <v>55</v>
      </c>
      <c r="B396" s="34" t="s">
        <v>56</v>
      </c>
      <c r="C396" s="34">
        <v>43.140689999999999</v>
      </c>
      <c r="D396" s="34">
        <v>-89.345209999999994</v>
      </c>
      <c r="E396" s="34">
        <v>261.7</v>
      </c>
      <c r="F396" s="34">
        <v>1</v>
      </c>
      <c r="G396" s="34" t="s">
        <v>57</v>
      </c>
      <c r="H396" s="34">
        <v>0</v>
      </c>
      <c r="I396" s="34" t="s">
        <v>58</v>
      </c>
      <c r="J396" s="34">
        <v>0</v>
      </c>
      <c r="K396" s="34" t="s">
        <v>57</v>
      </c>
    </row>
    <row r="397" spans="1:11" ht="15.75">
      <c r="A397" s="34" t="s">
        <v>55</v>
      </c>
      <c r="B397" s="34" t="s">
        <v>56</v>
      </c>
      <c r="C397" s="34">
        <v>43.140689999999999</v>
      </c>
      <c r="D397" s="34">
        <v>-89.345209999999994</v>
      </c>
      <c r="E397" s="34">
        <v>261.7</v>
      </c>
      <c r="F397" s="34">
        <v>0</v>
      </c>
      <c r="G397" s="34" t="s">
        <v>57</v>
      </c>
      <c r="H397" s="34">
        <v>0</v>
      </c>
      <c r="I397" s="34" t="s">
        <v>58</v>
      </c>
      <c r="J397" s="34">
        <v>0</v>
      </c>
      <c r="K397" s="34" t="s">
        <v>57</v>
      </c>
    </row>
    <row r="398" spans="1:11" ht="15.75">
      <c r="A398" s="34" t="s">
        <v>55</v>
      </c>
      <c r="B398" s="34" t="s">
        <v>56</v>
      </c>
      <c r="C398" s="34">
        <v>43.140689999999999</v>
      </c>
      <c r="D398" s="34">
        <v>-89.345209999999994</v>
      </c>
      <c r="E398" s="34">
        <v>261.7</v>
      </c>
      <c r="F398" s="34">
        <v>0</v>
      </c>
      <c r="G398" s="34" t="s">
        <v>59</v>
      </c>
      <c r="H398" s="34">
        <v>0</v>
      </c>
      <c r="I398" s="34" t="s">
        <v>60</v>
      </c>
      <c r="J398" s="34">
        <v>0</v>
      </c>
      <c r="K398" s="34" t="s">
        <v>57</v>
      </c>
    </row>
    <row r="399" spans="1:11" ht="15.75">
      <c r="A399" s="34" t="s">
        <v>55</v>
      </c>
      <c r="B399" s="34" t="s">
        <v>56</v>
      </c>
      <c r="C399" s="34">
        <v>43.140689999999999</v>
      </c>
      <c r="D399" s="34">
        <v>-89.345209999999994</v>
      </c>
      <c r="E399" s="34">
        <v>261.7</v>
      </c>
      <c r="F399" s="34">
        <v>0</v>
      </c>
      <c r="G399" s="34" t="s">
        <v>57</v>
      </c>
      <c r="H399" s="34">
        <v>0</v>
      </c>
      <c r="I399" s="34" t="s">
        <v>58</v>
      </c>
      <c r="J399" s="34">
        <v>0</v>
      </c>
      <c r="K399" s="34" t="s">
        <v>57</v>
      </c>
    </row>
    <row r="400" spans="1:11" ht="15.75">
      <c r="A400" s="34" t="s">
        <v>55</v>
      </c>
      <c r="B400" s="34" t="s">
        <v>56</v>
      </c>
      <c r="C400" s="34">
        <v>43.140689999999999</v>
      </c>
      <c r="D400" s="34">
        <v>-89.345209999999994</v>
      </c>
      <c r="E400" s="34">
        <v>261.7</v>
      </c>
      <c r="F400" s="34">
        <v>0</v>
      </c>
      <c r="G400" s="34" t="s">
        <v>59</v>
      </c>
      <c r="H400" s="34">
        <v>0</v>
      </c>
      <c r="I400" s="34" t="s">
        <v>58</v>
      </c>
      <c r="J400" s="34">
        <v>0</v>
      </c>
      <c r="K400" s="34" t="s">
        <v>57</v>
      </c>
    </row>
    <row r="401" spans="1:11" ht="15.75">
      <c r="A401" s="34" t="s">
        <v>55</v>
      </c>
      <c r="B401" s="34" t="s">
        <v>56</v>
      </c>
      <c r="C401" s="34">
        <v>43.140689999999999</v>
      </c>
      <c r="D401" s="34">
        <v>-89.345209999999994</v>
      </c>
      <c r="E401" s="34">
        <v>261.7</v>
      </c>
      <c r="F401" s="34">
        <v>2.2999999999999998</v>
      </c>
      <c r="G401" s="34" t="s">
        <v>57</v>
      </c>
      <c r="H401" s="34">
        <v>0</v>
      </c>
      <c r="I401" s="34" t="s">
        <v>58</v>
      </c>
      <c r="J401" s="34">
        <v>0</v>
      </c>
      <c r="K401" s="34" t="s">
        <v>57</v>
      </c>
    </row>
    <row r="402" spans="1:11" ht="15.75">
      <c r="A402" s="34" t="s">
        <v>55</v>
      </c>
      <c r="B402" s="34" t="s">
        <v>56</v>
      </c>
      <c r="C402" s="34">
        <v>43.140689999999999</v>
      </c>
      <c r="D402" s="34">
        <v>-89.345209999999994</v>
      </c>
      <c r="E402" s="34">
        <v>261.7</v>
      </c>
      <c r="F402" s="34">
        <v>0</v>
      </c>
      <c r="G402" s="34" t="s">
        <v>59</v>
      </c>
      <c r="H402" s="34">
        <v>0</v>
      </c>
      <c r="I402" s="34" t="s">
        <v>58</v>
      </c>
      <c r="J402" s="34">
        <v>0</v>
      </c>
      <c r="K402" s="34" t="s">
        <v>57</v>
      </c>
    </row>
    <row r="403" spans="1:11" ht="15.75">
      <c r="A403" s="34" t="s">
        <v>55</v>
      </c>
      <c r="B403" s="34" t="s">
        <v>56</v>
      </c>
      <c r="C403" s="34">
        <v>43.140689999999999</v>
      </c>
      <c r="D403" s="34">
        <v>-89.345209999999994</v>
      </c>
      <c r="E403" s="34">
        <v>261.7</v>
      </c>
      <c r="F403" s="34">
        <v>0</v>
      </c>
      <c r="G403" s="34" t="s">
        <v>57</v>
      </c>
      <c r="H403" s="34">
        <v>0</v>
      </c>
      <c r="I403" s="34" t="s">
        <v>58</v>
      </c>
      <c r="J403" s="34">
        <v>0</v>
      </c>
      <c r="K403" s="34" t="s">
        <v>57</v>
      </c>
    </row>
    <row r="404" spans="1:11" ht="15.75">
      <c r="A404" s="34" t="s">
        <v>55</v>
      </c>
      <c r="B404" s="34" t="s">
        <v>56</v>
      </c>
      <c r="C404" s="34">
        <v>43.140689999999999</v>
      </c>
      <c r="D404" s="34">
        <v>-89.345209999999994</v>
      </c>
      <c r="E404" s="34">
        <v>261.7</v>
      </c>
      <c r="F404" s="34">
        <v>0.8</v>
      </c>
      <c r="G404" s="34" t="s">
        <v>57</v>
      </c>
      <c r="H404" s="34">
        <v>0</v>
      </c>
      <c r="I404" s="34" t="s">
        <v>58</v>
      </c>
      <c r="J404" s="34">
        <v>0</v>
      </c>
      <c r="K404" s="34" t="s">
        <v>57</v>
      </c>
    </row>
    <row r="405" spans="1:11" ht="15.75">
      <c r="A405" s="34" t="s">
        <v>55</v>
      </c>
      <c r="B405" s="34" t="s">
        <v>56</v>
      </c>
      <c r="C405" s="34">
        <v>43.140689999999999</v>
      </c>
      <c r="D405" s="34">
        <v>-89.345209999999994</v>
      </c>
      <c r="E405" s="34">
        <v>261.7</v>
      </c>
      <c r="F405" s="34">
        <v>0.3</v>
      </c>
      <c r="G405" s="34" t="s">
        <v>57</v>
      </c>
      <c r="H405" s="34">
        <v>0</v>
      </c>
      <c r="I405" s="34" t="s">
        <v>58</v>
      </c>
      <c r="J405" s="34">
        <v>0</v>
      </c>
      <c r="K405" s="34" t="s">
        <v>57</v>
      </c>
    </row>
    <row r="406" spans="1:11" ht="15.75">
      <c r="A406" s="34" t="s">
        <v>55</v>
      </c>
      <c r="B406" s="34" t="s">
        <v>56</v>
      </c>
      <c r="C406" s="34">
        <v>43.140689999999999</v>
      </c>
      <c r="D406" s="34">
        <v>-89.345209999999994</v>
      </c>
      <c r="E406" s="34">
        <v>261.7</v>
      </c>
      <c r="F406" s="34">
        <v>6.6</v>
      </c>
      <c r="G406" s="34" t="s">
        <v>57</v>
      </c>
      <c r="H406" s="34">
        <v>0</v>
      </c>
      <c r="I406" s="34" t="s">
        <v>58</v>
      </c>
      <c r="J406" s="34">
        <v>0</v>
      </c>
      <c r="K406" s="34" t="s">
        <v>57</v>
      </c>
    </row>
    <row r="407" spans="1:11" ht="15.75">
      <c r="A407" s="34" t="s">
        <v>55</v>
      </c>
      <c r="B407" s="34" t="s">
        <v>56</v>
      </c>
      <c r="C407" s="34">
        <v>43.140689999999999</v>
      </c>
      <c r="D407" s="34">
        <v>-89.345209999999994</v>
      </c>
      <c r="E407" s="34">
        <v>261.7</v>
      </c>
      <c r="F407" s="34">
        <v>0</v>
      </c>
      <c r="G407" s="34" t="s">
        <v>59</v>
      </c>
      <c r="H407" s="34">
        <v>0</v>
      </c>
      <c r="I407" s="34" t="s">
        <v>60</v>
      </c>
      <c r="J407" s="34">
        <v>0</v>
      </c>
      <c r="K407" s="34" t="s">
        <v>57</v>
      </c>
    </row>
    <row r="408" spans="1:11" ht="15.75">
      <c r="A408" s="34" t="s">
        <v>55</v>
      </c>
      <c r="B408" s="34" t="s">
        <v>56</v>
      </c>
      <c r="C408" s="34">
        <v>43.140689999999999</v>
      </c>
      <c r="D408" s="34">
        <v>-89.345209999999994</v>
      </c>
      <c r="E408" s="34">
        <v>261.7</v>
      </c>
      <c r="F408" s="34">
        <v>0</v>
      </c>
      <c r="G408" s="34" t="s">
        <v>57</v>
      </c>
      <c r="H408" s="34">
        <v>0</v>
      </c>
      <c r="I408" s="34" t="s">
        <v>58</v>
      </c>
      <c r="J408" s="34">
        <v>0</v>
      </c>
      <c r="K408" s="34" t="s">
        <v>57</v>
      </c>
    </row>
    <row r="409" spans="1:11" ht="15.75">
      <c r="A409" s="34" t="s">
        <v>55</v>
      </c>
      <c r="B409" s="34" t="s">
        <v>56</v>
      </c>
      <c r="C409" s="34">
        <v>43.140689999999999</v>
      </c>
      <c r="D409" s="34">
        <v>-89.345209999999994</v>
      </c>
      <c r="E409" s="34">
        <v>261.7</v>
      </c>
      <c r="F409" s="34">
        <v>0.5</v>
      </c>
      <c r="G409" s="34" t="s">
        <v>57</v>
      </c>
      <c r="H409" s="34">
        <v>0</v>
      </c>
      <c r="I409" s="34" t="s">
        <v>58</v>
      </c>
      <c r="J409" s="34">
        <v>0</v>
      </c>
      <c r="K409" s="34" t="s">
        <v>57</v>
      </c>
    </row>
    <row r="410" spans="1:11" ht="15.75">
      <c r="A410" s="34" t="s">
        <v>55</v>
      </c>
      <c r="B410" s="34" t="s">
        <v>56</v>
      </c>
      <c r="C410" s="34">
        <v>43.140689999999999</v>
      </c>
      <c r="D410" s="34">
        <v>-89.345209999999994</v>
      </c>
      <c r="E410" s="34">
        <v>261.7</v>
      </c>
      <c r="F410" s="34">
        <v>12.2</v>
      </c>
      <c r="G410" s="34" t="s">
        <v>57</v>
      </c>
      <c r="H410" s="34">
        <v>0</v>
      </c>
      <c r="I410" s="34" t="s">
        <v>60</v>
      </c>
      <c r="J410" s="34">
        <v>0</v>
      </c>
      <c r="K410" s="34" t="s">
        <v>57</v>
      </c>
    </row>
    <row r="411" spans="1:11" ht="15.75">
      <c r="A411" s="34" t="s">
        <v>55</v>
      </c>
      <c r="B411" s="34" t="s">
        <v>56</v>
      </c>
      <c r="C411" s="34">
        <v>43.140689999999999</v>
      </c>
      <c r="D411" s="34">
        <v>-89.345209999999994</v>
      </c>
      <c r="E411" s="34">
        <v>261.7</v>
      </c>
      <c r="F411" s="34">
        <v>0.5</v>
      </c>
      <c r="G411" s="34" t="s">
        <v>57</v>
      </c>
      <c r="H411" s="34">
        <v>5</v>
      </c>
      <c r="I411" s="34" t="s">
        <v>58</v>
      </c>
      <c r="J411" s="34">
        <v>0</v>
      </c>
      <c r="K411" s="34" t="s">
        <v>59</v>
      </c>
    </row>
    <row r="412" spans="1:11" ht="15.75">
      <c r="A412" s="34" t="s">
        <v>55</v>
      </c>
      <c r="B412" s="34" t="s">
        <v>56</v>
      </c>
      <c r="C412" s="34">
        <v>43.140689999999999</v>
      </c>
      <c r="D412" s="34">
        <v>-89.345209999999994</v>
      </c>
      <c r="E412" s="34">
        <v>261.7</v>
      </c>
      <c r="F412" s="34">
        <v>0</v>
      </c>
      <c r="G412" s="34" t="s">
        <v>59</v>
      </c>
      <c r="H412" s="34">
        <v>0</v>
      </c>
      <c r="I412" s="34" t="s">
        <v>60</v>
      </c>
      <c r="J412" s="34">
        <v>0</v>
      </c>
      <c r="K412" s="34" t="s">
        <v>57</v>
      </c>
    </row>
    <row r="413" spans="1:11" ht="15.75">
      <c r="A413" s="34" t="s">
        <v>55</v>
      </c>
      <c r="B413" s="34" t="s">
        <v>56</v>
      </c>
      <c r="C413" s="34">
        <v>43.140689999999999</v>
      </c>
      <c r="D413" s="34">
        <v>-89.345209999999994</v>
      </c>
      <c r="E413" s="34">
        <v>261.7</v>
      </c>
      <c r="F413" s="34">
        <v>0</v>
      </c>
      <c r="G413" s="34" t="s">
        <v>57</v>
      </c>
      <c r="H413" s="34">
        <v>0</v>
      </c>
      <c r="I413" s="34" t="s">
        <v>58</v>
      </c>
      <c r="J413" s="34">
        <v>0</v>
      </c>
      <c r="K413" s="34" t="s">
        <v>57</v>
      </c>
    </row>
    <row r="414" spans="1:11" ht="15.75">
      <c r="A414" s="34" t="s">
        <v>55</v>
      </c>
      <c r="B414" s="34" t="s">
        <v>56</v>
      </c>
      <c r="C414" s="34">
        <v>43.140689999999999</v>
      </c>
      <c r="D414" s="34">
        <v>-89.345209999999994</v>
      </c>
      <c r="E414" s="34">
        <v>261.7</v>
      </c>
      <c r="F414" s="34">
        <v>0</v>
      </c>
      <c r="G414" s="34" t="s">
        <v>57</v>
      </c>
      <c r="H414" s="34">
        <v>0</v>
      </c>
      <c r="I414" s="34" t="s">
        <v>58</v>
      </c>
      <c r="J414" s="34">
        <v>0</v>
      </c>
      <c r="K414" s="34" t="s">
        <v>57</v>
      </c>
    </row>
    <row r="415" spans="1:11" ht="15.75">
      <c r="A415" s="34" t="s">
        <v>55</v>
      </c>
      <c r="B415" s="34" t="s">
        <v>56</v>
      </c>
      <c r="C415" s="34">
        <v>43.140689999999999</v>
      </c>
      <c r="D415" s="34">
        <v>-89.345209999999994</v>
      </c>
      <c r="E415" s="34">
        <v>261.7</v>
      </c>
      <c r="F415" s="34">
        <v>0</v>
      </c>
      <c r="G415" s="34" t="s">
        <v>57</v>
      </c>
      <c r="H415" s="34">
        <v>0</v>
      </c>
      <c r="I415" s="34" t="s">
        <v>58</v>
      </c>
      <c r="J415" s="34">
        <v>0</v>
      </c>
      <c r="K415" s="34" t="s">
        <v>57</v>
      </c>
    </row>
    <row r="416" spans="1:11" ht="15.75">
      <c r="A416" s="34" t="s">
        <v>55</v>
      </c>
      <c r="B416" s="34" t="s">
        <v>56</v>
      </c>
      <c r="C416" s="34">
        <v>43.140689999999999</v>
      </c>
      <c r="D416" s="34">
        <v>-89.345209999999994</v>
      </c>
      <c r="E416" s="34">
        <v>261.7</v>
      </c>
      <c r="F416" s="34">
        <v>0</v>
      </c>
      <c r="G416" s="34" t="s">
        <v>57</v>
      </c>
      <c r="H416" s="34">
        <v>0</v>
      </c>
      <c r="I416" s="34" t="s">
        <v>58</v>
      </c>
      <c r="J416" s="34">
        <v>0</v>
      </c>
      <c r="K416" s="34" t="s">
        <v>57</v>
      </c>
    </row>
    <row r="417" spans="1:11" ht="15.75">
      <c r="A417" s="34" t="s">
        <v>55</v>
      </c>
      <c r="B417" s="34" t="s">
        <v>56</v>
      </c>
      <c r="C417" s="34">
        <v>43.140689999999999</v>
      </c>
      <c r="D417" s="34">
        <v>-89.345209999999994</v>
      </c>
      <c r="E417" s="34">
        <v>261.7</v>
      </c>
      <c r="F417" s="34">
        <v>0</v>
      </c>
      <c r="G417" s="34" t="s">
        <v>57</v>
      </c>
      <c r="H417" s="34">
        <v>0</v>
      </c>
      <c r="I417" s="34" t="s">
        <v>58</v>
      </c>
      <c r="J417" s="34">
        <v>0</v>
      </c>
      <c r="K417" s="34" t="s">
        <v>57</v>
      </c>
    </row>
    <row r="418" spans="1:11" ht="15.75">
      <c r="A418" s="34" t="s">
        <v>55</v>
      </c>
      <c r="B418" s="34" t="s">
        <v>56</v>
      </c>
      <c r="C418" s="34">
        <v>43.140689999999999</v>
      </c>
      <c r="D418" s="34">
        <v>-89.345209999999994</v>
      </c>
      <c r="E418" s="34">
        <v>261.7</v>
      </c>
      <c r="F418" s="34">
        <v>0.3</v>
      </c>
      <c r="G418" s="34" t="s">
        <v>57</v>
      </c>
      <c r="H418" s="34">
        <v>0</v>
      </c>
      <c r="I418" s="34" t="s">
        <v>58</v>
      </c>
      <c r="J418" s="34">
        <v>0</v>
      </c>
      <c r="K418" s="34" t="s">
        <v>57</v>
      </c>
    </row>
    <row r="419" spans="1:11" ht="15.75">
      <c r="A419" s="34" t="s">
        <v>55</v>
      </c>
      <c r="B419" s="34" t="s">
        <v>56</v>
      </c>
      <c r="C419" s="34">
        <v>43.140689999999999</v>
      </c>
      <c r="D419" s="34">
        <v>-89.345209999999994</v>
      </c>
      <c r="E419" s="34">
        <v>261.7</v>
      </c>
      <c r="F419" s="34">
        <v>0</v>
      </c>
      <c r="G419" s="34" t="s">
        <v>57</v>
      </c>
      <c r="H419" s="34">
        <v>0</v>
      </c>
      <c r="I419" s="34" t="s">
        <v>58</v>
      </c>
      <c r="J419" s="34">
        <v>0</v>
      </c>
      <c r="K419" s="34" t="s">
        <v>57</v>
      </c>
    </row>
    <row r="420" spans="1:11" ht="15.75">
      <c r="A420" s="34" t="s">
        <v>55</v>
      </c>
      <c r="B420" s="34" t="s">
        <v>56</v>
      </c>
      <c r="C420" s="34">
        <v>43.140689999999999</v>
      </c>
      <c r="D420" s="34">
        <v>-89.345209999999994</v>
      </c>
      <c r="E420" s="34">
        <v>261.7</v>
      </c>
      <c r="F420" s="34">
        <v>9.6999999999999993</v>
      </c>
      <c r="G420" s="34" t="s">
        <v>57</v>
      </c>
      <c r="H420" s="34">
        <v>0</v>
      </c>
      <c r="I420" s="34" t="s">
        <v>58</v>
      </c>
      <c r="J420" s="34">
        <v>0</v>
      </c>
      <c r="K420" s="34" t="s">
        <v>57</v>
      </c>
    </row>
    <row r="421" spans="1:11" ht="15.75">
      <c r="A421" s="34" t="s">
        <v>55</v>
      </c>
      <c r="B421" s="34" t="s">
        <v>56</v>
      </c>
      <c r="C421" s="34">
        <v>43.140689999999999</v>
      </c>
      <c r="D421" s="34">
        <v>-89.345209999999994</v>
      </c>
      <c r="E421" s="34">
        <v>261.7</v>
      </c>
      <c r="F421" s="34">
        <v>0</v>
      </c>
      <c r="G421" s="34" t="s">
        <v>57</v>
      </c>
      <c r="H421" s="34">
        <v>0</v>
      </c>
      <c r="I421" s="34" t="s">
        <v>58</v>
      </c>
      <c r="J421" s="34">
        <v>0</v>
      </c>
      <c r="K421" s="34" t="s">
        <v>57</v>
      </c>
    </row>
    <row r="422" spans="1:11" ht="15.75">
      <c r="A422" s="34" t="s">
        <v>55</v>
      </c>
      <c r="B422" s="34" t="s">
        <v>56</v>
      </c>
      <c r="C422" s="34">
        <v>43.140689999999999</v>
      </c>
      <c r="D422" s="34">
        <v>-89.345209999999994</v>
      </c>
      <c r="E422" s="34">
        <v>261.7</v>
      </c>
      <c r="F422" s="34">
        <v>1</v>
      </c>
      <c r="G422" s="34" t="s">
        <v>57</v>
      </c>
      <c r="H422" s="34">
        <v>0</v>
      </c>
      <c r="I422" s="34" t="s">
        <v>58</v>
      </c>
      <c r="J422" s="34">
        <v>0</v>
      </c>
      <c r="K422" s="34" t="s">
        <v>57</v>
      </c>
    </row>
    <row r="423" spans="1:11" ht="15.75">
      <c r="A423" s="34" t="s">
        <v>55</v>
      </c>
      <c r="B423" s="34" t="s">
        <v>56</v>
      </c>
      <c r="C423" s="34">
        <v>43.140689999999999</v>
      </c>
      <c r="D423" s="34">
        <v>-89.345209999999994</v>
      </c>
      <c r="E423" s="34">
        <v>261.7</v>
      </c>
      <c r="F423" s="34">
        <v>0</v>
      </c>
      <c r="G423" s="34" t="s">
        <v>57</v>
      </c>
      <c r="H423" s="34">
        <v>0</v>
      </c>
      <c r="I423" s="34" t="s">
        <v>58</v>
      </c>
      <c r="J423" s="34">
        <v>0</v>
      </c>
      <c r="K423" s="34" t="s">
        <v>57</v>
      </c>
    </row>
    <row r="424" spans="1:11" ht="15.75">
      <c r="A424" s="34" t="s">
        <v>55</v>
      </c>
      <c r="B424" s="34" t="s">
        <v>56</v>
      </c>
      <c r="C424" s="34">
        <v>43.140689999999999</v>
      </c>
      <c r="D424" s="34">
        <v>-89.345209999999994</v>
      </c>
      <c r="E424" s="34">
        <v>261.7</v>
      </c>
      <c r="F424" s="34">
        <v>0</v>
      </c>
      <c r="G424" s="34" t="s">
        <v>57</v>
      </c>
      <c r="H424" s="34">
        <v>0</v>
      </c>
      <c r="I424" s="34" t="s">
        <v>58</v>
      </c>
      <c r="J424" s="34">
        <v>0</v>
      </c>
      <c r="K424" s="34" t="s">
        <v>57</v>
      </c>
    </row>
    <row r="425" spans="1:11" ht="15.75">
      <c r="A425" s="34" t="s">
        <v>55</v>
      </c>
      <c r="B425" s="34" t="s">
        <v>56</v>
      </c>
      <c r="C425" s="34">
        <v>43.140689999999999</v>
      </c>
      <c r="D425" s="34">
        <v>-89.345209999999994</v>
      </c>
      <c r="E425" s="34">
        <v>261.7</v>
      </c>
      <c r="F425" s="34">
        <v>8.9</v>
      </c>
      <c r="G425" s="34" t="s">
        <v>57</v>
      </c>
      <c r="H425" s="34">
        <v>0</v>
      </c>
      <c r="I425" s="34" t="s">
        <v>58</v>
      </c>
      <c r="J425" s="34">
        <v>0</v>
      </c>
      <c r="K425" s="34" t="s">
        <v>57</v>
      </c>
    </row>
    <row r="426" spans="1:11" ht="15.75">
      <c r="A426" s="34" t="s">
        <v>55</v>
      </c>
      <c r="B426" s="34" t="s">
        <v>56</v>
      </c>
      <c r="C426" s="34">
        <v>43.140689999999999</v>
      </c>
      <c r="D426" s="34">
        <v>-89.345209999999994</v>
      </c>
      <c r="E426" s="34">
        <v>261.7</v>
      </c>
      <c r="F426" s="34">
        <v>0</v>
      </c>
      <c r="G426" s="34" t="s">
        <v>59</v>
      </c>
      <c r="H426" s="34">
        <v>0</v>
      </c>
      <c r="I426" s="34" t="s">
        <v>58</v>
      </c>
      <c r="J426" s="34">
        <v>0</v>
      </c>
      <c r="K426" s="34" t="s">
        <v>57</v>
      </c>
    </row>
    <row r="427" spans="1:11" ht="15.75">
      <c r="A427" s="34" t="s">
        <v>55</v>
      </c>
      <c r="B427" s="34" t="s">
        <v>56</v>
      </c>
      <c r="C427" s="34">
        <v>43.140689999999999</v>
      </c>
      <c r="D427" s="34">
        <v>-89.345209999999994</v>
      </c>
      <c r="E427" s="34">
        <v>261.7</v>
      </c>
      <c r="F427" s="34">
        <v>8.9</v>
      </c>
      <c r="G427" s="34" t="s">
        <v>57</v>
      </c>
      <c r="H427" s="34">
        <v>0</v>
      </c>
      <c r="I427" s="34" t="s">
        <v>58</v>
      </c>
      <c r="J427" s="34">
        <v>0</v>
      </c>
      <c r="K427" s="34" t="s">
        <v>57</v>
      </c>
    </row>
    <row r="428" spans="1:11" ht="15.75">
      <c r="A428" s="34" t="s">
        <v>55</v>
      </c>
      <c r="B428" s="34" t="s">
        <v>56</v>
      </c>
      <c r="C428" s="34">
        <v>43.140689999999999</v>
      </c>
      <c r="D428" s="34">
        <v>-89.345209999999994</v>
      </c>
      <c r="E428" s="34">
        <v>261.7</v>
      </c>
      <c r="F428" s="34">
        <v>0</v>
      </c>
      <c r="G428" s="34" t="s">
        <v>57</v>
      </c>
      <c r="H428" s="34">
        <v>0</v>
      </c>
      <c r="I428" s="34" t="s">
        <v>58</v>
      </c>
      <c r="J428" s="34">
        <v>0</v>
      </c>
      <c r="K428" s="34" t="s">
        <v>57</v>
      </c>
    </row>
    <row r="429" spans="1:11" ht="15.75">
      <c r="A429" s="34" t="s">
        <v>55</v>
      </c>
      <c r="B429" s="34" t="s">
        <v>56</v>
      </c>
      <c r="C429" s="34">
        <v>43.140689999999999</v>
      </c>
      <c r="D429" s="34">
        <v>-89.345209999999994</v>
      </c>
      <c r="E429" s="34">
        <v>261.7</v>
      </c>
      <c r="F429" s="34">
        <v>0</v>
      </c>
      <c r="G429" s="34" t="s">
        <v>59</v>
      </c>
      <c r="H429" s="34">
        <v>0</v>
      </c>
      <c r="I429" s="34" t="s">
        <v>58</v>
      </c>
      <c r="J429" s="34">
        <v>0</v>
      </c>
      <c r="K429" s="34" t="s">
        <v>57</v>
      </c>
    </row>
    <row r="430" spans="1:11" ht="15.75">
      <c r="A430" s="34" t="s">
        <v>55</v>
      </c>
      <c r="B430" s="34" t="s">
        <v>56</v>
      </c>
      <c r="C430" s="34">
        <v>43.140689999999999</v>
      </c>
      <c r="D430" s="34">
        <v>-89.345209999999994</v>
      </c>
      <c r="E430" s="34">
        <v>261.7</v>
      </c>
      <c r="F430" s="34">
        <v>0</v>
      </c>
      <c r="G430" s="34" t="s">
        <v>57</v>
      </c>
      <c r="H430" s="34">
        <v>0</v>
      </c>
      <c r="I430" s="34" t="s">
        <v>58</v>
      </c>
      <c r="J430" s="34">
        <v>0</v>
      </c>
      <c r="K430" s="34" t="s">
        <v>57</v>
      </c>
    </row>
    <row r="431" spans="1:11" ht="15.75">
      <c r="A431" s="34" t="s">
        <v>55</v>
      </c>
      <c r="B431" s="34" t="s">
        <v>56</v>
      </c>
      <c r="C431" s="34">
        <v>43.140689999999999</v>
      </c>
      <c r="D431" s="34">
        <v>-89.345209999999994</v>
      </c>
      <c r="E431" s="34">
        <v>261.7</v>
      </c>
      <c r="F431" s="34">
        <v>0</v>
      </c>
      <c r="G431" s="34" t="s">
        <v>57</v>
      </c>
      <c r="H431" s="34">
        <v>0</v>
      </c>
      <c r="I431" s="34" t="s">
        <v>58</v>
      </c>
      <c r="J431" s="34">
        <v>0</v>
      </c>
      <c r="K431" s="34" t="s">
        <v>57</v>
      </c>
    </row>
    <row r="432" spans="1:11" ht="15.75">
      <c r="A432" s="34" t="s">
        <v>55</v>
      </c>
      <c r="B432" s="34" t="s">
        <v>56</v>
      </c>
      <c r="C432" s="34">
        <v>43.140689999999999</v>
      </c>
      <c r="D432" s="34">
        <v>-89.345209999999994</v>
      </c>
      <c r="E432" s="34">
        <v>261.7</v>
      </c>
      <c r="F432" s="34">
        <v>0</v>
      </c>
      <c r="G432" s="34" t="s">
        <v>57</v>
      </c>
      <c r="H432" s="34">
        <v>0</v>
      </c>
      <c r="I432" s="34" t="s">
        <v>58</v>
      </c>
      <c r="J432" s="34">
        <v>0</v>
      </c>
      <c r="K432" s="34" t="s">
        <v>57</v>
      </c>
    </row>
    <row r="433" spans="1:11" ht="15.75">
      <c r="A433" s="34" t="s">
        <v>55</v>
      </c>
      <c r="B433" s="34" t="s">
        <v>56</v>
      </c>
      <c r="C433" s="34">
        <v>43.140689999999999</v>
      </c>
      <c r="D433" s="34">
        <v>-89.345209999999994</v>
      </c>
      <c r="E433" s="34">
        <v>261.7</v>
      </c>
      <c r="F433" s="34">
        <v>0</v>
      </c>
      <c r="G433" s="34" t="s">
        <v>59</v>
      </c>
      <c r="H433" s="34">
        <v>0</v>
      </c>
      <c r="I433" s="34" t="s">
        <v>58</v>
      </c>
      <c r="J433" s="34">
        <v>0</v>
      </c>
      <c r="K433" s="34" t="s">
        <v>57</v>
      </c>
    </row>
    <row r="434" spans="1:11" ht="15.75">
      <c r="A434" s="34" t="s">
        <v>55</v>
      </c>
      <c r="B434" s="34" t="s">
        <v>56</v>
      </c>
      <c r="C434" s="34">
        <v>43.140689999999999</v>
      </c>
      <c r="D434" s="34">
        <v>-89.345209999999994</v>
      </c>
      <c r="E434" s="34">
        <v>261.7</v>
      </c>
      <c r="F434" s="34">
        <v>0</v>
      </c>
      <c r="G434" s="34" t="s">
        <v>57</v>
      </c>
      <c r="H434" s="34">
        <v>0</v>
      </c>
      <c r="I434" s="34" t="s">
        <v>58</v>
      </c>
      <c r="J434" s="34">
        <v>0</v>
      </c>
      <c r="K434" s="34" t="s">
        <v>57</v>
      </c>
    </row>
    <row r="435" spans="1:11" ht="15.75">
      <c r="A435" s="34" t="s">
        <v>55</v>
      </c>
      <c r="B435" s="34" t="s">
        <v>56</v>
      </c>
      <c r="C435" s="34">
        <v>43.140689999999999</v>
      </c>
      <c r="D435" s="34">
        <v>-89.345209999999994</v>
      </c>
      <c r="E435" s="34">
        <v>261.7</v>
      </c>
      <c r="F435" s="34">
        <v>0</v>
      </c>
      <c r="G435" s="34" t="s">
        <v>57</v>
      </c>
      <c r="H435" s="34">
        <v>0</v>
      </c>
      <c r="I435" s="34" t="s">
        <v>58</v>
      </c>
      <c r="J435" s="34">
        <v>0</v>
      </c>
      <c r="K435" s="34" t="s">
        <v>57</v>
      </c>
    </row>
    <row r="436" spans="1:11" ht="15.75">
      <c r="A436" s="34" t="s">
        <v>55</v>
      </c>
      <c r="B436" s="34" t="s">
        <v>56</v>
      </c>
      <c r="C436" s="34">
        <v>43.140689999999999</v>
      </c>
      <c r="D436" s="34">
        <v>-89.345209999999994</v>
      </c>
      <c r="E436" s="34">
        <v>261.7</v>
      </c>
      <c r="F436" s="34">
        <v>0</v>
      </c>
      <c r="G436" s="34" t="s">
        <v>57</v>
      </c>
      <c r="H436" s="34">
        <v>0</v>
      </c>
      <c r="I436" s="34" t="s">
        <v>58</v>
      </c>
      <c r="J436" s="34">
        <v>0</v>
      </c>
      <c r="K436" s="34" t="s">
        <v>57</v>
      </c>
    </row>
    <row r="437" spans="1:11" ht="15.75">
      <c r="A437" s="34" t="s">
        <v>55</v>
      </c>
      <c r="B437" s="34" t="s">
        <v>56</v>
      </c>
      <c r="C437" s="34">
        <v>43.140689999999999</v>
      </c>
      <c r="D437" s="34">
        <v>-89.345209999999994</v>
      </c>
      <c r="E437" s="34">
        <v>261.7</v>
      </c>
      <c r="F437" s="34">
        <v>0</v>
      </c>
      <c r="G437" s="34" t="s">
        <v>59</v>
      </c>
      <c r="H437" s="34">
        <v>0</v>
      </c>
      <c r="I437" s="34" t="s">
        <v>58</v>
      </c>
      <c r="J437" s="34">
        <v>0</v>
      </c>
      <c r="K437" s="34" t="s">
        <v>57</v>
      </c>
    </row>
    <row r="438" spans="1:11" ht="15.75">
      <c r="A438" s="34" t="s">
        <v>55</v>
      </c>
      <c r="B438" s="34" t="s">
        <v>56</v>
      </c>
      <c r="C438" s="34">
        <v>43.140689999999999</v>
      </c>
      <c r="D438" s="34">
        <v>-89.345209999999994</v>
      </c>
      <c r="E438" s="34">
        <v>261.7</v>
      </c>
      <c r="F438" s="34">
        <v>9.9</v>
      </c>
      <c r="G438" s="34" t="s">
        <v>57</v>
      </c>
      <c r="H438" s="34">
        <v>0</v>
      </c>
      <c r="I438" s="34" t="s">
        <v>60</v>
      </c>
      <c r="J438" s="34">
        <v>0</v>
      </c>
      <c r="K438" s="34" t="s">
        <v>57</v>
      </c>
    </row>
    <row r="439" spans="1:11" ht="15.75">
      <c r="A439" s="34" t="s">
        <v>55</v>
      </c>
      <c r="B439" s="34" t="s">
        <v>56</v>
      </c>
      <c r="C439" s="34">
        <v>43.140689999999999</v>
      </c>
      <c r="D439" s="34">
        <v>-89.345209999999994</v>
      </c>
      <c r="E439" s="34">
        <v>261.7</v>
      </c>
      <c r="F439" s="34">
        <v>0</v>
      </c>
      <c r="G439" s="34" t="s">
        <v>57</v>
      </c>
      <c r="H439" s="34">
        <v>0</v>
      </c>
      <c r="I439" s="34" t="s">
        <v>58</v>
      </c>
      <c r="J439" s="34">
        <v>0</v>
      </c>
      <c r="K439" s="34" t="s">
        <v>57</v>
      </c>
    </row>
    <row r="440" spans="1:11" ht="15.75">
      <c r="A440" s="34" t="s">
        <v>55</v>
      </c>
      <c r="B440" s="34" t="s">
        <v>56</v>
      </c>
      <c r="C440" s="34">
        <v>43.140689999999999</v>
      </c>
      <c r="D440" s="34">
        <v>-89.345209999999994</v>
      </c>
      <c r="E440" s="34">
        <v>261.7</v>
      </c>
      <c r="F440" s="34">
        <v>0</v>
      </c>
      <c r="G440" s="34" t="s">
        <v>57</v>
      </c>
      <c r="H440" s="34">
        <v>0</v>
      </c>
      <c r="I440" s="34" t="s">
        <v>58</v>
      </c>
      <c r="J440" s="34">
        <v>0</v>
      </c>
      <c r="K440" s="34" t="s">
        <v>57</v>
      </c>
    </row>
    <row r="441" spans="1:11" ht="15.75">
      <c r="A441" s="34" t="s">
        <v>55</v>
      </c>
      <c r="B441" s="34" t="s">
        <v>56</v>
      </c>
      <c r="C441" s="34">
        <v>43.140689999999999</v>
      </c>
      <c r="D441" s="34">
        <v>-89.345209999999994</v>
      </c>
      <c r="E441" s="34">
        <v>261.7</v>
      </c>
      <c r="F441" s="34">
        <v>5.3</v>
      </c>
      <c r="G441" s="34" t="s">
        <v>57</v>
      </c>
      <c r="H441" s="34">
        <v>0</v>
      </c>
      <c r="I441" s="34" t="s">
        <v>58</v>
      </c>
      <c r="J441" s="34">
        <v>0</v>
      </c>
      <c r="K441" s="34" t="s">
        <v>57</v>
      </c>
    </row>
    <row r="442" spans="1:11" ht="15.75">
      <c r="A442" s="34" t="s">
        <v>55</v>
      </c>
      <c r="B442" s="34" t="s">
        <v>56</v>
      </c>
      <c r="C442" s="34">
        <v>43.140689999999999</v>
      </c>
      <c r="D442" s="34">
        <v>-89.345209999999994</v>
      </c>
      <c r="E442" s="34">
        <v>261.7</v>
      </c>
      <c r="F442" s="34">
        <v>12.2</v>
      </c>
      <c r="G442" s="34" t="s">
        <v>57</v>
      </c>
      <c r="H442" s="34">
        <v>0</v>
      </c>
      <c r="I442" s="34" t="s">
        <v>58</v>
      </c>
      <c r="J442" s="34">
        <v>0</v>
      </c>
      <c r="K442" s="34" t="s">
        <v>57</v>
      </c>
    </row>
    <row r="443" spans="1:11" ht="15.75">
      <c r="A443" s="34" t="s">
        <v>55</v>
      </c>
      <c r="B443" s="34" t="s">
        <v>56</v>
      </c>
      <c r="C443" s="34">
        <v>43.140689999999999</v>
      </c>
      <c r="D443" s="34">
        <v>-89.345209999999994</v>
      </c>
      <c r="E443" s="34">
        <v>261.7</v>
      </c>
      <c r="F443" s="34">
        <v>0</v>
      </c>
      <c r="G443" s="34" t="s">
        <v>57</v>
      </c>
      <c r="H443" s="34">
        <v>0</v>
      </c>
      <c r="I443" s="34" t="s">
        <v>58</v>
      </c>
      <c r="J443" s="34">
        <v>0</v>
      </c>
      <c r="K443" s="34" t="s">
        <v>57</v>
      </c>
    </row>
    <row r="444" spans="1:11" ht="15.75">
      <c r="A444" s="34" t="s">
        <v>55</v>
      </c>
      <c r="B444" s="34" t="s">
        <v>56</v>
      </c>
      <c r="C444" s="34">
        <v>43.140689999999999</v>
      </c>
      <c r="D444" s="34">
        <v>-89.345209999999994</v>
      </c>
      <c r="E444" s="34">
        <v>261.7</v>
      </c>
      <c r="F444" s="34">
        <v>0</v>
      </c>
      <c r="G444" s="34" t="s">
        <v>57</v>
      </c>
      <c r="H444" s="34">
        <v>0</v>
      </c>
      <c r="I444" s="34" t="s">
        <v>58</v>
      </c>
      <c r="J444" s="34">
        <v>0</v>
      </c>
      <c r="K444" s="34" t="s">
        <v>57</v>
      </c>
    </row>
    <row r="445" spans="1:11" ht="15.75">
      <c r="A445" s="34" t="s">
        <v>55</v>
      </c>
      <c r="B445" s="34" t="s">
        <v>56</v>
      </c>
      <c r="C445" s="34">
        <v>43.140689999999999</v>
      </c>
      <c r="D445" s="34">
        <v>-89.345209999999994</v>
      </c>
      <c r="E445" s="34">
        <v>261.7</v>
      </c>
      <c r="F445" s="34">
        <v>51.8</v>
      </c>
      <c r="G445" s="34" t="s">
        <v>57</v>
      </c>
      <c r="H445" s="34">
        <v>0</v>
      </c>
      <c r="I445" s="34" t="s">
        <v>58</v>
      </c>
      <c r="J445" s="34">
        <v>0</v>
      </c>
      <c r="K445" s="34" t="s">
        <v>57</v>
      </c>
    </row>
    <row r="446" spans="1:11" ht="15.75">
      <c r="A446" s="34" t="s">
        <v>55</v>
      </c>
      <c r="B446" s="34" t="s">
        <v>56</v>
      </c>
      <c r="C446" s="34">
        <v>43.140689999999999</v>
      </c>
      <c r="D446" s="34">
        <v>-89.345209999999994</v>
      </c>
      <c r="E446" s="34">
        <v>261.7</v>
      </c>
      <c r="F446" s="34">
        <v>1</v>
      </c>
      <c r="G446" s="34" t="s">
        <v>57</v>
      </c>
      <c r="H446" s="34">
        <v>0</v>
      </c>
      <c r="I446" s="34" t="s">
        <v>58</v>
      </c>
      <c r="J446" s="34">
        <v>0</v>
      </c>
      <c r="K446" s="34" t="s">
        <v>57</v>
      </c>
    </row>
    <row r="447" spans="1:11" ht="15.75">
      <c r="A447" s="34" t="s">
        <v>55</v>
      </c>
      <c r="B447" s="34" t="s">
        <v>56</v>
      </c>
      <c r="C447" s="34">
        <v>43.140689999999999</v>
      </c>
      <c r="D447" s="34">
        <v>-89.345209999999994</v>
      </c>
      <c r="E447" s="34">
        <v>261.7</v>
      </c>
      <c r="F447" s="34">
        <v>0</v>
      </c>
      <c r="G447" s="34" t="s">
        <v>59</v>
      </c>
      <c r="H447" s="34">
        <v>0</v>
      </c>
      <c r="I447" s="34" t="s">
        <v>58</v>
      </c>
      <c r="J447" s="34">
        <v>0</v>
      </c>
      <c r="K447" s="34" t="s">
        <v>57</v>
      </c>
    </row>
    <row r="448" spans="1:11" ht="15.75">
      <c r="A448" s="34" t="s">
        <v>55</v>
      </c>
      <c r="B448" s="34" t="s">
        <v>56</v>
      </c>
      <c r="C448" s="34">
        <v>43.140689999999999</v>
      </c>
      <c r="D448" s="34">
        <v>-89.345209999999994</v>
      </c>
      <c r="E448" s="34">
        <v>261.7</v>
      </c>
      <c r="F448" s="34">
        <v>0</v>
      </c>
      <c r="G448" s="34" t="s">
        <v>57</v>
      </c>
      <c r="H448" s="34">
        <v>0</v>
      </c>
      <c r="I448" s="34" t="s">
        <v>58</v>
      </c>
      <c r="J448" s="34">
        <v>0</v>
      </c>
      <c r="K448" s="34" t="s">
        <v>57</v>
      </c>
    </row>
    <row r="449" spans="1:11" ht="15.75">
      <c r="A449" s="34" t="s">
        <v>55</v>
      </c>
      <c r="B449" s="34" t="s">
        <v>56</v>
      </c>
      <c r="C449" s="34">
        <v>43.140689999999999</v>
      </c>
      <c r="D449" s="34">
        <v>-89.345209999999994</v>
      </c>
      <c r="E449" s="34">
        <v>261.7</v>
      </c>
      <c r="F449" s="34">
        <v>0</v>
      </c>
      <c r="G449" s="34" t="s">
        <v>59</v>
      </c>
      <c r="H449" s="34">
        <v>0</v>
      </c>
      <c r="I449" s="34" t="s">
        <v>58</v>
      </c>
      <c r="J449" s="34">
        <v>0</v>
      </c>
      <c r="K449" s="34" t="s">
        <v>57</v>
      </c>
    </row>
    <row r="450" spans="1:11" ht="15.75">
      <c r="A450" s="34" t="s">
        <v>55</v>
      </c>
      <c r="B450" s="34" t="s">
        <v>56</v>
      </c>
      <c r="C450" s="34">
        <v>43.140689999999999</v>
      </c>
      <c r="D450" s="34">
        <v>-89.345209999999994</v>
      </c>
      <c r="E450" s="34">
        <v>261.7</v>
      </c>
      <c r="F450" s="34">
        <v>0.5</v>
      </c>
      <c r="G450" s="34" t="s">
        <v>57</v>
      </c>
      <c r="H450" s="34">
        <v>0</v>
      </c>
      <c r="I450" s="34" t="s">
        <v>58</v>
      </c>
      <c r="J450" s="34">
        <v>0</v>
      </c>
      <c r="K450" s="34" t="s">
        <v>57</v>
      </c>
    </row>
    <row r="451" spans="1:11" ht="15.75">
      <c r="A451" s="34" t="s">
        <v>55</v>
      </c>
      <c r="B451" s="34" t="s">
        <v>56</v>
      </c>
      <c r="C451" s="34">
        <v>43.140689999999999</v>
      </c>
      <c r="D451" s="34">
        <v>-89.345209999999994</v>
      </c>
      <c r="E451" s="34">
        <v>261.7</v>
      </c>
      <c r="F451" s="34">
        <v>20.3</v>
      </c>
      <c r="G451" s="34" t="s">
        <v>57</v>
      </c>
      <c r="H451" s="34">
        <v>0</v>
      </c>
      <c r="I451" s="34" t="s">
        <v>58</v>
      </c>
      <c r="J451" s="34">
        <v>0</v>
      </c>
      <c r="K451" s="34" t="s">
        <v>57</v>
      </c>
    </row>
    <row r="452" spans="1:11" ht="15.75">
      <c r="A452" s="34" t="s">
        <v>55</v>
      </c>
      <c r="B452" s="34" t="s">
        <v>56</v>
      </c>
      <c r="C452" s="34">
        <v>43.140689999999999</v>
      </c>
      <c r="D452" s="34">
        <v>-89.345209999999994</v>
      </c>
      <c r="E452" s="34">
        <v>261.7</v>
      </c>
      <c r="F452" s="34">
        <v>0</v>
      </c>
      <c r="G452" s="34" t="s">
        <v>59</v>
      </c>
      <c r="H452" s="34">
        <v>0</v>
      </c>
      <c r="I452" s="34" t="s">
        <v>58</v>
      </c>
      <c r="J452" s="34">
        <v>0</v>
      </c>
      <c r="K452" s="34" t="s">
        <v>57</v>
      </c>
    </row>
    <row r="453" spans="1:11" ht="15.75">
      <c r="A453" s="34" t="s">
        <v>55</v>
      </c>
      <c r="B453" s="34" t="s">
        <v>56</v>
      </c>
      <c r="C453" s="34">
        <v>43.140689999999999</v>
      </c>
      <c r="D453" s="34">
        <v>-89.345209999999994</v>
      </c>
      <c r="E453" s="34">
        <v>261.7</v>
      </c>
      <c r="F453" s="34">
        <v>0.3</v>
      </c>
      <c r="G453" s="34" t="s">
        <v>57</v>
      </c>
      <c r="H453" s="34">
        <v>0</v>
      </c>
      <c r="I453" s="34" t="s">
        <v>58</v>
      </c>
      <c r="J453" s="34">
        <v>0</v>
      </c>
      <c r="K453" s="34" t="s">
        <v>57</v>
      </c>
    </row>
    <row r="454" spans="1:11" ht="15.75">
      <c r="A454" s="34" t="s">
        <v>55</v>
      </c>
      <c r="B454" s="34" t="s">
        <v>56</v>
      </c>
      <c r="C454" s="34">
        <v>43.140689999999999</v>
      </c>
      <c r="D454" s="34">
        <v>-89.345209999999994</v>
      </c>
      <c r="E454" s="34">
        <v>261.7</v>
      </c>
      <c r="F454" s="34">
        <v>0</v>
      </c>
      <c r="G454" s="34" t="s">
        <v>59</v>
      </c>
      <c r="H454" s="34">
        <v>0</v>
      </c>
      <c r="I454" s="34" t="s">
        <v>58</v>
      </c>
      <c r="J454" s="34">
        <v>0</v>
      </c>
      <c r="K454" s="34" t="s">
        <v>57</v>
      </c>
    </row>
    <row r="455" spans="1:11" ht="15.75">
      <c r="A455" s="34" t="s">
        <v>55</v>
      </c>
      <c r="B455" s="34" t="s">
        <v>56</v>
      </c>
      <c r="C455" s="34">
        <v>43.140689999999999</v>
      </c>
      <c r="D455" s="34">
        <v>-89.345209999999994</v>
      </c>
      <c r="E455" s="34">
        <v>261.7</v>
      </c>
      <c r="F455" s="34">
        <v>0</v>
      </c>
      <c r="G455" s="34" t="s">
        <v>59</v>
      </c>
      <c r="H455" s="34">
        <v>0</v>
      </c>
      <c r="I455" s="34" t="s">
        <v>58</v>
      </c>
      <c r="J455" s="34">
        <v>0</v>
      </c>
      <c r="K455" s="34" t="s">
        <v>57</v>
      </c>
    </row>
    <row r="456" spans="1:11" ht="15.75">
      <c r="A456" s="34" t="s">
        <v>55</v>
      </c>
      <c r="B456" s="34" t="s">
        <v>56</v>
      </c>
      <c r="C456" s="34">
        <v>43.140689999999999</v>
      </c>
      <c r="D456" s="34">
        <v>-89.345209999999994</v>
      </c>
      <c r="E456" s="34">
        <v>261.7</v>
      </c>
      <c r="F456" s="34">
        <v>36.299999999999997</v>
      </c>
      <c r="G456" s="34" t="s">
        <v>57</v>
      </c>
      <c r="H456" s="34">
        <v>0</v>
      </c>
      <c r="I456" s="34" t="s">
        <v>58</v>
      </c>
      <c r="J456" s="34">
        <v>0</v>
      </c>
      <c r="K456" s="34" t="s">
        <v>57</v>
      </c>
    </row>
    <row r="457" spans="1:11" ht="15.75">
      <c r="A457" s="34" t="s">
        <v>55</v>
      </c>
      <c r="B457" s="34" t="s">
        <v>56</v>
      </c>
      <c r="C457" s="34">
        <v>43.140689999999999</v>
      </c>
      <c r="D457" s="34">
        <v>-89.345209999999994</v>
      </c>
      <c r="E457" s="34">
        <v>261.7</v>
      </c>
      <c r="F457" s="34">
        <v>0</v>
      </c>
      <c r="G457" s="34" t="s">
        <v>57</v>
      </c>
      <c r="H457" s="34">
        <v>0</v>
      </c>
      <c r="I457" s="34" t="s">
        <v>58</v>
      </c>
      <c r="J457" s="34">
        <v>0</v>
      </c>
      <c r="K457" s="34" t="s">
        <v>57</v>
      </c>
    </row>
    <row r="458" spans="1:11" ht="15.75">
      <c r="A458" s="34" t="s">
        <v>55</v>
      </c>
      <c r="B458" s="34" t="s">
        <v>56</v>
      </c>
      <c r="C458" s="34">
        <v>43.140689999999999</v>
      </c>
      <c r="D458" s="34">
        <v>-89.345209999999994</v>
      </c>
      <c r="E458" s="34">
        <v>261.7</v>
      </c>
      <c r="F458" s="34">
        <v>0</v>
      </c>
      <c r="G458" s="34" t="s">
        <v>57</v>
      </c>
      <c r="H458" s="34">
        <v>0</v>
      </c>
      <c r="I458" s="34" t="s">
        <v>58</v>
      </c>
      <c r="J458" s="34">
        <v>0</v>
      </c>
      <c r="K458" s="34" t="s">
        <v>57</v>
      </c>
    </row>
    <row r="459" spans="1:11" ht="15.75">
      <c r="A459" s="34" t="s">
        <v>55</v>
      </c>
      <c r="B459" s="34" t="s">
        <v>56</v>
      </c>
      <c r="C459" s="34">
        <v>43.140689999999999</v>
      </c>
      <c r="D459" s="34">
        <v>-89.345209999999994</v>
      </c>
      <c r="E459" s="34">
        <v>261.7</v>
      </c>
      <c r="F459" s="34">
        <v>0</v>
      </c>
      <c r="G459" s="34" t="s">
        <v>57</v>
      </c>
      <c r="H459" s="34">
        <v>0</v>
      </c>
      <c r="I459" s="34" t="s">
        <v>58</v>
      </c>
      <c r="J459" s="34">
        <v>0</v>
      </c>
      <c r="K459" s="34" t="s">
        <v>57</v>
      </c>
    </row>
    <row r="460" spans="1:11" ht="15.75">
      <c r="A460" s="34" t="s">
        <v>55</v>
      </c>
      <c r="B460" s="34" t="s">
        <v>56</v>
      </c>
      <c r="C460" s="34">
        <v>43.140689999999999</v>
      </c>
      <c r="D460" s="34">
        <v>-89.345209999999994</v>
      </c>
      <c r="E460" s="34">
        <v>261.7</v>
      </c>
      <c r="F460" s="34">
        <v>0</v>
      </c>
      <c r="G460" s="34" t="s">
        <v>59</v>
      </c>
      <c r="H460" s="34">
        <v>0</v>
      </c>
      <c r="I460" s="34" t="s">
        <v>58</v>
      </c>
      <c r="J460" s="34">
        <v>0</v>
      </c>
      <c r="K460" s="34" t="s">
        <v>57</v>
      </c>
    </row>
    <row r="461" spans="1:11" ht="15.75">
      <c r="A461" s="34" t="s">
        <v>55</v>
      </c>
      <c r="B461" s="34" t="s">
        <v>56</v>
      </c>
      <c r="C461" s="34">
        <v>43.140689999999999</v>
      </c>
      <c r="D461" s="34">
        <v>-89.345209999999994</v>
      </c>
      <c r="E461" s="34">
        <v>261.7</v>
      </c>
      <c r="F461" s="34">
        <v>15.7</v>
      </c>
      <c r="G461" s="34" t="s">
        <v>57</v>
      </c>
      <c r="H461" s="34">
        <v>0</v>
      </c>
      <c r="I461" s="34" t="s">
        <v>58</v>
      </c>
      <c r="J461" s="34">
        <v>0</v>
      </c>
      <c r="K461" s="34" t="s">
        <v>57</v>
      </c>
    </row>
    <row r="462" spans="1:11" ht="15.75">
      <c r="A462" s="34" t="s">
        <v>55</v>
      </c>
      <c r="B462" s="34" t="s">
        <v>56</v>
      </c>
      <c r="C462" s="34">
        <v>43.140689999999999</v>
      </c>
      <c r="D462" s="34">
        <v>-89.345209999999994</v>
      </c>
      <c r="E462" s="34">
        <v>261.7</v>
      </c>
      <c r="F462" s="34">
        <v>1.8</v>
      </c>
      <c r="G462" s="34" t="s">
        <v>57</v>
      </c>
      <c r="H462" s="34">
        <v>0</v>
      </c>
      <c r="I462" s="34" t="s">
        <v>58</v>
      </c>
      <c r="J462" s="34">
        <v>0</v>
      </c>
      <c r="K462" s="34" t="s">
        <v>57</v>
      </c>
    </row>
    <row r="463" spans="1:11" ht="15.75">
      <c r="A463" s="34" t="s">
        <v>55</v>
      </c>
      <c r="B463" s="34" t="s">
        <v>56</v>
      </c>
      <c r="C463" s="34">
        <v>43.140689999999999</v>
      </c>
      <c r="D463" s="34">
        <v>-89.345209999999994</v>
      </c>
      <c r="E463" s="34">
        <v>261.7</v>
      </c>
      <c r="F463" s="34">
        <v>0</v>
      </c>
      <c r="G463" s="34" t="s">
        <v>57</v>
      </c>
      <c r="H463" s="34">
        <v>0</v>
      </c>
      <c r="I463" s="34" t="s">
        <v>58</v>
      </c>
      <c r="J463" s="34">
        <v>0</v>
      </c>
      <c r="K463" s="34" t="s">
        <v>57</v>
      </c>
    </row>
    <row r="464" spans="1:11" ht="15.75">
      <c r="A464" s="34" t="s">
        <v>55</v>
      </c>
      <c r="B464" s="34" t="s">
        <v>56</v>
      </c>
      <c r="C464" s="34">
        <v>43.140689999999999</v>
      </c>
      <c r="D464" s="34">
        <v>-89.345209999999994</v>
      </c>
      <c r="E464" s="34">
        <v>261.7</v>
      </c>
      <c r="F464" s="34">
        <v>0</v>
      </c>
      <c r="G464" s="34" t="s">
        <v>59</v>
      </c>
      <c r="H464" s="34">
        <v>0</v>
      </c>
      <c r="I464" s="34" t="s">
        <v>58</v>
      </c>
      <c r="J464" s="34">
        <v>0</v>
      </c>
      <c r="K464" s="34" t="s">
        <v>57</v>
      </c>
    </row>
    <row r="465" spans="1:11" ht="15.75">
      <c r="A465" s="34" t="s">
        <v>55</v>
      </c>
      <c r="B465" s="34" t="s">
        <v>56</v>
      </c>
      <c r="C465" s="34">
        <v>43.140689999999999</v>
      </c>
      <c r="D465" s="34">
        <v>-89.345209999999994</v>
      </c>
      <c r="E465" s="34">
        <v>261.7</v>
      </c>
      <c r="F465" s="34">
        <v>0</v>
      </c>
      <c r="G465" s="34" t="s">
        <v>57</v>
      </c>
      <c r="H465" s="34">
        <v>0</v>
      </c>
      <c r="I465" s="34" t="s">
        <v>58</v>
      </c>
      <c r="J465" s="34">
        <v>0</v>
      </c>
      <c r="K465" s="34" t="s">
        <v>57</v>
      </c>
    </row>
    <row r="466" spans="1:11" ht="15.75">
      <c r="A466" s="34" t="s">
        <v>55</v>
      </c>
      <c r="B466" s="34" t="s">
        <v>56</v>
      </c>
      <c r="C466" s="34">
        <v>43.140689999999999</v>
      </c>
      <c r="D466" s="34">
        <v>-89.345209999999994</v>
      </c>
      <c r="E466" s="34">
        <v>261.7</v>
      </c>
      <c r="F466" s="34">
        <v>0</v>
      </c>
      <c r="G466" s="34" t="s">
        <v>59</v>
      </c>
      <c r="H466" s="34">
        <v>0</v>
      </c>
      <c r="I466" s="34" t="s">
        <v>58</v>
      </c>
      <c r="J466" s="34">
        <v>0</v>
      </c>
      <c r="K466" s="34" t="s">
        <v>57</v>
      </c>
    </row>
    <row r="467" spans="1:11" ht="15.75">
      <c r="A467" s="34" t="s">
        <v>55</v>
      </c>
      <c r="B467" s="34" t="s">
        <v>56</v>
      </c>
      <c r="C467" s="34">
        <v>43.140689999999999</v>
      </c>
      <c r="D467" s="34">
        <v>-89.345209999999994</v>
      </c>
      <c r="E467" s="34">
        <v>261.7</v>
      </c>
      <c r="F467" s="34">
        <v>0</v>
      </c>
      <c r="G467" s="34" t="s">
        <v>57</v>
      </c>
      <c r="H467" s="34">
        <v>0</v>
      </c>
      <c r="I467" s="34" t="s">
        <v>58</v>
      </c>
      <c r="J467" s="34">
        <v>0</v>
      </c>
      <c r="K467" s="34" t="s">
        <v>57</v>
      </c>
    </row>
    <row r="468" spans="1:11" ht="15.75">
      <c r="A468" s="34" t="s">
        <v>55</v>
      </c>
      <c r="B468" s="34" t="s">
        <v>56</v>
      </c>
      <c r="C468" s="34">
        <v>43.140689999999999</v>
      </c>
      <c r="D468" s="34">
        <v>-89.345209999999994</v>
      </c>
      <c r="E468" s="34">
        <v>261.7</v>
      </c>
      <c r="F468" s="34">
        <v>16</v>
      </c>
      <c r="G468" s="34" t="s">
        <v>57</v>
      </c>
      <c r="H468" s="34">
        <v>0</v>
      </c>
      <c r="I468" s="34" t="s">
        <v>58</v>
      </c>
      <c r="J468" s="34">
        <v>0</v>
      </c>
      <c r="K468" s="34" t="s">
        <v>57</v>
      </c>
    </row>
    <row r="469" spans="1:11" ht="15.75">
      <c r="A469" s="34" t="s">
        <v>55</v>
      </c>
      <c r="B469" s="34" t="s">
        <v>56</v>
      </c>
      <c r="C469" s="34">
        <v>43.140689999999999</v>
      </c>
      <c r="D469" s="34">
        <v>-89.345209999999994</v>
      </c>
      <c r="E469" s="34">
        <v>261.7</v>
      </c>
      <c r="F469" s="34">
        <v>31.2</v>
      </c>
      <c r="G469" s="34" t="s">
        <v>57</v>
      </c>
      <c r="H469" s="34">
        <v>0</v>
      </c>
      <c r="I469" s="34" t="s">
        <v>58</v>
      </c>
      <c r="J469" s="34">
        <v>0</v>
      </c>
      <c r="K469" s="34" t="s">
        <v>57</v>
      </c>
    </row>
    <row r="470" spans="1:11" ht="15.75">
      <c r="A470" s="34" t="s">
        <v>55</v>
      </c>
      <c r="B470" s="34" t="s">
        <v>56</v>
      </c>
      <c r="C470" s="34">
        <v>43.140689999999999</v>
      </c>
      <c r="D470" s="34">
        <v>-89.345209999999994</v>
      </c>
      <c r="E470" s="34">
        <v>261.7</v>
      </c>
      <c r="F470" s="34">
        <v>0</v>
      </c>
      <c r="G470" s="34" t="s">
        <v>59</v>
      </c>
      <c r="H470" s="34">
        <v>0</v>
      </c>
      <c r="I470" s="34" t="s">
        <v>58</v>
      </c>
      <c r="J470" s="34">
        <v>0</v>
      </c>
      <c r="K470" s="34" t="s">
        <v>57</v>
      </c>
    </row>
    <row r="471" spans="1:11" ht="15.75">
      <c r="A471" s="34" t="s">
        <v>55</v>
      </c>
      <c r="B471" s="34" t="s">
        <v>56</v>
      </c>
      <c r="C471" s="34">
        <v>43.140689999999999</v>
      </c>
      <c r="D471" s="34">
        <v>-89.345209999999994</v>
      </c>
      <c r="E471" s="34">
        <v>261.7</v>
      </c>
      <c r="F471" s="34">
        <v>0</v>
      </c>
      <c r="G471" s="34" t="s">
        <v>57</v>
      </c>
      <c r="H471" s="34">
        <v>0</v>
      </c>
      <c r="I471" s="34" t="s">
        <v>58</v>
      </c>
      <c r="J471" s="34">
        <v>0</v>
      </c>
      <c r="K471" s="34" t="s">
        <v>57</v>
      </c>
    </row>
    <row r="472" spans="1:11" ht="15.75">
      <c r="A472" s="34" t="s">
        <v>55</v>
      </c>
      <c r="B472" s="34" t="s">
        <v>56</v>
      </c>
      <c r="C472" s="34">
        <v>43.140689999999999</v>
      </c>
      <c r="D472" s="34">
        <v>-89.345209999999994</v>
      </c>
      <c r="E472" s="34">
        <v>261.7</v>
      </c>
      <c r="F472" s="34">
        <v>0</v>
      </c>
      <c r="G472" s="34" t="s">
        <v>57</v>
      </c>
      <c r="H472" s="34">
        <v>0</v>
      </c>
      <c r="I472" s="34" t="s">
        <v>58</v>
      </c>
      <c r="J472" s="34">
        <v>0</v>
      </c>
      <c r="K472" s="34" t="s">
        <v>57</v>
      </c>
    </row>
    <row r="473" spans="1:11" ht="15.75">
      <c r="A473" s="34" t="s">
        <v>55</v>
      </c>
      <c r="B473" s="34" t="s">
        <v>56</v>
      </c>
      <c r="C473" s="34">
        <v>43.140689999999999</v>
      </c>
      <c r="D473" s="34">
        <v>-89.345209999999994</v>
      </c>
      <c r="E473" s="34">
        <v>261.7</v>
      </c>
      <c r="F473" s="34">
        <v>0</v>
      </c>
      <c r="G473" s="34" t="s">
        <v>57</v>
      </c>
      <c r="H473" s="34">
        <v>0</v>
      </c>
      <c r="I473" s="34" t="s">
        <v>58</v>
      </c>
      <c r="J473" s="34">
        <v>0</v>
      </c>
      <c r="K473" s="34" t="s">
        <v>57</v>
      </c>
    </row>
    <row r="474" spans="1:11" ht="15.75">
      <c r="A474" s="34" t="s">
        <v>55</v>
      </c>
      <c r="B474" s="34" t="s">
        <v>56</v>
      </c>
      <c r="C474" s="34">
        <v>43.140689999999999</v>
      </c>
      <c r="D474" s="34">
        <v>-89.345209999999994</v>
      </c>
      <c r="E474" s="34">
        <v>261.7</v>
      </c>
      <c r="F474" s="34">
        <v>0</v>
      </c>
      <c r="G474" s="34" t="s">
        <v>57</v>
      </c>
      <c r="H474" s="34">
        <v>0</v>
      </c>
      <c r="I474" s="34" t="s">
        <v>58</v>
      </c>
      <c r="J474" s="34">
        <v>0</v>
      </c>
      <c r="K474" s="34" t="s">
        <v>57</v>
      </c>
    </row>
    <row r="475" spans="1:11" ht="15.75">
      <c r="A475" s="34" t="s">
        <v>55</v>
      </c>
      <c r="B475" s="34" t="s">
        <v>56</v>
      </c>
      <c r="C475" s="34">
        <v>43.140689999999999</v>
      </c>
      <c r="D475" s="34">
        <v>-89.345209999999994</v>
      </c>
      <c r="E475" s="34">
        <v>261.7</v>
      </c>
      <c r="F475" s="34">
        <v>0</v>
      </c>
      <c r="G475" s="34" t="s">
        <v>57</v>
      </c>
      <c r="H475" s="34">
        <v>0</v>
      </c>
      <c r="I475" s="34" t="s">
        <v>58</v>
      </c>
      <c r="J475" s="34">
        <v>0</v>
      </c>
      <c r="K475" s="34" t="s">
        <v>57</v>
      </c>
    </row>
    <row r="476" spans="1:11" ht="15.75">
      <c r="A476" s="34" t="s">
        <v>55</v>
      </c>
      <c r="B476" s="34" t="s">
        <v>56</v>
      </c>
      <c r="C476" s="34">
        <v>43.140689999999999</v>
      </c>
      <c r="D476" s="34">
        <v>-89.345209999999994</v>
      </c>
      <c r="E476" s="34">
        <v>261.7</v>
      </c>
      <c r="F476" s="34">
        <v>0</v>
      </c>
      <c r="G476" s="34" t="s">
        <v>57</v>
      </c>
      <c r="H476" s="34">
        <v>0</v>
      </c>
      <c r="I476" s="34" t="s">
        <v>58</v>
      </c>
      <c r="J476" s="34">
        <v>0</v>
      </c>
      <c r="K476" s="34" t="s">
        <v>57</v>
      </c>
    </row>
    <row r="477" spans="1:11" ht="15.75">
      <c r="A477" s="34" t="s">
        <v>55</v>
      </c>
      <c r="B477" s="34" t="s">
        <v>56</v>
      </c>
      <c r="C477" s="34">
        <v>43.140689999999999</v>
      </c>
      <c r="D477" s="34">
        <v>-89.345209999999994</v>
      </c>
      <c r="E477" s="34">
        <v>261.7</v>
      </c>
      <c r="F477" s="34">
        <v>0</v>
      </c>
      <c r="G477" s="34" t="s">
        <v>57</v>
      </c>
      <c r="H477" s="34">
        <v>0</v>
      </c>
      <c r="I477" s="34" t="s">
        <v>58</v>
      </c>
      <c r="J477" s="34">
        <v>0</v>
      </c>
      <c r="K477" s="34" t="s">
        <v>57</v>
      </c>
    </row>
    <row r="478" spans="1:11" ht="15.75">
      <c r="A478" s="34" t="s">
        <v>55</v>
      </c>
      <c r="B478" s="34" t="s">
        <v>56</v>
      </c>
      <c r="C478" s="34">
        <v>43.140689999999999</v>
      </c>
      <c r="D478" s="34">
        <v>-89.345209999999994</v>
      </c>
      <c r="E478" s="34">
        <v>261.7</v>
      </c>
      <c r="F478" s="34">
        <v>0</v>
      </c>
      <c r="G478" s="34" t="s">
        <v>57</v>
      </c>
      <c r="H478" s="34">
        <v>0</v>
      </c>
      <c r="I478" s="34" t="s">
        <v>58</v>
      </c>
      <c r="J478" s="34">
        <v>0</v>
      </c>
      <c r="K478" s="34" t="s">
        <v>57</v>
      </c>
    </row>
    <row r="479" spans="1:11" ht="15.75">
      <c r="A479" s="34" t="s">
        <v>55</v>
      </c>
      <c r="B479" s="34" t="s">
        <v>56</v>
      </c>
      <c r="C479" s="34">
        <v>43.140689999999999</v>
      </c>
      <c r="D479" s="34">
        <v>-89.345209999999994</v>
      </c>
      <c r="E479" s="34">
        <v>261.7</v>
      </c>
      <c r="F479" s="34">
        <v>3.3</v>
      </c>
      <c r="G479" s="34" t="s">
        <v>57</v>
      </c>
      <c r="H479" s="34">
        <v>0</v>
      </c>
      <c r="I479" s="34" t="s">
        <v>58</v>
      </c>
      <c r="J479" s="34">
        <v>0</v>
      </c>
      <c r="K479" s="34" t="s">
        <v>57</v>
      </c>
    </row>
    <row r="480" spans="1:11" ht="15.75">
      <c r="A480" s="34" t="s">
        <v>55</v>
      </c>
      <c r="B480" s="34" t="s">
        <v>56</v>
      </c>
      <c r="C480" s="34">
        <v>43.140689999999999</v>
      </c>
      <c r="D480" s="34">
        <v>-89.345209999999994</v>
      </c>
      <c r="E480" s="34">
        <v>261.7</v>
      </c>
      <c r="F480" s="34">
        <v>0</v>
      </c>
      <c r="G480" s="34" t="s">
        <v>57</v>
      </c>
      <c r="H480" s="34">
        <v>0</v>
      </c>
      <c r="I480" s="34" t="s">
        <v>58</v>
      </c>
      <c r="J480" s="34">
        <v>0</v>
      </c>
      <c r="K480" s="34" t="s">
        <v>57</v>
      </c>
    </row>
    <row r="481" spans="1:11" ht="15.75">
      <c r="A481" s="34" t="s">
        <v>55</v>
      </c>
      <c r="B481" s="34" t="s">
        <v>56</v>
      </c>
      <c r="C481" s="34">
        <v>43.140689999999999</v>
      </c>
      <c r="D481" s="34">
        <v>-89.345209999999994</v>
      </c>
      <c r="E481" s="34">
        <v>261.7</v>
      </c>
      <c r="F481" s="34">
        <v>16.8</v>
      </c>
      <c r="G481" s="34" t="s">
        <v>57</v>
      </c>
      <c r="H481" s="34">
        <v>0</v>
      </c>
      <c r="I481" s="34" t="s">
        <v>58</v>
      </c>
      <c r="J481" s="34">
        <v>0</v>
      </c>
      <c r="K481" s="34" t="s">
        <v>57</v>
      </c>
    </row>
    <row r="482" spans="1:11" ht="15.75">
      <c r="A482" s="34" t="s">
        <v>55</v>
      </c>
      <c r="B482" s="34" t="s">
        <v>56</v>
      </c>
      <c r="C482" s="34">
        <v>43.140689999999999</v>
      </c>
      <c r="D482" s="34">
        <v>-89.345209999999994</v>
      </c>
      <c r="E482" s="34">
        <v>261.7</v>
      </c>
      <c r="F482" s="34">
        <v>11.2</v>
      </c>
      <c r="G482" s="34" t="s">
        <v>57</v>
      </c>
      <c r="H482" s="34">
        <v>0</v>
      </c>
      <c r="I482" s="34" t="s">
        <v>58</v>
      </c>
      <c r="J482" s="34">
        <v>0</v>
      </c>
      <c r="K482" s="34" t="s">
        <v>57</v>
      </c>
    </row>
    <row r="483" spans="1:11" ht="15.75">
      <c r="A483" s="34" t="s">
        <v>55</v>
      </c>
      <c r="B483" s="34" t="s">
        <v>56</v>
      </c>
      <c r="C483" s="34">
        <v>43.140689999999999</v>
      </c>
      <c r="D483" s="34">
        <v>-89.345209999999994</v>
      </c>
      <c r="E483" s="34">
        <v>261.7</v>
      </c>
      <c r="F483" s="34">
        <v>0.3</v>
      </c>
      <c r="G483" s="34" t="s">
        <v>57</v>
      </c>
      <c r="H483" s="34">
        <v>0</v>
      </c>
      <c r="I483" s="34" t="s">
        <v>58</v>
      </c>
      <c r="J483" s="34">
        <v>0</v>
      </c>
      <c r="K483" s="34" t="s">
        <v>57</v>
      </c>
    </row>
    <row r="484" spans="1:11" ht="15.75">
      <c r="A484" s="34" t="s">
        <v>55</v>
      </c>
      <c r="B484" s="34" t="s">
        <v>56</v>
      </c>
      <c r="C484" s="34">
        <v>43.140689999999999</v>
      </c>
      <c r="D484" s="34">
        <v>-89.345209999999994</v>
      </c>
      <c r="E484" s="34">
        <v>261.7</v>
      </c>
      <c r="F484" s="34">
        <v>0</v>
      </c>
      <c r="G484" s="34" t="s">
        <v>57</v>
      </c>
      <c r="H484" s="34">
        <v>0</v>
      </c>
      <c r="I484" s="34" t="s">
        <v>58</v>
      </c>
      <c r="J484" s="34">
        <v>0</v>
      </c>
      <c r="K484" s="34" t="s">
        <v>57</v>
      </c>
    </row>
    <row r="485" spans="1:11" ht="15.75">
      <c r="A485" s="34" t="s">
        <v>55</v>
      </c>
      <c r="B485" s="34" t="s">
        <v>56</v>
      </c>
      <c r="C485" s="34">
        <v>43.140689999999999</v>
      </c>
      <c r="D485" s="34">
        <v>-89.345209999999994</v>
      </c>
      <c r="E485" s="34">
        <v>261.7</v>
      </c>
      <c r="F485" s="34">
        <v>26.2</v>
      </c>
      <c r="G485" s="34" t="s">
        <v>57</v>
      </c>
      <c r="H485" s="34">
        <v>0</v>
      </c>
      <c r="I485" s="34" t="s">
        <v>58</v>
      </c>
      <c r="J485" s="34">
        <v>0</v>
      </c>
      <c r="K485" s="34" t="s">
        <v>57</v>
      </c>
    </row>
    <row r="486" spans="1:11" ht="15.75">
      <c r="A486" s="34" t="s">
        <v>55</v>
      </c>
      <c r="B486" s="34" t="s">
        <v>56</v>
      </c>
      <c r="C486" s="34">
        <v>43.140689999999999</v>
      </c>
      <c r="D486" s="34">
        <v>-89.345209999999994</v>
      </c>
      <c r="E486" s="34">
        <v>261.7</v>
      </c>
      <c r="F486" s="34">
        <v>0</v>
      </c>
      <c r="G486" s="34" t="s">
        <v>57</v>
      </c>
      <c r="H486" s="34">
        <v>0</v>
      </c>
      <c r="I486" s="34" t="s">
        <v>58</v>
      </c>
      <c r="J486" s="34">
        <v>0</v>
      </c>
      <c r="K486" s="34" t="s">
        <v>57</v>
      </c>
    </row>
    <row r="487" spans="1:11" ht="15.75">
      <c r="A487" s="34" t="s">
        <v>55</v>
      </c>
      <c r="B487" s="34" t="s">
        <v>56</v>
      </c>
      <c r="C487" s="34">
        <v>43.140689999999999</v>
      </c>
      <c r="D487" s="34">
        <v>-89.345209999999994</v>
      </c>
      <c r="E487" s="34">
        <v>261.7</v>
      </c>
      <c r="F487" s="34">
        <v>0</v>
      </c>
      <c r="G487" s="34" t="s">
        <v>57</v>
      </c>
      <c r="H487" s="34">
        <v>0</v>
      </c>
      <c r="I487" s="34" t="s">
        <v>58</v>
      </c>
      <c r="J487" s="34">
        <v>0</v>
      </c>
      <c r="K487" s="34" t="s">
        <v>57</v>
      </c>
    </row>
    <row r="488" spans="1:11" ht="15.75">
      <c r="A488" s="34" t="s">
        <v>55</v>
      </c>
      <c r="B488" s="34" t="s">
        <v>56</v>
      </c>
      <c r="C488" s="34">
        <v>43.140689999999999</v>
      </c>
      <c r="D488" s="34">
        <v>-89.345209999999994</v>
      </c>
      <c r="E488" s="34">
        <v>261.7</v>
      </c>
      <c r="F488" s="34">
        <v>6.4</v>
      </c>
      <c r="G488" s="34" t="s">
        <v>57</v>
      </c>
      <c r="H488" s="34">
        <v>0</v>
      </c>
      <c r="I488" s="34" t="s">
        <v>58</v>
      </c>
      <c r="J488" s="34">
        <v>0</v>
      </c>
      <c r="K488" s="34" t="s">
        <v>57</v>
      </c>
    </row>
    <row r="489" spans="1:11" ht="15.75">
      <c r="A489" s="34" t="s">
        <v>55</v>
      </c>
      <c r="B489" s="34" t="s">
        <v>56</v>
      </c>
      <c r="C489" s="34">
        <v>43.140689999999999</v>
      </c>
      <c r="D489" s="34">
        <v>-89.345209999999994</v>
      </c>
      <c r="E489" s="34">
        <v>261.7</v>
      </c>
      <c r="F489" s="34">
        <v>0</v>
      </c>
      <c r="G489" s="34" t="s">
        <v>57</v>
      </c>
      <c r="H489" s="34">
        <v>0</v>
      </c>
      <c r="I489" s="34" t="s">
        <v>58</v>
      </c>
      <c r="J489" s="34">
        <v>0</v>
      </c>
      <c r="K489" s="34" t="s">
        <v>57</v>
      </c>
    </row>
    <row r="490" spans="1:11" ht="15.75">
      <c r="A490" s="34" t="s">
        <v>55</v>
      </c>
      <c r="B490" s="34" t="s">
        <v>56</v>
      </c>
      <c r="C490" s="34">
        <v>43.140689999999999</v>
      </c>
      <c r="D490" s="34">
        <v>-89.345209999999994</v>
      </c>
      <c r="E490" s="34">
        <v>261.7</v>
      </c>
      <c r="F490" s="34">
        <v>0</v>
      </c>
      <c r="G490" s="34" t="s">
        <v>57</v>
      </c>
      <c r="H490" s="34">
        <v>0</v>
      </c>
      <c r="I490" s="34" t="s">
        <v>58</v>
      </c>
      <c r="J490" s="34">
        <v>0</v>
      </c>
      <c r="K490" s="34" t="s">
        <v>57</v>
      </c>
    </row>
    <row r="491" spans="1:11" ht="15.75">
      <c r="A491" s="34" t="s">
        <v>55</v>
      </c>
      <c r="B491" s="34" t="s">
        <v>56</v>
      </c>
      <c r="C491" s="34">
        <v>43.140689999999999</v>
      </c>
      <c r="D491" s="34">
        <v>-89.345209999999994</v>
      </c>
      <c r="E491" s="34">
        <v>261.7</v>
      </c>
      <c r="F491" s="34">
        <v>0</v>
      </c>
      <c r="G491" s="34" t="s">
        <v>57</v>
      </c>
      <c r="H491" s="34">
        <v>0</v>
      </c>
      <c r="I491" s="34" t="s">
        <v>58</v>
      </c>
      <c r="J491" s="34">
        <v>0</v>
      </c>
      <c r="K491" s="34" t="s">
        <v>57</v>
      </c>
    </row>
    <row r="492" spans="1:11" ht="15.75">
      <c r="A492" s="34" t="s">
        <v>55</v>
      </c>
      <c r="B492" s="34" t="s">
        <v>56</v>
      </c>
      <c r="C492" s="34">
        <v>43.140689999999999</v>
      </c>
      <c r="D492" s="34">
        <v>-89.345209999999994</v>
      </c>
      <c r="E492" s="34">
        <v>261.7</v>
      </c>
      <c r="F492" s="34">
        <v>0</v>
      </c>
      <c r="G492" s="34" t="s">
        <v>57</v>
      </c>
      <c r="H492" s="34">
        <v>0</v>
      </c>
      <c r="I492" s="34" t="s">
        <v>58</v>
      </c>
      <c r="J492" s="34">
        <v>0</v>
      </c>
      <c r="K492" s="34" t="s">
        <v>57</v>
      </c>
    </row>
    <row r="493" spans="1:11" ht="15.75">
      <c r="A493" s="34" t="s">
        <v>55</v>
      </c>
      <c r="B493" s="34" t="s">
        <v>56</v>
      </c>
      <c r="C493" s="34">
        <v>43.140689999999999</v>
      </c>
      <c r="D493" s="34">
        <v>-89.345209999999994</v>
      </c>
      <c r="E493" s="34">
        <v>261.7</v>
      </c>
      <c r="F493" s="34">
        <v>0</v>
      </c>
      <c r="G493" s="34" t="s">
        <v>57</v>
      </c>
      <c r="H493" s="34">
        <v>0</v>
      </c>
      <c r="I493" s="34" t="s">
        <v>58</v>
      </c>
      <c r="J493" s="34">
        <v>0</v>
      </c>
      <c r="K493" s="34" t="s">
        <v>57</v>
      </c>
    </row>
    <row r="494" spans="1:11" ht="15.75">
      <c r="A494" s="34" t="s">
        <v>55</v>
      </c>
      <c r="B494" s="34" t="s">
        <v>56</v>
      </c>
      <c r="C494" s="34">
        <v>43.140689999999999</v>
      </c>
      <c r="D494" s="34">
        <v>-89.345209999999994</v>
      </c>
      <c r="E494" s="34">
        <v>261.7</v>
      </c>
      <c r="F494" s="34">
        <v>0</v>
      </c>
      <c r="G494" s="34" t="s">
        <v>57</v>
      </c>
      <c r="H494" s="34">
        <v>0</v>
      </c>
      <c r="I494" s="34" t="s">
        <v>58</v>
      </c>
      <c r="J494" s="34">
        <v>0</v>
      </c>
      <c r="K494" s="34" t="s">
        <v>57</v>
      </c>
    </row>
    <row r="495" spans="1:11" ht="15.75">
      <c r="A495" s="34" t="s">
        <v>55</v>
      </c>
      <c r="B495" s="34" t="s">
        <v>56</v>
      </c>
      <c r="C495" s="34">
        <v>43.140689999999999</v>
      </c>
      <c r="D495" s="34">
        <v>-89.345209999999994</v>
      </c>
      <c r="E495" s="34">
        <v>261.7</v>
      </c>
      <c r="F495" s="34">
        <v>0</v>
      </c>
      <c r="G495" s="34" t="s">
        <v>57</v>
      </c>
      <c r="H495" s="34">
        <v>0</v>
      </c>
      <c r="I495" s="34" t="s">
        <v>58</v>
      </c>
      <c r="J495" s="34">
        <v>0</v>
      </c>
      <c r="K495" s="34" t="s">
        <v>57</v>
      </c>
    </row>
    <row r="496" spans="1:11" ht="15.75">
      <c r="A496" s="34" t="s">
        <v>55</v>
      </c>
      <c r="B496" s="34" t="s">
        <v>56</v>
      </c>
      <c r="C496" s="34">
        <v>43.140689999999999</v>
      </c>
      <c r="D496" s="34">
        <v>-89.345209999999994</v>
      </c>
      <c r="E496" s="34">
        <v>261.7</v>
      </c>
      <c r="F496" s="34">
        <v>55.1</v>
      </c>
      <c r="G496" s="34" t="s">
        <v>57</v>
      </c>
      <c r="H496" s="34">
        <v>0</v>
      </c>
      <c r="I496" s="34" t="s">
        <v>58</v>
      </c>
      <c r="J496" s="34">
        <v>0</v>
      </c>
      <c r="K496" s="34" t="s">
        <v>57</v>
      </c>
    </row>
    <row r="497" spans="1:11" ht="15.75">
      <c r="A497" s="34" t="s">
        <v>55</v>
      </c>
      <c r="B497" s="34" t="s">
        <v>56</v>
      </c>
      <c r="C497" s="34">
        <v>43.140689999999999</v>
      </c>
      <c r="D497" s="34">
        <v>-89.345209999999994</v>
      </c>
      <c r="E497" s="34">
        <v>261.7</v>
      </c>
      <c r="F497" s="34">
        <v>0</v>
      </c>
      <c r="G497" s="34" t="s">
        <v>57</v>
      </c>
      <c r="H497" s="34">
        <v>0</v>
      </c>
      <c r="I497" s="34" t="s">
        <v>58</v>
      </c>
      <c r="J497" s="34">
        <v>0</v>
      </c>
      <c r="K497" s="34" t="s">
        <v>57</v>
      </c>
    </row>
    <row r="498" spans="1:11" ht="15.75">
      <c r="A498" s="34" t="s">
        <v>55</v>
      </c>
      <c r="B498" s="34" t="s">
        <v>56</v>
      </c>
      <c r="C498" s="34">
        <v>43.140689999999999</v>
      </c>
      <c r="D498" s="34">
        <v>-89.345209999999994</v>
      </c>
      <c r="E498" s="34">
        <v>261.7</v>
      </c>
      <c r="F498" s="34">
        <v>50</v>
      </c>
      <c r="G498" s="34" t="s">
        <v>57</v>
      </c>
      <c r="H498" s="34">
        <v>0</v>
      </c>
      <c r="I498" s="34" t="s">
        <v>58</v>
      </c>
      <c r="J498" s="34">
        <v>0</v>
      </c>
      <c r="K498" s="34" t="s">
        <v>57</v>
      </c>
    </row>
    <row r="499" spans="1:11" ht="15.75">
      <c r="A499" s="34" t="s">
        <v>55</v>
      </c>
      <c r="B499" s="34" t="s">
        <v>56</v>
      </c>
      <c r="C499" s="34">
        <v>43.140689999999999</v>
      </c>
      <c r="D499" s="34">
        <v>-89.345209999999994</v>
      </c>
      <c r="E499" s="34">
        <v>261.7</v>
      </c>
      <c r="F499" s="34">
        <v>11.7</v>
      </c>
      <c r="G499" s="34" t="s">
        <v>57</v>
      </c>
      <c r="H499" s="34">
        <v>0</v>
      </c>
      <c r="I499" s="34" t="s">
        <v>58</v>
      </c>
      <c r="J499" s="34">
        <v>0</v>
      </c>
      <c r="K499" s="34" t="s">
        <v>57</v>
      </c>
    </row>
    <row r="500" spans="1:11" ht="15.75">
      <c r="A500" s="34" t="s">
        <v>55</v>
      </c>
      <c r="B500" s="34" t="s">
        <v>56</v>
      </c>
      <c r="C500" s="34">
        <v>43.140689999999999</v>
      </c>
      <c r="D500" s="34">
        <v>-89.345209999999994</v>
      </c>
      <c r="E500" s="34">
        <v>261.7</v>
      </c>
      <c r="F500" s="34">
        <v>0</v>
      </c>
      <c r="G500" s="34" t="s">
        <v>57</v>
      </c>
      <c r="H500" s="34">
        <v>0</v>
      </c>
      <c r="I500" s="34" t="s">
        <v>58</v>
      </c>
      <c r="J500" s="34">
        <v>0</v>
      </c>
      <c r="K500" s="34" t="s">
        <v>57</v>
      </c>
    </row>
    <row r="501" spans="1:11" ht="15.75">
      <c r="A501" s="34" t="s">
        <v>55</v>
      </c>
      <c r="B501" s="34" t="s">
        <v>56</v>
      </c>
      <c r="C501" s="34">
        <v>43.140689999999999</v>
      </c>
      <c r="D501" s="34">
        <v>-89.345209999999994</v>
      </c>
      <c r="E501" s="34">
        <v>261.7</v>
      </c>
      <c r="F501" s="34">
        <v>0</v>
      </c>
      <c r="G501" s="34" t="s">
        <v>57</v>
      </c>
      <c r="H501" s="34">
        <v>0</v>
      </c>
      <c r="I501" s="34" t="s">
        <v>58</v>
      </c>
      <c r="J501" s="34">
        <v>0</v>
      </c>
      <c r="K501" s="34" t="s">
        <v>57</v>
      </c>
    </row>
    <row r="502" spans="1:11" ht="15.75">
      <c r="A502" s="34" t="s">
        <v>55</v>
      </c>
      <c r="B502" s="34" t="s">
        <v>56</v>
      </c>
      <c r="C502" s="34">
        <v>43.140689999999999</v>
      </c>
      <c r="D502" s="34">
        <v>-89.345209999999994</v>
      </c>
      <c r="E502" s="34">
        <v>261.7</v>
      </c>
      <c r="F502" s="34">
        <v>0</v>
      </c>
      <c r="G502" s="34" t="s">
        <v>57</v>
      </c>
      <c r="H502" s="34">
        <v>0</v>
      </c>
      <c r="I502" s="34" t="s">
        <v>58</v>
      </c>
      <c r="J502" s="34">
        <v>0</v>
      </c>
      <c r="K502" s="34" t="s">
        <v>57</v>
      </c>
    </row>
    <row r="503" spans="1:11" ht="15.75">
      <c r="A503" s="34" t="s">
        <v>55</v>
      </c>
      <c r="B503" s="34" t="s">
        <v>56</v>
      </c>
      <c r="C503" s="34">
        <v>43.140689999999999</v>
      </c>
      <c r="D503" s="34">
        <v>-89.345209999999994</v>
      </c>
      <c r="E503" s="34">
        <v>261.7</v>
      </c>
      <c r="F503" s="34">
        <v>19.8</v>
      </c>
      <c r="G503" s="34" t="s">
        <v>57</v>
      </c>
      <c r="H503" s="34">
        <v>0</v>
      </c>
      <c r="I503" s="34" t="s">
        <v>58</v>
      </c>
      <c r="J503" s="34">
        <v>0</v>
      </c>
      <c r="K503" s="34" t="s">
        <v>57</v>
      </c>
    </row>
    <row r="504" spans="1:11" ht="15.75">
      <c r="A504" s="34" t="s">
        <v>55</v>
      </c>
      <c r="B504" s="34" t="s">
        <v>56</v>
      </c>
      <c r="C504" s="34">
        <v>43.140689999999999</v>
      </c>
      <c r="D504" s="34">
        <v>-89.345209999999994</v>
      </c>
      <c r="E504" s="34">
        <v>261.7</v>
      </c>
      <c r="F504" s="34">
        <v>14.2</v>
      </c>
      <c r="G504" s="34" t="s">
        <v>57</v>
      </c>
      <c r="H504" s="34">
        <v>0</v>
      </c>
      <c r="I504" s="34" t="s">
        <v>58</v>
      </c>
      <c r="J504" s="34">
        <v>0</v>
      </c>
      <c r="K504" s="34" t="s">
        <v>57</v>
      </c>
    </row>
    <row r="505" spans="1:11" ht="15.75">
      <c r="A505" s="34" t="s">
        <v>55</v>
      </c>
      <c r="B505" s="34" t="s">
        <v>56</v>
      </c>
      <c r="C505" s="34">
        <v>43.140689999999999</v>
      </c>
      <c r="D505" s="34">
        <v>-89.345209999999994</v>
      </c>
      <c r="E505" s="34">
        <v>261.7</v>
      </c>
      <c r="F505" s="34">
        <v>0</v>
      </c>
      <c r="G505" s="34" t="s">
        <v>59</v>
      </c>
      <c r="H505" s="34">
        <v>0</v>
      </c>
      <c r="I505" s="34" t="s">
        <v>58</v>
      </c>
      <c r="J505" s="34">
        <v>0</v>
      </c>
      <c r="K505" s="34" t="s">
        <v>57</v>
      </c>
    </row>
    <row r="506" spans="1:11" ht="15.75">
      <c r="A506" s="34" t="s">
        <v>55</v>
      </c>
      <c r="B506" s="34" t="s">
        <v>56</v>
      </c>
      <c r="C506" s="34">
        <v>43.140689999999999</v>
      </c>
      <c r="D506" s="34">
        <v>-89.345209999999994</v>
      </c>
      <c r="E506" s="34">
        <v>261.7</v>
      </c>
      <c r="F506" s="34">
        <v>0</v>
      </c>
      <c r="G506" s="34" t="s">
        <v>57</v>
      </c>
      <c r="H506" s="34">
        <v>0</v>
      </c>
      <c r="I506" s="34" t="s">
        <v>58</v>
      </c>
      <c r="J506" s="34">
        <v>0</v>
      </c>
      <c r="K506" s="34" t="s">
        <v>57</v>
      </c>
    </row>
    <row r="507" spans="1:11" ht="15.75">
      <c r="A507" s="34" t="s">
        <v>55</v>
      </c>
      <c r="B507" s="34" t="s">
        <v>56</v>
      </c>
      <c r="C507" s="34">
        <v>43.140689999999999</v>
      </c>
      <c r="D507" s="34">
        <v>-89.345209999999994</v>
      </c>
      <c r="E507" s="34">
        <v>261.7</v>
      </c>
      <c r="F507" s="34">
        <v>2.5</v>
      </c>
      <c r="G507" s="34" t="s">
        <v>57</v>
      </c>
      <c r="H507" s="34">
        <v>0</v>
      </c>
      <c r="I507" s="34" t="s">
        <v>58</v>
      </c>
      <c r="J507" s="34">
        <v>0</v>
      </c>
      <c r="K507" s="34" t="s">
        <v>57</v>
      </c>
    </row>
    <row r="508" spans="1:11" ht="15.75">
      <c r="A508" s="34" t="s">
        <v>55</v>
      </c>
      <c r="B508" s="34" t="s">
        <v>56</v>
      </c>
      <c r="C508" s="34">
        <v>43.140689999999999</v>
      </c>
      <c r="D508" s="34">
        <v>-89.345209999999994</v>
      </c>
      <c r="E508" s="34">
        <v>261.7</v>
      </c>
      <c r="F508" s="34">
        <v>0</v>
      </c>
      <c r="G508" s="34" t="s">
        <v>57</v>
      </c>
      <c r="H508" s="34">
        <v>0</v>
      </c>
      <c r="I508" s="34" t="s">
        <v>58</v>
      </c>
      <c r="J508" s="34">
        <v>0</v>
      </c>
      <c r="K508" s="34" t="s">
        <v>57</v>
      </c>
    </row>
    <row r="509" spans="1:11" ht="15.75">
      <c r="A509" s="34" t="s">
        <v>55</v>
      </c>
      <c r="B509" s="34" t="s">
        <v>56</v>
      </c>
      <c r="C509" s="34">
        <v>43.140689999999999</v>
      </c>
      <c r="D509" s="34">
        <v>-89.345209999999994</v>
      </c>
      <c r="E509" s="34">
        <v>261.7</v>
      </c>
      <c r="F509" s="34">
        <v>0</v>
      </c>
      <c r="G509" s="34" t="s">
        <v>57</v>
      </c>
      <c r="H509" s="34">
        <v>0</v>
      </c>
      <c r="I509" s="34" t="s">
        <v>58</v>
      </c>
      <c r="J509" s="34">
        <v>0</v>
      </c>
      <c r="K509" s="34" t="s">
        <v>57</v>
      </c>
    </row>
    <row r="510" spans="1:11" ht="15.75">
      <c r="A510" s="34" t="s">
        <v>55</v>
      </c>
      <c r="B510" s="34" t="s">
        <v>56</v>
      </c>
      <c r="C510" s="34">
        <v>43.140689999999999</v>
      </c>
      <c r="D510" s="34">
        <v>-89.345209999999994</v>
      </c>
      <c r="E510" s="34">
        <v>261.7</v>
      </c>
      <c r="F510" s="34">
        <v>0</v>
      </c>
      <c r="G510" s="34" t="s">
        <v>59</v>
      </c>
      <c r="H510" s="34">
        <v>0</v>
      </c>
      <c r="I510" s="34" t="s">
        <v>58</v>
      </c>
      <c r="J510" s="34">
        <v>0</v>
      </c>
      <c r="K510" s="34" t="s">
        <v>57</v>
      </c>
    </row>
    <row r="511" spans="1:11" ht="15.75">
      <c r="A511" s="34" t="s">
        <v>55</v>
      </c>
      <c r="B511" s="34" t="s">
        <v>56</v>
      </c>
      <c r="C511" s="34">
        <v>43.140689999999999</v>
      </c>
      <c r="D511" s="34">
        <v>-89.345209999999994</v>
      </c>
      <c r="E511" s="34">
        <v>261.7</v>
      </c>
      <c r="F511" s="34">
        <v>0</v>
      </c>
      <c r="G511" s="34" t="s">
        <v>57</v>
      </c>
      <c r="H511" s="34">
        <v>0</v>
      </c>
      <c r="I511" s="34" t="s">
        <v>58</v>
      </c>
      <c r="J511" s="34">
        <v>0</v>
      </c>
      <c r="K511" s="34" t="s">
        <v>57</v>
      </c>
    </row>
    <row r="512" spans="1:11" ht="15.75">
      <c r="A512" s="34" t="s">
        <v>55</v>
      </c>
      <c r="B512" s="34" t="s">
        <v>56</v>
      </c>
      <c r="C512" s="34">
        <v>43.140689999999999</v>
      </c>
      <c r="D512" s="34">
        <v>-89.345209999999994</v>
      </c>
      <c r="E512" s="34">
        <v>261.7</v>
      </c>
      <c r="F512" s="34">
        <v>0</v>
      </c>
      <c r="G512" s="34" t="s">
        <v>57</v>
      </c>
      <c r="H512" s="34">
        <v>0</v>
      </c>
      <c r="I512" s="34" t="s">
        <v>58</v>
      </c>
      <c r="J512" s="34">
        <v>0</v>
      </c>
      <c r="K512" s="34" t="s">
        <v>57</v>
      </c>
    </row>
    <row r="513" spans="1:11" ht="15.75">
      <c r="A513" s="34" t="s">
        <v>55</v>
      </c>
      <c r="B513" s="34" t="s">
        <v>56</v>
      </c>
      <c r="C513" s="34">
        <v>43.140689999999999</v>
      </c>
      <c r="D513" s="34">
        <v>-89.345209999999994</v>
      </c>
      <c r="E513" s="34">
        <v>261.7</v>
      </c>
      <c r="F513" s="34">
        <v>0</v>
      </c>
      <c r="G513" s="34" t="s">
        <v>57</v>
      </c>
      <c r="H513" s="34">
        <v>0</v>
      </c>
      <c r="I513" s="34" t="s">
        <v>58</v>
      </c>
      <c r="J513" s="34">
        <v>0</v>
      </c>
      <c r="K513" s="34" t="s">
        <v>57</v>
      </c>
    </row>
    <row r="514" spans="1:11" ht="15.75">
      <c r="A514" s="34" t="s">
        <v>55</v>
      </c>
      <c r="B514" s="34" t="s">
        <v>56</v>
      </c>
      <c r="C514" s="34">
        <v>43.140689999999999</v>
      </c>
      <c r="D514" s="34">
        <v>-89.345209999999994</v>
      </c>
      <c r="E514" s="34">
        <v>261.7</v>
      </c>
      <c r="F514" s="34">
        <v>0</v>
      </c>
      <c r="G514" s="34" t="s">
        <v>57</v>
      </c>
      <c r="H514" s="34">
        <v>0</v>
      </c>
      <c r="I514" s="34" t="s">
        <v>58</v>
      </c>
      <c r="J514" s="34">
        <v>0</v>
      </c>
      <c r="K514" s="34" t="s">
        <v>57</v>
      </c>
    </row>
    <row r="515" spans="1:11" ht="15.75">
      <c r="A515" s="34" t="s">
        <v>55</v>
      </c>
      <c r="B515" s="34" t="s">
        <v>56</v>
      </c>
      <c r="C515" s="34">
        <v>43.140689999999999</v>
      </c>
      <c r="D515" s="34">
        <v>-89.345209999999994</v>
      </c>
      <c r="E515" s="34">
        <v>261.7</v>
      </c>
      <c r="F515" s="34">
        <v>39.4</v>
      </c>
      <c r="G515" s="34" t="s">
        <v>57</v>
      </c>
      <c r="H515" s="34">
        <v>0</v>
      </c>
      <c r="I515" s="34" t="s">
        <v>58</v>
      </c>
      <c r="J515" s="34">
        <v>0</v>
      </c>
      <c r="K515" s="34" t="s">
        <v>57</v>
      </c>
    </row>
    <row r="516" spans="1:11" ht="15.75">
      <c r="A516" s="34" t="s">
        <v>55</v>
      </c>
      <c r="B516" s="34" t="s">
        <v>56</v>
      </c>
      <c r="C516" s="34">
        <v>43.140689999999999</v>
      </c>
      <c r="D516" s="34">
        <v>-89.345209999999994</v>
      </c>
      <c r="E516" s="34">
        <v>261.7</v>
      </c>
      <c r="F516" s="34">
        <v>0</v>
      </c>
      <c r="G516" s="34" t="s">
        <v>57</v>
      </c>
      <c r="H516" s="34">
        <v>0</v>
      </c>
      <c r="I516" s="34" t="s">
        <v>58</v>
      </c>
      <c r="J516" s="34">
        <v>0</v>
      </c>
      <c r="K516" s="34" t="s">
        <v>57</v>
      </c>
    </row>
    <row r="517" spans="1:11" ht="15.75">
      <c r="A517" s="34" t="s">
        <v>55</v>
      </c>
      <c r="B517" s="34" t="s">
        <v>56</v>
      </c>
      <c r="C517" s="34">
        <v>43.140689999999999</v>
      </c>
      <c r="D517" s="34">
        <v>-89.345209999999994</v>
      </c>
      <c r="E517" s="34">
        <v>261.7</v>
      </c>
      <c r="F517" s="34">
        <v>0</v>
      </c>
      <c r="G517" s="34" t="s">
        <v>57</v>
      </c>
      <c r="H517" s="34">
        <v>0</v>
      </c>
      <c r="I517" s="34" t="s">
        <v>58</v>
      </c>
      <c r="J517" s="34">
        <v>0</v>
      </c>
      <c r="K517" s="34" t="s">
        <v>57</v>
      </c>
    </row>
    <row r="518" spans="1:11" ht="15.75">
      <c r="A518" s="34" t="s">
        <v>55</v>
      </c>
      <c r="B518" s="34" t="s">
        <v>56</v>
      </c>
      <c r="C518" s="34">
        <v>43.140689999999999</v>
      </c>
      <c r="D518" s="34">
        <v>-89.345209999999994</v>
      </c>
      <c r="E518" s="34">
        <v>261.7</v>
      </c>
      <c r="F518" s="34">
        <v>0</v>
      </c>
      <c r="G518" s="34" t="s">
        <v>57</v>
      </c>
      <c r="H518" s="34">
        <v>0</v>
      </c>
      <c r="I518" s="34" t="s">
        <v>58</v>
      </c>
      <c r="J518" s="34">
        <v>0</v>
      </c>
      <c r="K518" s="34" t="s">
        <v>57</v>
      </c>
    </row>
    <row r="519" spans="1:11" ht="15.75">
      <c r="A519" s="34" t="s">
        <v>55</v>
      </c>
      <c r="B519" s="34" t="s">
        <v>56</v>
      </c>
      <c r="C519" s="34">
        <v>43.140689999999999</v>
      </c>
      <c r="D519" s="34">
        <v>-89.345209999999994</v>
      </c>
      <c r="E519" s="34">
        <v>261.7</v>
      </c>
      <c r="F519" s="34">
        <v>0</v>
      </c>
      <c r="G519" s="34" t="s">
        <v>57</v>
      </c>
      <c r="H519" s="34">
        <v>0</v>
      </c>
      <c r="I519" s="34" t="s">
        <v>58</v>
      </c>
      <c r="J519" s="34">
        <v>0</v>
      </c>
      <c r="K519" s="34" t="s">
        <v>57</v>
      </c>
    </row>
    <row r="520" spans="1:11" ht="15.75">
      <c r="A520" s="34" t="s">
        <v>55</v>
      </c>
      <c r="B520" s="34" t="s">
        <v>56</v>
      </c>
      <c r="C520" s="34">
        <v>43.140689999999999</v>
      </c>
      <c r="D520" s="34">
        <v>-89.345209999999994</v>
      </c>
      <c r="E520" s="34">
        <v>261.7</v>
      </c>
      <c r="F520" s="34">
        <v>0</v>
      </c>
      <c r="G520" s="34" t="s">
        <v>57</v>
      </c>
      <c r="H520" s="34">
        <v>0</v>
      </c>
      <c r="I520" s="34" t="s">
        <v>58</v>
      </c>
      <c r="J520" s="34">
        <v>0</v>
      </c>
      <c r="K520" s="34" t="s">
        <v>57</v>
      </c>
    </row>
    <row r="521" spans="1:11" ht="15.75">
      <c r="A521" s="34" t="s">
        <v>55</v>
      </c>
      <c r="B521" s="34" t="s">
        <v>56</v>
      </c>
      <c r="C521" s="34">
        <v>43.140689999999999</v>
      </c>
      <c r="D521" s="34">
        <v>-89.345209999999994</v>
      </c>
      <c r="E521" s="34">
        <v>261.7</v>
      </c>
      <c r="F521" s="34">
        <v>0</v>
      </c>
      <c r="G521" s="34" t="s">
        <v>57</v>
      </c>
      <c r="H521" s="34">
        <v>0</v>
      </c>
      <c r="I521" s="34" t="s">
        <v>58</v>
      </c>
      <c r="J521" s="34">
        <v>0</v>
      </c>
      <c r="K521" s="34" t="s">
        <v>57</v>
      </c>
    </row>
    <row r="522" spans="1:11" ht="15.75">
      <c r="A522" s="34" t="s">
        <v>55</v>
      </c>
      <c r="B522" s="34" t="s">
        <v>56</v>
      </c>
      <c r="C522" s="34">
        <v>43.140689999999999</v>
      </c>
      <c r="D522" s="34">
        <v>-89.345209999999994</v>
      </c>
      <c r="E522" s="34">
        <v>261.7</v>
      </c>
      <c r="F522" s="34">
        <v>12.4</v>
      </c>
      <c r="G522" s="34" t="s">
        <v>57</v>
      </c>
      <c r="H522" s="34">
        <v>0</v>
      </c>
      <c r="I522" s="34" t="s">
        <v>58</v>
      </c>
      <c r="J522" s="34">
        <v>0</v>
      </c>
      <c r="K522" s="34" t="s">
        <v>57</v>
      </c>
    </row>
    <row r="523" spans="1:11" ht="15.75">
      <c r="A523" s="34" t="s">
        <v>55</v>
      </c>
      <c r="B523" s="34" t="s">
        <v>56</v>
      </c>
      <c r="C523" s="34">
        <v>43.140689999999999</v>
      </c>
      <c r="D523" s="34">
        <v>-89.345209999999994</v>
      </c>
      <c r="E523" s="34">
        <v>261.7</v>
      </c>
      <c r="F523" s="34">
        <v>0</v>
      </c>
      <c r="G523" s="34" t="s">
        <v>57</v>
      </c>
      <c r="H523" s="34">
        <v>0</v>
      </c>
      <c r="I523" s="34" t="s">
        <v>58</v>
      </c>
      <c r="J523" s="34">
        <v>0</v>
      </c>
      <c r="K523" s="34" t="s">
        <v>57</v>
      </c>
    </row>
    <row r="524" spans="1:11" ht="15.75">
      <c r="A524" s="34" t="s">
        <v>55</v>
      </c>
      <c r="B524" s="34" t="s">
        <v>56</v>
      </c>
      <c r="C524" s="34">
        <v>43.140689999999999</v>
      </c>
      <c r="D524" s="34">
        <v>-89.345209999999994</v>
      </c>
      <c r="E524" s="34">
        <v>261.7</v>
      </c>
      <c r="F524" s="34">
        <v>0</v>
      </c>
      <c r="G524" s="34" t="s">
        <v>57</v>
      </c>
      <c r="H524" s="34">
        <v>0</v>
      </c>
      <c r="I524" s="34" t="s">
        <v>58</v>
      </c>
      <c r="J524" s="34">
        <v>0</v>
      </c>
      <c r="K524" s="34" t="s">
        <v>57</v>
      </c>
    </row>
    <row r="525" spans="1:11" ht="15.75">
      <c r="A525" s="34" t="s">
        <v>55</v>
      </c>
      <c r="B525" s="34" t="s">
        <v>56</v>
      </c>
      <c r="C525" s="34">
        <v>43.140689999999999</v>
      </c>
      <c r="D525" s="34">
        <v>-89.345209999999994</v>
      </c>
      <c r="E525" s="34">
        <v>261.7</v>
      </c>
      <c r="F525" s="34">
        <v>0</v>
      </c>
      <c r="G525" s="34" t="s">
        <v>57</v>
      </c>
      <c r="H525" s="34">
        <v>0</v>
      </c>
      <c r="I525" s="34" t="s">
        <v>58</v>
      </c>
      <c r="J525" s="34">
        <v>0</v>
      </c>
      <c r="K525" s="34" t="s">
        <v>57</v>
      </c>
    </row>
    <row r="526" spans="1:11" ht="15.75">
      <c r="A526" s="34" t="s">
        <v>55</v>
      </c>
      <c r="B526" s="34" t="s">
        <v>56</v>
      </c>
      <c r="C526" s="34">
        <v>43.140689999999999</v>
      </c>
      <c r="D526" s="34">
        <v>-89.345209999999994</v>
      </c>
      <c r="E526" s="34">
        <v>261.7</v>
      </c>
      <c r="F526" s="34">
        <v>0</v>
      </c>
      <c r="G526" s="34" t="s">
        <v>57</v>
      </c>
      <c r="H526" s="34">
        <v>0</v>
      </c>
      <c r="I526" s="34" t="s">
        <v>58</v>
      </c>
      <c r="J526" s="34">
        <v>0</v>
      </c>
      <c r="K526" s="34" t="s">
        <v>57</v>
      </c>
    </row>
    <row r="527" spans="1:11" ht="15.75">
      <c r="A527" s="34" t="s">
        <v>55</v>
      </c>
      <c r="B527" s="34" t="s">
        <v>56</v>
      </c>
      <c r="C527" s="34">
        <v>43.140689999999999</v>
      </c>
      <c r="D527" s="34">
        <v>-89.345209999999994</v>
      </c>
      <c r="E527" s="34">
        <v>261.7</v>
      </c>
      <c r="F527" s="34">
        <v>0</v>
      </c>
      <c r="G527" s="34" t="s">
        <v>57</v>
      </c>
      <c r="H527" s="34">
        <v>0</v>
      </c>
      <c r="I527" s="34" t="s">
        <v>58</v>
      </c>
      <c r="J527" s="34">
        <v>0</v>
      </c>
      <c r="K527" s="34" t="s">
        <v>57</v>
      </c>
    </row>
    <row r="528" spans="1:11" ht="15.75">
      <c r="A528" s="34" t="s">
        <v>55</v>
      </c>
      <c r="B528" s="34" t="s">
        <v>56</v>
      </c>
      <c r="C528" s="34">
        <v>43.140689999999999</v>
      </c>
      <c r="D528" s="34">
        <v>-89.345209999999994</v>
      </c>
      <c r="E528" s="34">
        <v>261.7</v>
      </c>
      <c r="F528" s="34">
        <v>0</v>
      </c>
      <c r="G528" s="34" t="s">
        <v>57</v>
      </c>
      <c r="H528" s="34">
        <v>0</v>
      </c>
      <c r="I528" s="34" t="s">
        <v>58</v>
      </c>
      <c r="J528" s="34">
        <v>0</v>
      </c>
      <c r="K528" s="34" t="s">
        <v>57</v>
      </c>
    </row>
    <row r="529" spans="1:11" ht="15.75">
      <c r="A529" s="34" t="s">
        <v>55</v>
      </c>
      <c r="B529" s="34" t="s">
        <v>56</v>
      </c>
      <c r="C529" s="34">
        <v>43.140689999999999</v>
      </c>
      <c r="D529" s="34">
        <v>-89.345209999999994</v>
      </c>
      <c r="E529" s="34">
        <v>261.7</v>
      </c>
      <c r="F529" s="34">
        <v>10.7</v>
      </c>
      <c r="G529" s="34" t="s">
        <v>57</v>
      </c>
      <c r="H529" s="34">
        <v>0</v>
      </c>
      <c r="I529" s="34" t="s">
        <v>58</v>
      </c>
      <c r="J529" s="34">
        <v>0</v>
      </c>
      <c r="K529" s="34" t="s">
        <v>57</v>
      </c>
    </row>
    <row r="530" spans="1:11" ht="15.75">
      <c r="A530" s="34" t="s">
        <v>55</v>
      </c>
      <c r="B530" s="34" t="s">
        <v>56</v>
      </c>
      <c r="C530" s="34">
        <v>43.140689999999999</v>
      </c>
      <c r="D530" s="34">
        <v>-89.345209999999994</v>
      </c>
      <c r="E530" s="34">
        <v>261.7</v>
      </c>
      <c r="F530" s="34">
        <v>2.8</v>
      </c>
      <c r="G530" s="34" t="s">
        <v>57</v>
      </c>
      <c r="H530" s="34">
        <v>0</v>
      </c>
      <c r="I530" s="34" t="s">
        <v>58</v>
      </c>
      <c r="J530" s="34">
        <v>0</v>
      </c>
      <c r="K530" s="34" t="s">
        <v>57</v>
      </c>
    </row>
    <row r="531" spans="1:11" ht="15.75">
      <c r="A531" s="34" t="s">
        <v>55</v>
      </c>
      <c r="B531" s="34" t="s">
        <v>56</v>
      </c>
      <c r="C531" s="34">
        <v>43.140689999999999</v>
      </c>
      <c r="D531" s="34">
        <v>-89.345209999999994</v>
      </c>
      <c r="E531" s="34">
        <v>261.7</v>
      </c>
      <c r="F531" s="34">
        <v>0</v>
      </c>
      <c r="G531" s="34" t="s">
        <v>57</v>
      </c>
      <c r="H531" s="34">
        <v>0</v>
      </c>
      <c r="I531" s="34" t="s">
        <v>58</v>
      </c>
      <c r="J531" s="34">
        <v>0</v>
      </c>
      <c r="K531" s="34" t="s">
        <v>57</v>
      </c>
    </row>
    <row r="532" spans="1:11" ht="15.75">
      <c r="A532" s="34" t="s">
        <v>55</v>
      </c>
      <c r="B532" s="34" t="s">
        <v>56</v>
      </c>
      <c r="C532" s="34">
        <v>43.140689999999999</v>
      </c>
      <c r="D532" s="34">
        <v>-89.345209999999994</v>
      </c>
      <c r="E532" s="34">
        <v>261.7</v>
      </c>
      <c r="F532" s="34">
        <v>0</v>
      </c>
      <c r="G532" s="34" t="s">
        <v>57</v>
      </c>
      <c r="H532" s="34">
        <v>0</v>
      </c>
      <c r="I532" s="34" t="s">
        <v>58</v>
      </c>
      <c r="J532" s="34">
        <v>0</v>
      </c>
      <c r="K532" s="34" t="s">
        <v>57</v>
      </c>
    </row>
    <row r="533" spans="1:11" ht="15.75">
      <c r="A533" s="34" t="s">
        <v>55</v>
      </c>
      <c r="B533" s="34" t="s">
        <v>56</v>
      </c>
      <c r="C533" s="34">
        <v>43.140689999999999</v>
      </c>
      <c r="D533" s="34">
        <v>-89.345209999999994</v>
      </c>
      <c r="E533" s="34">
        <v>261.7</v>
      </c>
      <c r="F533" s="34">
        <v>0</v>
      </c>
      <c r="G533" s="34" t="s">
        <v>57</v>
      </c>
      <c r="H533" s="34">
        <v>0</v>
      </c>
      <c r="I533" s="34" t="s">
        <v>58</v>
      </c>
      <c r="J533" s="34">
        <v>0</v>
      </c>
      <c r="K533" s="34" t="s">
        <v>57</v>
      </c>
    </row>
    <row r="534" spans="1:11" ht="15.75">
      <c r="A534" s="34" t="s">
        <v>55</v>
      </c>
      <c r="B534" s="34" t="s">
        <v>56</v>
      </c>
      <c r="C534" s="34">
        <v>43.140689999999999</v>
      </c>
      <c r="D534" s="34">
        <v>-89.345209999999994</v>
      </c>
      <c r="E534" s="34">
        <v>261.7</v>
      </c>
      <c r="F534" s="34">
        <v>0</v>
      </c>
      <c r="G534" s="34" t="s">
        <v>57</v>
      </c>
      <c r="H534" s="34">
        <v>0</v>
      </c>
      <c r="I534" s="34" t="s">
        <v>58</v>
      </c>
      <c r="J534" s="34">
        <v>0</v>
      </c>
      <c r="K534" s="34" t="s">
        <v>57</v>
      </c>
    </row>
    <row r="535" spans="1:11" ht="15.75">
      <c r="A535" s="34" t="s">
        <v>55</v>
      </c>
      <c r="B535" s="34" t="s">
        <v>56</v>
      </c>
      <c r="C535" s="34">
        <v>43.140689999999999</v>
      </c>
      <c r="D535" s="34">
        <v>-89.345209999999994</v>
      </c>
      <c r="E535" s="34">
        <v>261.7</v>
      </c>
      <c r="F535" s="34">
        <v>2.5</v>
      </c>
      <c r="G535" s="34" t="s">
        <v>57</v>
      </c>
      <c r="H535" s="34">
        <v>0</v>
      </c>
      <c r="I535" s="34" t="s">
        <v>58</v>
      </c>
      <c r="J535" s="34">
        <v>0</v>
      </c>
      <c r="K535" s="34" t="s">
        <v>57</v>
      </c>
    </row>
    <row r="536" spans="1:11" ht="15.75">
      <c r="A536" s="34" t="s">
        <v>55</v>
      </c>
      <c r="B536" s="34" t="s">
        <v>56</v>
      </c>
      <c r="C536" s="34">
        <v>43.140689999999999</v>
      </c>
      <c r="D536" s="34">
        <v>-89.345209999999994</v>
      </c>
      <c r="E536" s="34">
        <v>261.7</v>
      </c>
      <c r="F536" s="34">
        <v>0</v>
      </c>
      <c r="G536" s="34" t="s">
        <v>57</v>
      </c>
      <c r="H536" s="34">
        <v>0</v>
      </c>
      <c r="I536" s="34" t="s">
        <v>58</v>
      </c>
      <c r="J536" s="34">
        <v>0</v>
      </c>
      <c r="K536" s="34" t="s">
        <v>57</v>
      </c>
    </row>
    <row r="537" spans="1:11" ht="15.75">
      <c r="A537" s="34" t="s">
        <v>55</v>
      </c>
      <c r="B537" s="34" t="s">
        <v>56</v>
      </c>
      <c r="C537" s="34">
        <v>43.140689999999999</v>
      </c>
      <c r="D537" s="34">
        <v>-89.345209999999994</v>
      </c>
      <c r="E537" s="34">
        <v>261.7</v>
      </c>
      <c r="F537" s="34">
        <v>0.3</v>
      </c>
      <c r="G537" s="34" t="s">
        <v>57</v>
      </c>
      <c r="H537" s="34">
        <v>0</v>
      </c>
      <c r="I537" s="34" t="s">
        <v>58</v>
      </c>
      <c r="J537" s="34">
        <v>0</v>
      </c>
      <c r="K537" s="34" t="s">
        <v>57</v>
      </c>
    </row>
    <row r="538" spans="1:11" ht="15.75">
      <c r="A538" s="34" t="s">
        <v>55</v>
      </c>
      <c r="B538" s="34" t="s">
        <v>56</v>
      </c>
      <c r="C538" s="34">
        <v>43.140689999999999</v>
      </c>
      <c r="D538" s="34">
        <v>-89.345209999999994</v>
      </c>
      <c r="E538" s="34">
        <v>261.7</v>
      </c>
      <c r="F538" s="34">
        <v>0</v>
      </c>
      <c r="G538" s="34" t="s">
        <v>57</v>
      </c>
      <c r="H538" s="34">
        <v>0</v>
      </c>
      <c r="I538" s="34" t="s">
        <v>58</v>
      </c>
      <c r="J538" s="34">
        <v>0</v>
      </c>
      <c r="K538" s="34" t="s">
        <v>57</v>
      </c>
    </row>
    <row r="539" spans="1:11" ht="15.75">
      <c r="A539" s="34" t="s">
        <v>55</v>
      </c>
      <c r="B539" s="34" t="s">
        <v>56</v>
      </c>
      <c r="C539" s="34">
        <v>43.140689999999999</v>
      </c>
      <c r="D539" s="34">
        <v>-89.345209999999994</v>
      </c>
      <c r="E539" s="34">
        <v>261.7</v>
      </c>
      <c r="F539" s="34">
        <v>0</v>
      </c>
      <c r="G539" s="34" t="s">
        <v>57</v>
      </c>
      <c r="H539" s="34">
        <v>0</v>
      </c>
      <c r="I539" s="34" t="s">
        <v>58</v>
      </c>
      <c r="J539" s="34">
        <v>0</v>
      </c>
      <c r="K539" s="34" t="s">
        <v>57</v>
      </c>
    </row>
    <row r="540" spans="1:11" ht="15.75">
      <c r="A540" s="34" t="s">
        <v>55</v>
      </c>
      <c r="B540" s="34" t="s">
        <v>56</v>
      </c>
      <c r="C540" s="34">
        <v>43.140689999999999</v>
      </c>
      <c r="D540" s="34">
        <v>-89.345209999999994</v>
      </c>
      <c r="E540" s="34">
        <v>261.7</v>
      </c>
      <c r="F540" s="34">
        <v>0</v>
      </c>
      <c r="G540" s="34" t="s">
        <v>57</v>
      </c>
      <c r="H540" s="34">
        <v>0</v>
      </c>
      <c r="I540" s="34" t="s">
        <v>58</v>
      </c>
      <c r="J540" s="34">
        <v>0</v>
      </c>
      <c r="K540" s="34" t="s">
        <v>57</v>
      </c>
    </row>
    <row r="541" spans="1:11" ht="15.75">
      <c r="A541" s="34" t="s">
        <v>55</v>
      </c>
      <c r="B541" s="34" t="s">
        <v>56</v>
      </c>
      <c r="C541" s="34">
        <v>43.140689999999999</v>
      </c>
      <c r="D541" s="34">
        <v>-89.345209999999994</v>
      </c>
      <c r="E541" s="34">
        <v>261.7</v>
      </c>
      <c r="F541" s="34">
        <v>0</v>
      </c>
      <c r="G541" s="34" t="s">
        <v>57</v>
      </c>
      <c r="H541" s="34">
        <v>0</v>
      </c>
      <c r="I541" s="34" t="s">
        <v>58</v>
      </c>
      <c r="J541" s="34">
        <v>0</v>
      </c>
      <c r="K541" s="34" t="s">
        <v>57</v>
      </c>
    </row>
    <row r="542" spans="1:11" ht="15.75">
      <c r="A542" s="34" t="s">
        <v>55</v>
      </c>
      <c r="B542" s="34" t="s">
        <v>56</v>
      </c>
      <c r="C542" s="34">
        <v>43.140689999999999</v>
      </c>
      <c r="D542" s="34">
        <v>-89.345209999999994</v>
      </c>
      <c r="E542" s="34">
        <v>261.7</v>
      </c>
      <c r="F542" s="34">
        <v>0</v>
      </c>
      <c r="G542" s="34" t="s">
        <v>57</v>
      </c>
      <c r="H542" s="34">
        <v>0</v>
      </c>
      <c r="I542" s="34" t="s">
        <v>58</v>
      </c>
      <c r="J542" s="34">
        <v>0</v>
      </c>
      <c r="K542" s="34" t="s">
        <v>57</v>
      </c>
    </row>
    <row r="543" spans="1:11" ht="15.75">
      <c r="A543" s="34" t="s">
        <v>55</v>
      </c>
      <c r="B543" s="34" t="s">
        <v>56</v>
      </c>
      <c r="C543" s="34">
        <v>43.140689999999999</v>
      </c>
      <c r="D543" s="34">
        <v>-89.345209999999994</v>
      </c>
      <c r="E543" s="34">
        <v>261.7</v>
      </c>
      <c r="F543" s="34">
        <v>0</v>
      </c>
      <c r="G543" s="34" t="s">
        <v>57</v>
      </c>
      <c r="H543" s="34">
        <v>0</v>
      </c>
      <c r="I543" s="34" t="s">
        <v>58</v>
      </c>
      <c r="J543" s="34">
        <v>0</v>
      </c>
      <c r="K543" s="34" t="s">
        <v>57</v>
      </c>
    </row>
    <row r="544" spans="1:11" ht="15.75">
      <c r="A544" s="34" t="s">
        <v>55</v>
      </c>
      <c r="B544" s="34" t="s">
        <v>56</v>
      </c>
      <c r="C544" s="34">
        <v>43.140689999999999</v>
      </c>
      <c r="D544" s="34">
        <v>-89.345209999999994</v>
      </c>
      <c r="E544" s="34">
        <v>261.7</v>
      </c>
      <c r="F544" s="34">
        <v>7.4</v>
      </c>
      <c r="G544" s="34" t="s">
        <v>57</v>
      </c>
      <c r="H544" s="34">
        <v>0</v>
      </c>
      <c r="I544" s="34" t="s">
        <v>58</v>
      </c>
      <c r="J544" s="34">
        <v>0</v>
      </c>
      <c r="K544" s="34" t="s">
        <v>57</v>
      </c>
    </row>
    <row r="545" spans="1:11" ht="15.75">
      <c r="A545" s="34" t="s">
        <v>55</v>
      </c>
      <c r="B545" s="34" t="s">
        <v>56</v>
      </c>
      <c r="C545" s="34">
        <v>43.140689999999999</v>
      </c>
      <c r="D545" s="34">
        <v>-89.345209999999994</v>
      </c>
      <c r="E545" s="34">
        <v>261.7</v>
      </c>
      <c r="F545" s="34">
        <v>1.8</v>
      </c>
      <c r="G545" s="34" t="s">
        <v>57</v>
      </c>
      <c r="H545" s="34">
        <v>0</v>
      </c>
      <c r="I545" s="34" t="s">
        <v>58</v>
      </c>
      <c r="J545" s="34">
        <v>0</v>
      </c>
      <c r="K545" s="34" t="s">
        <v>57</v>
      </c>
    </row>
    <row r="546" spans="1:11" ht="15.75">
      <c r="A546" s="34" t="s">
        <v>55</v>
      </c>
      <c r="B546" s="34" t="s">
        <v>56</v>
      </c>
      <c r="C546" s="34">
        <v>43.140689999999999</v>
      </c>
      <c r="D546" s="34">
        <v>-89.345209999999994</v>
      </c>
      <c r="E546" s="34">
        <v>261.7</v>
      </c>
      <c r="F546" s="34">
        <v>0</v>
      </c>
      <c r="G546" s="34" t="s">
        <v>57</v>
      </c>
      <c r="H546" s="34">
        <v>0</v>
      </c>
      <c r="I546" s="34" t="s">
        <v>58</v>
      </c>
      <c r="J546" s="34">
        <v>0</v>
      </c>
      <c r="K546" s="34" t="s">
        <v>57</v>
      </c>
    </row>
    <row r="547" spans="1:11" ht="15.75">
      <c r="A547" s="34" t="s">
        <v>55</v>
      </c>
      <c r="B547" s="34" t="s">
        <v>56</v>
      </c>
      <c r="C547" s="34">
        <v>43.140689999999999</v>
      </c>
      <c r="D547" s="34">
        <v>-89.345209999999994</v>
      </c>
      <c r="E547" s="34">
        <v>261.7</v>
      </c>
      <c r="F547" s="34">
        <v>15.5</v>
      </c>
      <c r="G547" s="34" t="s">
        <v>57</v>
      </c>
      <c r="H547" s="34">
        <v>0</v>
      </c>
      <c r="I547" s="34" t="s">
        <v>58</v>
      </c>
      <c r="J547" s="34">
        <v>0</v>
      </c>
      <c r="K547" s="34" t="s">
        <v>57</v>
      </c>
    </row>
    <row r="548" spans="1:11" ht="15.75">
      <c r="A548" s="34" t="s">
        <v>55</v>
      </c>
      <c r="B548" s="34" t="s">
        <v>56</v>
      </c>
      <c r="C548" s="34">
        <v>43.140689999999999</v>
      </c>
      <c r="D548" s="34">
        <v>-89.345209999999994</v>
      </c>
      <c r="E548" s="34">
        <v>261.7</v>
      </c>
      <c r="F548" s="34">
        <v>0.5</v>
      </c>
      <c r="G548" s="34" t="s">
        <v>57</v>
      </c>
      <c r="H548" s="34">
        <v>0</v>
      </c>
      <c r="I548" s="34" t="s">
        <v>58</v>
      </c>
      <c r="J548" s="34">
        <v>0</v>
      </c>
      <c r="K548" s="34" t="s">
        <v>57</v>
      </c>
    </row>
    <row r="549" spans="1:11" ht="15.75">
      <c r="A549" s="34" t="s">
        <v>55</v>
      </c>
      <c r="B549" s="34" t="s">
        <v>56</v>
      </c>
      <c r="C549" s="34">
        <v>43.140689999999999</v>
      </c>
      <c r="D549" s="34">
        <v>-89.345209999999994</v>
      </c>
      <c r="E549" s="34">
        <v>261.7</v>
      </c>
      <c r="F549" s="34">
        <v>0</v>
      </c>
      <c r="G549" s="34" t="s">
        <v>57</v>
      </c>
      <c r="H549" s="34">
        <v>0</v>
      </c>
      <c r="I549" s="34" t="s">
        <v>58</v>
      </c>
      <c r="J549" s="34">
        <v>0</v>
      </c>
      <c r="K549" s="34" t="s">
        <v>57</v>
      </c>
    </row>
    <row r="550" spans="1:11" ht="15.75">
      <c r="A550" s="34" t="s">
        <v>55</v>
      </c>
      <c r="B550" s="34" t="s">
        <v>56</v>
      </c>
      <c r="C550" s="34">
        <v>43.140689999999999</v>
      </c>
      <c r="D550" s="34">
        <v>-89.345209999999994</v>
      </c>
      <c r="E550" s="34">
        <v>261.7</v>
      </c>
      <c r="F550" s="34">
        <v>0</v>
      </c>
      <c r="G550" s="34" t="s">
        <v>57</v>
      </c>
      <c r="H550" s="34">
        <v>0</v>
      </c>
      <c r="I550" s="34" t="s">
        <v>58</v>
      </c>
      <c r="J550" s="34">
        <v>0</v>
      </c>
      <c r="K550" s="34" t="s">
        <v>57</v>
      </c>
    </row>
    <row r="551" spans="1:11" ht="15.75">
      <c r="A551" s="34" t="s">
        <v>55</v>
      </c>
      <c r="B551" s="34" t="s">
        <v>56</v>
      </c>
      <c r="C551" s="34">
        <v>43.140689999999999</v>
      </c>
      <c r="D551" s="34">
        <v>-89.345209999999994</v>
      </c>
      <c r="E551" s="34">
        <v>261.7</v>
      </c>
      <c r="F551" s="34">
        <v>19.3</v>
      </c>
      <c r="G551" s="34" t="s">
        <v>57</v>
      </c>
      <c r="H551" s="34">
        <v>0</v>
      </c>
      <c r="I551" s="34" t="s">
        <v>58</v>
      </c>
      <c r="J551" s="34">
        <v>0</v>
      </c>
      <c r="K551" s="34" t="s">
        <v>57</v>
      </c>
    </row>
    <row r="552" spans="1:11" ht="15.75">
      <c r="A552" s="34" t="s">
        <v>55</v>
      </c>
      <c r="B552" s="34" t="s">
        <v>56</v>
      </c>
      <c r="C552" s="34">
        <v>43.140689999999999</v>
      </c>
      <c r="D552" s="34">
        <v>-89.345209999999994</v>
      </c>
      <c r="E552" s="34">
        <v>261.7</v>
      </c>
      <c r="F552" s="34">
        <v>4.8</v>
      </c>
      <c r="G552" s="34" t="s">
        <v>57</v>
      </c>
      <c r="H552" s="34">
        <v>0</v>
      </c>
      <c r="I552" s="34" t="s">
        <v>58</v>
      </c>
      <c r="J552" s="34">
        <v>0</v>
      </c>
      <c r="K552" s="34" t="s">
        <v>57</v>
      </c>
    </row>
    <row r="553" spans="1:11" ht="15.75">
      <c r="A553" s="34" t="s">
        <v>55</v>
      </c>
      <c r="B553" s="34" t="s">
        <v>56</v>
      </c>
      <c r="C553" s="34">
        <v>43.140689999999999</v>
      </c>
      <c r="D553" s="34">
        <v>-89.345209999999994</v>
      </c>
      <c r="E553" s="34">
        <v>261.7</v>
      </c>
      <c r="F553" s="34">
        <v>0.3</v>
      </c>
      <c r="G553" s="34" t="s">
        <v>57</v>
      </c>
      <c r="H553" s="34">
        <v>0</v>
      </c>
      <c r="I553" s="34" t="s">
        <v>58</v>
      </c>
      <c r="J553" s="34">
        <v>0</v>
      </c>
      <c r="K553" s="34" t="s">
        <v>57</v>
      </c>
    </row>
    <row r="554" spans="1:11" ht="15.75">
      <c r="A554" s="34" t="s">
        <v>55</v>
      </c>
      <c r="B554" s="34" t="s">
        <v>56</v>
      </c>
      <c r="C554" s="34">
        <v>43.140689999999999</v>
      </c>
      <c r="D554" s="34">
        <v>-89.345209999999994</v>
      </c>
      <c r="E554" s="34">
        <v>261.7</v>
      </c>
      <c r="F554" s="34">
        <v>0</v>
      </c>
      <c r="G554" s="34" t="s">
        <v>57</v>
      </c>
      <c r="H554" s="34">
        <v>0</v>
      </c>
      <c r="I554" s="34" t="s">
        <v>58</v>
      </c>
      <c r="J554" s="34">
        <v>0</v>
      </c>
      <c r="K554" s="34" t="s">
        <v>57</v>
      </c>
    </row>
    <row r="555" spans="1:11" ht="15.75">
      <c r="A555" s="34" t="s">
        <v>55</v>
      </c>
      <c r="B555" s="34" t="s">
        <v>56</v>
      </c>
      <c r="C555" s="34">
        <v>43.140689999999999</v>
      </c>
      <c r="D555" s="34">
        <v>-89.345209999999994</v>
      </c>
      <c r="E555" s="34">
        <v>261.7</v>
      </c>
      <c r="F555" s="34">
        <v>0</v>
      </c>
      <c r="G555" s="34" t="s">
        <v>59</v>
      </c>
      <c r="H555" s="34">
        <v>0</v>
      </c>
      <c r="I555" s="34" t="s">
        <v>58</v>
      </c>
      <c r="J555" s="34">
        <v>0</v>
      </c>
      <c r="K555" s="34" t="s">
        <v>57</v>
      </c>
    </row>
    <row r="556" spans="1:11" ht="15.75">
      <c r="A556" s="34" t="s">
        <v>55</v>
      </c>
      <c r="B556" s="34" t="s">
        <v>56</v>
      </c>
      <c r="C556" s="34">
        <v>43.140689999999999</v>
      </c>
      <c r="D556" s="34">
        <v>-89.345209999999994</v>
      </c>
      <c r="E556" s="34">
        <v>261.7</v>
      </c>
      <c r="F556" s="34">
        <v>0</v>
      </c>
      <c r="G556" s="34" t="s">
        <v>57</v>
      </c>
      <c r="H556" s="34">
        <v>0</v>
      </c>
      <c r="I556" s="34" t="s">
        <v>58</v>
      </c>
      <c r="J556" s="34">
        <v>0</v>
      </c>
      <c r="K556" s="34" t="s">
        <v>57</v>
      </c>
    </row>
    <row r="557" spans="1:11" ht="15.75">
      <c r="A557" s="34" t="s">
        <v>55</v>
      </c>
      <c r="B557" s="34" t="s">
        <v>56</v>
      </c>
      <c r="C557" s="34">
        <v>43.140689999999999</v>
      </c>
      <c r="D557" s="34">
        <v>-89.345209999999994</v>
      </c>
      <c r="E557" s="34">
        <v>261.7</v>
      </c>
      <c r="F557" s="34">
        <v>9.6999999999999993</v>
      </c>
      <c r="G557" s="34" t="s">
        <v>57</v>
      </c>
      <c r="H557" s="34">
        <v>0</v>
      </c>
      <c r="I557" s="34" t="s">
        <v>58</v>
      </c>
      <c r="J557" s="34">
        <v>0</v>
      </c>
      <c r="K557" s="34" t="s">
        <v>57</v>
      </c>
    </row>
    <row r="558" spans="1:11" ht="15.75">
      <c r="A558" s="34" t="s">
        <v>55</v>
      </c>
      <c r="B558" s="34" t="s">
        <v>56</v>
      </c>
      <c r="C558" s="34">
        <v>43.140689999999999</v>
      </c>
      <c r="D558" s="34">
        <v>-89.345209999999994</v>
      </c>
      <c r="E558" s="34">
        <v>261.7</v>
      </c>
      <c r="F558" s="34">
        <v>0.3</v>
      </c>
      <c r="G558" s="34" t="s">
        <v>57</v>
      </c>
      <c r="H558" s="34">
        <v>0</v>
      </c>
      <c r="I558" s="34" t="s">
        <v>58</v>
      </c>
      <c r="J558" s="34">
        <v>0</v>
      </c>
      <c r="K558" s="34" t="s">
        <v>57</v>
      </c>
    </row>
    <row r="559" spans="1:11" ht="15.75">
      <c r="A559" s="34" t="s">
        <v>55</v>
      </c>
      <c r="B559" s="34" t="s">
        <v>56</v>
      </c>
      <c r="C559" s="34">
        <v>43.140689999999999</v>
      </c>
      <c r="D559" s="34">
        <v>-89.345209999999994</v>
      </c>
      <c r="E559" s="34">
        <v>261.7</v>
      </c>
      <c r="F559" s="34">
        <v>19.8</v>
      </c>
      <c r="G559" s="34" t="s">
        <v>57</v>
      </c>
      <c r="H559" s="34">
        <v>0</v>
      </c>
      <c r="I559" s="34" t="s">
        <v>58</v>
      </c>
      <c r="J559" s="34">
        <v>0</v>
      </c>
      <c r="K559" s="34" t="s">
        <v>57</v>
      </c>
    </row>
    <row r="560" spans="1:11" ht="15.75">
      <c r="A560" s="34" t="s">
        <v>55</v>
      </c>
      <c r="B560" s="34" t="s">
        <v>56</v>
      </c>
      <c r="C560" s="34">
        <v>43.140689999999999</v>
      </c>
      <c r="D560" s="34">
        <v>-89.345209999999994</v>
      </c>
      <c r="E560" s="34">
        <v>261.7</v>
      </c>
      <c r="F560" s="34">
        <v>8.9</v>
      </c>
      <c r="G560" s="34" t="s">
        <v>57</v>
      </c>
      <c r="H560" s="34">
        <v>0</v>
      </c>
      <c r="I560" s="34" t="s">
        <v>58</v>
      </c>
      <c r="J560" s="34">
        <v>0</v>
      </c>
      <c r="K560" s="34" t="s">
        <v>57</v>
      </c>
    </row>
    <row r="561" spans="1:11" ht="15.75">
      <c r="A561" s="34" t="s">
        <v>55</v>
      </c>
      <c r="B561" s="34" t="s">
        <v>56</v>
      </c>
      <c r="C561" s="34">
        <v>43.140689999999999</v>
      </c>
      <c r="D561" s="34">
        <v>-89.345209999999994</v>
      </c>
      <c r="E561" s="34">
        <v>261.7</v>
      </c>
      <c r="F561" s="34">
        <v>7.1</v>
      </c>
      <c r="G561" s="34" t="s">
        <v>57</v>
      </c>
      <c r="H561" s="34">
        <v>0</v>
      </c>
      <c r="I561" s="34" t="s">
        <v>58</v>
      </c>
      <c r="J561" s="34">
        <v>0</v>
      </c>
      <c r="K561" s="34" t="s">
        <v>57</v>
      </c>
    </row>
    <row r="562" spans="1:11" ht="15.75">
      <c r="A562" s="34" t="s">
        <v>55</v>
      </c>
      <c r="B562" s="34" t="s">
        <v>56</v>
      </c>
      <c r="C562" s="34">
        <v>43.140689999999999</v>
      </c>
      <c r="D562" s="34">
        <v>-89.345209999999994</v>
      </c>
      <c r="E562" s="34">
        <v>261.7</v>
      </c>
      <c r="F562" s="34">
        <v>24.9</v>
      </c>
      <c r="G562" s="34" t="s">
        <v>57</v>
      </c>
      <c r="H562" s="34">
        <v>0</v>
      </c>
      <c r="I562" s="34" t="s">
        <v>58</v>
      </c>
      <c r="J562" s="34">
        <v>0</v>
      </c>
      <c r="K562" s="34" t="s">
        <v>57</v>
      </c>
    </row>
    <row r="563" spans="1:11" ht="15.75">
      <c r="A563" s="34" t="s">
        <v>55</v>
      </c>
      <c r="B563" s="34" t="s">
        <v>56</v>
      </c>
      <c r="C563" s="34">
        <v>43.140689999999999</v>
      </c>
      <c r="D563" s="34">
        <v>-89.345209999999994</v>
      </c>
      <c r="E563" s="34">
        <v>261.7</v>
      </c>
      <c r="F563" s="34">
        <v>2.5</v>
      </c>
      <c r="G563" s="34" t="s">
        <v>57</v>
      </c>
      <c r="H563" s="34">
        <v>0</v>
      </c>
      <c r="I563" s="34" t="s">
        <v>58</v>
      </c>
      <c r="J563" s="34">
        <v>0</v>
      </c>
      <c r="K563" s="34" t="s">
        <v>57</v>
      </c>
    </row>
    <row r="564" spans="1:11" ht="15.75">
      <c r="A564" s="34" t="s">
        <v>55</v>
      </c>
      <c r="B564" s="34" t="s">
        <v>56</v>
      </c>
      <c r="C564" s="34">
        <v>43.140689999999999</v>
      </c>
      <c r="D564" s="34">
        <v>-89.345209999999994</v>
      </c>
      <c r="E564" s="34">
        <v>261.7</v>
      </c>
      <c r="F564" s="34">
        <v>0</v>
      </c>
      <c r="G564" s="34" t="s">
        <v>57</v>
      </c>
      <c r="H564" s="34">
        <v>0</v>
      </c>
      <c r="I564" s="34" t="s">
        <v>58</v>
      </c>
      <c r="J564" s="34">
        <v>0</v>
      </c>
      <c r="K564" s="34" t="s">
        <v>57</v>
      </c>
    </row>
    <row r="565" spans="1:11" ht="15.75">
      <c r="A565" s="34" t="s">
        <v>55</v>
      </c>
      <c r="B565" s="34" t="s">
        <v>56</v>
      </c>
      <c r="C565" s="34">
        <v>43.140689999999999</v>
      </c>
      <c r="D565" s="34">
        <v>-89.345209999999994</v>
      </c>
      <c r="E565" s="34">
        <v>261.7</v>
      </c>
      <c r="F565" s="34">
        <v>0</v>
      </c>
      <c r="G565" s="34" t="s">
        <v>57</v>
      </c>
      <c r="H565" s="34">
        <v>0</v>
      </c>
      <c r="I565" s="34" t="s">
        <v>58</v>
      </c>
      <c r="J565" s="34">
        <v>0</v>
      </c>
      <c r="K565" s="34" t="s">
        <v>57</v>
      </c>
    </row>
    <row r="566" spans="1:11" ht="15.75">
      <c r="A566" s="34" t="s">
        <v>55</v>
      </c>
      <c r="B566" s="34" t="s">
        <v>56</v>
      </c>
      <c r="C566" s="34">
        <v>43.140689999999999</v>
      </c>
      <c r="D566" s="34">
        <v>-89.345209999999994</v>
      </c>
      <c r="E566" s="34">
        <v>261.7</v>
      </c>
      <c r="F566" s="34">
        <v>0</v>
      </c>
      <c r="G566" s="34" t="s">
        <v>57</v>
      </c>
      <c r="H566" s="34">
        <v>0</v>
      </c>
      <c r="I566" s="34" t="s">
        <v>58</v>
      </c>
      <c r="J566" s="34">
        <v>0</v>
      </c>
      <c r="K566" s="34" t="s">
        <v>57</v>
      </c>
    </row>
    <row r="567" spans="1:11" ht="15.75">
      <c r="A567" s="34" t="s">
        <v>55</v>
      </c>
      <c r="B567" s="34" t="s">
        <v>56</v>
      </c>
      <c r="C567" s="34">
        <v>43.140689999999999</v>
      </c>
      <c r="D567" s="34">
        <v>-89.345209999999994</v>
      </c>
      <c r="E567" s="34">
        <v>261.7</v>
      </c>
      <c r="F567" s="34">
        <v>0</v>
      </c>
      <c r="G567" s="34" t="s">
        <v>57</v>
      </c>
      <c r="H567" s="34">
        <v>0</v>
      </c>
      <c r="I567" s="34" t="s">
        <v>58</v>
      </c>
      <c r="J567" s="34">
        <v>0</v>
      </c>
      <c r="K567" s="34" t="s">
        <v>57</v>
      </c>
    </row>
    <row r="568" spans="1:11" ht="15.75">
      <c r="A568" s="34" t="s">
        <v>55</v>
      </c>
      <c r="B568" s="34" t="s">
        <v>56</v>
      </c>
      <c r="C568" s="34">
        <v>43.140689999999999</v>
      </c>
      <c r="D568" s="34">
        <v>-89.345209999999994</v>
      </c>
      <c r="E568" s="34">
        <v>261.7</v>
      </c>
      <c r="F568" s="34">
        <v>0</v>
      </c>
      <c r="G568" s="34" t="s">
        <v>57</v>
      </c>
      <c r="H568" s="34">
        <v>0</v>
      </c>
      <c r="I568" s="34" t="s">
        <v>58</v>
      </c>
      <c r="J568" s="34">
        <v>0</v>
      </c>
      <c r="K568" s="34" t="s">
        <v>57</v>
      </c>
    </row>
    <row r="569" spans="1:11" ht="15.75">
      <c r="A569" s="34" t="s">
        <v>55</v>
      </c>
      <c r="B569" s="34" t="s">
        <v>56</v>
      </c>
      <c r="C569" s="34">
        <v>43.140689999999999</v>
      </c>
      <c r="D569" s="34">
        <v>-89.345209999999994</v>
      </c>
      <c r="E569" s="34">
        <v>261.7</v>
      </c>
      <c r="F569" s="34">
        <v>0</v>
      </c>
      <c r="G569" s="34" t="s">
        <v>57</v>
      </c>
      <c r="H569" s="34">
        <v>0</v>
      </c>
      <c r="I569" s="34" t="s">
        <v>58</v>
      </c>
      <c r="J569" s="34">
        <v>0</v>
      </c>
      <c r="K569" s="34" t="s">
        <v>57</v>
      </c>
    </row>
    <row r="570" spans="1:11" ht="15.75">
      <c r="A570" s="34" t="s">
        <v>55</v>
      </c>
      <c r="B570" s="34" t="s">
        <v>56</v>
      </c>
      <c r="C570" s="34">
        <v>43.140689999999999</v>
      </c>
      <c r="D570" s="34">
        <v>-89.345209999999994</v>
      </c>
      <c r="E570" s="34">
        <v>261.7</v>
      </c>
      <c r="F570" s="34">
        <v>0</v>
      </c>
      <c r="G570" s="34" t="s">
        <v>57</v>
      </c>
      <c r="H570" s="34">
        <v>0</v>
      </c>
      <c r="I570" s="34" t="s">
        <v>58</v>
      </c>
      <c r="J570" s="34">
        <v>0</v>
      </c>
      <c r="K570" s="34" t="s">
        <v>57</v>
      </c>
    </row>
    <row r="571" spans="1:11" ht="15.75">
      <c r="A571" s="34" t="s">
        <v>55</v>
      </c>
      <c r="B571" s="34" t="s">
        <v>56</v>
      </c>
      <c r="C571" s="34">
        <v>43.140689999999999</v>
      </c>
      <c r="D571" s="34">
        <v>-89.345209999999994</v>
      </c>
      <c r="E571" s="34">
        <v>261.7</v>
      </c>
      <c r="F571" s="34">
        <v>0</v>
      </c>
      <c r="G571" s="34" t="s">
        <v>57</v>
      </c>
      <c r="H571" s="34">
        <v>0</v>
      </c>
      <c r="I571" s="34" t="s">
        <v>58</v>
      </c>
      <c r="J571" s="34">
        <v>0</v>
      </c>
      <c r="K571" s="34" t="s">
        <v>57</v>
      </c>
    </row>
    <row r="572" spans="1:11" ht="15.75">
      <c r="A572" s="34" t="s">
        <v>55</v>
      </c>
      <c r="B572" s="34" t="s">
        <v>56</v>
      </c>
      <c r="C572" s="34">
        <v>43.140689999999999</v>
      </c>
      <c r="D572" s="34">
        <v>-89.345209999999994</v>
      </c>
      <c r="E572" s="34">
        <v>261.7</v>
      </c>
      <c r="F572" s="34">
        <v>0</v>
      </c>
      <c r="G572" s="34" t="s">
        <v>57</v>
      </c>
      <c r="H572" s="34">
        <v>0</v>
      </c>
      <c r="I572" s="34" t="s">
        <v>58</v>
      </c>
      <c r="J572" s="34">
        <v>0</v>
      </c>
      <c r="K572" s="34" t="s">
        <v>57</v>
      </c>
    </row>
    <row r="573" spans="1:11" ht="15.75">
      <c r="A573" s="34" t="s">
        <v>55</v>
      </c>
      <c r="B573" s="34" t="s">
        <v>56</v>
      </c>
      <c r="C573" s="34">
        <v>43.140689999999999</v>
      </c>
      <c r="D573" s="34">
        <v>-89.345209999999994</v>
      </c>
      <c r="E573" s="34">
        <v>261.7</v>
      </c>
      <c r="F573" s="34">
        <v>0</v>
      </c>
      <c r="G573" s="34" t="s">
        <v>57</v>
      </c>
      <c r="H573" s="34">
        <v>0</v>
      </c>
      <c r="I573" s="34" t="s">
        <v>58</v>
      </c>
      <c r="J573" s="34">
        <v>0</v>
      </c>
      <c r="K573" s="34" t="s">
        <v>57</v>
      </c>
    </row>
    <row r="574" spans="1:11" ht="15.75">
      <c r="A574" s="34" t="s">
        <v>55</v>
      </c>
      <c r="B574" s="34" t="s">
        <v>56</v>
      </c>
      <c r="C574" s="34">
        <v>43.140689999999999</v>
      </c>
      <c r="D574" s="34">
        <v>-89.345209999999994</v>
      </c>
      <c r="E574" s="34">
        <v>261.7</v>
      </c>
      <c r="F574" s="34">
        <v>0</v>
      </c>
      <c r="G574" s="34" t="s">
        <v>57</v>
      </c>
      <c r="H574" s="34">
        <v>0</v>
      </c>
      <c r="I574" s="34" t="s">
        <v>58</v>
      </c>
      <c r="J574" s="34">
        <v>0</v>
      </c>
      <c r="K574" s="34" t="s">
        <v>57</v>
      </c>
    </row>
    <row r="575" spans="1:11" ht="15.75">
      <c r="A575" s="34" t="s">
        <v>55</v>
      </c>
      <c r="B575" s="34" t="s">
        <v>56</v>
      </c>
      <c r="C575" s="34">
        <v>43.140689999999999</v>
      </c>
      <c r="D575" s="34">
        <v>-89.345209999999994</v>
      </c>
      <c r="E575" s="34">
        <v>261.7</v>
      </c>
      <c r="F575" s="34">
        <v>1</v>
      </c>
      <c r="G575" s="34" t="s">
        <v>57</v>
      </c>
      <c r="H575" s="34">
        <v>0</v>
      </c>
      <c r="I575" s="34" t="s">
        <v>58</v>
      </c>
      <c r="J575" s="34">
        <v>0</v>
      </c>
      <c r="K575" s="34" t="s">
        <v>57</v>
      </c>
    </row>
    <row r="576" spans="1:11" ht="15.75">
      <c r="A576" s="34" t="s">
        <v>55</v>
      </c>
      <c r="B576" s="34" t="s">
        <v>56</v>
      </c>
      <c r="C576" s="34">
        <v>43.140689999999999</v>
      </c>
      <c r="D576" s="34">
        <v>-89.345209999999994</v>
      </c>
      <c r="E576" s="34">
        <v>261.7</v>
      </c>
      <c r="F576" s="34">
        <v>0</v>
      </c>
      <c r="G576" s="34" t="s">
        <v>57</v>
      </c>
      <c r="H576" s="34">
        <v>0</v>
      </c>
      <c r="I576" s="34" t="s">
        <v>58</v>
      </c>
      <c r="J576" s="34">
        <v>0</v>
      </c>
      <c r="K576" s="34" t="s">
        <v>57</v>
      </c>
    </row>
    <row r="577" spans="1:11" ht="15.75">
      <c r="A577" s="34" t="s">
        <v>55</v>
      </c>
      <c r="B577" s="34" t="s">
        <v>56</v>
      </c>
      <c r="C577" s="34">
        <v>43.140689999999999</v>
      </c>
      <c r="D577" s="34">
        <v>-89.345209999999994</v>
      </c>
      <c r="E577" s="34">
        <v>261.7</v>
      </c>
      <c r="F577" s="34">
        <v>0</v>
      </c>
      <c r="G577" s="34" t="s">
        <v>57</v>
      </c>
      <c r="H577" s="34">
        <v>0</v>
      </c>
      <c r="I577" s="34" t="s">
        <v>58</v>
      </c>
      <c r="J577" s="34">
        <v>0</v>
      </c>
      <c r="K577" s="34" t="s">
        <v>57</v>
      </c>
    </row>
    <row r="578" spans="1:11" ht="15.75">
      <c r="A578" s="34" t="s">
        <v>55</v>
      </c>
      <c r="B578" s="34" t="s">
        <v>56</v>
      </c>
      <c r="C578" s="34">
        <v>43.140689999999999</v>
      </c>
      <c r="D578" s="34">
        <v>-89.345209999999994</v>
      </c>
      <c r="E578" s="34">
        <v>261.7</v>
      </c>
      <c r="F578" s="34">
        <v>6.9</v>
      </c>
      <c r="G578" s="34" t="s">
        <v>57</v>
      </c>
      <c r="H578" s="34">
        <v>0</v>
      </c>
      <c r="I578" s="34" t="s">
        <v>58</v>
      </c>
      <c r="J578" s="34">
        <v>0</v>
      </c>
      <c r="K578" s="34" t="s">
        <v>57</v>
      </c>
    </row>
    <row r="579" spans="1:11" ht="15.75">
      <c r="A579" s="34" t="s">
        <v>55</v>
      </c>
      <c r="B579" s="34" t="s">
        <v>56</v>
      </c>
      <c r="C579" s="34">
        <v>43.140689999999999</v>
      </c>
      <c r="D579" s="34">
        <v>-89.345209999999994</v>
      </c>
      <c r="E579" s="34">
        <v>261.7</v>
      </c>
      <c r="F579" s="34">
        <v>0.3</v>
      </c>
      <c r="G579" s="34" t="s">
        <v>57</v>
      </c>
      <c r="H579" s="34">
        <v>0</v>
      </c>
      <c r="I579" s="34" t="s">
        <v>58</v>
      </c>
      <c r="J579" s="34">
        <v>0</v>
      </c>
      <c r="K579" s="34" t="s">
        <v>57</v>
      </c>
    </row>
    <row r="580" spans="1:11" ht="15.75">
      <c r="A580" s="34" t="s">
        <v>55</v>
      </c>
      <c r="B580" s="34" t="s">
        <v>56</v>
      </c>
      <c r="C580" s="34">
        <v>43.140689999999999</v>
      </c>
      <c r="D580" s="34">
        <v>-89.345209999999994</v>
      </c>
      <c r="E580" s="34">
        <v>261.7</v>
      </c>
      <c r="F580" s="34">
        <v>0</v>
      </c>
      <c r="G580" s="34" t="s">
        <v>59</v>
      </c>
      <c r="H580" s="34">
        <v>0</v>
      </c>
      <c r="I580" s="34" t="s">
        <v>58</v>
      </c>
      <c r="J580" s="34">
        <v>0</v>
      </c>
      <c r="K580" s="34" t="s">
        <v>57</v>
      </c>
    </row>
    <row r="581" spans="1:11" ht="15.75">
      <c r="A581" s="34" t="s">
        <v>55</v>
      </c>
      <c r="B581" s="34" t="s">
        <v>56</v>
      </c>
      <c r="C581" s="34">
        <v>43.140689999999999</v>
      </c>
      <c r="D581" s="34">
        <v>-89.345209999999994</v>
      </c>
      <c r="E581" s="34">
        <v>261.7</v>
      </c>
      <c r="F581" s="34">
        <v>0.3</v>
      </c>
      <c r="G581" s="34" t="s">
        <v>57</v>
      </c>
      <c r="H581" s="34">
        <v>0</v>
      </c>
      <c r="I581" s="34" t="s">
        <v>58</v>
      </c>
      <c r="J581" s="34">
        <v>0</v>
      </c>
      <c r="K581" s="34" t="s">
        <v>57</v>
      </c>
    </row>
    <row r="582" spans="1:11" ht="15.75">
      <c r="A582" s="34" t="s">
        <v>55</v>
      </c>
      <c r="B582" s="34" t="s">
        <v>56</v>
      </c>
      <c r="C582" s="34">
        <v>43.140689999999999</v>
      </c>
      <c r="D582" s="34">
        <v>-89.345209999999994</v>
      </c>
      <c r="E582" s="34">
        <v>261.7</v>
      </c>
      <c r="F582" s="34">
        <v>0.8</v>
      </c>
      <c r="G582" s="34" t="s">
        <v>57</v>
      </c>
      <c r="H582" s="34">
        <v>0</v>
      </c>
      <c r="I582" s="34" t="s">
        <v>58</v>
      </c>
      <c r="J582" s="34">
        <v>0</v>
      </c>
      <c r="K582" s="34" t="s">
        <v>57</v>
      </c>
    </row>
    <row r="583" spans="1:11" ht="15.75">
      <c r="A583" s="34" t="s">
        <v>55</v>
      </c>
      <c r="B583" s="34" t="s">
        <v>56</v>
      </c>
      <c r="C583" s="34">
        <v>43.140689999999999</v>
      </c>
      <c r="D583" s="34">
        <v>-89.345209999999994</v>
      </c>
      <c r="E583" s="34">
        <v>261.7</v>
      </c>
      <c r="F583" s="34">
        <v>0</v>
      </c>
      <c r="G583" s="34" t="s">
        <v>57</v>
      </c>
      <c r="H583" s="34">
        <v>0</v>
      </c>
      <c r="I583" s="34" t="s">
        <v>58</v>
      </c>
      <c r="J583" s="34">
        <v>0</v>
      </c>
      <c r="K583" s="34" t="s">
        <v>57</v>
      </c>
    </row>
    <row r="584" spans="1:11" ht="15.75">
      <c r="A584" s="34" t="s">
        <v>55</v>
      </c>
      <c r="B584" s="34" t="s">
        <v>56</v>
      </c>
      <c r="C584" s="34">
        <v>43.140689999999999</v>
      </c>
      <c r="D584" s="34">
        <v>-89.345209999999994</v>
      </c>
      <c r="E584" s="34">
        <v>261.7</v>
      </c>
      <c r="F584" s="34">
        <v>0.5</v>
      </c>
      <c r="G584" s="34" t="s">
        <v>57</v>
      </c>
      <c r="H584" s="34">
        <v>0</v>
      </c>
      <c r="I584" s="34" t="s">
        <v>58</v>
      </c>
      <c r="J584" s="34">
        <v>0</v>
      </c>
      <c r="K584" s="34" t="s">
        <v>57</v>
      </c>
    </row>
    <row r="585" spans="1:11" ht="15.75">
      <c r="A585" s="34" t="s">
        <v>55</v>
      </c>
      <c r="B585" s="34" t="s">
        <v>56</v>
      </c>
      <c r="C585" s="34">
        <v>43.140689999999999</v>
      </c>
      <c r="D585" s="34">
        <v>-89.345209999999994</v>
      </c>
      <c r="E585" s="34">
        <v>261.7</v>
      </c>
      <c r="F585" s="34">
        <v>0</v>
      </c>
      <c r="G585" s="34" t="s">
        <v>57</v>
      </c>
      <c r="H585" s="34">
        <v>0</v>
      </c>
      <c r="I585" s="34" t="s">
        <v>58</v>
      </c>
      <c r="J585" s="34">
        <v>0</v>
      </c>
      <c r="K585" s="34" t="s">
        <v>57</v>
      </c>
    </row>
    <row r="586" spans="1:11" ht="15.75">
      <c r="A586" s="34" t="s">
        <v>55</v>
      </c>
      <c r="B586" s="34" t="s">
        <v>56</v>
      </c>
      <c r="C586" s="34">
        <v>43.140689999999999</v>
      </c>
      <c r="D586" s="34">
        <v>-89.345209999999994</v>
      </c>
      <c r="E586" s="34">
        <v>261.7</v>
      </c>
      <c r="F586" s="34">
        <v>0</v>
      </c>
      <c r="G586" s="34" t="s">
        <v>57</v>
      </c>
      <c r="H586" s="34">
        <v>0</v>
      </c>
      <c r="I586" s="34" t="s">
        <v>58</v>
      </c>
      <c r="J586" s="34">
        <v>0</v>
      </c>
      <c r="K586" s="34" t="s">
        <v>57</v>
      </c>
    </row>
    <row r="587" spans="1:11" ht="15.75">
      <c r="A587" s="34" t="s">
        <v>55</v>
      </c>
      <c r="B587" s="34" t="s">
        <v>56</v>
      </c>
      <c r="C587" s="34">
        <v>43.140689999999999</v>
      </c>
      <c r="D587" s="34">
        <v>-89.345209999999994</v>
      </c>
      <c r="E587" s="34">
        <v>261.7</v>
      </c>
      <c r="F587" s="34">
        <v>0</v>
      </c>
      <c r="G587" s="34" t="s">
        <v>57</v>
      </c>
      <c r="H587" s="34">
        <v>0</v>
      </c>
      <c r="I587" s="34" t="s">
        <v>58</v>
      </c>
      <c r="J587" s="34">
        <v>0</v>
      </c>
      <c r="K587" s="34" t="s">
        <v>57</v>
      </c>
    </row>
    <row r="588" spans="1:11" ht="15.75">
      <c r="A588" s="34" t="s">
        <v>55</v>
      </c>
      <c r="B588" s="34" t="s">
        <v>56</v>
      </c>
      <c r="C588" s="34">
        <v>43.140689999999999</v>
      </c>
      <c r="D588" s="34">
        <v>-89.345209999999994</v>
      </c>
      <c r="E588" s="34">
        <v>261.7</v>
      </c>
      <c r="F588" s="34">
        <v>0</v>
      </c>
      <c r="G588" s="34" t="s">
        <v>57</v>
      </c>
      <c r="H588" s="34">
        <v>0</v>
      </c>
      <c r="I588" s="34" t="s">
        <v>58</v>
      </c>
      <c r="J588" s="34">
        <v>0</v>
      </c>
      <c r="K588" s="34" t="s">
        <v>57</v>
      </c>
    </row>
    <row r="589" spans="1:11" ht="15.75">
      <c r="A589" s="34" t="s">
        <v>55</v>
      </c>
      <c r="B589" s="34" t="s">
        <v>56</v>
      </c>
      <c r="C589" s="34">
        <v>43.140689999999999</v>
      </c>
      <c r="D589" s="34">
        <v>-89.345209999999994</v>
      </c>
      <c r="E589" s="34">
        <v>261.7</v>
      </c>
      <c r="F589" s="34">
        <v>0</v>
      </c>
      <c r="G589" s="34" t="s">
        <v>57</v>
      </c>
      <c r="H589" s="34">
        <v>0</v>
      </c>
      <c r="I589" s="34" t="s">
        <v>58</v>
      </c>
      <c r="J589" s="34">
        <v>0</v>
      </c>
      <c r="K589" s="34" t="s">
        <v>57</v>
      </c>
    </row>
    <row r="590" spans="1:11" ht="15.75">
      <c r="A590" s="34" t="s">
        <v>55</v>
      </c>
      <c r="B590" s="34" t="s">
        <v>56</v>
      </c>
      <c r="C590" s="34">
        <v>43.140689999999999</v>
      </c>
      <c r="D590" s="34">
        <v>-89.345209999999994</v>
      </c>
      <c r="E590" s="34">
        <v>261.7</v>
      </c>
      <c r="F590" s="34">
        <v>0</v>
      </c>
      <c r="G590" s="34" t="s">
        <v>57</v>
      </c>
      <c r="H590" s="34">
        <v>0</v>
      </c>
      <c r="I590" s="34" t="s">
        <v>58</v>
      </c>
      <c r="J590" s="34">
        <v>0</v>
      </c>
      <c r="K590" s="34" t="s">
        <v>57</v>
      </c>
    </row>
    <row r="591" spans="1:11" ht="15.75">
      <c r="A591" s="34" t="s">
        <v>55</v>
      </c>
      <c r="B591" s="34" t="s">
        <v>56</v>
      </c>
      <c r="C591" s="34">
        <v>43.140689999999999</v>
      </c>
      <c r="D591" s="34">
        <v>-89.345209999999994</v>
      </c>
      <c r="E591" s="34">
        <v>261.7</v>
      </c>
      <c r="F591" s="34">
        <v>0</v>
      </c>
      <c r="G591" s="34" t="s">
        <v>57</v>
      </c>
      <c r="H591" s="34">
        <v>0</v>
      </c>
      <c r="I591" s="34" t="s">
        <v>58</v>
      </c>
      <c r="J591" s="34">
        <v>0</v>
      </c>
      <c r="K591" s="34" t="s">
        <v>57</v>
      </c>
    </row>
    <row r="592" spans="1:11" ht="15.75">
      <c r="A592" s="34" t="s">
        <v>55</v>
      </c>
      <c r="B592" s="34" t="s">
        <v>56</v>
      </c>
      <c r="C592" s="34">
        <v>43.140689999999999</v>
      </c>
      <c r="D592" s="34">
        <v>-89.345209999999994</v>
      </c>
      <c r="E592" s="34">
        <v>261.7</v>
      </c>
      <c r="F592" s="34">
        <v>0</v>
      </c>
      <c r="G592" s="34" t="s">
        <v>57</v>
      </c>
      <c r="H592" s="34">
        <v>0</v>
      </c>
      <c r="I592" s="34" t="s">
        <v>58</v>
      </c>
      <c r="J592" s="34">
        <v>0</v>
      </c>
      <c r="K592" s="34" t="s">
        <v>57</v>
      </c>
    </row>
    <row r="593" spans="1:11" ht="15.75">
      <c r="A593" s="34" t="s">
        <v>55</v>
      </c>
      <c r="B593" s="34" t="s">
        <v>56</v>
      </c>
      <c r="C593" s="34">
        <v>43.140689999999999</v>
      </c>
      <c r="D593" s="34">
        <v>-89.345209999999994</v>
      </c>
      <c r="E593" s="34">
        <v>261.7</v>
      </c>
      <c r="F593" s="34">
        <v>6.6</v>
      </c>
      <c r="G593" s="34" t="s">
        <v>57</v>
      </c>
      <c r="H593" s="34">
        <v>0</v>
      </c>
      <c r="I593" s="34" t="s">
        <v>58</v>
      </c>
      <c r="J593" s="34">
        <v>0</v>
      </c>
      <c r="K593" s="34" t="s">
        <v>57</v>
      </c>
    </row>
    <row r="594" spans="1:11" ht="15.75">
      <c r="A594" s="34" t="s">
        <v>55</v>
      </c>
      <c r="B594" s="34" t="s">
        <v>56</v>
      </c>
      <c r="C594" s="34">
        <v>43.140689999999999</v>
      </c>
      <c r="D594" s="34">
        <v>-89.345209999999994</v>
      </c>
      <c r="E594" s="34">
        <v>261.7</v>
      </c>
      <c r="F594" s="34">
        <v>0</v>
      </c>
      <c r="G594" s="34" t="s">
        <v>59</v>
      </c>
      <c r="H594" s="34">
        <v>0</v>
      </c>
      <c r="I594" s="34" t="s">
        <v>58</v>
      </c>
      <c r="J594" s="34">
        <v>0</v>
      </c>
      <c r="K594" s="34" t="s">
        <v>57</v>
      </c>
    </row>
    <row r="595" spans="1:11" ht="15.75">
      <c r="A595" s="34" t="s">
        <v>55</v>
      </c>
      <c r="B595" s="34" t="s">
        <v>56</v>
      </c>
      <c r="C595" s="34">
        <v>43.140689999999999</v>
      </c>
      <c r="D595" s="34">
        <v>-89.345209999999994</v>
      </c>
      <c r="E595" s="34">
        <v>261.7</v>
      </c>
      <c r="F595" s="34">
        <v>0</v>
      </c>
      <c r="G595" s="34" t="s">
        <v>59</v>
      </c>
      <c r="H595" s="34">
        <v>0</v>
      </c>
      <c r="I595" s="34" t="s">
        <v>58</v>
      </c>
      <c r="J595" s="34">
        <v>0</v>
      </c>
      <c r="K595" s="34" t="s">
        <v>57</v>
      </c>
    </row>
    <row r="596" spans="1:11" ht="15.75">
      <c r="A596" s="34" t="s">
        <v>55</v>
      </c>
      <c r="B596" s="34" t="s">
        <v>56</v>
      </c>
      <c r="C596" s="34">
        <v>43.140689999999999</v>
      </c>
      <c r="D596" s="34">
        <v>-89.345209999999994</v>
      </c>
      <c r="E596" s="34">
        <v>261.7</v>
      </c>
      <c r="F596" s="34">
        <v>0</v>
      </c>
      <c r="G596" s="34" t="s">
        <v>57</v>
      </c>
      <c r="H596" s="34">
        <v>0</v>
      </c>
      <c r="I596" s="34" t="s">
        <v>58</v>
      </c>
      <c r="J596" s="34">
        <v>0</v>
      </c>
      <c r="K596" s="34" t="s">
        <v>57</v>
      </c>
    </row>
    <row r="597" spans="1:11" ht="15.75">
      <c r="A597" s="34" t="s">
        <v>55</v>
      </c>
      <c r="B597" s="34" t="s">
        <v>56</v>
      </c>
      <c r="C597" s="34">
        <v>43.140689999999999</v>
      </c>
      <c r="D597" s="34">
        <v>-89.345209999999994</v>
      </c>
      <c r="E597" s="34">
        <v>261.7</v>
      </c>
      <c r="F597" s="34">
        <v>0.5</v>
      </c>
      <c r="G597" s="34" t="s">
        <v>57</v>
      </c>
      <c r="H597" s="34">
        <v>0</v>
      </c>
      <c r="I597" s="34" t="s">
        <v>58</v>
      </c>
      <c r="J597" s="34">
        <v>0</v>
      </c>
      <c r="K597" s="34" t="s">
        <v>57</v>
      </c>
    </row>
    <row r="598" spans="1:11" ht="15.75">
      <c r="A598" s="34" t="s">
        <v>55</v>
      </c>
      <c r="B598" s="34" t="s">
        <v>56</v>
      </c>
      <c r="C598" s="34">
        <v>43.140689999999999</v>
      </c>
      <c r="D598" s="34">
        <v>-89.345209999999994</v>
      </c>
      <c r="E598" s="34">
        <v>261.7</v>
      </c>
      <c r="F598" s="34">
        <v>0</v>
      </c>
      <c r="G598" s="34" t="s">
        <v>59</v>
      </c>
      <c r="H598" s="34">
        <v>0</v>
      </c>
      <c r="I598" s="34" t="s">
        <v>58</v>
      </c>
      <c r="J598" s="34">
        <v>0</v>
      </c>
      <c r="K598" s="34" t="s">
        <v>57</v>
      </c>
    </row>
    <row r="599" spans="1:11" ht="15.75">
      <c r="A599" s="34" t="s">
        <v>55</v>
      </c>
      <c r="B599" s="34" t="s">
        <v>56</v>
      </c>
      <c r="C599" s="34">
        <v>43.140689999999999</v>
      </c>
      <c r="D599" s="34">
        <v>-89.345209999999994</v>
      </c>
      <c r="E599" s="34">
        <v>261.7</v>
      </c>
      <c r="F599" s="34">
        <v>2.2999999999999998</v>
      </c>
      <c r="G599" s="34" t="s">
        <v>57</v>
      </c>
      <c r="H599" s="34">
        <v>0</v>
      </c>
      <c r="I599" s="34" t="s">
        <v>58</v>
      </c>
      <c r="J599" s="34">
        <v>0</v>
      </c>
      <c r="K599" s="34" t="s">
        <v>57</v>
      </c>
    </row>
    <row r="600" spans="1:11" ht="15.75">
      <c r="A600" s="34" t="s">
        <v>55</v>
      </c>
      <c r="B600" s="34" t="s">
        <v>56</v>
      </c>
      <c r="C600" s="34">
        <v>43.140689999999999</v>
      </c>
      <c r="D600" s="34">
        <v>-89.345209999999994</v>
      </c>
      <c r="E600" s="34">
        <v>261.7</v>
      </c>
      <c r="F600" s="34">
        <v>0</v>
      </c>
      <c r="G600" s="34" t="s">
        <v>57</v>
      </c>
      <c r="H600" s="34">
        <v>0</v>
      </c>
      <c r="I600" s="34" t="s">
        <v>58</v>
      </c>
      <c r="J600" s="34">
        <v>0</v>
      </c>
      <c r="K600" s="34" t="s">
        <v>57</v>
      </c>
    </row>
    <row r="601" spans="1:11" ht="15.75">
      <c r="A601" s="34" t="s">
        <v>55</v>
      </c>
      <c r="B601" s="34" t="s">
        <v>56</v>
      </c>
      <c r="C601" s="34">
        <v>43.140689999999999</v>
      </c>
      <c r="D601" s="34">
        <v>-89.345209999999994</v>
      </c>
      <c r="E601" s="34">
        <v>261.7</v>
      </c>
      <c r="F601" s="34">
        <v>3.3</v>
      </c>
      <c r="G601" s="34" t="s">
        <v>57</v>
      </c>
      <c r="H601" s="34">
        <v>0</v>
      </c>
      <c r="I601" s="34" t="s">
        <v>58</v>
      </c>
      <c r="J601" s="34">
        <v>0</v>
      </c>
      <c r="K601" s="34" t="s">
        <v>57</v>
      </c>
    </row>
    <row r="602" spans="1:11" ht="15.75">
      <c r="A602" s="34" t="s">
        <v>55</v>
      </c>
      <c r="B602" s="34" t="s">
        <v>56</v>
      </c>
      <c r="C602" s="34">
        <v>43.140689999999999</v>
      </c>
      <c r="D602" s="34">
        <v>-89.345209999999994</v>
      </c>
      <c r="E602" s="34">
        <v>261.7</v>
      </c>
      <c r="F602" s="34">
        <v>5.6</v>
      </c>
      <c r="G602" s="34" t="s">
        <v>57</v>
      </c>
      <c r="H602" s="34">
        <v>0</v>
      </c>
      <c r="I602" s="34" t="s">
        <v>58</v>
      </c>
      <c r="J602" s="34">
        <v>0</v>
      </c>
      <c r="K602" s="34" t="s">
        <v>57</v>
      </c>
    </row>
    <row r="603" spans="1:11" ht="15.75">
      <c r="A603" s="34" t="s">
        <v>55</v>
      </c>
      <c r="B603" s="34" t="s">
        <v>56</v>
      </c>
      <c r="C603" s="34">
        <v>43.140689999999999</v>
      </c>
      <c r="D603" s="34">
        <v>-89.345209999999994</v>
      </c>
      <c r="E603" s="34">
        <v>261.7</v>
      </c>
      <c r="F603" s="34">
        <v>47.8</v>
      </c>
      <c r="G603" s="34" t="s">
        <v>57</v>
      </c>
      <c r="H603" s="34">
        <v>0</v>
      </c>
      <c r="I603" s="34" t="s">
        <v>58</v>
      </c>
      <c r="J603" s="34">
        <v>0</v>
      </c>
      <c r="K603" s="34" t="s">
        <v>57</v>
      </c>
    </row>
    <row r="604" spans="1:11" ht="15.75">
      <c r="A604" s="34" t="s">
        <v>55</v>
      </c>
      <c r="B604" s="34" t="s">
        <v>56</v>
      </c>
      <c r="C604" s="34">
        <v>43.140689999999999</v>
      </c>
      <c r="D604" s="34">
        <v>-89.345209999999994</v>
      </c>
      <c r="E604" s="34">
        <v>261.7</v>
      </c>
      <c r="F604" s="34">
        <v>18</v>
      </c>
      <c r="G604" s="34" t="s">
        <v>57</v>
      </c>
      <c r="H604" s="34">
        <v>0</v>
      </c>
      <c r="I604" s="34" t="s">
        <v>58</v>
      </c>
      <c r="J604" s="34">
        <v>0</v>
      </c>
      <c r="K604" s="34" t="s">
        <v>57</v>
      </c>
    </row>
    <row r="605" spans="1:11" ht="15.75">
      <c r="A605" s="34" t="s">
        <v>55</v>
      </c>
      <c r="B605" s="34" t="s">
        <v>56</v>
      </c>
      <c r="C605" s="34">
        <v>43.140689999999999</v>
      </c>
      <c r="D605" s="34">
        <v>-89.345209999999994</v>
      </c>
      <c r="E605" s="34">
        <v>261.7</v>
      </c>
      <c r="F605" s="34">
        <v>0</v>
      </c>
      <c r="G605" s="34" t="s">
        <v>57</v>
      </c>
      <c r="H605" s="34">
        <v>0</v>
      </c>
      <c r="I605" s="34" t="s">
        <v>58</v>
      </c>
      <c r="J605" s="34">
        <v>0</v>
      </c>
      <c r="K605" s="34" t="s">
        <v>57</v>
      </c>
    </row>
    <row r="606" spans="1:11" ht="15.75">
      <c r="A606" s="34" t="s">
        <v>55</v>
      </c>
      <c r="B606" s="34" t="s">
        <v>56</v>
      </c>
      <c r="C606" s="34">
        <v>43.140689999999999</v>
      </c>
      <c r="D606" s="34">
        <v>-89.345209999999994</v>
      </c>
      <c r="E606" s="34">
        <v>261.7</v>
      </c>
      <c r="F606" s="34">
        <v>0.5</v>
      </c>
      <c r="G606" s="34" t="s">
        <v>57</v>
      </c>
      <c r="H606" s="34">
        <v>3</v>
      </c>
      <c r="I606" s="34" t="s">
        <v>58</v>
      </c>
      <c r="J606" s="34">
        <v>0</v>
      </c>
      <c r="K606" s="34" t="s">
        <v>57</v>
      </c>
    </row>
    <row r="607" spans="1:11" ht="15.75">
      <c r="A607" s="34" t="s">
        <v>55</v>
      </c>
      <c r="B607" s="34" t="s">
        <v>56</v>
      </c>
      <c r="C607" s="34">
        <v>43.140689999999999</v>
      </c>
      <c r="D607" s="34">
        <v>-89.345209999999994</v>
      </c>
      <c r="E607" s="34">
        <v>261.7</v>
      </c>
      <c r="F607" s="34">
        <v>0</v>
      </c>
      <c r="G607" s="34" t="s">
        <v>59</v>
      </c>
      <c r="H607" s="34">
        <v>0</v>
      </c>
      <c r="I607" s="34" t="s">
        <v>60</v>
      </c>
      <c r="J607" s="34">
        <v>0</v>
      </c>
      <c r="K607" s="34" t="s">
        <v>57</v>
      </c>
    </row>
    <row r="608" spans="1:11" ht="15.75">
      <c r="A608" s="34" t="s">
        <v>55</v>
      </c>
      <c r="B608" s="34" t="s">
        <v>56</v>
      </c>
      <c r="C608" s="34">
        <v>43.140689999999999</v>
      </c>
      <c r="D608" s="34">
        <v>-89.345209999999994</v>
      </c>
      <c r="E608" s="34">
        <v>261.7</v>
      </c>
      <c r="F608" s="34">
        <v>0</v>
      </c>
      <c r="G608" s="34" t="s">
        <v>57</v>
      </c>
      <c r="H608" s="34">
        <v>0</v>
      </c>
      <c r="I608" s="34" t="s">
        <v>58</v>
      </c>
      <c r="J608" s="34">
        <v>0</v>
      </c>
      <c r="K608" s="34" t="s">
        <v>57</v>
      </c>
    </row>
    <row r="609" spans="1:11" ht="15.75">
      <c r="A609" s="34" t="s">
        <v>55</v>
      </c>
      <c r="B609" s="34" t="s">
        <v>56</v>
      </c>
      <c r="C609" s="34">
        <v>43.140689999999999</v>
      </c>
      <c r="D609" s="34">
        <v>-89.345209999999994</v>
      </c>
      <c r="E609" s="34">
        <v>261.7</v>
      </c>
      <c r="F609" s="34">
        <v>0</v>
      </c>
      <c r="G609" s="34" t="s">
        <v>57</v>
      </c>
      <c r="H609" s="34">
        <v>0</v>
      </c>
      <c r="I609" s="34" t="s">
        <v>58</v>
      </c>
      <c r="J609" s="34">
        <v>0</v>
      </c>
      <c r="K609" s="34" t="s">
        <v>57</v>
      </c>
    </row>
    <row r="610" spans="1:11" ht="15.75">
      <c r="A610" s="34" t="s">
        <v>55</v>
      </c>
      <c r="B610" s="34" t="s">
        <v>56</v>
      </c>
      <c r="C610" s="34">
        <v>43.140689999999999</v>
      </c>
      <c r="D610" s="34">
        <v>-89.345209999999994</v>
      </c>
      <c r="E610" s="34">
        <v>261.7</v>
      </c>
      <c r="F610" s="34">
        <v>0</v>
      </c>
      <c r="G610" s="34" t="s">
        <v>57</v>
      </c>
      <c r="H610" s="34">
        <v>0</v>
      </c>
      <c r="I610" s="34" t="s">
        <v>58</v>
      </c>
      <c r="J610" s="34">
        <v>0</v>
      </c>
      <c r="K610" s="34" t="s">
        <v>57</v>
      </c>
    </row>
    <row r="611" spans="1:11" ht="15.75">
      <c r="A611" s="34" t="s">
        <v>55</v>
      </c>
      <c r="B611" s="34" t="s">
        <v>56</v>
      </c>
      <c r="C611" s="34">
        <v>43.140689999999999</v>
      </c>
      <c r="D611" s="34">
        <v>-89.345209999999994</v>
      </c>
      <c r="E611" s="34">
        <v>261.7</v>
      </c>
      <c r="F611" s="34">
        <v>0</v>
      </c>
      <c r="G611" s="34" t="s">
        <v>57</v>
      </c>
      <c r="H611" s="34">
        <v>0</v>
      </c>
      <c r="I611" s="34" t="s">
        <v>58</v>
      </c>
      <c r="J611" s="34">
        <v>0</v>
      </c>
      <c r="K611" s="34" t="s">
        <v>57</v>
      </c>
    </row>
    <row r="612" spans="1:11" ht="15.75">
      <c r="A612" s="34" t="s">
        <v>55</v>
      </c>
      <c r="B612" s="34" t="s">
        <v>56</v>
      </c>
      <c r="C612" s="34">
        <v>43.140689999999999</v>
      </c>
      <c r="D612" s="34">
        <v>-89.345209999999994</v>
      </c>
      <c r="E612" s="34">
        <v>261.7</v>
      </c>
      <c r="F612" s="34">
        <v>0</v>
      </c>
      <c r="G612" s="34" t="s">
        <v>57</v>
      </c>
      <c r="H612" s="34">
        <v>0</v>
      </c>
      <c r="I612" s="34" t="s">
        <v>58</v>
      </c>
      <c r="J612" s="34">
        <v>0</v>
      </c>
      <c r="K612" s="34" t="s">
        <v>57</v>
      </c>
    </row>
    <row r="613" spans="1:11" ht="15.75">
      <c r="A613" s="34" t="s">
        <v>55</v>
      </c>
      <c r="B613" s="34" t="s">
        <v>56</v>
      </c>
      <c r="C613" s="34">
        <v>43.140689999999999</v>
      </c>
      <c r="D613" s="34">
        <v>-89.345209999999994</v>
      </c>
      <c r="E613" s="34">
        <v>261.7</v>
      </c>
      <c r="F613" s="34">
        <v>0</v>
      </c>
      <c r="G613" s="34" t="s">
        <v>59</v>
      </c>
      <c r="H613" s="34">
        <v>0</v>
      </c>
      <c r="I613" s="34" t="s">
        <v>60</v>
      </c>
      <c r="J613" s="34">
        <v>0</v>
      </c>
      <c r="K613" s="34" t="s">
        <v>57</v>
      </c>
    </row>
    <row r="614" spans="1:11" ht="15.75">
      <c r="A614" s="34" t="s">
        <v>55</v>
      </c>
      <c r="B614" s="34" t="s">
        <v>56</v>
      </c>
      <c r="C614" s="34">
        <v>43.140689999999999</v>
      </c>
      <c r="D614" s="34">
        <v>-89.345209999999994</v>
      </c>
      <c r="E614" s="34">
        <v>261.7</v>
      </c>
      <c r="F614" s="34">
        <v>0</v>
      </c>
      <c r="G614" s="34" t="s">
        <v>57</v>
      </c>
      <c r="H614" s="34">
        <v>0</v>
      </c>
      <c r="I614" s="34" t="s">
        <v>58</v>
      </c>
      <c r="J614" s="34">
        <v>0</v>
      </c>
      <c r="K614" s="34" t="s">
        <v>57</v>
      </c>
    </row>
    <row r="615" spans="1:11" ht="15.75">
      <c r="A615" s="34" t="s">
        <v>55</v>
      </c>
      <c r="B615" s="34" t="s">
        <v>56</v>
      </c>
      <c r="C615" s="34">
        <v>43.140689999999999</v>
      </c>
      <c r="D615" s="34">
        <v>-89.345209999999994</v>
      </c>
      <c r="E615" s="34">
        <v>261.7</v>
      </c>
      <c r="F615" s="34">
        <v>0</v>
      </c>
      <c r="G615" s="34" t="s">
        <v>57</v>
      </c>
      <c r="H615" s="34">
        <v>0</v>
      </c>
      <c r="I615" s="34" t="s">
        <v>58</v>
      </c>
      <c r="J615" s="34">
        <v>0</v>
      </c>
      <c r="K615" s="34" t="s">
        <v>57</v>
      </c>
    </row>
    <row r="616" spans="1:11" ht="15.75">
      <c r="A616" s="34" t="s">
        <v>55</v>
      </c>
      <c r="B616" s="34" t="s">
        <v>56</v>
      </c>
      <c r="C616" s="34">
        <v>43.140689999999999</v>
      </c>
      <c r="D616" s="34">
        <v>-89.345209999999994</v>
      </c>
      <c r="E616" s="34">
        <v>261.7</v>
      </c>
      <c r="F616" s="34">
        <v>0</v>
      </c>
      <c r="G616" s="34" t="s">
        <v>57</v>
      </c>
      <c r="H616" s="34">
        <v>0</v>
      </c>
      <c r="I616" s="34" t="s">
        <v>58</v>
      </c>
      <c r="J616" s="34">
        <v>0</v>
      </c>
      <c r="K616" s="34" t="s">
        <v>57</v>
      </c>
    </row>
    <row r="617" spans="1:11" ht="15.75">
      <c r="A617" s="34" t="s">
        <v>55</v>
      </c>
      <c r="B617" s="34" t="s">
        <v>56</v>
      </c>
      <c r="C617" s="34">
        <v>43.140689999999999</v>
      </c>
      <c r="D617" s="34">
        <v>-89.345209999999994</v>
      </c>
      <c r="E617" s="34">
        <v>261.7</v>
      </c>
      <c r="F617" s="34">
        <v>0</v>
      </c>
      <c r="G617" s="34" t="s">
        <v>57</v>
      </c>
      <c r="H617" s="34">
        <v>0</v>
      </c>
      <c r="I617" s="34" t="s">
        <v>58</v>
      </c>
      <c r="J617" s="34">
        <v>0</v>
      </c>
      <c r="K617" s="34" t="s">
        <v>57</v>
      </c>
    </row>
    <row r="618" spans="1:11" ht="15.75">
      <c r="A618" s="34" t="s">
        <v>55</v>
      </c>
      <c r="B618" s="34" t="s">
        <v>56</v>
      </c>
      <c r="C618" s="34">
        <v>43.140689999999999</v>
      </c>
      <c r="D618" s="34">
        <v>-89.345209999999994</v>
      </c>
      <c r="E618" s="34">
        <v>261.7</v>
      </c>
      <c r="F618" s="34">
        <v>0</v>
      </c>
      <c r="G618" s="34" t="s">
        <v>57</v>
      </c>
      <c r="H618" s="34">
        <v>0</v>
      </c>
      <c r="I618" s="34" t="s">
        <v>58</v>
      </c>
      <c r="J618" s="34">
        <v>0</v>
      </c>
      <c r="K618" s="34" t="s">
        <v>57</v>
      </c>
    </row>
    <row r="619" spans="1:11" ht="15.75">
      <c r="A619" s="34" t="s">
        <v>55</v>
      </c>
      <c r="B619" s="34" t="s">
        <v>56</v>
      </c>
      <c r="C619" s="34">
        <v>43.140689999999999</v>
      </c>
      <c r="D619" s="34">
        <v>-89.345209999999994</v>
      </c>
      <c r="E619" s="34">
        <v>261.7</v>
      </c>
      <c r="F619" s="34">
        <v>0</v>
      </c>
      <c r="G619" s="34" t="s">
        <v>57</v>
      </c>
      <c r="H619" s="34">
        <v>0</v>
      </c>
      <c r="I619" s="34" t="s">
        <v>58</v>
      </c>
      <c r="J619" s="34">
        <v>0</v>
      </c>
      <c r="K619" s="34" t="s">
        <v>57</v>
      </c>
    </row>
    <row r="620" spans="1:11" ht="15.75">
      <c r="A620" s="34" t="s">
        <v>55</v>
      </c>
      <c r="B620" s="34" t="s">
        <v>56</v>
      </c>
      <c r="C620" s="34">
        <v>43.140689999999999</v>
      </c>
      <c r="D620" s="34">
        <v>-89.345209999999994</v>
      </c>
      <c r="E620" s="34">
        <v>261.7</v>
      </c>
      <c r="F620" s="34">
        <v>0</v>
      </c>
      <c r="G620" s="34" t="s">
        <v>57</v>
      </c>
      <c r="H620" s="34">
        <v>0</v>
      </c>
      <c r="I620" s="34" t="s">
        <v>58</v>
      </c>
      <c r="J620" s="34">
        <v>0</v>
      </c>
      <c r="K620" s="34" t="s">
        <v>57</v>
      </c>
    </row>
    <row r="621" spans="1:11" ht="15.75">
      <c r="A621" s="34" t="s">
        <v>55</v>
      </c>
      <c r="B621" s="34" t="s">
        <v>56</v>
      </c>
      <c r="C621" s="34">
        <v>43.140689999999999</v>
      </c>
      <c r="D621" s="34">
        <v>-89.345209999999994</v>
      </c>
      <c r="E621" s="34">
        <v>261.7</v>
      </c>
      <c r="F621" s="34">
        <v>0</v>
      </c>
      <c r="G621" s="34" t="s">
        <v>57</v>
      </c>
      <c r="H621" s="34">
        <v>0</v>
      </c>
      <c r="I621" s="34" t="s">
        <v>58</v>
      </c>
      <c r="J621" s="34">
        <v>0</v>
      </c>
      <c r="K621" s="34" t="s">
        <v>57</v>
      </c>
    </row>
    <row r="622" spans="1:11" ht="15.75">
      <c r="A622" s="34" t="s">
        <v>55</v>
      </c>
      <c r="B622" s="34" t="s">
        <v>56</v>
      </c>
      <c r="C622" s="34">
        <v>43.140689999999999</v>
      </c>
      <c r="D622" s="34">
        <v>-89.345209999999994</v>
      </c>
      <c r="E622" s="34">
        <v>261.7</v>
      </c>
      <c r="F622" s="34">
        <v>21.1</v>
      </c>
      <c r="G622" s="34" t="s">
        <v>57</v>
      </c>
      <c r="H622" s="34">
        <v>0</v>
      </c>
      <c r="I622" s="34" t="s">
        <v>58</v>
      </c>
      <c r="J622" s="34">
        <v>0</v>
      </c>
      <c r="K622" s="34" t="s">
        <v>57</v>
      </c>
    </row>
    <row r="623" spans="1:11" ht="15.75">
      <c r="A623" s="34" t="s">
        <v>55</v>
      </c>
      <c r="B623" s="34" t="s">
        <v>56</v>
      </c>
      <c r="C623" s="34">
        <v>43.140689999999999</v>
      </c>
      <c r="D623" s="34">
        <v>-89.345209999999994</v>
      </c>
      <c r="E623" s="34">
        <v>261.7</v>
      </c>
      <c r="F623" s="34">
        <v>0</v>
      </c>
      <c r="G623" s="34" t="s">
        <v>57</v>
      </c>
      <c r="H623" s="34">
        <v>0</v>
      </c>
      <c r="I623" s="34" t="s">
        <v>58</v>
      </c>
      <c r="J623" s="34">
        <v>0</v>
      </c>
      <c r="K623" s="34" t="s">
        <v>57</v>
      </c>
    </row>
    <row r="624" spans="1:11" ht="15.75">
      <c r="A624" s="34" t="s">
        <v>55</v>
      </c>
      <c r="B624" s="34" t="s">
        <v>56</v>
      </c>
      <c r="C624" s="34">
        <v>43.140689999999999</v>
      </c>
      <c r="D624" s="34">
        <v>-89.345209999999994</v>
      </c>
      <c r="E624" s="34">
        <v>261.7</v>
      </c>
      <c r="F624" s="34">
        <v>0.3</v>
      </c>
      <c r="G624" s="34" t="s">
        <v>57</v>
      </c>
      <c r="H624" s="34">
        <v>0</v>
      </c>
      <c r="I624" s="34" t="s">
        <v>60</v>
      </c>
      <c r="J624" s="34">
        <v>0</v>
      </c>
      <c r="K624" s="34" t="s">
        <v>57</v>
      </c>
    </row>
    <row r="625" spans="1:11" ht="15.75">
      <c r="A625" s="34" t="s">
        <v>55</v>
      </c>
      <c r="B625" s="34" t="s">
        <v>56</v>
      </c>
      <c r="C625" s="34">
        <v>43.140689999999999</v>
      </c>
      <c r="D625" s="34">
        <v>-89.345209999999994</v>
      </c>
      <c r="E625" s="34">
        <v>261.7</v>
      </c>
      <c r="F625" s="34">
        <v>0</v>
      </c>
      <c r="G625" s="34" t="s">
        <v>59</v>
      </c>
      <c r="H625" s="34">
        <v>0</v>
      </c>
      <c r="I625" s="34" t="s">
        <v>60</v>
      </c>
      <c r="J625" s="34">
        <v>0</v>
      </c>
      <c r="K625" s="34" t="s">
        <v>57</v>
      </c>
    </row>
    <row r="626" spans="1:11" ht="15.75">
      <c r="A626" s="34" t="s">
        <v>55</v>
      </c>
      <c r="B626" s="34" t="s">
        <v>56</v>
      </c>
      <c r="C626" s="34">
        <v>43.140689999999999</v>
      </c>
      <c r="D626" s="34">
        <v>-89.345209999999994</v>
      </c>
      <c r="E626" s="34">
        <v>261.7</v>
      </c>
      <c r="F626" s="34">
        <v>3.6</v>
      </c>
      <c r="G626" s="34" t="s">
        <v>57</v>
      </c>
      <c r="H626" s="34">
        <v>0</v>
      </c>
      <c r="I626" s="34" t="s">
        <v>58</v>
      </c>
      <c r="J626" s="34">
        <v>0</v>
      </c>
      <c r="K626" s="34" t="s">
        <v>57</v>
      </c>
    </row>
    <row r="627" spans="1:11" ht="15.75">
      <c r="A627" s="34" t="s">
        <v>55</v>
      </c>
      <c r="B627" s="34" t="s">
        <v>56</v>
      </c>
      <c r="C627" s="34">
        <v>43.140689999999999</v>
      </c>
      <c r="D627" s="34">
        <v>-89.345209999999994</v>
      </c>
      <c r="E627" s="34">
        <v>261.7</v>
      </c>
      <c r="F627" s="34">
        <v>3.3</v>
      </c>
      <c r="G627" s="34" t="s">
        <v>57</v>
      </c>
      <c r="H627" s="34">
        <v>0</v>
      </c>
      <c r="I627" s="34" t="s">
        <v>60</v>
      </c>
      <c r="J627" s="34">
        <v>0</v>
      </c>
      <c r="K627" s="34" t="s">
        <v>57</v>
      </c>
    </row>
    <row r="628" spans="1:11" ht="15.75">
      <c r="A628" s="34" t="s">
        <v>55</v>
      </c>
      <c r="B628" s="34" t="s">
        <v>56</v>
      </c>
      <c r="C628" s="34">
        <v>43.140689999999999</v>
      </c>
      <c r="D628" s="34">
        <v>-89.345209999999994</v>
      </c>
      <c r="E628" s="34">
        <v>261.7</v>
      </c>
      <c r="F628" s="34">
        <v>0</v>
      </c>
      <c r="G628" s="34" t="s">
        <v>59</v>
      </c>
      <c r="H628" s="34">
        <v>0</v>
      </c>
      <c r="I628" s="34" t="s">
        <v>60</v>
      </c>
      <c r="J628" s="34">
        <v>0</v>
      </c>
      <c r="K628" s="34" t="s">
        <v>57</v>
      </c>
    </row>
    <row r="629" spans="1:11" ht="15.75">
      <c r="A629" s="34" t="s">
        <v>55</v>
      </c>
      <c r="B629" s="34" t="s">
        <v>56</v>
      </c>
      <c r="C629" s="34">
        <v>43.140689999999999</v>
      </c>
      <c r="D629" s="34">
        <v>-89.345209999999994</v>
      </c>
      <c r="E629" s="34">
        <v>261.7</v>
      </c>
      <c r="F629" s="34">
        <v>0</v>
      </c>
      <c r="G629" s="34" t="s">
        <v>57</v>
      </c>
      <c r="H629" s="34">
        <v>0</v>
      </c>
      <c r="I629" s="34" t="s">
        <v>58</v>
      </c>
      <c r="J629" s="34">
        <v>0</v>
      </c>
      <c r="K629" s="34" t="s">
        <v>57</v>
      </c>
    </row>
    <row r="630" spans="1:11" ht="15.75">
      <c r="A630" s="34" t="s">
        <v>55</v>
      </c>
      <c r="B630" s="34" t="s">
        <v>56</v>
      </c>
      <c r="C630" s="34">
        <v>43.140689999999999</v>
      </c>
      <c r="D630" s="34">
        <v>-89.345209999999994</v>
      </c>
      <c r="E630" s="34">
        <v>261.7</v>
      </c>
      <c r="F630" s="34">
        <v>0</v>
      </c>
      <c r="G630" s="34" t="s">
        <v>57</v>
      </c>
      <c r="H630" s="34">
        <v>0</v>
      </c>
      <c r="I630" s="34" t="s">
        <v>58</v>
      </c>
      <c r="J630" s="34">
        <v>0</v>
      </c>
      <c r="K630" s="34" t="s">
        <v>57</v>
      </c>
    </row>
    <row r="631" spans="1:11" ht="15.75">
      <c r="A631" s="34" t="s">
        <v>55</v>
      </c>
      <c r="B631" s="34" t="s">
        <v>56</v>
      </c>
      <c r="C631" s="34">
        <v>43.140689999999999</v>
      </c>
      <c r="D631" s="34">
        <v>-89.345209999999994</v>
      </c>
      <c r="E631" s="34">
        <v>261.7</v>
      </c>
      <c r="F631" s="34">
        <v>0</v>
      </c>
      <c r="G631" s="34" t="s">
        <v>57</v>
      </c>
      <c r="H631" s="34">
        <v>0</v>
      </c>
      <c r="I631" s="34" t="s">
        <v>58</v>
      </c>
      <c r="J631" s="34">
        <v>0</v>
      </c>
      <c r="K631" s="34" t="s">
        <v>57</v>
      </c>
    </row>
    <row r="632" spans="1:11" ht="15.75">
      <c r="A632" s="34" t="s">
        <v>55</v>
      </c>
      <c r="B632" s="34" t="s">
        <v>56</v>
      </c>
      <c r="C632" s="34">
        <v>43.140689999999999</v>
      </c>
      <c r="D632" s="34">
        <v>-89.345209999999994</v>
      </c>
      <c r="E632" s="34">
        <v>261.7</v>
      </c>
      <c r="F632" s="34">
        <v>0</v>
      </c>
      <c r="G632" s="34" t="s">
        <v>57</v>
      </c>
      <c r="H632" s="34">
        <v>0</v>
      </c>
      <c r="I632" s="34" t="s">
        <v>58</v>
      </c>
      <c r="J632" s="34">
        <v>0</v>
      </c>
      <c r="K632" s="34" t="s">
        <v>57</v>
      </c>
    </row>
    <row r="633" spans="1:11" ht="15.75">
      <c r="A633" s="34" t="s">
        <v>55</v>
      </c>
      <c r="B633" s="34" t="s">
        <v>56</v>
      </c>
      <c r="C633" s="34">
        <v>43.140689999999999</v>
      </c>
      <c r="D633" s="34">
        <v>-89.345209999999994</v>
      </c>
      <c r="E633" s="34">
        <v>261.7</v>
      </c>
      <c r="F633" s="34">
        <v>0</v>
      </c>
      <c r="G633" s="34" t="s">
        <v>57</v>
      </c>
      <c r="H633" s="34">
        <v>0</v>
      </c>
      <c r="I633" s="34" t="s">
        <v>58</v>
      </c>
      <c r="J633" s="34">
        <v>0</v>
      </c>
      <c r="K633" s="34" t="s">
        <v>57</v>
      </c>
    </row>
    <row r="634" spans="1:11" ht="15.75">
      <c r="A634" s="34" t="s">
        <v>55</v>
      </c>
      <c r="B634" s="34" t="s">
        <v>56</v>
      </c>
      <c r="C634" s="34">
        <v>43.140689999999999</v>
      </c>
      <c r="D634" s="34">
        <v>-89.345209999999994</v>
      </c>
      <c r="E634" s="34">
        <v>261.7</v>
      </c>
      <c r="F634" s="34">
        <v>0</v>
      </c>
      <c r="G634" s="34" t="s">
        <v>57</v>
      </c>
      <c r="H634" s="34">
        <v>0</v>
      </c>
      <c r="I634" s="34" t="s">
        <v>58</v>
      </c>
      <c r="J634" s="34">
        <v>0</v>
      </c>
      <c r="K634" s="34" t="s">
        <v>57</v>
      </c>
    </row>
    <row r="635" spans="1:11" ht="15.75">
      <c r="A635" s="34" t="s">
        <v>55</v>
      </c>
      <c r="B635" s="34" t="s">
        <v>56</v>
      </c>
      <c r="C635" s="34">
        <v>43.140689999999999</v>
      </c>
      <c r="D635" s="34">
        <v>-89.345209999999994</v>
      </c>
      <c r="E635" s="34">
        <v>261.7</v>
      </c>
      <c r="F635" s="34">
        <v>0</v>
      </c>
      <c r="G635" s="34" t="s">
        <v>57</v>
      </c>
      <c r="H635" s="34">
        <v>0</v>
      </c>
      <c r="I635" s="34" t="s">
        <v>58</v>
      </c>
      <c r="J635" s="34">
        <v>0</v>
      </c>
      <c r="K635" s="34" t="s">
        <v>57</v>
      </c>
    </row>
    <row r="636" spans="1:11" ht="15.75">
      <c r="A636" s="34" t="s">
        <v>55</v>
      </c>
      <c r="B636" s="34" t="s">
        <v>56</v>
      </c>
      <c r="C636" s="34">
        <v>43.140689999999999</v>
      </c>
      <c r="D636" s="34">
        <v>-89.345209999999994</v>
      </c>
      <c r="E636" s="34">
        <v>261.7</v>
      </c>
      <c r="F636" s="34">
        <v>16.3</v>
      </c>
      <c r="G636" s="34" t="s">
        <v>57</v>
      </c>
      <c r="H636" s="34">
        <v>56</v>
      </c>
      <c r="I636" s="34" t="s">
        <v>58</v>
      </c>
      <c r="J636" s="34">
        <v>0</v>
      </c>
      <c r="K636" s="34" t="s">
        <v>59</v>
      </c>
    </row>
    <row r="637" spans="1:11" ht="15.75">
      <c r="A637" s="34" t="s">
        <v>55</v>
      </c>
      <c r="B637" s="34" t="s">
        <v>56</v>
      </c>
      <c r="C637" s="34">
        <v>43.140689999999999</v>
      </c>
      <c r="D637" s="34">
        <v>-89.345209999999994</v>
      </c>
      <c r="E637" s="34">
        <v>261.7</v>
      </c>
      <c r="F637" s="34">
        <v>2.5</v>
      </c>
      <c r="G637" s="34" t="s">
        <v>57</v>
      </c>
      <c r="H637" s="34">
        <v>0</v>
      </c>
      <c r="I637" s="34" t="s">
        <v>58</v>
      </c>
      <c r="J637" s="34">
        <v>0</v>
      </c>
      <c r="K637" s="34" t="s">
        <v>57</v>
      </c>
    </row>
    <row r="638" spans="1:11" ht="15.75">
      <c r="A638" s="34" t="s">
        <v>55</v>
      </c>
      <c r="B638" s="34" t="s">
        <v>56</v>
      </c>
      <c r="C638" s="34">
        <v>43.140689999999999</v>
      </c>
      <c r="D638" s="34">
        <v>-89.345209999999994</v>
      </c>
      <c r="E638" s="34">
        <v>261.7</v>
      </c>
      <c r="F638" s="34">
        <v>0</v>
      </c>
      <c r="G638" s="34" t="s">
        <v>57</v>
      </c>
      <c r="H638" s="34">
        <v>0</v>
      </c>
      <c r="I638" s="34" t="s">
        <v>58</v>
      </c>
      <c r="J638" s="34">
        <v>0</v>
      </c>
      <c r="K638" s="34" t="s">
        <v>57</v>
      </c>
    </row>
    <row r="639" spans="1:11" ht="15.75">
      <c r="A639" s="34" t="s">
        <v>55</v>
      </c>
      <c r="B639" s="34" t="s">
        <v>56</v>
      </c>
      <c r="C639" s="34">
        <v>43.140689999999999</v>
      </c>
      <c r="D639" s="34">
        <v>-89.345209999999994</v>
      </c>
      <c r="E639" s="34">
        <v>261.7</v>
      </c>
      <c r="F639" s="34">
        <v>0</v>
      </c>
      <c r="G639" s="34" t="s">
        <v>57</v>
      </c>
      <c r="H639" s="34">
        <v>0</v>
      </c>
      <c r="I639" s="34" t="s">
        <v>58</v>
      </c>
      <c r="J639" s="34">
        <v>0</v>
      </c>
      <c r="K639" s="34" t="s">
        <v>57</v>
      </c>
    </row>
    <row r="640" spans="1:11" ht="15.75">
      <c r="A640" s="34" t="s">
        <v>55</v>
      </c>
      <c r="B640" s="34" t="s">
        <v>56</v>
      </c>
      <c r="C640" s="34">
        <v>43.140689999999999</v>
      </c>
      <c r="D640" s="34">
        <v>-89.345209999999994</v>
      </c>
      <c r="E640" s="34">
        <v>261.7</v>
      </c>
      <c r="F640" s="34">
        <v>0</v>
      </c>
      <c r="G640" s="34" t="s">
        <v>57</v>
      </c>
      <c r="H640" s="34">
        <v>0</v>
      </c>
      <c r="I640" s="34" t="s">
        <v>58</v>
      </c>
      <c r="J640" s="34">
        <v>0</v>
      </c>
      <c r="K640" s="34" t="s">
        <v>57</v>
      </c>
    </row>
    <row r="641" spans="1:11" ht="15.75">
      <c r="A641" s="34" t="s">
        <v>55</v>
      </c>
      <c r="B641" s="34" t="s">
        <v>56</v>
      </c>
      <c r="C641" s="34">
        <v>43.140689999999999</v>
      </c>
      <c r="D641" s="34">
        <v>-89.345209999999994</v>
      </c>
      <c r="E641" s="34">
        <v>261.7</v>
      </c>
      <c r="F641" s="34">
        <v>0</v>
      </c>
      <c r="G641" s="34" t="s">
        <v>57</v>
      </c>
      <c r="H641" s="34">
        <v>0</v>
      </c>
      <c r="I641" s="34" t="s">
        <v>58</v>
      </c>
      <c r="J641" s="34">
        <v>0</v>
      </c>
      <c r="K641" s="34" t="s">
        <v>57</v>
      </c>
    </row>
    <row r="642" spans="1:11" ht="15.75">
      <c r="A642" s="34" t="s">
        <v>55</v>
      </c>
      <c r="B642" s="34" t="s">
        <v>56</v>
      </c>
      <c r="C642" s="34">
        <v>43.140689999999999</v>
      </c>
      <c r="D642" s="34">
        <v>-89.345209999999994</v>
      </c>
      <c r="E642" s="34">
        <v>261.7</v>
      </c>
      <c r="F642" s="34">
        <v>0</v>
      </c>
      <c r="G642" s="34" t="s">
        <v>59</v>
      </c>
      <c r="H642" s="34">
        <v>0</v>
      </c>
      <c r="I642" s="34" t="s">
        <v>60</v>
      </c>
      <c r="J642" s="34">
        <v>0</v>
      </c>
      <c r="K642" s="34" t="s">
        <v>57</v>
      </c>
    </row>
    <row r="643" spans="1:11" ht="15.75">
      <c r="A643" s="34" t="s">
        <v>55</v>
      </c>
      <c r="B643" s="34" t="s">
        <v>56</v>
      </c>
      <c r="C643" s="34">
        <v>43.140689999999999</v>
      </c>
      <c r="D643" s="34">
        <v>-89.345209999999994</v>
      </c>
      <c r="E643" s="34">
        <v>261.7</v>
      </c>
      <c r="F643" s="34">
        <v>0</v>
      </c>
      <c r="G643" s="34" t="s">
        <v>57</v>
      </c>
      <c r="H643" s="34">
        <v>0</v>
      </c>
      <c r="I643" s="34" t="s">
        <v>58</v>
      </c>
      <c r="J643" s="34">
        <v>0</v>
      </c>
      <c r="K643" s="34" t="s">
        <v>57</v>
      </c>
    </row>
    <row r="644" spans="1:11" ht="15.75">
      <c r="A644" s="34" t="s">
        <v>55</v>
      </c>
      <c r="B644" s="34" t="s">
        <v>56</v>
      </c>
      <c r="C644" s="34">
        <v>43.140689999999999</v>
      </c>
      <c r="D644" s="34">
        <v>-89.345209999999994</v>
      </c>
      <c r="E644" s="34">
        <v>261.7</v>
      </c>
      <c r="F644" s="34">
        <v>0</v>
      </c>
      <c r="G644" s="34" t="s">
        <v>57</v>
      </c>
      <c r="H644" s="34">
        <v>0</v>
      </c>
      <c r="I644" s="34" t="s">
        <v>58</v>
      </c>
      <c r="J644" s="34">
        <v>0</v>
      </c>
      <c r="K644" s="34" t="s">
        <v>57</v>
      </c>
    </row>
    <row r="645" spans="1:11" ht="15.75">
      <c r="A645" s="34" t="s">
        <v>55</v>
      </c>
      <c r="B645" s="34" t="s">
        <v>56</v>
      </c>
      <c r="C645" s="34">
        <v>43.140689999999999</v>
      </c>
      <c r="D645" s="34">
        <v>-89.345209999999994</v>
      </c>
      <c r="E645" s="34">
        <v>261.7</v>
      </c>
      <c r="F645" s="34">
        <v>0</v>
      </c>
      <c r="G645" s="34" t="s">
        <v>57</v>
      </c>
      <c r="H645" s="34">
        <v>0</v>
      </c>
      <c r="I645" s="34" t="s">
        <v>58</v>
      </c>
      <c r="J645" s="34">
        <v>0</v>
      </c>
      <c r="K645" s="34" t="s">
        <v>57</v>
      </c>
    </row>
    <row r="646" spans="1:11" ht="15.75">
      <c r="A646" s="34" t="s">
        <v>55</v>
      </c>
      <c r="B646" s="34" t="s">
        <v>56</v>
      </c>
      <c r="C646" s="34">
        <v>43.140689999999999</v>
      </c>
      <c r="D646" s="34">
        <v>-89.345209999999994</v>
      </c>
      <c r="E646" s="34">
        <v>261.7</v>
      </c>
      <c r="F646" s="34">
        <v>0</v>
      </c>
      <c r="G646" s="34" t="s">
        <v>57</v>
      </c>
      <c r="H646" s="34">
        <v>0</v>
      </c>
      <c r="I646" s="34" t="s">
        <v>58</v>
      </c>
      <c r="J646" s="34">
        <v>0</v>
      </c>
      <c r="K646" s="34" t="s">
        <v>57</v>
      </c>
    </row>
    <row r="647" spans="1:11" ht="15.75">
      <c r="A647" s="34" t="s">
        <v>55</v>
      </c>
      <c r="B647" s="34" t="s">
        <v>56</v>
      </c>
      <c r="C647" s="34">
        <v>43.140689999999999</v>
      </c>
      <c r="D647" s="34">
        <v>-89.345209999999994</v>
      </c>
      <c r="E647" s="34">
        <v>261.7</v>
      </c>
      <c r="F647" s="34">
        <v>0</v>
      </c>
      <c r="G647" s="34" t="s">
        <v>57</v>
      </c>
      <c r="H647" s="34">
        <v>0</v>
      </c>
      <c r="I647" s="34" t="s">
        <v>58</v>
      </c>
      <c r="J647" s="34">
        <v>0</v>
      </c>
      <c r="K647" s="34" t="s">
        <v>57</v>
      </c>
    </row>
    <row r="648" spans="1:11" ht="15.75">
      <c r="A648" s="34" t="s">
        <v>55</v>
      </c>
      <c r="B648" s="34" t="s">
        <v>56</v>
      </c>
      <c r="C648" s="34">
        <v>43.140689999999999</v>
      </c>
      <c r="D648" s="34">
        <v>-89.345209999999994</v>
      </c>
      <c r="E648" s="34">
        <v>261.7</v>
      </c>
      <c r="F648" s="34">
        <v>0</v>
      </c>
      <c r="G648" s="34" t="s">
        <v>57</v>
      </c>
      <c r="H648" s="34">
        <v>0</v>
      </c>
      <c r="I648" s="34" t="s">
        <v>58</v>
      </c>
      <c r="J648" s="34">
        <v>0</v>
      </c>
      <c r="K648" s="34" t="s">
        <v>57</v>
      </c>
    </row>
    <row r="649" spans="1:11" ht="15.75">
      <c r="A649" s="34" t="s">
        <v>55</v>
      </c>
      <c r="B649" s="34" t="s">
        <v>56</v>
      </c>
      <c r="C649" s="34">
        <v>43.140689999999999</v>
      </c>
      <c r="D649" s="34">
        <v>-89.345209999999994</v>
      </c>
      <c r="E649" s="34">
        <v>261.7</v>
      </c>
      <c r="F649" s="34">
        <v>0</v>
      </c>
      <c r="G649" s="34" t="s">
        <v>59</v>
      </c>
      <c r="H649" s="34">
        <v>0</v>
      </c>
      <c r="I649" s="34" t="s">
        <v>60</v>
      </c>
      <c r="J649" s="34">
        <v>0</v>
      </c>
      <c r="K649" s="34" t="s">
        <v>57</v>
      </c>
    </row>
    <row r="650" spans="1:11" ht="15.75">
      <c r="A650" s="34" t="s">
        <v>55</v>
      </c>
      <c r="B650" s="34" t="s">
        <v>56</v>
      </c>
      <c r="C650" s="34">
        <v>43.140689999999999</v>
      </c>
      <c r="D650" s="34">
        <v>-89.345209999999994</v>
      </c>
      <c r="E650" s="34">
        <v>261.7</v>
      </c>
      <c r="F650" s="34">
        <v>0</v>
      </c>
      <c r="G650" s="34" t="s">
        <v>57</v>
      </c>
      <c r="H650" s="34">
        <v>0</v>
      </c>
      <c r="I650" s="34" t="s">
        <v>58</v>
      </c>
      <c r="J650" s="34">
        <v>0</v>
      </c>
      <c r="K650" s="34" t="s">
        <v>57</v>
      </c>
    </row>
    <row r="651" spans="1:11" ht="15.75">
      <c r="A651" s="34" t="s">
        <v>55</v>
      </c>
      <c r="B651" s="34" t="s">
        <v>56</v>
      </c>
      <c r="C651" s="34">
        <v>43.140689999999999</v>
      </c>
      <c r="D651" s="34">
        <v>-89.345209999999994</v>
      </c>
      <c r="E651" s="34">
        <v>261.7</v>
      </c>
      <c r="F651" s="34">
        <v>0</v>
      </c>
      <c r="G651" s="34" t="s">
        <v>57</v>
      </c>
      <c r="H651" s="34">
        <v>0</v>
      </c>
      <c r="I651" s="34" t="s">
        <v>58</v>
      </c>
      <c r="J651" s="34">
        <v>0</v>
      </c>
      <c r="K651" s="34" t="s">
        <v>57</v>
      </c>
    </row>
    <row r="652" spans="1:11" ht="15.75">
      <c r="A652" s="34" t="s">
        <v>55</v>
      </c>
      <c r="B652" s="34" t="s">
        <v>56</v>
      </c>
      <c r="C652" s="34">
        <v>43.140689999999999</v>
      </c>
      <c r="D652" s="34">
        <v>-89.345209999999994</v>
      </c>
      <c r="E652" s="34">
        <v>261.7</v>
      </c>
      <c r="F652" s="34">
        <v>0</v>
      </c>
      <c r="G652" s="34" t="s">
        <v>57</v>
      </c>
      <c r="H652" s="34">
        <v>0</v>
      </c>
      <c r="I652" s="34" t="s">
        <v>58</v>
      </c>
      <c r="J652" s="34">
        <v>0</v>
      </c>
      <c r="K652" s="34" t="s">
        <v>57</v>
      </c>
    </row>
    <row r="653" spans="1:11" ht="15.75">
      <c r="A653" s="34" t="s">
        <v>55</v>
      </c>
      <c r="B653" s="34" t="s">
        <v>56</v>
      </c>
      <c r="C653" s="34">
        <v>43.140689999999999</v>
      </c>
      <c r="D653" s="34">
        <v>-89.345209999999994</v>
      </c>
      <c r="E653" s="34">
        <v>261.7</v>
      </c>
      <c r="F653" s="34">
        <v>7.6</v>
      </c>
      <c r="G653" s="34" t="s">
        <v>57</v>
      </c>
      <c r="H653" s="34">
        <v>74</v>
      </c>
      <c r="I653" s="34" t="s">
        <v>58</v>
      </c>
      <c r="J653" s="34">
        <v>0</v>
      </c>
      <c r="K653" s="34" t="s">
        <v>57</v>
      </c>
    </row>
    <row r="654" spans="1:11" ht="15.75">
      <c r="A654" s="34" t="s">
        <v>55</v>
      </c>
      <c r="B654" s="34" t="s">
        <v>56</v>
      </c>
      <c r="C654" s="34">
        <v>43.140689999999999</v>
      </c>
      <c r="D654" s="34">
        <v>-89.345209999999994</v>
      </c>
      <c r="E654" s="34">
        <v>261.7</v>
      </c>
      <c r="F654" s="34">
        <v>5.8</v>
      </c>
      <c r="G654" s="34" t="s">
        <v>57</v>
      </c>
      <c r="H654" s="34">
        <v>89</v>
      </c>
      <c r="I654" s="34" t="s">
        <v>58</v>
      </c>
      <c r="J654" s="34">
        <v>50</v>
      </c>
      <c r="K654" s="34" t="s">
        <v>57</v>
      </c>
    </row>
    <row r="655" spans="1:11" ht="15.75">
      <c r="A655" s="34" t="s">
        <v>55</v>
      </c>
      <c r="B655" s="34" t="s">
        <v>56</v>
      </c>
      <c r="C655" s="34">
        <v>43.140689999999999</v>
      </c>
      <c r="D655" s="34">
        <v>-89.345209999999994</v>
      </c>
      <c r="E655" s="34">
        <v>261.7</v>
      </c>
      <c r="F655" s="34">
        <v>0</v>
      </c>
      <c r="G655" s="34" t="s">
        <v>57</v>
      </c>
      <c r="H655" s="34">
        <v>0</v>
      </c>
      <c r="I655" s="34" t="s">
        <v>58</v>
      </c>
      <c r="J655" s="34">
        <v>130</v>
      </c>
      <c r="K655" s="34" t="s">
        <v>57</v>
      </c>
    </row>
    <row r="656" spans="1:11" ht="15.75">
      <c r="A656" s="34" t="s">
        <v>55</v>
      </c>
      <c r="B656" s="34" t="s">
        <v>56</v>
      </c>
      <c r="C656" s="34">
        <v>43.140689999999999</v>
      </c>
      <c r="D656" s="34">
        <v>-89.345209999999994</v>
      </c>
      <c r="E656" s="34">
        <v>261.7</v>
      </c>
      <c r="F656" s="34">
        <v>0</v>
      </c>
      <c r="G656" s="34" t="s">
        <v>57</v>
      </c>
      <c r="H656" s="34">
        <v>0</v>
      </c>
      <c r="I656" s="34" t="s">
        <v>58</v>
      </c>
      <c r="J656" s="34">
        <v>130</v>
      </c>
      <c r="K656" s="34" t="s">
        <v>57</v>
      </c>
    </row>
    <row r="657" spans="1:11" ht="15.75">
      <c r="A657" s="34" t="s">
        <v>55</v>
      </c>
      <c r="B657" s="34" t="s">
        <v>56</v>
      </c>
      <c r="C657" s="34">
        <v>43.140689999999999</v>
      </c>
      <c r="D657" s="34">
        <v>-89.345209999999994</v>
      </c>
      <c r="E657" s="34">
        <v>261.7</v>
      </c>
      <c r="F657" s="34">
        <v>0</v>
      </c>
      <c r="G657" s="34" t="s">
        <v>57</v>
      </c>
      <c r="H657" s="34">
        <v>0</v>
      </c>
      <c r="I657" s="34" t="s">
        <v>58</v>
      </c>
      <c r="J657" s="34">
        <v>130</v>
      </c>
      <c r="K657" s="34" t="s">
        <v>57</v>
      </c>
    </row>
    <row r="658" spans="1:11" ht="15.75">
      <c r="A658" s="34" t="s">
        <v>55</v>
      </c>
      <c r="B658" s="34" t="s">
        <v>56</v>
      </c>
      <c r="C658" s="34">
        <v>43.140689999999999</v>
      </c>
      <c r="D658" s="34">
        <v>-89.345209999999994</v>
      </c>
      <c r="E658" s="34">
        <v>261.7</v>
      </c>
      <c r="F658" s="34">
        <v>0</v>
      </c>
      <c r="G658" s="34" t="s">
        <v>57</v>
      </c>
      <c r="H658" s="34">
        <v>0</v>
      </c>
      <c r="I658" s="34" t="s">
        <v>58</v>
      </c>
      <c r="J658" s="34">
        <v>130</v>
      </c>
      <c r="K658" s="34" t="s">
        <v>57</v>
      </c>
    </row>
    <row r="659" spans="1:11" ht="15.75">
      <c r="A659" s="34" t="s">
        <v>55</v>
      </c>
      <c r="B659" s="34" t="s">
        <v>56</v>
      </c>
      <c r="C659" s="34">
        <v>43.140689999999999</v>
      </c>
      <c r="D659" s="34">
        <v>-89.345209999999994</v>
      </c>
      <c r="E659" s="34">
        <v>261.7</v>
      </c>
      <c r="F659" s="34">
        <v>0</v>
      </c>
      <c r="G659" s="34" t="s">
        <v>57</v>
      </c>
      <c r="H659" s="34">
        <v>0</v>
      </c>
      <c r="I659" s="34" t="s">
        <v>58</v>
      </c>
      <c r="J659" s="34">
        <v>130</v>
      </c>
      <c r="K659" s="34" t="s">
        <v>57</v>
      </c>
    </row>
    <row r="660" spans="1:11" ht="15.75">
      <c r="A660" s="34" t="s">
        <v>55</v>
      </c>
      <c r="B660" s="34" t="s">
        <v>56</v>
      </c>
      <c r="C660" s="34">
        <v>43.140689999999999</v>
      </c>
      <c r="D660" s="34">
        <v>-89.345209999999994</v>
      </c>
      <c r="E660" s="34">
        <v>261.7</v>
      </c>
      <c r="F660" s="34">
        <v>0</v>
      </c>
      <c r="G660" s="34" t="s">
        <v>57</v>
      </c>
      <c r="H660" s="34">
        <v>0</v>
      </c>
      <c r="I660" s="34" t="s">
        <v>58</v>
      </c>
      <c r="J660" s="34">
        <v>130</v>
      </c>
      <c r="K660" s="34" t="s">
        <v>57</v>
      </c>
    </row>
    <row r="661" spans="1:11" ht="15.75">
      <c r="A661" s="34" t="s">
        <v>55</v>
      </c>
      <c r="B661" s="34" t="s">
        <v>56</v>
      </c>
      <c r="C661" s="34">
        <v>43.140689999999999</v>
      </c>
      <c r="D661" s="34">
        <v>-89.345209999999994</v>
      </c>
      <c r="E661" s="34">
        <v>261.7</v>
      </c>
      <c r="F661" s="34">
        <v>0</v>
      </c>
      <c r="G661" s="34" t="s">
        <v>57</v>
      </c>
      <c r="H661" s="34">
        <v>0</v>
      </c>
      <c r="I661" s="34" t="s">
        <v>58</v>
      </c>
      <c r="J661" s="34">
        <v>130</v>
      </c>
      <c r="K661" s="34" t="s">
        <v>57</v>
      </c>
    </row>
    <row r="662" spans="1:11" ht="15.75">
      <c r="A662" s="34" t="s">
        <v>55</v>
      </c>
      <c r="B662" s="34" t="s">
        <v>56</v>
      </c>
      <c r="C662" s="34">
        <v>43.140689999999999</v>
      </c>
      <c r="D662" s="34">
        <v>-89.345209999999994</v>
      </c>
      <c r="E662" s="34">
        <v>261.7</v>
      </c>
      <c r="F662" s="34">
        <v>0</v>
      </c>
      <c r="G662" s="34" t="s">
        <v>57</v>
      </c>
      <c r="H662" s="34">
        <v>0</v>
      </c>
      <c r="I662" s="34" t="s">
        <v>58</v>
      </c>
      <c r="J662" s="34">
        <v>130</v>
      </c>
      <c r="K662" s="34" t="s">
        <v>57</v>
      </c>
    </row>
    <row r="663" spans="1:11" ht="15.75">
      <c r="A663" s="34" t="s">
        <v>55</v>
      </c>
      <c r="B663" s="34" t="s">
        <v>56</v>
      </c>
      <c r="C663" s="34">
        <v>43.140689999999999</v>
      </c>
      <c r="D663" s="34">
        <v>-89.345209999999994</v>
      </c>
      <c r="E663" s="34">
        <v>261.7</v>
      </c>
      <c r="F663" s="34">
        <v>0</v>
      </c>
      <c r="G663" s="34" t="s">
        <v>59</v>
      </c>
      <c r="H663" s="34">
        <v>0</v>
      </c>
      <c r="I663" s="34" t="s">
        <v>60</v>
      </c>
      <c r="J663" s="34">
        <v>130</v>
      </c>
      <c r="K663" s="34" t="s">
        <v>57</v>
      </c>
    </row>
    <row r="664" spans="1:11" ht="15.75">
      <c r="A664" s="34" t="s">
        <v>55</v>
      </c>
      <c r="B664" s="34" t="s">
        <v>56</v>
      </c>
      <c r="C664" s="34">
        <v>43.140689999999999</v>
      </c>
      <c r="D664" s="34">
        <v>-89.345209999999994</v>
      </c>
      <c r="E664" s="34">
        <v>261.7</v>
      </c>
      <c r="F664" s="34">
        <v>0</v>
      </c>
      <c r="G664" s="34" t="s">
        <v>57</v>
      </c>
      <c r="H664" s="34">
        <v>0</v>
      </c>
      <c r="I664" s="34" t="s">
        <v>58</v>
      </c>
      <c r="J664" s="34">
        <v>130</v>
      </c>
      <c r="K664" s="34" t="s">
        <v>57</v>
      </c>
    </row>
    <row r="665" spans="1:11" ht="15.75">
      <c r="A665" s="34" t="s">
        <v>55</v>
      </c>
      <c r="B665" s="34" t="s">
        <v>56</v>
      </c>
      <c r="C665" s="34">
        <v>43.140689999999999</v>
      </c>
      <c r="D665" s="34">
        <v>-89.345209999999994</v>
      </c>
      <c r="E665" s="34">
        <v>261.7</v>
      </c>
      <c r="F665" s="34">
        <v>0.8</v>
      </c>
      <c r="G665" s="34" t="s">
        <v>57</v>
      </c>
      <c r="H665" s="34">
        <v>0</v>
      </c>
      <c r="I665" s="34" t="s">
        <v>60</v>
      </c>
      <c r="J665" s="34">
        <v>100</v>
      </c>
      <c r="K665" s="34" t="s">
        <v>57</v>
      </c>
    </row>
    <row r="666" spans="1:11" ht="15.75">
      <c r="A666" s="34" t="s">
        <v>55</v>
      </c>
      <c r="B666" s="34" t="s">
        <v>56</v>
      </c>
      <c r="C666" s="34">
        <v>43.140689999999999</v>
      </c>
      <c r="D666" s="34">
        <v>-89.345209999999994</v>
      </c>
      <c r="E666" s="34">
        <v>261.7</v>
      </c>
      <c r="F666" s="34">
        <v>0</v>
      </c>
      <c r="G666" s="34" t="s">
        <v>59</v>
      </c>
      <c r="H666" s="34">
        <v>3</v>
      </c>
      <c r="I666" s="34" t="s">
        <v>58</v>
      </c>
      <c r="J666" s="34">
        <v>30</v>
      </c>
      <c r="K666" s="34" t="s">
        <v>57</v>
      </c>
    </row>
    <row r="667" spans="1:11" ht="15.75">
      <c r="A667" s="34" t="s">
        <v>55</v>
      </c>
      <c r="B667" s="34" t="s">
        <v>56</v>
      </c>
      <c r="C667" s="34">
        <v>43.140689999999999</v>
      </c>
      <c r="D667" s="34">
        <v>-89.345209999999994</v>
      </c>
      <c r="E667" s="34">
        <v>261.7</v>
      </c>
      <c r="F667" s="34">
        <v>0</v>
      </c>
      <c r="G667" s="34" t="s">
        <v>57</v>
      </c>
      <c r="H667" s="34">
        <v>0</v>
      </c>
      <c r="I667" s="34" t="s">
        <v>58</v>
      </c>
      <c r="J667" s="34">
        <v>30</v>
      </c>
      <c r="K667" s="34" t="s">
        <v>57</v>
      </c>
    </row>
    <row r="668" spans="1:11" ht="15.75">
      <c r="A668" s="34" t="s">
        <v>55</v>
      </c>
      <c r="B668" s="34" t="s">
        <v>56</v>
      </c>
      <c r="C668" s="34">
        <v>43.140689999999999</v>
      </c>
      <c r="D668" s="34">
        <v>-89.345209999999994</v>
      </c>
      <c r="E668" s="34">
        <v>261.7</v>
      </c>
      <c r="F668" s="34">
        <v>0</v>
      </c>
      <c r="G668" s="34" t="s">
        <v>57</v>
      </c>
      <c r="H668" s="34">
        <v>0</v>
      </c>
      <c r="I668" s="34" t="s">
        <v>58</v>
      </c>
      <c r="J668" s="34">
        <v>30</v>
      </c>
      <c r="K668" s="34" t="s">
        <v>57</v>
      </c>
    </row>
    <row r="669" spans="1:11" ht="15.75">
      <c r="A669" s="34" t="s">
        <v>55</v>
      </c>
      <c r="B669" s="34" t="s">
        <v>56</v>
      </c>
      <c r="C669" s="34">
        <v>43.140689999999999</v>
      </c>
      <c r="D669" s="34">
        <v>-89.345209999999994</v>
      </c>
      <c r="E669" s="34">
        <v>261.7</v>
      </c>
      <c r="F669" s="34">
        <v>3.6</v>
      </c>
      <c r="G669" s="34" t="s">
        <v>57</v>
      </c>
      <c r="H669" s="34">
        <v>48</v>
      </c>
      <c r="I669" s="34" t="s">
        <v>58</v>
      </c>
      <c r="J669" s="34">
        <v>100</v>
      </c>
      <c r="K669" s="34" t="s">
        <v>57</v>
      </c>
    </row>
    <row r="670" spans="1:11" ht="15.75">
      <c r="A670" s="34" t="s">
        <v>55</v>
      </c>
      <c r="B670" s="34" t="s">
        <v>56</v>
      </c>
      <c r="C670" s="34">
        <v>43.140689999999999</v>
      </c>
      <c r="D670" s="34">
        <v>-89.345209999999994</v>
      </c>
      <c r="E670" s="34">
        <v>261.7</v>
      </c>
      <c r="F670" s="34">
        <v>0</v>
      </c>
      <c r="G670" s="34" t="s">
        <v>57</v>
      </c>
      <c r="H670" s="34">
        <v>0</v>
      </c>
      <c r="I670" s="34" t="s">
        <v>58</v>
      </c>
      <c r="J670" s="34">
        <v>80</v>
      </c>
      <c r="K670" s="34" t="s">
        <v>57</v>
      </c>
    </row>
    <row r="671" spans="1:11" ht="15.75">
      <c r="A671" s="34" t="s">
        <v>55</v>
      </c>
      <c r="B671" s="34" t="s">
        <v>56</v>
      </c>
      <c r="C671" s="34">
        <v>43.140689999999999</v>
      </c>
      <c r="D671" s="34">
        <v>-89.345209999999994</v>
      </c>
      <c r="E671" s="34">
        <v>261.7</v>
      </c>
      <c r="F671" s="34">
        <v>9.9</v>
      </c>
      <c r="G671" s="34" t="s">
        <v>57</v>
      </c>
      <c r="H671" s="34">
        <v>117</v>
      </c>
      <c r="I671" s="34" t="s">
        <v>58</v>
      </c>
      <c r="J671" s="34">
        <v>80</v>
      </c>
      <c r="K671" s="34" t="s">
        <v>57</v>
      </c>
    </row>
    <row r="672" spans="1:11" ht="15.75">
      <c r="A672" s="34" t="s">
        <v>55</v>
      </c>
      <c r="B672" s="34" t="s">
        <v>56</v>
      </c>
      <c r="C672" s="34">
        <v>43.140689999999999</v>
      </c>
      <c r="D672" s="34">
        <v>-89.345209999999994</v>
      </c>
      <c r="E672" s="34">
        <v>261.7</v>
      </c>
      <c r="F672" s="34">
        <v>0.8</v>
      </c>
      <c r="G672" s="34" t="s">
        <v>57</v>
      </c>
      <c r="H672" s="34">
        <v>13</v>
      </c>
      <c r="I672" s="34" t="s">
        <v>58</v>
      </c>
      <c r="J672" s="34">
        <v>200</v>
      </c>
      <c r="K672" s="34" t="s">
        <v>57</v>
      </c>
    </row>
    <row r="673" spans="1:11" ht="15.75">
      <c r="A673" s="34" t="s">
        <v>55</v>
      </c>
      <c r="B673" s="34" t="s">
        <v>56</v>
      </c>
      <c r="C673" s="34">
        <v>43.140689999999999</v>
      </c>
      <c r="D673" s="34">
        <v>-89.345209999999994</v>
      </c>
      <c r="E673" s="34">
        <v>261.7</v>
      </c>
      <c r="F673" s="34">
        <v>0.3</v>
      </c>
      <c r="G673" s="34" t="s">
        <v>57</v>
      </c>
      <c r="H673" s="34">
        <v>0</v>
      </c>
      <c r="I673" s="34" t="s">
        <v>60</v>
      </c>
      <c r="J673" s="34">
        <v>180</v>
      </c>
      <c r="K673" s="34" t="s">
        <v>57</v>
      </c>
    </row>
    <row r="674" spans="1:11" ht="15.75">
      <c r="A674" s="34" t="s">
        <v>55</v>
      </c>
      <c r="B674" s="34" t="s">
        <v>56</v>
      </c>
      <c r="C674" s="34">
        <v>43.140689999999999</v>
      </c>
      <c r="D674" s="34">
        <v>-89.345209999999994</v>
      </c>
      <c r="E674" s="34">
        <v>261.7</v>
      </c>
      <c r="F674" s="34">
        <v>0.5</v>
      </c>
      <c r="G674" s="34" t="s">
        <v>57</v>
      </c>
      <c r="H674" s="34">
        <v>15</v>
      </c>
      <c r="I674" s="34" t="s">
        <v>58</v>
      </c>
      <c r="J674" s="34">
        <v>180</v>
      </c>
      <c r="K674" s="34" t="s">
        <v>57</v>
      </c>
    </row>
    <row r="675" spans="1:11" ht="15.75">
      <c r="A675" s="34" t="s">
        <v>55</v>
      </c>
      <c r="B675" s="34" t="s">
        <v>56</v>
      </c>
      <c r="C675" s="34">
        <v>43.140689999999999</v>
      </c>
      <c r="D675" s="34">
        <v>-89.345209999999994</v>
      </c>
      <c r="E675" s="34">
        <v>261.7</v>
      </c>
      <c r="F675" s="34">
        <v>0</v>
      </c>
      <c r="G675" s="34" t="s">
        <v>59</v>
      </c>
      <c r="H675" s="34">
        <v>0</v>
      </c>
      <c r="I675" s="34" t="s">
        <v>60</v>
      </c>
      <c r="J675" s="34">
        <v>180</v>
      </c>
      <c r="K675" s="34" t="s">
        <v>57</v>
      </c>
    </row>
    <row r="676" spans="1:11" ht="15.75">
      <c r="A676" s="34" t="s">
        <v>55</v>
      </c>
      <c r="B676" s="34" t="s">
        <v>56</v>
      </c>
      <c r="C676" s="34">
        <v>43.140689999999999</v>
      </c>
      <c r="D676" s="34">
        <v>-89.345209999999994</v>
      </c>
      <c r="E676" s="34">
        <v>261.7</v>
      </c>
      <c r="F676" s="34">
        <v>0</v>
      </c>
      <c r="G676" s="34" t="s">
        <v>59</v>
      </c>
      <c r="H676" s="34">
        <v>0</v>
      </c>
      <c r="I676" s="34" t="s">
        <v>60</v>
      </c>
      <c r="J676" s="34">
        <v>180</v>
      </c>
      <c r="K676" s="34" t="s">
        <v>57</v>
      </c>
    </row>
    <row r="677" spans="1:11" ht="15.75">
      <c r="A677" s="34" t="s">
        <v>55</v>
      </c>
      <c r="B677" s="34" t="s">
        <v>56</v>
      </c>
      <c r="C677" s="34">
        <v>43.140689999999999</v>
      </c>
      <c r="D677" s="34">
        <v>-89.345209999999994</v>
      </c>
      <c r="E677" s="34">
        <v>261.7</v>
      </c>
      <c r="F677" s="34">
        <v>0.5</v>
      </c>
      <c r="G677" s="34" t="s">
        <v>57</v>
      </c>
      <c r="H677" s="34">
        <v>13</v>
      </c>
      <c r="I677" s="34" t="s">
        <v>58</v>
      </c>
      <c r="J677" s="34">
        <v>150</v>
      </c>
      <c r="K677" s="34" t="s">
        <v>57</v>
      </c>
    </row>
    <row r="678" spans="1:11" ht="15.75">
      <c r="A678" s="34" t="s">
        <v>55</v>
      </c>
      <c r="B678" s="34" t="s">
        <v>56</v>
      </c>
      <c r="C678" s="34">
        <v>43.140689999999999</v>
      </c>
      <c r="D678" s="34">
        <v>-89.345209999999994</v>
      </c>
      <c r="E678" s="34">
        <v>261.7</v>
      </c>
      <c r="F678" s="34">
        <v>0</v>
      </c>
      <c r="G678" s="34" t="s">
        <v>57</v>
      </c>
      <c r="H678" s="34">
        <v>0</v>
      </c>
      <c r="I678" s="34" t="s">
        <v>58</v>
      </c>
      <c r="J678" s="34">
        <v>180</v>
      </c>
      <c r="K678" s="34" t="s">
        <v>57</v>
      </c>
    </row>
    <row r="679" spans="1:11" ht="15.75">
      <c r="A679" s="34" t="s">
        <v>55</v>
      </c>
      <c r="B679" s="34" t="s">
        <v>56</v>
      </c>
      <c r="C679" s="34">
        <v>43.140689999999999</v>
      </c>
      <c r="D679" s="34">
        <v>-89.345209999999994</v>
      </c>
      <c r="E679" s="34">
        <v>261.7</v>
      </c>
      <c r="F679" s="34">
        <v>0</v>
      </c>
      <c r="G679" s="34" t="s">
        <v>59</v>
      </c>
      <c r="H679" s="34">
        <v>0</v>
      </c>
      <c r="I679" s="34" t="s">
        <v>60</v>
      </c>
      <c r="J679" s="34">
        <v>150</v>
      </c>
      <c r="K679" s="34" t="s">
        <v>57</v>
      </c>
    </row>
    <row r="680" spans="1:11" ht="15.75">
      <c r="A680" s="34" t="s">
        <v>55</v>
      </c>
      <c r="B680" s="34" t="s">
        <v>56</v>
      </c>
      <c r="C680" s="34">
        <v>43.140689999999999</v>
      </c>
      <c r="D680" s="34">
        <v>-89.345209999999994</v>
      </c>
      <c r="E680" s="34">
        <v>261.7</v>
      </c>
      <c r="F680" s="34">
        <v>0</v>
      </c>
      <c r="G680" s="34" t="s">
        <v>59</v>
      </c>
      <c r="H680" s="34">
        <v>0</v>
      </c>
      <c r="I680" s="34" t="s">
        <v>60</v>
      </c>
      <c r="J680" s="34">
        <v>150</v>
      </c>
      <c r="K680" s="34" t="s">
        <v>57</v>
      </c>
    </row>
    <row r="681" spans="1:11" ht="15.75">
      <c r="A681" s="34" t="s">
        <v>55</v>
      </c>
      <c r="B681" s="34" t="s">
        <v>56</v>
      </c>
      <c r="C681" s="34">
        <v>43.140689999999999</v>
      </c>
      <c r="D681" s="34">
        <v>-89.345209999999994</v>
      </c>
      <c r="E681" s="34">
        <v>261.7</v>
      </c>
      <c r="F681" s="34">
        <v>0</v>
      </c>
      <c r="G681" s="34" t="s">
        <v>57</v>
      </c>
      <c r="H681" s="34">
        <v>0</v>
      </c>
      <c r="I681" s="34" t="s">
        <v>58</v>
      </c>
      <c r="J681" s="34">
        <v>150</v>
      </c>
      <c r="K681" s="34" t="s">
        <v>57</v>
      </c>
    </row>
    <row r="682" spans="1:11" ht="15.75">
      <c r="A682" s="34" t="s">
        <v>55</v>
      </c>
      <c r="B682" s="34" t="s">
        <v>56</v>
      </c>
      <c r="C682" s="34">
        <v>43.140689999999999</v>
      </c>
      <c r="D682" s="34">
        <v>-89.345209999999994</v>
      </c>
      <c r="E682" s="34">
        <v>261.7</v>
      </c>
      <c r="F682" s="34">
        <v>0</v>
      </c>
      <c r="G682" s="34" t="s">
        <v>57</v>
      </c>
      <c r="H682" s="34">
        <v>0</v>
      </c>
      <c r="I682" s="34" t="s">
        <v>58</v>
      </c>
      <c r="J682" s="34">
        <v>150</v>
      </c>
      <c r="K682" s="34" t="s">
        <v>57</v>
      </c>
    </row>
    <row r="683" spans="1:11" ht="15.75">
      <c r="A683" s="34" t="s">
        <v>55</v>
      </c>
      <c r="B683" s="34" t="s">
        <v>56</v>
      </c>
      <c r="C683" s="34">
        <v>43.140689999999999</v>
      </c>
      <c r="D683" s="34">
        <v>-89.345209999999994</v>
      </c>
      <c r="E683" s="34">
        <v>261.7</v>
      </c>
      <c r="F683" s="34">
        <v>0</v>
      </c>
      <c r="G683" s="34" t="s">
        <v>59</v>
      </c>
      <c r="H683" s="34">
        <v>0</v>
      </c>
      <c r="I683" s="34" t="s">
        <v>60</v>
      </c>
      <c r="J683" s="34">
        <v>150</v>
      </c>
      <c r="K683" s="34" t="s">
        <v>57</v>
      </c>
    </row>
    <row r="684" spans="1:11" ht="15.75">
      <c r="A684" s="34" t="s">
        <v>55</v>
      </c>
      <c r="B684" s="34" t="s">
        <v>56</v>
      </c>
      <c r="C684" s="34">
        <v>43.140689999999999</v>
      </c>
      <c r="D684" s="34">
        <v>-89.345209999999994</v>
      </c>
      <c r="E684" s="34">
        <v>261.7</v>
      </c>
      <c r="F684" s="34">
        <v>0</v>
      </c>
      <c r="G684" s="34" t="s">
        <v>57</v>
      </c>
      <c r="H684" s="34">
        <v>0</v>
      </c>
      <c r="I684" s="34" t="s">
        <v>58</v>
      </c>
      <c r="J684" s="34">
        <v>150</v>
      </c>
      <c r="K684" s="34" t="s">
        <v>57</v>
      </c>
    </row>
    <row r="685" spans="1:11" ht="15.75">
      <c r="A685" s="34" t="s">
        <v>55</v>
      </c>
      <c r="B685" s="34" t="s">
        <v>56</v>
      </c>
      <c r="C685" s="34">
        <v>43.140689999999999</v>
      </c>
      <c r="D685" s="34">
        <v>-89.345209999999994</v>
      </c>
      <c r="E685" s="34">
        <v>261.7</v>
      </c>
      <c r="F685" s="34">
        <v>0</v>
      </c>
      <c r="G685" s="34" t="s">
        <v>57</v>
      </c>
      <c r="H685" s="34">
        <v>0</v>
      </c>
      <c r="I685" s="34" t="s">
        <v>58</v>
      </c>
      <c r="J685" s="34">
        <v>150</v>
      </c>
      <c r="K685" s="34" t="s">
        <v>57</v>
      </c>
    </row>
    <row r="686" spans="1:11" ht="15.75">
      <c r="A686" s="34" t="s">
        <v>55</v>
      </c>
      <c r="B686" s="34" t="s">
        <v>56</v>
      </c>
      <c r="C686" s="34">
        <v>43.140689999999999</v>
      </c>
      <c r="D686" s="34">
        <v>-89.345209999999994</v>
      </c>
      <c r="E686" s="34">
        <v>261.7</v>
      </c>
      <c r="F686" s="34">
        <v>0</v>
      </c>
      <c r="G686" s="34" t="s">
        <v>57</v>
      </c>
      <c r="H686" s="34">
        <v>0</v>
      </c>
      <c r="I686" s="34" t="s">
        <v>58</v>
      </c>
      <c r="J686" s="34">
        <v>150</v>
      </c>
      <c r="K686" s="34" t="s">
        <v>57</v>
      </c>
    </row>
    <row r="687" spans="1:11" ht="15.75">
      <c r="A687" s="34" t="s">
        <v>55</v>
      </c>
      <c r="B687" s="34" t="s">
        <v>56</v>
      </c>
      <c r="C687" s="34">
        <v>43.140689999999999</v>
      </c>
      <c r="D687" s="34">
        <v>-89.345209999999994</v>
      </c>
      <c r="E687" s="34">
        <v>261.7</v>
      </c>
      <c r="F687" s="34">
        <v>5.3</v>
      </c>
      <c r="G687" s="34" t="s">
        <v>57</v>
      </c>
      <c r="H687" s="34">
        <v>28</v>
      </c>
      <c r="I687" s="34" t="s">
        <v>58</v>
      </c>
      <c r="J687" s="34">
        <v>130</v>
      </c>
      <c r="K687" s="34" t="s">
        <v>57</v>
      </c>
    </row>
    <row r="688" spans="1:11" ht="15.75">
      <c r="A688" s="34" t="s">
        <v>55</v>
      </c>
      <c r="B688" s="34" t="s">
        <v>56</v>
      </c>
      <c r="C688" s="34">
        <v>43.140689999999999</v>
      </c>
      <c r="D688" s="34">
        <v>-89.345209999999994</v>
      </c>
      <c r="E688" s="34">
        <v>261.7</v>
      </c>
      <c r="F688" s="34">
        <v>2</v>
      </c>
      <c r="G688" s="34" t="s">
        <v>57</v>
      </c>
      <c r="H688" s="34">
        <v>28</v>
      </c>
      <c r="I688" s="34" t="s">
        <v>58</v>
      </c>
      <c r="J688" s="34">
        <v>150</v>
      </c>
      <c r="K688" s="34" t="s">
        <v>57</v>
      </c>
    </row>
    <row r="689" spans="1:11" ht="15.75">
      <c r="A689" s="34" t="s">
        <v>55</v>
      </c>
      <c r="B689" s="34" t="s">
        <v>56</v>
      </c>
      <c r="C689" s="34">
        <v>43.140689999999999</v>
      </c>
      <c r="D689" s="34">
        <v>-89.345209999999994</v>
      </c>
      <c r="E689" s="34">
        <v>261.7</v>
      </c>
      <c r="F689" s="34">
        <v>1</v>
      </c>
      <c r="G689" s="34" t="s">
        <v>57</v>
      </c>
      <c r="H689" s="34">
        <v>8</v>
      </c>
      <c r="I689" s="34" t="s">
        <v>58</v>
      </c>
      <c r="J689" s="34">
        <v>150</v>
      </c>
      <c r="K689" s="34" t="s">
        <v>57</v>
      </c>
    </row>
    <row r="690" spans="1:11" ht="15.75">
      <c r="A690" s="34" t="s">
        <v>55</v>
      </c>
      <c r="B690" s="34" t="s">
        <v>56</v>
      </c>
      <c r="C690" s="34">
        <v>43.140689999999999</v>
      </c>
      <c r="D690" s="34">
        <v>-89.345209999999994</v>
      </c>
      <c r="E690" s="34">
        <v>261.7</v>
      </c>
      <c r="F690" s="34">
        <v>0.5</v>
      </c>
      <c r="G690" s="34" t="s">
        <v>57</v>
      </c>
      <c r="H690" s="34">
        <v>13</v>
      </c>
      <c r="I690" s="34" t="s">
        <v>58</v>
      </c>
      <c r="J690" s="34">
        <v>130</v>
      </c>
      <c r="K690" s="34" t="s">
        <v>57</v>
      </c>
    </row>
    <row r="691" spans="1:11" ht="15.75">
      <c r="A691" s="34" t="s">
        <v>55</v>
      </c>
      <c r="B691" s="34" t="s">
        <v>56</v>
      </c>
      <c r="C691" s="34">
        <v>43.140689999999999</v>
      </c>
      <c r="D691" s="34">
        <v>-89.345209999999994</v>
      </c>
      <c r="E691" s="34">
        <v>261.7</v>
      </c>
      <c r="F691" s="34">
        <v>0</v>
      </c>
      <c r="G691" s="34" t="s">
        <v>59</v>
      </c>
      <c r="H691" s="34">
        <v>0</v>
      </c>
      <c r="I691" s="34" t="s">
        <v>60</v>
      </c>
      <c r="J691" s="34">
        <v>130</v>
      </c>
      <c r="K691" s="34" t="s">
        <v>57</v>
      </c>
    </row>
    <row r="692" spans="1:11" ht="15.75">
      <c r="A692" s="34" t="s">
        <v>55</v>
      </c>
      <c r="B692" s="34" t="s">
        <v>56</v>
      </c>
      <c r="C692" s="34">
        <v>43.140689999999999</v>
      </c>
      <c r="D692" s="34">
        <v>-89.345209999999994</v>
      </c>
      <c r="E692" s="34">
        <v>261.7</v>
      </c>
      <c r="F692" s="34">
        <v>1.5</v>
      </c>
      <c r="G692" s="34" t="s">
        <v>57</v>
      </c>
      <c r="H692" s="34">
        <v>46</v>
      </c>
      <c r="I692" s="34" t="s">
        <v>58</v>
      </c>
      <c r="J692" s="34">
        <v>130</v>
      </c>
      <c r="K692" s="34" t="s">
        <v>57</v>
      </c>
    </row>
    <row r="693" spans="1:11" ht="15.75">
      <c r="A693" s="34" t="s">
        <v>55</v>
      </c>
      <c r="B693" s="34" t="s">
        <v>56</v>
      </c>
      <c r="C693" s="34">
        <v>43.140689999999999</v>
      </c>
      <c r="D693" s="34">
        <v>-89.345209999999994</v>
      </c>
      <c r="E693" s="34">
        <v>261.7</v>
      </c>
      <c r="F693" s="34">
        <v>0</v>
      </c>
      <c r="G693" s="34" t="s">
        <v>59</v>
      </c>
      <c r="H693" s="34">
        <v>0</v>
      </c>
      <c r="I693" s="34" t="s">
        <v>60</v>
      </c>
      <c r="J693" s="34">
        <v>180</v>
      </c>
      <c r="K693" s="34" t="s">
        <v>57</v>
      </c>
    </row>
    <row r="694" spans="1:11" ht="15.75">
      <c r="A694" s="34" t="s">
        <v>55</v>
      </c>
      <c r="B694" s="34" t="s">
        <v>56</v>
      </c>
      <c r="C694" s="34">
        <v>43.140689999999999</v>
      </c>
      <c r="D694" s="34">
        <v>-89.345209999999994</v>
      </c>
      <c r="E694" s="34">
        <v>261.7</v>
      </c>
      <c r="F694" s="34">
        <v>0</v>
      </c>
      <c r="G694" s="34" t="s">
        <v>57</v>
      </c>
      <c r="H694" s="34">
        <v>0</v>
      </c>
      <c r="I694" s="34" t="s">
        <v>58</v>
      </c>
      <c r="J694" s="34">
        <v>150</v>
      </c>
      <c r="K694" s="34" t="s">
        <v>57</v>
      </c>
    </row>
    <row r="695" spans="1:11" ht="15.75">
      <c r="A695" s="34" t="s">
        <v>55</v>
      </c>
      <c r="B695" s="34" t="s">
        <v>56</v>
      </c>
      <c r="C695" s="34">
        <v>43.140689999999999</v>
      </c>
      <c r="D695" s="34">
        <v>-89.345209999999994</v>
      </c>
      <c r="E695" s="34">
        <v>261.7</v>
      </c>
      <c r="F695" s="34">
        <v>0</v>
      </c>
      <c r="G695" s="34" t="s">
        <v>57</v>
      </c>
      <c r="H695" s="34">
        <v>0</v>
      </c>
      <c r="I695" s="34" t="s">
        <v>58</v>
      </c>
      <c r="J695" s="34">
        <v>130</v>
      </c>
      <c r="K695" s="34" t="s">
        <v>57</v>
      </c>
    </row>
    <row r="696" spans="1:11" ht="15.75">
      <c r="A696" s="34" t="s">
        <v>55</v>
      </c>
      <c r="B696" s="34" t="s">
        <v>56</v>
      </c>
      <c r="C696" s="34">
        <v>43.140689999999999</v>
      </c>
      <c r="D696" s="34">
        <v>-89.345209999999994</v>
      </c>
      <c r="E696" s="34">
        <v>261.7</v>
      </c>
      <c r="F696" s="34">
        <v>0.3</v>
      </c>
      <c r="G696" s="34" t="s">
        <v>57</v>
      </c>
      <c r="H696" s="34">
        <v>3</v>
      </c>
      <c r="I696" s="34" t="s">
        <v>58</v>
      </c>
      <c r="J696" s="34">
        <v>130</v>
      </c>
      <c r="K696" s="34" t="s">
        <v>57</v>
      </c>
    </row>
    <row r="697" spans="1:11" ht="15.75">
      <c r="A697" s="34" t="s">
        <v>55</v>
      </c>
      <c r="B697" s="34" t="s">
        <v>56</v>
      </c>
      <c r="C697" s="34">
        <v>43.140689999999999</v>
      </c>
      <c r="D697" s="34">
        <v>-89.345209999999994</v>
      </c>
      <c r="E697" s="34">
        <v>261.7</v>
      </c>
      <c r="F697" s="34">
        <v>3</v>
      </c>
      <c r="G697" s="34" t="s">
        <v>57</v>
      </c>
      <c r="H697" s="34">
        <v>38</v>
      </c>
      <c r="I697" s="34" t="s">
        <v>58</v>
      </c>
      <c r="J697" s="34">
        <v>180</v>
      </c>
      <c r="K697" s="34" t="s">
        <v>57</v>
      </c>
    </row>
    <row r="698" spans="1:11" ht="15.75">
      <c r="A698" s="34" t="s">
        <v>55</v>
      </c>
      <c r="B698" s="34" t="s">
        <v>56</v>
      </c>
      <c r="C698" s="34">
        <v>43.140689999999999</v>
      </c>
      <c r="D698" s="34">
        <v>-89.345209999999994</v>
      </c>
      <c r="E698" s="34">
        <v>261.7</v>
      </c>
      <c r="F698" s="34">
        <v>0.8</v>
      </c>
      <c r="G698" s="34" t="s">
        <v>57</v>
      </c>
      <c r="H698" s="34">
        <v>8</v>
      </c>
      <c r="I698" s="34" t="s">
        <v>58</v>
      </c>
      <c r="J698" s="34">
        <v>180</v>
      </c>
      <c r="K698" s="34" t="s">
        <v>57</v>
      </c>
    </row>
    <row r="699" spans="1:11" ht="15.75">
      <c r="A699" s="34" t="s">
        <v>55</v>
      </c>
      <c r="B699" s="34" t="s">
        <v>56</v>
      </c>
      <c r="C699" s="34">
        <v>43.140689999999999</v>
      </c>
      <c r="D699" s="34">
        <v>-89.345209999999994</v>
      </c>
      <c r="E699" s="34">
        <v>261.7</v>
      </c>
      <c r="F699" s="34">
        <v>6.1</v>
      </c>
      <c r="G699" s="34" t="s">
        <v>57</v>
      </c>
      <c r="H699" s="34">
        <v>122</v>
      </c>
      <c r="I699" s="34" t="s">
        <v>58</v>
      </c>
      <c r="J699" s="34">
        <v>230</v>
      </c>
      <c r="K699" s="34" t="s">
        <v>57</v>
      </c>
    </row>
    <row r="700" spans="1:11" ht="15.75">
      <c r="A700" s="34" t="s">
        <v>55</v>
      </c>
      <c r="B700" s="34" t="s">
        <v>56</v>
      </c>
      <c r="C700" s="34">
        <v>43.140689999999999</v>
      </c>
      <c r="D700" s="34">
        <v>-89.345209999999994</v>
      </c>
      <c r="E700" s="34">
        <v>261.7</v>
      </c>
      <c r="F700" s="34">
        <v>0</v>
      </c>
      <c r="G700" s="34" t="s">
        <v>57</v>
      </c>
      <c r="H700" s="34">
        <v>0</v>
      </c>
      <c r="I700" s="34" t="s">
        <v>58</v>
      </c>
      <c r="J700" s="34">
        <v>250</v>
      </c>
      <c r="K700" s="34" t="s">
        <v>57</v>
      </c>
    </row>
    <row r="701" spans="1:11" ht="15.75">
      <c r="A701" s="34" t="s">
        <v>55</v>
      </c>
      <c r="B701" s="34" t="s">
        <v>56</v>
      </c>
      <c r="C701" s="34">
        <v>43.140689999999999</v>
      </c>
      <c r="D701" s="34">
        <v>-89.345209999999994</v>
      </c>
      <c r="E701" s="34">
        <v>261.7</v>
      </c>
      <c r="F701" s="34">
        <v>0</v>
      </c>
      <c r="G701" s="34" t="s">
        <v>57</v>
      </c>
      <c r="H701" s="34">
        <v>0</v>
      </c>
      <c r="I701" s="34" t="s">
        <v>58</v>
      </c>
      <c r="J701" s="34">
        <v>250</v>
      </c>
      <c r="K701" s="34" t="s">
        <v>57</v>
      </c>
    </row>
    <row r="702" spans="1:11" ht="15.75">
      <c r="A702" s="34" t="s">
        <v>55</v>
      </c>
      <c r="B702" s="34" t="s">
        <v>56</v>
      </c>
      <c r="C702" s="34">
        <v>43.140689999999999</v>
      </c>
      <c r="D702" s="34">
        <v>-89.345209999999994</v>
      </c>
      <c r="E702" s="34">
        <v>261.7</v>
      </c>
      <c r="F702" s="34">
        <v>0</v>
      </c>
      <c r="G702" s="34" t="s">
        <v>57</v>
      </c>
      <c r="H702" s="34">
        <v>0</v>
      </c>
      <c r="I702" s="34" t="s">
        <v>58</v>
      </c>
      <c r="J702" s="34">
        <v>250</v>
      </c>
      <c r="K702" s="34" t="s">
        <v>57</v>
      </c>
    </row>
    <row r="703" spans="1:11" ht="15.75">
      <c r="A703" s="34" t="s">
        <v>55</v>
      </c>
      <c r="B703" s="34" t="s">
        <v>56</v>
      </c>
      <c r="C703" s="34">
        <v>43.140689999999999</v>
      </c>
      <c r="D703" s="34">
        <v>-89.345209999999994</v>
      </c>
      <c r="E703" s="34">
        <v>261.7</v>
      </c>
      <c r="F703" s="34">
        <v>7.4</v>
      </c>
      <c r="G703" s="34" t="s">
        <v>57</v>
      </c>
      <c r="H703" s="34">
        <v>71</v>
      </c>
      <c r="I703" s="34" t="s">
        <v>58</v>
      </c>
      <c r="J703" s="34">
        <v>250</v>
      </c>
      <c r="K703" s="34" t="s">
        <v>57</v>
      </c>
    </row>
    <row r="704" spans="1:11" ht="15.75">
      <c r="A704" s="34" t="s">
        <v>55</v>
      </c>
      <c r="B704" s="34" t="s">
        <v>56</v>
      </c>
      <c r="C704" s="34">
        <v>43.140689999999999</v>
      </c>
      <c r="D704" s="34">
        <v>-89.345209999999994</v>
      </c>
      <c r="E704" s="34">
        <v>261.7</v>
      </c>
      <c r="F704" s="34">
        <v>3.3</v>
      </c>
      <c r="G704" s="34" t="s">
        <v>57</v>
      </c>
      <c r="H704" s="34">
        <v>41</v>
      </c>
      <c r="I704" s="34" t="s">
        <v>58</v>
      </c>
      <c r="J704" s="34">
        <v>250</v>
      </c>
      <c r="K704" s="34" t="s">
        <v>57</v>
      </c>
    </row>
    <row r="705" spans="1:11" ht="15.75">
      <c r="A705" s="34" t="s">
        <v>55</v>
      </c>
      <c r="B705" s="34" t="s">
        <v>56</v>
      </c>
      <c r="C705" s="34">
        <v>43.140689999999999</v>
      </c>
      <c r="D705" s="34">
        <v>-89.345209999999994</v>
      </c>
      <c r="E705" s="34">
        <v>261.7</v>
      </c>
      <c r="F705" s="34">
        <v>0</v>
      </c>
      <c r="G705" s="34" t="s">
        <v>57</v>
      </c>
      <c r="H705" s="34">
        <v>0</v>
      </c>
      <c r="I705" s="34" t="s">
        <v>58</v>
      </c>
      <c r="J705" s="34">
        <v>250</v>
      </c>
      <c r="K705" s="34" t="s">
        <v>57</v>
      </c>
    </row>
    <row r="706" spans="1:11" ht="15.75">
      <c r="A706" s="34" t="s">
        <v>55</v>
      </c>
      <c r="B706" s="34" t="s">
        <v>56</v>
      </c>
      <c r="C706" s="34">
        <v>43.140689999999999</v>
      </c>
      <c r="D706" s="34">
        <v>-89.345209999999994</v>
      </c>
      <c r="E706" s="34">
        <v>261.7</v>
      </c>
      <c r="F706" s="34">
        <v>0</v>
      </c>
      <c r="G706" s="34" t="s">
        <v>59</v>
      </c>
      <c r="H706" s="34">
        <v>0</v>
      </c>
      <c r="I706" s="34" t="s">
        <v>60</v>
      </c>
      <c r="J706" s="34">
        <v>250</v>
      </c>
      <c r="K706" s="34" t="s">
        <v>57</v>
      </c>
    </row>
    <row r="707" spans="1:11" ht="15.75">
      <c r="A707" s="34" t="s">
        <v>55</v>
      </c>
      <c r="B707" s="34" t="s">
        <v>56</v>
      </c>
      <c r="C707" s="34">
        <v>43.140689999999999</v>
      </c>
      <c r="D707" s="34">
        <v>-89.345209999999994</v>
      </c>
      <c r="E707" s="34">
        <v>261.7</v>
      </c>
      <c r="F707" s="34">
        <v>0</v>
      </c>
      <c r="G707" s="34" t="s">
        <v>57</v>
      </c>
      <c r="H707" s="34">
        <v>0</v>
      </c>
      <c r="I707" s="34" t="s">
        <v>58</v>
      </c>
      <c r="J707" s="34">
        <v>250</v>
      </c>
      <c r="K707" s="34" t="s">
        <v>57</v>
      </c>
    </row>
    <row r="708" spans="1:11" ht="15.75">
      <c r="A708" s="34" t="s">
        <v>55</v>
      </c>
      <c r="B708" s="34" t="s">
        <v>56</v>
      </c>
      <c r="C708" s="34">
        <v>43.140689999999999</v>
      </c>
      <c r="D708" s="34">
        <v>-89.345209999999994</v>
      </c>
      <c r="E708" s="34">
        <v>261.7</v>
      </c>
      <c r="F708" s="34">
        <v>8.4</v>
      </c>
      <c r="G708" s="34" t="s">
        <v>57</v>
      </c>
      <c r="H708" s="34">
        <v>89</v>
      </c>
      <c r="I708" s="34" t="s">
        <v>58</v>
      </c>
      <c r="J708" s="34">
        <v>250</v>
      </c>
      <c r="K708" s="34" t="s">
        <v>57</v>
      </c>
    </row>
    <row r="709" spans="1:11" ht="15.75">
      <c r="A709" s="34" t="s">
        <v>55</v>
      </c>
      <c r="B709" s="34" t="s">
        <v>56</v>
      </c>
      <c r="C709" s="34">
        <v>43.140689999999999</v>
      </c>
      <c r="D709" s="34">
        <v>-89.345209999999994</v>
      </c>
      <c r="E709" s="34">
        <v>261.7</v>
      </c>
      <c r="F709" s="34">
        <v>0</v>
      </c>
      <c r="G709" s="34" t="s">
        <v>59</v>
      </c>
      <c r="H709" s="34">
        <v>0</v>
      </c>
      <c r="I709" s="34" t="s">
        <v>60</v>
      </c>
      <c r="J709" s="34">
        <v>330</v>
      </c>
      <c r="K709" s="34" t="s">
        <v>57</v>
      </c>
    </row>
    <row r="710" spans="1:11" ht="15.75">
      <c r="A710" s="34" t="s">
        <v>55</v>
      </c>
      <c r="B710" s="34" t="s">
        <v>56</v>
      </c>
      <c r="C710" s="34">
        <v>43.140689999999999</v>
      </c>
      <c r="D710" s="34">
        <v>-89.345209999999994</v>
      </c>
      <c r="E710" s="34">
        <v>261.7</v>
      </c>
      <c r="F710" s="34">
        <v>0</v>
      </c>
      <c r="G710" s="34" t="s">
        <v>57</v>
      </c>
      <c r="H710" s="34">
        <v>0</v>
      </c>
      <c r="I710" s="34" t="s">
        <v>58</v>
      </c>
      <c r="J710" s="34">
        <v>330</v>
      </c>
      <c r="K710" s="34" t="s">
        <v>57</v>
      </c>
    </row>
    <row r="711" spans="1:11" ht="15.75">
      <c r="A711" s="34" t="s">
        <v>55</v>
      </c>
      <c r="B711" s="34" t="s">
        <v>56</v>
      </c>
      <c r="C711" s="34">
        <v>43.140689999999999</v>
      </c>
      <c r="D711" s="34">
        <v>-89.345209999999994</v>
      </c>
      <c r="E711" s="34">
        <v>261.7</v>
      </c>
      <c r="F711" s="34">
        <v>0</v>
      </c>
      <c r="G711" s="34" t="s">
        <v>57</v>
      </c>
      <c r="H711" s="34">
        <v>0</v>
      </c>
      <c r="I711" s="34" t="s">
        <v>58</v>
      </c>
      <c r="J711" s="34">
        <v>330</v>
      </c>
      <c r="K711" s="34" t="s">
        <v>57</v>
      </c>
    </row>
    <row r="712" spans="1:11" ht="15.75">
      <c r="A712" s="34" t="s">
        <v>55</v>
      </c>
      <c r="B712" s="34" t="s">
        <v>56</v>
      </c>
      <c r="C712" s="34">
        <v>43.140689999999999</v>
      </c>
      <c r="D712" s="34">
        <v>-89.345209999999994</v>
      </c>
      <c r="E712" s="34">
        <v>261.7</v>
      </c>
      <c r="F712" s="34">
        <v>0.3</v>
      </c>
      <c r="G712" s="34" t="s">
        <v>57</v>
      </c>
      <c r="H712" s="34">
        <v>5</v>
      </c>
      <c r="I712" s="34" t="s">
        <v>58</v>
      </c>
      <c r="J712" s="34">
        <v>330</v>
      </c>
      <c r="K712" s="34" t="s">
        <v>57</v>
      </c>
    </row>
    <row r="713" spans="1:11" ht="15.75">
      <c r="A713" s="34" t="s">
        <v>55</v>
      </c>
      <c r="B713" s="34" t="s">
        <v>56</v>
      </c>
      <c r="C713" s="34">
        <v>43.140689999999999</v>
      </c>
      <c r="D713" s="34">
        <v>-89.345209999999994</v>
      </c>
      <c r="E713" s="34">
        <v>261.7</v>
      </c>
      <c r="F713" s="34">
        <v>0</v>
      </c>
      <c r="G713" s="34" t="s">
        <v>57</v>
      </c>
      <c r="H713" s="34">
        <v>0</v>
      </c>
      <c r="I713" s="34" t="s">
        <v>58</v>
      </c>
      <c r="J713" s="34">
        <v>330</v>
      </c>
      <c r="K713" s="34" t="s">
        <v>57</v>
      </c>
    </row>
    <row r="714" spans="1:11" ht="15.75">
      <c r="A714" s="34" t="s">
        <v>55</v>
      </c>
      <c r="B714" s="34" t="s">
        <v>56</v>
      </c>
      <c r="C714" s="34">
        <v>43.140689999999999</v>
      </c>
      <c r="D714" s="34">
        <v>-89.345209999999994</v>
      </c>
      <c r="E714" s="34">
        <v>261.7</v>
      </c>
      <c r="F714" s="34">
        <v>0</v>
      </c>
      <c r="G714" s="34" t="s">
        <v>57</v>
      </c>
      <c r="H714" s="34">
        <v>0</v>
      </c>
      <c r="I714" s="34" t="s">
        <v>58</v>
      </c>
      <c r="J714" s="34">
        <v>300</v>
      </c>
      <c r="K714" s="34" t="s">
        <v>57</v>
      </c>
    </row>
    <row r="715" spans="1:11" ht="15.75">
      <c r="A715" s="34" t="s">
        <v>55</v>
      </c>
      <c r="B715" s="34" t="s">
        <v>56</v>
      </c>
      <c r="C715" s="34">
        <v>43.140689999999999</v>
      </c>
      <c r="D715" s="34">
        <v>-89.345209999999994</v>
      </c>
      <c r="E715" s="34">
        <v>261.7</v>
      </c>
      <c r="F715" s="34">
        <v>2.5</v>
      </c>
      <c r="G715" s="34" t="s">
        <v>57</v>
      </c>
      <c r="H715" s="34">
        <v>38</v>
      </c>
      <c r="I715" s="34" t="s">
        <v>58</v>
      </c>
      <c r="J715" s="34">
        <v>330</v>
      </c>
      <c r="K715" s="34" t="s">
        <v>57</v>
      </c>
    </row>
    <row r="716" spans="1:11" ht="15.75">
      <c r="A716" s="34" t="s">
        <v>55</v>
      </c>
      <c r="B716" s="34" t="s">
        <v>56</v>
      </c>
      <c r="C716" s="34">
        <v>43.140689999999999</v>
      </c>
      <c r="D716" s="34">
        <v>-89.345209999999994</v>
      </c>
      <c r="E716" s="34">
        <v>261.7</v>
      </c>
      <c r="F716" s="34">
        <v>0.8</v>
      </c>
      <c r="G716" s="34" t="s">
        <v>57</v>
      </c>
      <c r="H716" s="34">
        <v>8</v>
      </c>
      <c r="I716" s="34" t="s">
        <v>58</v>
      </c>
      <c r="J716" s="34">
        <v>330</v>
      </c>
      <c r="K716" s="34" t="s">
        <v>57</v>
      </c>
    </row>
    <row r="717" spans="1:11" ht="15.75">
      <c r="A717" s="34" t="s">
        <v>55</v>
      </c>
      <c r="B717" s="34" t="s">
        <v>56</v>
      </c>
      <c r="C717" s="34">
        <v>43.140689999999999</v>
      </c>
      <c r="D717" s="34">
        <v>-89.345209999999994</v>
      </c>
      <c r="E717" s="34">
        <v>261.7</v>
      </c>
      <c r="F717" s="34">
        <v>3</v>
      </c>
      <c r="G717" s="34" t="s">
        <v>57</v>
      </c>
      <c r="H717" s="34">
        <v>51</v>
      </c>
      <c r="I717" s="34" t="s">
        <v>58</v>
      </c>
      <c r="J717" s="34">
        <v>330</v>
      </c>
      <c r="K717" s="34" t="s">
        <v>57</v>
      </c>
    </row>
    <row r="718" spans="1:11" ht="15.75">
      <c r="A718" s="34" t="s">
        <v>55</v>
      </c>
      <c r="B718" s="34" t="s">
        <v>56</v>
      </c>
      <c r="C718" s="34">
        <v>43.140689999999999</v>
      </c>
      <c r="D718" s="34">
        <v>-89.345209999999994</v>
      </c>
      <c r="E718" s="34">
        <v>261.7</v>
      </c>
      <c r="F718" s="34">
        <v>0</v>
      </c>
      <c r="G718" s="34" t="s">
        <v>57</v>
      </c>
      <c r="H718" s="34">
        <v>0</v>
      </c>
      <c r="I718" s="34" t="s">
        <v>58</v>
      </c>
      <c r="J718" s="34">
        <v>380</v>
      </c>
      <c r="K718" s="34" t="s">
        <v>57</v>
      </c>
    </row>
    <row r="719" spans="1:11" ht="15.75">
      <c r="A719" s="34" t="s">
        <v>55</v>
      </c>
      <c r="B719" s="34" t="s">
        <v>56</v>
      </c>
      <c r="C719" s="34">
        <v>43.140689999999999</v>
      </c>
      <c r="D719" s="34">
        <v>-89.345209999999994</v>
      </c>
      <c r="E719" s="34">
        <v>261.7</v>
      </c>
      <c r="F719" s="34">
        <v>0</v>
      </c>
      <c r="G719" s="34" t="s">
        <v>59</v>
      </c>
      <c r="H719" s="34">
        <v>0</v>
      </c>
      <c r="I719" s="34" t="s">
        <v>60</v>
      </c>
      <c r="J719" s="34">
        <v>380</v>
      </c>
      <c r="K719" s="34" t="s">
        <v>57</v>
      </c>
    </row>
    <row r="720" spans="1:11" ht="15.75">
      <c r="A720" s="34" t="s">
        <v>55</v>
      </c>
      <c r="B720" s="34" t="s">
        <v>56</v>
      </c>
      <c r="C720" s="34">
        <v>43.140689999999999</v>
      </c>
      <c r="D720" s="34">
        <v>-89.345209999999994</v>
      </c>
      <c r="E720" s="34">
        <v>261.7</v>
      </c>
      <c r="F720" s="34">
        <v>0.8</v>
      </c>
      <c r="G720" s="34" t="s">
        <v>57</v>
      </c>
      <c r="H720" s="34">
        <v>10</v>
      </c>
      <c r="I720" s="34" t="s">
        <v>58</v>
      </c>
      <c r="J720" s="34">
        <v>380</v>
      </c>
      <c r="K720" s="34" t="s">
        <v>57</v>
      </c>
    </row>
    <row r="721" spans="1:11" ht="15.75">
      <c r="A721" s="34" t="s">
        <v>55</v>
      </c>
      <c r="B721" s="34" t="s">
        <v>56</v>
      </c>
      <c r="C721" s="34">
        <v>43.140689999999999</v>
      </c>
      <c r="D721" s="34">
        <v>-89.345209999999994</v>
      </c>
      <c r="E721" s="34">
        <v>261.7</v>
      </c>
      <c r="F721" s="34">
        <v>0</v>
      </c>
      <c r="G721" s="34" t="s">
        <v>57</v>
      </c>
      <c r="H721" s="34">
        <v>0</v>
      </c>
      <c r="I721" s="34" t="s">
        <v>58</v>
      </c>
      <c r="J721" s="34">
        <v>360</v>
      </c>
      <c r="K721" s="34" t="s">
        <v>57</v>
      </c>
    </row>
    <row r="722" spans="1:11" ht="15.75">
      <c r="A722" s="34" t="s">
        <v>55</v>
      </c>
      <c r="B722" s="34" t="s">
        <v>56</v>
      </c>
      <c r="C722" s="34">
        <v>43.140689999999999</v>
      </c>
      <c r="D722" s="34">
        <v>-89.345209999999994</v>
      </c>
      <c r="E722" s="34">
        <v>261.7</v>
      </c>
      <c r="F722" s="34">
        <v>0</v>
      </c>
      <c r="G722" s="34" t="s">
        <v>59</v>
      </c>
      <c r="H722" s="34">
        <v>0</v>
      </c>
      <c r="I722" s="34" t="s">
        <v>60</v>
      </c>
      <c r="J722" s="34">
        <v>360</v>
      </c>
      <c r="K722" s="34" t="s">
        <v>57</v>
      </c>
    </row>
    <row r="723" spans="1:11" ht="15.75">
      <c r="A723" s="34" t="s">
        <v>55</v>
      </c>
      <c r="B723" s="34" t="s">
        <v>56</v>
      </c>
      <c r="C723" s="34">
        <v>43.140689999999999</v>
      </c>
      <c r="D723" s="34">
        <v>-89.345209999999994</v>
      </c>
      <c r="E723" s="34">
        <v>261.7</v>
      </c>
      <c r="F723" s="34">
        <v>0</v>
      </c>
      <c r="G723" s="34" t="s">
        <v>59</v>
      </c>
      <c r="H723" s="34">
        <v>0</v>
      </c>
      <c r="I723" s="34" t="s">
        <v>60</v>
      </c>
      <c r="J723" s="34">
        <v>360</v>
      </c>
      <c r="K723" s="34" t="s">
        <v>57</v>
      </c>
    </row>
    <row r="724" spans="1:11" ht="15.75">
      <c r="A724" s="34" t="s">
        <v>55</v>
      </c>
      <c r="B724" s="34" t="s">
        <v>56</v>
      </c>
      <c r="C724" s="34">
        <v>43.140689999999999</v>
      </c>
      <c r="D724" s="34">
        <v>-89.345209999999994</v>
      </c>
      <c r="E724" s="34">
        <v>261.7</v>
      </c>
      <c r="F724" s="34">
        <v>0</v>
      </c>
      <c r="G724" s="34" t="s">
        <v>57</v>
      </c>
      <c r="H724" s="34">
        <v>0</v>
      </c>
      <c r="I724" s="34" t="s">
        <v>58</v>
      </c>
      <c r="J724" s="34">
        <v>330</v>
      </c>
      <c r="K724" s="34" t="s">
        <v>57</v>
      </c>
    </row>
    <row r="725" spans="1:11" ht="15.75">
      <c r="A725" s="34" t="s">
        <v>55</v>
      </c>
      <c r="B725" s="34" t="s">
        <v>56</v>
      </c>
      <c r="C725" s="34">
        <v>43.140689999999999</v>
      </c>
      <c r="D725" s="34">
        <v>-89.345209999999994</v>
      </c>
      <c r="E725" s="34">
        <v>261.7</v>
      </c>
      <c r="F725" s="34">
        <v>6.1</v>
      </c>
      <c r="G725" s="34" t="s">
        <v>57</v>
      </c>
      <c r="H725" s="34">
        <v>61</v>
      </c>
      <c r="I725" s="34" t="s">
        <v>58</v>
      </c>
      <c r="J725" s="34">
        <v>330</v>
      </c>
      <c r="K725" s="34" t="s">
        <v>57</v>
      </c>
    </row>
    <row r="726" spans="1:11" ht="15.75">
      <c r="A726" s="34" t="s">
        <v>55</v>
      </c>
      <c r="B726" s="34" t="s">
        <v>56</v>
      </c>
      <c r="C726" s="34">
        <v>43.140689999999999</v>
      </c>
      <c r="D726" s="34">
        <v>-89.345209999999994</v>
      </c>
      <c r="E726" s="34">
        <v>261.7</v>
      </c>
      <c r="F726" s="34">
        <v>0</v>
      </c>
      <c r="G726" s="34" t="s">
        <v>59</v>
      </c>
      <c r="H726" s="34">
        <v>3</v>
      </c>
      <c r="I726" s="34" t="s">
        <v>58</v>
      </c>
      <c r="J726" s="34">
        <v>410</v>
      </c>
      <c r="K726" s="34" t="s">
        <v>57</v>
      </c>
    </row>
    <row r="727" spans="1:11" ht="15.75">
      <c r="A727" s="34" t="s">
        <v>55</v>
      </c>
      <c r="B727" s="34" t="s">
        <v>56</v>
      </c>
      <c r="C727" s="34">
        <v>43.140689999999999</v>
      </c>
      <c r="D727" s="34">
        <v>-89.345209999999994</v>
      </c>
      <c r="E727" s="34">
        <v>261.7</v>
      </c>
      <c r="F727" s="34">
        <v>0</v>
      </c>
      <c r="G727" s="34" t="s">
        <v>57</v>
      </c>
      <c r="H727" s="34">
        <v>0</v>
      </c>
      <c r="I727" s="34" t="s">
        <v>58</v>
      </c>
      <c r="J727" s="34">
        <v>360</v>
      </c>
      <c r="K727" s="34" t="s">
        <v>57</v>
      </c>
    </row>
    <row r="728" spans="1:11" ht="15.75">
      <c r="A728" s="34" t="s">
        <v>55</v>
      </c>
      <c r="B728" s="34" t="s">
        <v>56</v>
      </c>
      <c r="C728" s="34">
        <v>43.140689999999999</v>
      </c>
      <c r="D728" s="34">
        <v>-89.345209999999994</v>
      </c>
      <c r="E728" s="34">
        <v>261.7</v>
      </c>
      <c r="F728" s="34">
        <v>0</v>
      </c>
      <c r="G728" s="34" t="s">
        <v>57</v>
      </c>
      <c r="H728" s="34">
        <v>0</v>
      </c>
      <c r="I728" s="34" t="s">
        <v>58</v>
      </c>
      <c r="J728" s="34">
        <v>300</v>
      </c>
      <c r="K728" s="34" t="s">
        <v>57</v>
      </c>
    </row>
    <row r="729" spans="1:11" ht="15.75">
      <c r="A729" s="34" t="s">
        <v>55</v>
      </c>
      <c r="B729" s="34" t="s">
        <v>56</v>
      </c>
      <c r="C729" s="34">
        <v>43.140689999999999</v>
      </c>
      <c r="D729" s="34">
        <v>-89.345209999999994</v>
      </c>
      <c r="E729" s="34">
        <v>261.7</v>
      </c>
      <c r="F729" s="34">
        <v>0</v>
      </c>
      <c r="G729" s="34" t="s">
        <v>57</v>
      </c>
      <c r="H729" s="34">
        <v>0</v>
      </c>
      <c r="I729" s="34" t="s">
        <v>58</v>
      </c>
      <c r="J729" s="34">
        <v>280</v>
      </c>
      <c r="K729" s="34" t="s">
        <v>57</v>
      </c>
    </row>
    <row r="730" spans="1:11" ht="15.75">
      <c r="A730" s="34" t="s">
        <v>55</v>
      </c>
      <c r="B730" s="34" t="s">
        <v>56</v>
      </c>
      <c r="C730" s="34">
        <v>43.140689999999999</v>
      </c>
      <c r="D730" s="34">
        <v>-89.345209999999994</v>
      </c>
      <c r="E730" s="34">
        <v>261.7</v>
      </c>
      <c r="F730" s="34">
        <v>0</v>
      </c>
      <c r="G730" s="34" t="s">
        <v>59</v>
      </c>
      <c r="H730" s="34">
        <v>0</v>
      </c>
      <c r="I730" s="34" t="s">
        <v>60</v>
      </c>
      <c r="J730" s="34">
        <v>280</v>
      </c>
      <c r="K730" s="34" t="s">
        <v>57</v>
      </c>
    </row>
    <row r="731" spans="1:11" ht="15.75">
      <c r="A731" s="34" t="s">
        <v>55</v>
      </c>
      <c r="B731" s="34" t="s">
        <v>56</v>
      </c>
      <c r="C731" s="34">
        <v>43.140689999999999</v>
      </c>
      <c r="D731" s="34">
        <v>-89.345209999999994</v>
      </c>
      <c r="E731" s="34">
        <v>261.7</v>
      </c>
      <c r="F731" s="34">
        <v>0</v>
      </c>
      <c r="G731" s="34" t="s">
        <v>57</v>
      </c>
      <c r="H731" s="34">
        <v>0</v>
      </c>
      <c r="I731" s="34" t="s">
        <v>58</v>
      </c>
      <c r="J731" s="34">
        <v>280</v>
      </c>
      <c r="K731" s="34" t="s">
        <v>57</v>
      </c>
    </row>
    <row r="732" spans="1:11" ht="15.75">
      <c r="A732" s="34" t="s">
        <v>55</v>
      </c>
      <c r="B732" s="34" t="s">
        <v>56</v>
      </c>
      <c r="C732" s="34">
        <v>43.140689999999999</v>
      </c>
      <c r="D732" s="34">
        <v>-89.345209999999994</v>
      </c>
      <c r="E732" s="34">
        <v>261.7</v>
      </c>
      <c r="F732" s="34">
        <v>0</v>
      </c>
      <c r="G732" s="34" t="s">
        <v>59</v>
      </c>
      <c r="H732" s="34">
        <v>0</v>
      </c>
      <c r="I732" s="34" t="s">
        <v>58</v>
      </c>
      <c r="J732" s="34">
        <v>250</v>
      </c>
      <c r="K732" s="34" t="s">
        <v>57</v>
      </c>
    </row>
    <row r="733" spans="1:11" ht="15.75">
      <c r="A733" s="34" t="s">
        <v>55</v>
      </c>
      <c r="B733" s="34" t="s">
        <v>56</v>
      </c>
      <c r="C733" s="34">
        <v>43.140689999999999</v>
      </c>
      <c r="D733" s="34">
        <v>-89.345209999999994</v>
      </c>
      <c r="E733" s="34">
        <v>261.7</v>
      </c>
      <c r="F733" s="34">
        <v>0</v>
      </c>
      <c r="G733" s="34" t="s">
        <v>59</v>
      </c>
      <c r="H733" s="34">
        <v>0</v>
      </c>
      <c r="I733" s="34" t="s">
        <v>60</v>
      </c>
      <c r="J733" s="34">
        <v>230</v>
      </c>
      <c r="K733" s="34" t="s">
        <v>57</v>
      </c>
    </row>
    <row r="734" spans="1:11" ht="15.75">
      <c r="A734" s="34" t="s">
        <v>55</v>
      </c>
      <c r="B734" s="34" t="s">
        <v>56</v>
      </c>
      <c r="C734" s="34">
        <v>43.140689999999999</v>
      </c>
      <c r="D734" s="34">
        <v>-89.345209999999994</v>
      </c>
      <c r="E734" s="34">
        <v>261.7</v>
      </c>
      <c r="F734" s="34">
        <v>0</v>
      </c>
      <c r="G734" s="34" t="s">
        <v>57</v>
      </c>
      <c r="H734" s="34">
        <v>0</v>
      </c>
      <c r="I734" s="34" t="s">
        <v>58</v>
      </c>
      <c r="J734" s="34">
        <v>200</v>
      </c>
      <c r="K734" s="34" t="s">
        <v>57</v>
      </c>
    </row>
    <row r="735" spans="1:11" ht="15.75">
      <c r="A735" s="34" t="s">
        <v>55</v>
      </c>
      <c r="B735" s="34" t="s">
        <v>56</v>
      </c>
      <c r="C735" s="34">
        <v>43.140689999999999</v>
      </c>
      <c r="D735" s="34">
        <v>-89.345209999999994</v>
      </c>
      <c r="E735" s="34">
        <v>261.7</v>
      </c>
      <c r="F735" s="34">
        <v>0</v>
      </c>
      <c r="G735" s="34" t="s">
        <v>57</v>
      </c>
      <c r="H735" s="34">
        <v>0</v>
      </c>
      <c r="I735" s="34" t="s">
        <v>58</v>
      </c>
      <c r="J735" s="34">
        <v>200</v>
      </c>
      <c r="K735" s="34" t="s">
        <v>57</v>
      </c>
    </row>
    <row r="736" spans="1:11" ht="15.75">
      <c r="A736" s="34" t="s">
        <v>55</v>
      </c>
      <c r="B736" s="34" t="s">
        <v>56</v>
      </c>
      <c r="C736" s="34">
        <v>43.140689999999999</v>
      </c>
      <c r="D736" s="34">
        <v>-89.345209999999994</v>
      </c>
      <c r="E736" s="34">
        <v>261.7</v>
      </c>
      <c r="F736" s="34">
        <v>0</v>
      </c>
      <c r="G736" s="34" t="s">
        <v>57</v>
      </c>
      <c r="H736" s="34">
        <v>0</v>
      </c>
      <c r="I736" s="34" t="s">
        <v>58</v>
      </c>
      <c r="J736" s="34">
        <v>150</v>
      </c>
      <c r="K736" s="34" t="s">
        <v>57</v>
      </c>
    </row>
    <row r="737" spans="1:11" ht="15.75">
      <c r="A737" s="34" t="s">
        <v>55</v>
      </c>
      <c r="B737" s="34" t="s">
        <v>56</v>
      </c>
      <c r="C737" s="34">
        <v>43.140689999999999</v>
      </c>
      <c r="D737" s="34">
        <v>-89.345209999999994</v>
      </c>
      <c r="E737" s="34">
        <v>261.7</v>
      </c>
      <c r="F737" s="34">
        <v>0</v>
      </c>
      <c r="G737" s="34" t="s">
        <v>57</v>
      </c>
      <c r="H737" s="34">
        <v>0</v>
      </c>
      <c r="I737" s="34" t="s">
        <v>58</v>
      </c>
      <c r="J737" s="34">
        <v>150</v>
      </c>
      <c r="K737" s="34" t="s">
        <v>57</v>
      </c>
    </row>
    <row r="738" spans="1:11" ht="15.75">
      <c r="A738" s="34" t="s">
        <v>55</v>
      </c>
      <c r="B738" s="34" t="s">
        <v>56</v>
      </c>
      <c r="C738" s="34">
        <v>43.140689999999999</v>
      </c>
      <c r="D738" s="34">
        <v>-89.345209999999994</v>
      </c>
      <c r="E738" s="34">
        <v>261.7</v>
      </c>
      <c r="F738" s="34">
        <v>0</v>
      </c>
      <c r="G738" s="34" t="s">
        <v>57</v>
      </c>
      <c r="H738" s="34">
        <v>0</v>
      </c>
      <c r="I738" s="34" t="s">
        <v>58</v>
      </c>
      <c r="J738" s="34">
        <v>150</v>
      </c>
      <c r="K738" s="34" t="s">
        <v>57</v>
      </c>
    </row>
    <row r="739" spans="1:11" ht="15.75">
      <c r="A739" s="34" t="s">
        <v>55</v>
      </c>
      <c r="B739" s="34" t="s">
        <v>56</v>
      </c>
      <c r="C739" s="34">
        <v>43.140689999999999</v>
      </c>
      <c r="D739" s="34">
        <v>-89.345209999999994</v>
      </c>
      <c r="E739" s="34">
        <v>261.7</v>
      </c>
      <c r="F739" s="34">
        <v>0</v>
      </c>
      <c r="G739" s="34" t="s">
        <v>57</v>
      </c>
      <c r="H739" s="34">
        <v>0</v>
      </c>
      <c r="I739" s="34" t="s">
        <v>58</v>
      </c>
      <c r="J739" s="34">
        <v>150</v>
      </c>
      <c r="K739" s="34" t="s">
        <v>57</v>
      </c>
    </row>
    <row r="740" spans="1:11" ht="15.75">
      <c r="A740" s="34" t="s">
        <v>55</v>
      </c>
      <c r="B740" s="34" t="s">
        <v>56</v>
      </c>
      <c r="C740" s="34">
        <v>43.140689999999999</v>
      </c>
      <c r="D740" s="34">
        <v>-89.345209999999994</v>
      </c>
      <c r="E740" s="34">
        <v>261.7</v>
      </c>
      <c r="F740" s="34">
        <v>0</v>
      </c>
      <c r="G740" s="34" t="s">
        <v>57</v>
      </c>
      <c r="H740" s="34">
        <v>0</v>
      </c>
      <c r="I740" s="34" t="s">
        <v>58</v>
      </c>
      <c r="J740" s="34">
        <v>80</v>
      </c>
      <c r="K740" s="34" t="s">
        <v>57</v>
      </c>
    </row>
    <row r="741" spans="1:11" ht="15.75">
      <c r="A741" s="34" t="s">
        <v>55</v>
      </c>
      <c r="B741" s="34" t="s">
        <v>56</v>
      </c>
      <c r="C741" s="34">
        <v>43.140689999999999</v>
      </c>
      <c r="D741" s="34">
        <v>-89.345209999999994</v>
      </c>
      <c r="E741" s="34">
        <v>261.7</v>
      </c>
      <c r="F741" s="34">
        <v>0</v>
      </c>
      <c r="G741" s="34" t="s">
        <v>57</v>
      </c>
      <c r="H741" s="34">
        <v>0</v>
      </c>
      <c r="I741" s="34" t="s">
        <v>58</v>
      </c>
      <c r="J741" s="34">
        <v>30</v>
      </c>
      <c r="K741" s="34" t="s">
        <v>57</v>
      </c>
    </row>
    <row r="742" spans="1:11" ht="15.75">
      <c r="A742" s="34" t="s">
        <v>55</v>
      </c>
      <c r="B742" s="34" t="s">
        <v>56</v>
      </c>
      <c r="C742" s="34">
        <v>43.140689999999999</v>
      </c>
      <c r="D742" s="34">
        <v>-89.345209999999994</v>
      </c>
      <c r="E742" s="34">
        <v>261.7</v>
      </c>
      <c r="F742" s="34">
        <v>1.5</v>
      </c>
      <c r="G742" s="34" t="s">
        <v>57</v>
      </c>
      <c r="H742" s="34">
        <v>0</v>
      </c>
      <c r="I742" s="34" t="s">
        <v>58</v>
      </c>
      <c r="J742" s="34">
        <v>0</v>
      </c>
      <c r="K742" s="34" t="s">
        <v>57</v>
      </c>
    </row>
    <row r="743" spans="1:11" ht="15.75">
      <c r="A743" s="34" t="s">
        <v>55</v>
      </c>
      <c r="B743" s="34" t="s">
        <v>56</v>
      </c>
      <c r="C743" s="34">
        <v>43.140689999999999</v>
      </c>
      <c r="D743" s="34">
        <v>-89.345209999999994</v>
      </c>
      <c r="E743" s="34">
        <v>261.7</v>
      </c>
      <c r="F743" s="34">
        <v>0</v>
      </c>
      <c r="G743" s="34" t="s">
        <v>57</v>
      </c>
      <c r="H743" s="34">
        <v>0</v>
      </c>
      <c r="I743" s="34" t="s">
        <v>58</v>
      </c>
      <c r="J743" s="34">
        <v>0</v>
      </c>
      <c r="K743" s="34" t="s">
        <v>57</v>
      </c>
    </row>
    <row r="744" spans="1:11" ht="15.75">
      <c r="A744" s="34" t="s">
        <v>55</v>
      </c>
      <c r="B744" s="34" t="s">
        <v>56</v>
      </c>
      <c r="C744" s="34">
        <v>43.140689999999999</v>
      </c>
      <c r="D744" s="34">
        <v>-89.345209999999994</v>
      </c>
      <c r="E744" s="34">
        <v>261.7</v>
      </c>
      <c r="F744" s="34">
        <v>0</v>
      </c>
      <c r="G744" s="34" t="s">
        <v>57</v>
      </c>
      <c r="H744" s="34">
        <v>0</v>
      </c>
      <c r="I744" s="34" t="s">
        <v>58</v>
      </c>
      <c r="J744" s="34">
        <v>0</v>
      </c>
      <c r="K744" s="34" t="s">
        <v>57</v>
      </c>
    </row>
    <row r="745" spans="1:11" ht="15.75">
      <c r="A745" s="34" t="s">
        <v>55</v>
      </c>
      <c r="B745" s="34" t="s">
        <v>56</v>
      </c>
      <c r="C745" s="34">
        <v>43.140689999999999</v>
      </c>
      <c r="D745" s="34">
        <v>-89.345209999999994</v>
      </c>
      <c r="E745" s="34">
        <v>261.7</v>
      </c>
      <c r="F745" s="34">
        <v>0</v>
      </c>
      <c r="G745" s="34" t="s">
        <v>57</v>
      </c>
      <c r="H745" s="34">
        <v>0</v>
      </c>
      <c r="I745" s="34" t="s">
        <v>58</v>
      </c>
      <c r="J745" s="34">
        <v>0</v>
      </c>
      <c r="K745" s="34" t="s">
        <v>57</v>
      </c>
    </row>
    <row r="746" spans="1:11" ht="15.75">
      <c r="A746" s="34" t="s">
        <v>55</v>
      </c>
      <c r="B746" s="34" t="s">
        <v>56</v>
      </c>
      <c r="C746" s="34">
        <v>43.140689999999999</v>
      </c>
      <c r="D746" s="34">
        <v>-89.345209999999994</v>
      </c>
      <c r="E746" s="34">
        <v>261.7</v>
      </c>
      <c r="F746" s="34">
        <v>0</v>
      </c>
      <c r="G746" s="34" t="s">
        <v>57</v>
      </c>
      <c r="H746" s="34">
        <v>0</v>
      </c>
      <c r="I746" s="34" t="s">
        <v>58</v>
      </c>
      <c r="J746" s="34">
        <v>0</v>
      </c>
      <c r="K746" s="34" t="s">
        <v>57</v>
      </c>
    </row>
    <row r="747" spans="1:11" ht="15.75">
      <c r="A747" s="34" t="s">
        <v>55</v>
      </c>
      <c r="B747" s="34" t="s">
        <v>56</v>
      </c>
      <c r="C747" s="34">
        <v>43.140689999999999</v>
      </c>
      <c r="D747" s="34">
        <v>-89.345209999999994</v>
      </c>
      <c r="E747" s="34">
        <v>261.7</v>
      </c>
      <c r="F747" s="34">
        <v>5.6</v>
      </c>
      <c r="G747" s="34" t="s">
        <v>57</v>
      </c>
      <c r="H747" s="34">
        <v>51</v>
      </c>
      <c r="I747" s="34" t="s">
        <v>58</v>
      </c>
      <c r="J747" s="34">
        <v>0</v>
      </c>
      <c r="K747" s="34" t="s">
        <v>57</v>
      </c>
    </row>
    <row r="748" spans="1:11" ht="15.75">
      <c r="A748" s="34" t="s">
        <v>55</v>
      </c>
      <c r="B748" s="34" t="s">
        <v>56</v>
      </c>
      <c r="C748" s="34">
        <v>43.140689999999999</v>
      </c>
      <c r="D748" s="34">
        <v>-89.345209999999994</v>
      </c>
      <c r="E748" s="34">
        <v>261.7</v>
      </c>
      <c r="F748" s="34">
        <v>0</v>
      </c>
      <c r="G748" s="34" t="s">
        <v>57</v>
      </c>
      <c r="H748" s="34">
        <v>0</v>
      </c>
      <c r="I748" s="34" t="s">
        <v>58</v>
      </c>
      <c r="J748" s="34">
        <v>30</v>
      </c>
      <c r="K748" s="34" t="s">
        <v>57</v>
      </c>
    </row>
    <row r="749" spans="1:11" ht="15.75">
      <c r="A749" s="34" t="s">
        <v>55</v>
      </c>
      <c r="B749" s="34" t="s">
        <v>56</v>
      </c>
      <c r="C749" s="34">
        <v>43.140689999999999</v>
      </c>
      <c r="D749" s="34">
        <v>-89.345209999999994</v>
      </c>
      <c r="E749" s="34">
        <v>261.7</v>
      </c>
      <c r="F749" s="34">
        <v>4.3</v>
      </c>
      <c r="G749" s="34" t="s">
        <v>57</v>
      </c>
      <c r="H749" s="34">
        <v>0</v>
      </c>
      <c r="I749" s="34" t="s">
        <v>60</v>
      </c>
      <c r="J749" s="34">
        <v>0</v>
      </c>
      <c r="K749" s="34" t="s">
        <v>59</v>
      </c>
    </row>
    <row r="750" spans="1:11" ht="15.75">
      <c r="A750" s="34" t="s">
        <v>55</v>
      </c>
      <c r="B750" s="34" t="s">
        <v>56</v>
      </c>
      <c r="C750" s="34">
        <v>43.140689999999999</v>
      </c>
      <c r="D750" s="34">
        <v>-89.345209999999994</v>
      </c>
      <c r="E750" s="34">
        <v>261.7</v>
      </c>
      <c r="F750" s="34">
        <v>0</v>
      </c>
      <c r="G750" s="34" t="s">
        <v>57</v>
      </c>
      <c r="H750" s="34">
        <v>0</v>
      </c>
      <c r="I750" s="34" t="s">
        <v>58</v>
      </c>
      <c r="J750" s="34">
        <v>0</v>
      </c>
      <c r="K750" s="34" t="s">
        <v>57</v>
      </c>
    </row>
    <row r="751" spans="1:11" ht="15.75">
      <c r="A751" s="34" t="s">
        <v>55</v>
      </c>
      <c r="B751" s="34" t="s">
        <v>56</v>
      </c>
      <c r="C751" s="34">
        <v>43.140689999999999</v>
      </c>
      <c r="D751" s="34">
        <v>-89.345209999999994</v>
      </c>
      <c r="E751" s="34">
        <v>261.7</v>
      </c>
      <c r="F751" s="34">
        <v>0</v>
      </c>
      <c r="G751" s="34" t="s">
        <v>57</v>
      </c>
      <c r="H751" s="34">
        <v>0</v>
      </c>
      <c r="I751" s="34" t="s">
        <v>58</v>
      </c>
      <c r="J751" s="34">
        <v>0</v>
      </c>
      <c r="K751" s="34" t="s">
        <v>57</v>
      </c>
    </row>
    <row r="752" spans="1:11" ht="15.75">
      <c r="A752" s="34" t="s">
        <v>55</v>
      </c>
      <c r="B752" s="34" t="s">
        <v>56</v>
      </c>
      <c r="C752" s="34">
        <v>43.140689999999999</v>
      </c>
      <c r="D752" s="34">
        <v>-89.345209999999994</v>
      </c>
      <c r="E752" s="34">
        <v>261.7</v>
      </c>
      <c r="F752" s="34">
        <v>0</v>
      </c>
      <c r="G752" s="34" t="s">
        <v>57</v>
      </c>
      <c r="H752" s="34">
        <v>0</v>
      </c>
      <c r="I752" s="34" t="s">
        <v>58</v>
      </c>
      <c r="J752" s="34">
        <v>0</v>
      </c>
      <c r="K752" s="34" t="s">
        <v>57</v>
      </c>
    </row>
    <row r="753" spans="1:11" ht="15.75">
      <c r="A753" s="34" t="s">
        <v>55</v>
      </c>
      <c r="B753" s="34" t="s">
        <v>56</v>
      </c>
      <c r="C753" s="34">
        <v>43.140689999999999</v>
      </c>
      <c r="D753" s="34">
        <v>-89.345209999999994</v>
      </c>
      <c r="E753" s="34">
        <v>261.7</v>
      </c>
      <c r="F753" s="34">
        <v>0</v>
      </c>
      <c r="G753" s="34" t="s">
        <v>57</v>
      </c>
      <c r="H753" s="34">
        <v>0</v>
      </c>
      <c r="I753" s="34" t="s">
        <v>58</v>
      </c>
      <c r="J753" s="34">
        <v>0</v>
      </c>
      <c r="K753" s="34" t="s">
        <v>57</v>
      </c>
    </row>
    <row r="754" spans="1:11" ht="15.75">
      <c r="A754" s="34" t="s">
        <v>55</v>
      </c>
      <c r="B754" s="34" t="s">
        <v>56</v>
      </c>
      <c r="C754" s="34">
        <v>43.140689999999999</v>
      </c>
      <c r="D754" s="34">
        <v>-89.345209999999994</v>
      </c>
      <c r="E754" s="34">
        <v>261.7</v>
      </c>
      <c r="F754" s="34">
        <v>0</v>
      </c>
      <c r="G754" s="34" t="s">
        <v>59</v>
      </c>
      <c r="H754" s="34">
        <v>0</v>
      </c>
      <c r="I754" s="34" t="s">
        <v>58</v>
      </c>
      <c r="J754" s="34">
        <v>0</v>
      </c>
      <c r="K754" s="34" t="s">
        <v>57</v>
      </c>
    </row>
    <row r="755" spans="1:11" ht="15.75">
      <c r="A755" s="34" t="s">
        <v>55</v>
      </c>
      <c r="B755" s="34" t="s">
        <v>56</v>
      </c>
      <c r="C755" s="34">
        <v>43.140689999999999</v>
      </c>
      <c r="D755" s="34">
        <v>-89.345209999999994</v>
      </c>
      <c r="E755" s="34">
        <v>261.7</v>
      </c>
      <c r="F755" s="34">
        <v>16.5</v>
      </c>
      <c r="G755" s="34" t="s">
        <v>57</v>
      </c>
      <c r="H755" s="34">
        <v>0</v>
      </c>
      <c r="I755" s="34" t="s">
        <v>58</v>
      </c>
      <c r="J755" s="34">
        <v>0</v>
      </c>
      <c r="K755" s="34" t="s">
        <v>57</v>
      </c>
    </row>
    <row r="756" spans="1:11" ht="15.75">
      <c r="A756" s="34" t="s">
        <v>55</v>
      </c>
      <c r="B756" s="34" t="s">
        <v>56</v>
      </c>
      <c r="C756" s="34">
        <v>43.140689999999999</v>
      </c>
      <c r="D756" s="34">
        <v>-89.345209999999994</v>
      </c>
      <c r="E756" s="34">
        <v>261.7</v>
      </c>
      <c r="F756" s="34">
        <v>2.5</v>
      </c>
      <c r="G756" s="34" t="s">
        <v>57</v>
      </c>
      <c r="H756" s="34">
        <v>0</v>
      </c>
      <c r="I756" s="34" t="s">
        <v>58</v>
      </c>
      <c r="J756" s="34">
        <v>0</v>
      </c>
      <c r="K756" s="34" t="s">
        <v>57</v>
      </c>
    </row>
    <row r="757" spans="1:11" ht="15.75">
      <c r="A757" s="34" t="s">
        <v>55</v>
      </c>
      <c r="B757" s="34" t="s">
        <v>56</v>
      </c>
      <c r="C757" s="34">
        <v>43.140689999999999</v>
      </c>
      <c r="D757" s="34">
        <v>-89.345209999999994</v>
      </c>
      <c r="E757" s="34">
        <v>261.7</v>
      </c>
      <c r="F757" s="34">
        <v>0.3</v>
      </c>
      <c r="G757" s="34" t="s">
        <v>57</v>
      </c>
      <c r="H757" s="34">
        <v>0</v>
      </c>
      <c r="I757" s="34" t="s">
        <v>58</v>
      </c>
      <c r="J757" s="34">
        <v>0</v>
      </c>
      <c r="K757" s="34" t="s">
        <v>57</v>
      </c>
    </row>
    <row r="758" spans="1:11" ht="15.75">
      <c r="A758" s="34" t="s">
        <v>55</v>
      </c>
      <c r="B758" s="34" t="s">
        <v>56</v>
      </c>
      <c r="C758" s="34">
        <v>43.140689999999999</v>
      </c>
      <c r="D758" s="34">
        <v>-89.345209999999994</v>
      </c>
      <c r="E758" s="34">
        <v>261.7</v>
      </c>
      <c r="F758" s="34">
        <v>0.3</v>
      </c>
      <c r="G758" s="34" t="s">
        <v>57</v>
      </c>
      <c r="H758" s="34">
        <v>0</v>
      </c>
      <c r="I758" s="34" t="s">
        <v>60</v>
      </c>
      <c r="J758" s="34">
        <v>0</v>
      </c>
      <c r="K758" s="34" t="s">
        <v>57</v>
      </c>
    </row>
    <row r="759" spans="1:11" ht="15.75">
      <c r="A759" s="34" t="s">
        <v>55</v>
      </c>
      <c r="B759" s="34" t="s">
        <v>56</v>
      </c>
      <c r="C759" s="34">
        <v>43.140689999999999</v>
      </c>
      <c r="D759" s="34">
        <v>-89.345209999999994</v>
      </c>
      <c r="E759" s="34">
        <v>261.7</v>
      </c>
      <c r="F759" s="34">
        <v>4.8</v>
      </c>
      <c r="G759" s="34" t="s">
        <v>57</v>
      </c>
      <c r="H759" s="34">
        <v>0</v>
      </c>
      <c r="I759" s="34" t="s">
        <v>58</v>
      </c>
      <c r="J759" s="34">
        <v>0</v>
      </c>
      <c r="K759" s="34" t="s">
        <v>57</v>
      </c>
    </row>
    <row r="760" spans="1:11" ht="15.75">
      <c r="A760" s="34" t="s">
        <v>55</v>
      </c>
      <c r="B760" s="34" t="s">
        <v>56</v>
      </c>
      <c r="C760" s="34">
        <v>43.140689999999999</v>
      </c>
      <c r="D760" s="34">
        <v>-89.345209999999994</v>
      </c>
      <c r="E760" s="34">
        <v>261.7</v>
      </c>
      <c r="F760" s="34">
        <v>0</v>
      </c>
      <c r="G760" s="34" t="s">
        <v>59</v>
      </c>
      <c r="H760" s="34">
        <v>0</v>
      </c>
      <c r="I760" s="34" t="s">
        <v>60</v>
      </c>
      <c r="J760" s="34">
        <v>0</v>
      </c>
      <c r="K760" s="34" t="s">
        <v>57</v>
      </c>
    </row>
    <row r="761" spans="1:11" ht="15.75">
      <c r="A761" s="34" t="s">
        <v>55</v>
      </c>
      <c r="B761" s="34" t="s">
        <v>56</v>
      </c>
      <c r="C761" s="34">
        <v>43.140689999999999</v>
      </c>
      <c r="D761" s="34">
        <v>-89.345209999999994</v>
      </c>
      <c r="E761" s="34">
        <v>261.7</v>
      </c>
      <c r="F761" s="34">
        <v>0</v>
      </c>
      <c r="G761" s="34" t="s">
        <v>57</v>
      </c>
      <c r="H761" s="34">
        <v>0</v>
      </c>
      <c r="I761" s="34" t="s">
        <v>58</v>
      </c>
      <c r="J761" s="34">
        <v>0</v>
      </c>
      <c r="K761" s="34" t="s">
        <v>57</v>
      </c>
    </row>
    <row r="762" spans="1:11" ht="15.75">
      <c r="A762" s="34" t="s">
        <v>55</v>
      </c>
      <c r="B762" s="34" t="s">
        <v>56</v>
      </c>
      <c r="C762" s="34">
        <v>43.140689999999999</v>
      </c>
      <c r="D762" s="34">
        <v>-89.345209999999994</v>
      </c>
      <c r="E762" s="34">
        <v>261.7</v>
      </c>
      <c r="F762" s="34">
        <v>0</v>
      </c>
      <c r="G762" s="34" t="s">
        <v>57</v>
      </c>
      <c r="H762" s="34">
        <v>0</v>
      </c>
      <c r="I762" s="34" t="s">
        <v>58</v>
      </c>
      <c r="J762" s="34">
        <v>0</v>
      </c>
      <c r="K762" s="34" t="s">
        <v>57</v>
      </c>
    </row>
    <row r="763" spans="1:11" ht="15.75">
      <c r="A763" s="34" t="s">
        <v>55</v>
      </c>
      <c r="B763" s="34" t="s">
        <v>56</v>
      </c>
      <c r="C763" s="34">
        <v>43.140689999999999</v>
      </c>
      <c r="D763" s="34">
        <v>-89.345209999999994</v>
      </c>
      <c r="E763" s="34">
        <v>261.7</v>
      </c>
      <c r="F763" s="34">
        <v>0</v>
      </c>
      <c r="G763" s="34" t="s">
        <v>57</v>
      </c>
      <c r="H763" s="34">
        <v>0</v>
      </c>
      <c r="I763" s="34" t="s">
        <v>58</v>
      </c>
      <c r="J763" s="34">
        <v>0</v>
      </c>
      <c r="K763" s="34" t="s">
        <v>57</v>
      </c>
    </row>
    <row r="764" spans="1:11" ht="15.75">
      <c r="A764" s="34" t="s">
        <v>55</v>
      </c>
      <c r="B764" s="34" t="s">
        <v>56</v>
      </c>
      <c r="C764" s="34">
        <v>43.140689999999999</v>
      </c>
      <c r="D764" s="34">
        <v>-89.345209999999994</v>
      </c>
      <c r="E764" s="34">
        <v>261.7</v>
      </c>
      <c r="F764" s="34">
        <v>0</v>
      </c>
      <c r="G764" s="34" t="s">
        <v>57</v>
      </c>
      <c r="H764" s="34">
        <v>0</v>
      </c>
      <c r="I764" s="34" t="s">
        <v>58</v>
      </c>
      <c r="J764" s="34">
        <v>0</v>
      </c>
      <c r="K764" s="34" t="s">
        <v>57</v>
      </c>
    </row>
    <row r="765" spans="1:11" ht="15.75">
      <c r="A765" s="34" t="s">
        <v>55</v>
      </c>
      <c r="B765" s="34" t="s">
        <v>56</v>
      </c>
      <c r="C765" s="34">
        <v>43.140689999999999</v>
      </c>
      <c r="D765" s="34">
        <v>-89.345209999999994</v>
      </c>
      <c r="E765" s="34">
        <v>261.7</v>
      </c>
      <c r="F765" s="34">
        <v>0</v>
      </c>
      <c r="G765" s="34" t="s">
        <v>57</v>
      </c>
      <c r="H765" s="34">
        <v>0</v>
      </c>
      <c r="I765" s="34" t="s">
        <v>58</v>
      </c>
      <c r="J765" s="34">
        <v>0</v>
      </c>
      <c r="K765" s="34" t="s">
        <v>57</v>
      </c>
    </row>
    <row r="766" spans="1:11" ht="15.75">
      <c r="A766" s="34" t="s">
        <v>55</v>
      </c>
      <c r="B766" s="34" t="s">
        <v>56</v>
      </c>
      <c r="C766" s="34">
        <v>43.140689999999999</v>
      </c>
      <c r="D766" s="34">
        <v>-89.345209999999994</v>
      </c>
      <c r="E766" s="34">
        <v>261.7</v>
      </c>
      <c r="F766" s="34">
        <v>0</v>
      </c>
      <c r="G766" s="34" t="s">
        <v>57</v>
      </c>
      <c r="H766" s="34">
        <v>0</v>
      </c>
      <c r="I766" s="34" t="s">
        <v>58</v>
      </c>
      <c r="J766" s="34">
        <v>0</v>
      </c>
      <c r="K766" s="34" t="s">
        <v>57</v>
      </c>
    </row>
    <row r="767" spans="1:11" ht="15.75">
      <c r="A767" s="34" t="s">
        <v>55</v>
      </c>
      <c r="B767" s="34" t="s">
        <v>56</v>
      </c>
      <c r="C767" s="34">
        <v>43.140689999999999</v>
      </c>
      <c r="D767" s="34">
        <v>-89.345209999999994</v>
      </c>
      <c r="E767" s="34">
        <v>261.7</v>
      </c>
      <c r="F767" s="34">
        <v>0</v>
      </c>
      <c r="G767" s="34" t="s">
        <v>57</v>
      </c>
      <c r="H767" s="34">
        <v>0</v>
      </c>
      <c r="I767" s="34" t="s">
        <v>58</v>
      </c>
      <c r="J767" s="34">
        <v>0</v>
      </c>
      <c r="K767" s="34" t="s">
        <v>57</v>
      </c>
    </row>
    <row r="768" spans="1:11" ht="15.75">
      <c r="A768" s="34" t="s">
        <v>55</v>
      </c>
      <c r="B768" s="34" t="s">
        <v>56</v>
      </c>
      <c r="C768" s="34">
        <v>43.140689999999999</v>
      </c>
      <c r="D768" s="34">
        <v>-89.345209999999994</v>
      </c>
      <c r="E768" s="34">
        <v>261.7</v>
      </c>
      <c r="F768" s="34">
        <v>0</v>
      </c>
      <c r="G768" s="34" t="s">
        <v>57</v>
      </c>
      <c r="H768" s="34">
        <v>0</v>
      </c>
      <c r="I768" s="34" t="s">
        <v>58</v>
      </c>
      <c r="J768" s="34">
        <v>0</v>
      </c>
      <c r="K768" s="34" t="s">
        <v>57</v>
      </c>
    </row>
    <row r="769" spans="1:11" ht="15.75">
      <c r="A769" s="34" t="s">
        <v>55</v>
      </c>
      <c r="B769" s="34" t="s">
        <v>56</v>
      </c>
      <c r="C769" s="34">
        <v>43.140689999999999</v>
      </c>
      <c r="D769" s="34">
        <v>-89.345209999999994</v>
      </c>
      <c r="E769" s="34">
        <v>261.7</v>
      </c>
      <c r="F769" s="34">
        <v>0</v>
      </c>
      <c r="G769" s="34" t="s">
        <v>59</v>
      </c>
      <c r="H769" s="34">
        <v>0</v>
      </c>
      <c r="I769" s="34" t="s">
        <v>58</v>
      </c>
      <c r="J769" s="34">
        <v>0</v>
      </c>
      <c r="K769" s="34" t="s">
        <v>57</v>
      </c>
    </row>
    <row r="770" spans="1:11" ht="15.75">
      <c r="A770" s="34" t="s">
        <v>55</v>
      </c>
      <c r="B770" s="34" t="s">
        <v>56</v>
      </c>
      <c r="C770" s="34">
        <v>43.140689999999999</v>
      </c>
      <c r="D770" s="34">
        <v>-89.345209999999994</v>
      </c>
      <c r="E770" s="34">
        <v>261.7</v>
      </c>
      <c r="F770" s="34">
        <v>3</v>
      </c>
      <c r="G770" s="34" t="s">
        <v>57</v>
      </c>
      <c r="H770" s="34">
        <v>0</v>
      </c>
      <c r="I770" s="34" t="s">
        <v>58</v>
      </c>
      <c r="J770" s="34">
        <v>0</v>
      </c>
      <c r="K770" s="34" t="s">
        <v>57</v>
      </c>
    </row>
    <row r="771" spans="1:11" ht="15.75">
      <c r="A771" s="34" t="s">
        <v>55</v>
      </c>
      <c r="B771" s="34" t="s">
        <v>56</v>
      </c>
      <c r="C771" s="34">
        <v>43.140689999999999</v>
      </c>
      <c r="D771" s="34">
        <v>-89.345209999999994</v>
      </c>
      <c r="E771" s="34">
        <v>261.7</v>
      </c>
      <c r="F771" s="34">
        <v>9.6999999999999993</v>
      </c>
      <c r="G771" s="34" t="s">
        <v>57</v>
      </c>
      <c r="H771" s="34">
        <v>0</v>
      </c>
      <c r="I771" s="34" t="s">
        <v>58</v>
      </c>
      <c r="J771" s="34">
        <v>0</v>
      </c>
      <c r="K771" s="34" t="s">
        <v>57</v>
      </c>
    </row>
    <row r="772" spans="1:11" ht="15.75">
      <c r="A772" s="34" t="s">
        <v>55</v>
      </c>
      <c r="B772" s="34" t="s">
        <v>56</v>
      </c>
      <c r="C772" s="34">
        <v>43.140689999999999</v>
      </c>
      <c r="D772" s="34">
        <v>-89.345209999999994</v>
      </c>
      <c r="E772" s="34">
        <v>261.7</v>
      </c>
      <c r="F772" s="34">
        <v>1.8</v>
      </c>
      <c r="G772" s="34" t="s">
        <v>57</v>
      </c>
      <c r="H772" s="34">
        <v>0</v>
      </c>
      <c r="I772" s="34" t="s">
        <v>58</v>
      </c>
      <c r="J772" s="34">
        <v>0</v>
      </c>
      <c r="K772" s="34" t="s">
        <v>57</v>
      </c>
    </row>
    <row r="773" spans="1:11" ht="15.75">
      <c r="A773" s="34" t="s">
        <v>55</v>
      </c>
      <c r="B773" s="34" t="s">
        <v>56</v>
      </c>
      <c r="C773" s="34">
        <v>43.140689999999999</v>
      </c>
      <c r="D773" s="34">
        <v>-89.345209999999994</v>
      </c>
      <c r="E773" s="34">
        <v>261.7</v>
      </c>
      <c r="F773" s="34">
        <v>14.5</v>
      </c>
      <c r="G773" s="34" t="s">
        <v>57</v>
      </c>
      <c r="H773" s="34">
        <v>0</v>
      </c>
      <c r="I773" s="34" t="s">
        <v>58</v>
      </c>
      <c r="J773" s="34">
        <v>0</v>
      </c>
      <c r="K773" s="34" t="s">
        <v>57</v>
      </c>
    </row>
    <row r="774" spans="1:11" ht="15.75">
      <c r="A774" s="34" t="s">
        <v>55</v>
      </c>
      <c r="B774" s="34" t="s">
        <v>56</v>
      </c>
      <c r="C774" s="34">
        <v>43.140689999999999</v>
      </c>
      <c r="D774" s="34">
        <v>-89.345209999999994</v>
      </c>
      <c r="E774" s="34">
        <v>261.7</v>
      </c>
      <c r="F774" s="34">
        <v>7.4</v>
      </c>
      <c r="G774" s="34" t="s">
        <v>57</v>
      </c>
      <c r="H774" s="34">
        <v>0</v>
      </c>
      <c r="I774" s="34" t="s">
        <v>58</v>
      </c>
      <c r="J774" s="34">
        <v>0</v>
      </c>
      <c r="K774" s="34" t="s">
        <v>57</v>
      </c>
    </row>
    <row r="775" spans="1:11" ht="15.75">
      <c r="A775" s="34" t="s">
        <v>55</v>
      </c>
      <c r="B775" s="34" t="s">
        <v>56</v>
      </c>
      <c r="C775" s="34">
        <v>43.140689999999999</v>
      </c>
      <c r="D775" s="34">
        <v>-89.345209999999994</v>
      </c>
      <c r="E775" s="34">
        <v>261.7</v>
      </c>
      <c r="F775" s="34">
        <v>0</v>
      </c>
      <c r="G775" s="34" t="s">
        <v>57</v>
      </c>
      <c r="H775" s="34">
        <v>0</v>
      </c>
      <c r="I775" s="34" t="s">
        <v>58</v>
      </c>
      <c r="J775" s="34">
        <v>0</v>
      </c>
      <c r="K775" s="34" t="s">
        <v>57</v>
      </c>
    </row>
    <row r="776" spans="1:11" ht="15.75">
      <c r="A776" s="34" t="s">
        <v>55</v>
      </c>
      <c r="B776" s="34" t="s">
        <v>56</v>
      </c>
      <c r="C776" s="34">
        <v>43.140689999999999</v>
      </c>
      <c r="D776" s="34">
        <v>-89.345209999999994</v>
      </c>
      <c r="E776" s="34">
        <v>261.7</v>
      </c>
      <c r="F776" s="34">
        <v>0</v>
      </c>
      <c r="G776" s="34" t="s">
        <v>57</v>
      </c>
      <c r="H776" s="34">
        <v>0</v>
      </c>
      <c r="I776" s="34" t="s">
        <v>58</v>
      </c>
      <c r="J776" s="34">
        <v>0</v>
      </c>
      <c r="K776" s="34" t="s">
        <v>57</v>
      </c>
    </row>
    <row r="777" spans="1:11" ht="15.75">
      <c r="A777" s="34" t="s">
        <v>55</v>
      </c>
      <c r="B777" s="34" t="s">
        <v>56</v>
      </c>
      <c r="C777" s="34">
        <v>43.140689999999999</v>
      </c>
      <c r="D777" s="34">
        <v>-89.345209999999994</v>
      </c>
      <c r="E777" s="34">
        <v>261.7</v>
      </c>
      <c r="F777" s="34">
        <v>0</v>
      </c>
      <c r="G777" s="34" t="s">
        <v>59</v>
      </c>
      <c r="H777" s="34">
        <v>0</v>
      </c>
      <c r="I777" s="34" t="s">
        <v>58</v>
      </c>
      <c r="J777" s="34">
        <v>0</v>
      </c>
      <c r="K777" s="34" t="s">
        <v>57</v>
      </c>
    </row>
    <row r="778" spans="1:11" ht="15.75">
      <c r="A778" s="34" t="s">
        <v>55</v>
      </c>
      <c r="B778" s="34" t="s">
        <v>56</v>
      </c>
      <c r="C778" s="34">
        <v>43.140689999999999</v>
      </c>
      <c r="D778" s="34">
        <v>-89.345209999999994</v>
      </c>
      <c r="E778" s="34">
        <v>261.7</v>
      </c>
      <c r="F778" s="34">
        <v>0</v>
      </c>
      <c r="G778" s="34" t="s">
        <v>57</v>
      </c>
      <c r="H778" s="34">
        <v>0</v>
      </c>
      <c r="I778" s="34" t="s">
        <v>58</v>
      </c>
      <c r="J778" s="34">
        <v>0</v>
      </c>
      <c r="K778" s="34" t="s">
        <v>57</v>
      </c>
    </row>
    <row r="779" spans="1:11" ht="15.75">
      <c r="A779" s="34" t="s">
        <v>55</v>
      </c>
      <c r="B779" s="34" t="s">
        <v>56</v>
      </c>
      <c r="C779" s="34">
        <v>43.140689999999999</v>
      </c>
      <c r="D779" s="34">
        <v>-89.345209999999994</v>
      </c>
      <c r="E779" s="34">
        <v>261.7</v>
      </c>
      <c r="F779" s="34">
        <v>0</v>
      </c>
      <c r="G779" s="34" t="s">
        <v>57</v>
      </c>
      <c r="H779" s="34">
        <v>0</v>
      </c>
      <c r="I779" s="34" t="s">
        <v>58</v>
      </c>
      <c r="J779" s="34">
        <v>0</v>
      </c>
      <c r="K779" s="34" t="s">
        <v>57</v>
      </c>
    </row>
    <row r="780" spans="1:11" ht="15.75">
      <c r="A780" s="34" t="s">
        <v>55</v>
      </c>
      <c r="B780" s="34" t="s">
        <v>56</v>
      </c>
      <c r="C780" s="34">
        <v>43.140689999999999</v>
      </c>
      <c r="D780" s="34">
        <v>-89.345209999999994</v>
      </c>
      <c r="E780" s="34">
        <v>261.7</v>
      </c>
      <c r="F780" s="34">
        <v>0</v>
      </c>
      <c r="G780" s="34" t="s">
        <v>57</v>
      </c>
      <c r="H780" s="34">
        <v>0</v>
      </c>
      <c r="I780" s="34" t="s">
        <v>58</v>
      </c>
      <c r="J780" s="34">
        <v>0</v>
      </c>
      <c r="K780" s="34" t="s">
        <v>57</v>
      </c>
    </row>
    <row r="781" spans="1:11" ht="15.75">
      <c r="A781" s="34" t="s">
        <v>55</v>
      </c>
      <c r="B781" s="34" t="s">
        <v>56</v>
      </c>
      <c r="C781" s="34">
        <v>43.140689999999999</v>
      </c>
      <c r="D781" s="34">
        <v>-89.345209999999994</v>
      </c>
      <c r="E781" s="34">
        <v>261.7</v>
      </c>
      <c r="F781" s="34">
        <v>0</v>
      </c>
      <c r="G781" s="34" t="s">
        <v>57</v>
      </c>
      <c r="H781" s="34">
        <v>0</v>
      </c>
      <c r="I781" s="34" t="s">
        <v>58</v>
      </c>
      <c r="J781" s="34">
        <v>0</v>
      </c>
      <c r="K781" s="34" t="s">
        <v>57</v>
      </c>
    </row>
    <row r="782" spans="1:11" ht="15.75">
      <c r="A782" s="34" t="s">
        <v>55</v>
      </c>
      <c r="B782" s="34" t="s">
        <v>56</v>
      </c>
      <c r="C782" s="34">
        <v>43.140689999999999</v>
      </c>
      <c r="D782" s="34">
        <v>-89.345209999999994</v>
      </c>
      <c r="E782" s="34">
        <v>261.7</v>
      </c>
      <c r="F782" s="34">
        <v>0</v>
      </c>
      <c r="G782" s="34" t="s">
        <v>59</v>
      </c>
      <c r="H782" s="34">
        <v>0</v>
      </c>
      <c r="I782" s="34" t="s">
        <v>58</v>
      </c>
      <c r="J782" s="34">
        <v>0</v>
      </c>
      <c r="K782" s="34" t="s">
        <v>57</v>
      </c>
    </row>
    <row r="783" spans="1:11" ht="15.75">
      <c r="A783" s="34" t="s">
        <v>55</v>
      </c>
      <c r="B783" s="34" t="s">
        <v>56</v>
      </c>
      <c r="C783" s="34">
        <v>43.140689999999999</v>
      </c>
      <c r="D783" s="34">
        <v>-89.345209999999994</v>
      </c>
      <c r="E783" s="34">
        <v>261.7</v>
      </c>
      <c r="F783" s="34">
        <v>0</v>
      </c>
      <c r="G783" s="34" t="s">
        <v>59</v>
      </c>
      <c r="H783" s="34">
        <v>0</v>
      </c>
      <c r="I783" s="34" t="s">
        <v>60</v>
      </c>
      <c r="J783" s="34">
        <v>0</v>
      </c>
      <c r="K783" s="34" t="s">
        <v>57</v>
      </c>
    </row>
    <row r="784" spans="1:11" ht="15.75">
      <c r="A784" s="34" t="s">
        <v>55</v>
      </c>
      <c r="B784" s="34" t="s">
        <v>56</v>
      </c>
      <c r="C784" s="34">
        <v>43.140689999999999</v>
      </c>
      <c r="D784" s="34">
        <v>-89.345209999999994</v>
      </c>
      <c r="E784" s="34">
        <v>261.7</v>
      </c>
      <c r="F784" s="34">
        <v>0.3</v>
      </c>
      <c r="G784" s="34" t="s">
        <v>57</v>
      </c>
      <c r="H784" s="34">
        <v>3</v>
      </c>
      <c r="I784" s="34" t="s">
        <v>58</v>
      </c>
      <c r="J784" s="34">
        <v>0</v>
      </c>
      <c r="K784" s="34" t="s">
        <v>57</v>
      </c>
    </row>
    <row r="785" spans="1:11" ht="15.75">
      <c r="A785" s="34" t="s">
        <v>55</v>
      </c>
      <c r="B785" s="34" t="s">
        <v>56</v>
      </c>
      <c r="C785" s="34">
        <v>43.140689999999999</v>
      </c>
      <c r="D785" s="34">
        <v>-89.345209999999994</v>
      </c>
      <c r="E785" s="34">
        <v>261.7</v>
      </c>
      <c r="F785" s="34">
        <v>0</v>
      </c>
      <c r="G785" s="34" t="s">
        <v>57</v>
      </c>
      <c r="H785" s="34">
        <v>0</v>
      </c>
      <c r="I785" s="34" t="s">
        <v>58</v>
      </c>
      <c r="J785" s="34">
        <v>0</v>
      </c>
      <c r="K785" s="34" t="s">
        <v>57</v>
      </c>
    </row>
    <row r="786" spans="1:11" ht="15.75">
      <c r="A786" s="34" t="s">
        <v>55</v>
      </c>
      <c r="B786" s="34" t="s">
        <v>56</v>
      </c>
      <c r="C786" s="34">
        <v>43.140689999999999</v>
      </c>
      <c r="D786" s="34">
        <v>-89.345209999999994</v>
      </c>
      <c r="E786" s="34">
        <v>261.7</v>
      </c>
      <c r="F786" s="34">
        <v>0</v>
      </c>
      <c r="G786" s="34" t="s">
        <v>57</v>
      </c>
      <c r="H786" s="34">
        <v>0</v>
      </c>
      <c r="I786" s="34" t="s">
        <v>58</v>
      </c>
      <c r="J786" s="34">
        <v>0</v>
      </c>
      <c r="K786" s="34" t="s">
        <v>57</v>
      </c>
    </row>
    <row r="787" spans="1:11" ht="15.75">
      <c r="A787" s="34" t="s">
        <v>55</v>
      </c>
      <c r="B787" s="34" t="s">
        <v>56</v>
      </c>
      <c r="C787" s="34">
        <v>43.140689999999999</v>
      </c>
      <c r="D787" s="34">
        <v>-89.345209999999994</v>
      </c>
      <c r="E787" s="34">
        <v>261.7</v>
      </c>
      <c r="F787" s="34">
        <v>0</v>
      </c>
      <c r="G787" s="34" t="s">
        <v>59</v>
      </c>
      <c r="H787" s="34">
        <v>0</v>
      </c>
      <c r="I787" s="34" t="s">
        <v>58</v>
      </c>
      <c r="J787" s="34">
        <v>0</v>
      </c>
      <c r="K787" s="34" t="s">
        <v>57</v>
      </c>
    </row>
    <row r="788" spans="1:11" ht="15.75">
      <c r="A788" s="34" t="s">
        <v>55</v>
      </c>
      <c r="B788" s="34" t="s">
        <v>56</v>
      </c>
      <c r="C788" s="34">
        <v>43.140689999999999</v>
      </c>
      <c r="D788" s="34">
        <v>-89.345209999999994</v>
      </c>
      <c r="E788" s="34">
        <v>261.7</v>
      </c>
      <c r="F788" s="34">
        <v>0</v>
      </c>
      <c r="G788" s="34" t="s">
        <v>59</v>
      </c>
      <c r="H788" s="34">
        <v>0</v>
      </c>
      <c r="I788" s="34" t="s">
        <v>58</v>
      </c>
      <c r="J788" s="34">
        <v>0</v>
      </c>
      <c r="K788" s="34" t="s">
        <v>57</v>
      </c>
    </row>
    <row r="789" spans="1:11" ht="15.75">
      <c r="A789" s="34" t="s">
        <v>55</v>
      </c>
      <c r="B789" s="34" t="s">
        <v>56</v>
      </c>
      <c r="C789" s="34">
        <v>43.140689999999999</v>
      </c>
      <c r="D789" s="34">
        <v>-89.345209999999994</v>
      </c>
      <c r="E789" s="34">
        <v>261.7</v>
      </c>
      <c r="F789" s="34">
        <v>0</v>
      </c>
      <c r="G789" s="34" t="s">
        <v>59</v>
      </c>
      <c r="H789" s="34">
        <v>0</v>
      </c>
      <c r="I789" s="34" t="s">
        <v>58</v>
      </c>
      <c r="J789" s="34">
        <v>0</v>
      </c>
      <c r="K789" s="34" t="s">
        <v>57</v>
      </c>
    </row>
    <row r="790" spans="1:11" ht="15.75">
      <c r="A790" s="34" t="s">
        <v>55</v>
      </c>
      <c r="B790" s="34" t="s">
        <v>56</v>
      </c>
      <c r="C790" s="34">
        <v>43.140689999999999</v>
      </c>
      <c r="D790" s="34">
        <v>-89.345209999999994</v>
      </c>
      <c r="E790" s="34">
        <v>261.7</v>
      </c>
      <c r="F790" s="34">
        <v>0</v>
      </c>
      <c r="G790" s="34" t="s">
        <v>57</v>
      </c>
      <c r="H790" s="34">
        <v>0</v>
      </c>
      <c r="I790" s="34" t="s">
        <v>58</v>
      </c>
      <c r="J790" s="34">
        <v>0</v>
      </c>
      <c r="K790" s="34" t="s">
        <v>57</v>
      </c>
    </row>
    <row r="791" spans="1:11" ht="15.75">
      <c r="A791" s="34" t="s">
        <v>55</v>
      </c>
      <c r="B791" s="34" t="s">
        <v>56</v>
      </c>
      <c r="C791" s="34">
        <v>43.140689999999999</v>
      </c>
      <c r="D791" s="34">
        <v>-89.345209999999994</v>
      </c>
      <c r="E791" s="34">
        <v>261.7</v>
      </c>
      <c r="F791" s="34">
        <v>0</v>
      </c>
      <c r="G791" s="34" t="s">
        <v>57</v>
      </c>
      <c r="H791" s="34">
        <v>0</v>
      </c>
      <c r="I791" s="34" t="s">
        <v>58</v>
      </c>
      <c r="J791" s="34">
        <v>0</v>
      </c>
      <c r="K791" s="34" t="s">
        <v>57</v>
      </c>
    </row>
    <row r="792" spans="1:11" ht="15.75">
      <c r="A792" s="34" t="s">
        <v>55</v>
      </c>
      <c r="B792" s="34" t="s">
        <v>56</v>
      </c>
      <c r="C792" s="34">
        <v>43.140689999999999</v>
      </c>
      <c r="D792" s="34">
        <v>-89.345209999999994</v>
      </c>
      <c r="E792" s="34">
        <v>261.7</v>
      </c>
      <c r="F792" s="34">
        <v>0</v>
      </c>
      <c r="G792" s="34" t="s">
        <v>59</v>
      </c>
      <c r="H792" s="34">
        <v>0</v>
      </c>
      <c r="I792" s="34" t="s">
        <v>58</v>
      </c>
      <c r="J792" s="34">
        <v>0</v>
      </c>
      <c r="K792" s="34" t="s">
        <v>57</v>
      </c>
    </row>
    <row r="793" spans="1:11" ht="15.75">
      <c r="A793" s="34" t="s">
        <v>55</v>
      </c>
      <c r="B793" s="34" t="s">
        <v>56</v>
      </c>
      <c r="C793" s="34">
        <v>43.140689999999999</v>
      </c>
      <c r="D793" s="34">
        <v>-89.345209999999994</v>
      </c>
      <c r="E793" s="34">
        <v>261.7</v>
      </c>
      <c r="F793" s="34">
        <v>0</v>
      </c>
      <c r="G793" s="34" t="s">
        <v>57</v>
      </c>
      <c r="H793" s="34">
        <v>0</v>
      </c>
      <c r="I793" s="34" t="s">
        <v>58</v>
      </c>
      <c r="J793" s="34">
        <v>0</v>
      </c>
      <c r="K793" s="34" t="s">
        <v>57</v>
      </c>
    </row>
    <row r="794" spans="1:11" ht="15.75">
      <c r="A794" s="34" t="s">
        <v>55</v>
      </c>
      <c r="B794" s="34" t="s">
        <v>56</v>
      </c>
      <c r="C794" s="34">
        <v>43.140689999999999</v>
      </c>
      <c r="D794" s="34">
        <v>-89.345209999999994</v>
      </c>
      <c r="E794" s="34">
        <v>261.7</v>
      </c>
      <c r="F794" s="34">
        <v>0</v>
      </c>
      <c r="G794" s="34" t="s">
        <v>57</v>
      </c>
      <c r="H794" s="34">
        <v>0</v>
      </c>
      <c r="I794" s="34" t="s">
        <v>58</v>
      </c>
      <c r="J794" s="34">
        <v>0</v>
      </c>
      <c r="K794" s="34" t="s">
        <v>57</v>
      </c>
    </row>
    <row r="795" spans="1:11" ht="15.75">
      <c r="A795" s="34" t="s">
        <v>55</v>
      </c>
      <c r="B795" s="34" t="s">
        <v>56</v>
      </c>
      <c r="C795" s="34">
        <v>43.140689999999999</v>
      </c>
      <c r="D795" s="34">
        <v>-89.345209999999994</v>
      </c>
      <c r="E795" s="34">
        <v>261.7</v>
      </c>
      <c r="F795" s="34">
        <v>0</v>
      </c>
      <c r="G795" s="34" t="s">
        <v>59</v>
      </c>
      <c r="H795" s="34">
        <v>0</v>
      </c>
      <c r="I795" s="34" t="s">
        <v>58</v>
      </c>
      <c r="J795" s="34">
        <v>0</v>
      </c>
      <c r="K795" s="34" t="s">
        <v>57</v>
      </c>
    </row>
    <row r="796" spans="1:11" ht="15.75">
      <c r="A796" s="34" t="s">
        <v>55</v>
      </c>
      <c r="B796" s="34" t="s">
        <v>56</v>
      </c>
      <c r="C796" s="34">
        <v>43.140689999999999</v>
      </c>
      <c r="D796" s="34">
        <v>-89.345209999999994</v>
      </c>
      <c r="E796" s="34">
        <v>261.7</v>
      </c>
      <c r="F796" s="34">
        <v>14.7</v>
      </c>
      <c r="G796" s="34" t="s">
        <v>57</v>
      </c>
      <c r="H796" s="34">
        <v>0</v>
      </c>
      <c r="I796" s="34" t="s">
        <v>58</v>
      </c>
      <c r="J796" s="34">
        <v>0</v>
      </c>
      <c r="K796" s="34" t="s">
        <v>57</v>
      </c>
    </row>
    <row r="797" spans="1:11" ht="15.75">
      <c r="A797" s="34" t="s">
        <v>55</v>
      </c>
      <c r="B797" s="34" t="s">
        <v>56</v>
      </c>
      <c r="C797" s="34">
        <v>43.140689999999999</v>
      </c>
      <c r="D797" s="34">
        <v>-89.345209999999994</v>
      </c>
      <c r="E797" s="34">
        <v>261.7</v>
      </c>
      <c r="F797" s="34">
        <v>0</v>
      </c>
      <c r="G797" s="34" t="s">
        <v>57</v>
      </c>
      <c r="H797" s="34">
        <v>0</v>
      </c>
      <c r="I797" s="34" t="s">
        <v>58</v>
      </c>
      <c r="J797" s="34">
        <v>0</v>
      </c>
      <c r="K797" s="34" t="s">
        <v>57</v>
      </c>
    </row>
    <row r="798" spans="1:11" ht="15.75">
      <c r="A798" s="34" t="s">
        <v>55</v>
      </c>
      <c r="B798" s="34" t="s">
        <v>56</v>
      </c>
      <c r="C798" s="34">
        <v>43.140689999999999</v>
      </c>
      <c r="D798" s="34">
        <v>-89.345209999999994</v>
      </c>
      <c r="E798" s="34">
        <v>261.7</v>
      </c>
      <c r="F798" s="34">
        <v>0.8</v>
      </c>
      <c r="G798" s="34" t="s">
        <v>57</v>
      </c>
      <c r="H798" s="34">
        <v>0</v>
      </c>
      <c r="I798" s="34" t="s">
        <v>58</v>
      </c>
      <c r="J798" s="34">
        <v>0</v>
      </c>
      <c r="K798" s="34" t="s">
        <v>57</v>
      </c>
    </row>
    <row r="799" spans="1:11" ht="15.75">
      <c r="A799" s="34" t="s">
        <v>55</v>
      </c>
      <c r="B799" s="34" t="s">
        <v>56</v>
      </c>
      <c r="C799" s="34">
        <v>43.140689999999999</v>
      </c>
      <c r="D799" s="34">
        <v>-89.345209999999994</v>
      </c>
      <c r="E799" s="34">
        <v>261.7</v>
      </c>
      <c r="F799" s="34">
        <v>5.3</v>
      </c>
      <c r="G799" s="34" t="s">
        <v>57</v>
      </c>
      <c r="H799" s="34">
        <v>0</v>
      </c>
      <c r="I799" s="34" t="s">
        <v>58</v>
      </c>
      <c r="J799" s="34">
        <v>0</v>
      </c>
      <c r="K799" s="34" t="s">
        <v>57</v>
      </c>
    </row>
    <row r="800" spans="1:11" ht="15.75">
      <c r="A800" s="34" t="s">
        <v>55</v>
      </c>
      <c r="B800" s="34" t="s">
        <v>56</v>
      </c>
      <c r="C800" s="34">
        <v>43.140689999999999</v>
      </c>
      <c r="D800" s="34">
        <v>-89.345209999999994</v>
      </c>
      <c r="E800" s="34">
        <v>261.7</v>
      </c>
      <c r="F800" s="34">
        <v>0</v>
      </c>
      <c r="G800" s="34" t="s">
        <v>57</v>
      </c>
      <c r="H800" s="34">
        <v>0</v>
      </c>
      <c r="I800" s="34" t="s">
        <v>58</v>
      </c>
      <c r="J800" s="34">
        <v>0</v>
      </c>
      <c r="K800" s="34" t="s">
        <v>57</v>
      </c>
    </row>
    <row r="801" spans="1:11" ht="15.75">
      <c r="A801" s="34" t="s">
        <v>55</v>
      </c>
      <c r="B801" s="34" t="s">
        <v>56</v>
      </c>
      <c r="C801" s="34">
        <v>43.140689999999999</v>
      </c>
      <c r="D801" s="34">
        <v>-89.345209999999994</v>
      </c>
      <c r="E801" s="34">
        <v>261.7</v>
      </c>
      <c r="F801" s="34">
        <v>0</v>
      </c>
      <c r="G801" s="34" t="s">
        <v>57</v>
      </c>
      <c r="H801" s="34">
        <v>0</v>
      </c>
      <c r="I801" s="34" t="s">
        <v>58</v>
      </c>
      <c r="J801" s="34">
        <v>0</v>
      </c>
      <c r="K801" s="34" t="s">
        <v>57</v>
      </c>
    </row>
    <row r="802" spans="1:11" ht="15.75">
      <c r="A802" s="34" t="s">
        <v>55</v>
      </c>
      <c r="B802" s="34" t="s">
        <v>56</v>
      </c>
      <c r="C802" s="34">
        <v>43.140689999999999</v>
      </c>
      <c r="D802" s="34">
        <v>-89.345209999999994</v>
      </c>
      <c r="E802" s="34">
        <v>261.7</v>
      </c>
      <c r="F802" s="34">
        <v>0</v>
      </c>
      <c r="G802" s="34" t="s">
        <v>57</v>
      </c>
      <c r="H802" s="34">
        <v>0</v>
      </c>
      <c r="I802" s="34" t="s">
        <v>58</v>
      </c>
      <c r="J802" s="34">
        <v>0</v>
      </c>
      <c r="K802" s="34" t="s">
        <v>57</v>
      </c>
    </row>
    <row r="803" spans="1:11" ht="15.75">
      <c r="A803" s="34" t="s">
        <v>55</v>
      </c>
      <c r="B803" s="34" t="s">
        <v>56</v>
      </c>
      <c r="C803" s="34">
        <v>43.140689999999999</v>
      </c>
      <c r="D803" s="34">
        <v>-89.345209999999994</v>
      </c>
      <c r="E803" s="34">
        <v>261.7</v>
      </c>
      <c r="F803" s="34">
        <v>0</v>
      </c>
      <c r="G803" s="34" t="s">
        <v>59</v>
      </c>
      <c r="H803" s="34">
        <v>0</v>
      </c>
      <c r="I803" s="34" t="s">
        <v>58</v>
      </c>
      <c r="J803" s="34">
        <v>0</v>
      </c>
      <c r="K803" s="34" t="s">
        <v>57</v>
      </c>
    </row>
    <row r="804" spans="1:11" ht="15.75">
      <c r="A804" s="34" t="s">
        <v>55</v>
      </c>
      <c r="B804" s="34" t="s">
        <v>56</v>
      </c>
      <c r="C804" s="34">
        <v>43.140689999999999</v>
      </c>
      <c r="D804" s="34">
        <v>-89.345209999999994</v>
      </c>
      <c r="E804" s="34">
        <v>261.7</v>
      </c>
      <c r="F804" s="34">
        <v>0</v>
      </c>
      <c r="G804" s="34" t="s">
        <v>57</v>
      </c>
      <c r="H804" s="34">
        <v>0</v>
      </c>
      <c r="I804" s="34" t="s">
        <v>58</v>
      </c>
      <c r="J804" s="34">
        <v>0</v>
      </c>
      <c r="K804" s="34" t="s">
        <v>57</v>
      </c>
    </row>
    <row r="805" spans="1:11" ht="15.75">
      <c r="A805" s="34" t="s">
        <v>55</v>
      </c>
      <c r="B805" s="34" t="s">
        <v>56</v>
      </c>
      <c r="C805" s="34">
        <v>43.140689999999999</v>
      </c>
      <c r="D805" s="34">
        <v>-89.345209999999994</v>
      </c>
      <c r="E805" s="34">
        <v>261.7</v>
      </c>
      <c r="F805" s="34">
        <v>0</v>
      </c>
      <c r="G805" s="34" t="s">
        <v>57</v>
      </c>
      <c r="H805" s="34">
        <v>0</v>
      </c>
      <c r="I805" s="34" t="s">
        <v>58</v>
      </c>
      <c r="J805" s="34">
        <v>0</v>
      </c>
      <c r="K805" s="34" t="s">
        <v>57</v>
      </c>
    </row>
    <row r="806" spans="1:11" ht="15.75">
      <c r="A806" s="34" t="s">
        <v>55</v>
      </c>
      <c r="B806" s="34" t="s">
        <v>56</v>
      </c>
      <c r="C806" s="34">
        <v>43.140689999999999</v>
      </c>
      <c r="D806" s="34">
        <v>-89.345209999999994</v>
      </c>
      <c r="E806" s="34">
        <v>261.7</v>
      </c>
      <c r="F806" s="34">
        <v>0</v>
      </c>
      <c r="G806" s="34" t="s">
        <v>57</v>
      </c>
      <c r="H806" s="34">
        <v>0</v>
      </c>
      <c r="I806" s="34" t="s">
        <v>58</v>
      </c>
      <c r="J806" s="34">
        <v>0</v>
      </c>
      <c r="K806" s="34" t="s">
        <v>57</v>
      </c>
    </row>
    <row r="807" spans="1:11" ht="15.75">
      <c r="A807" s="34" t="s">
        <v>55</v>
      </c>
      <c r="B807" s="34" t="s">
        <v>56</v>
      </c>
      <c r="C807" s="34">
        <v>43.140689999999999</v>
      </c>
      <c r="D807" s="34">
        <v>-89.345209999999994</v>
      </c>
      <c r="E807" s="34">
        <v>261.7</v>
      </c>
      <c r="F807" s="34">
        <v>0</v>
      </c>
      <c r="G807" s="34" t="s">
        <v>57</v>
      </c>
      <c r="H807" s="34">
        <v>0</v>
      </c>
      <c r="I807" s="34" t="s">
        <v>58</v>
      </c>
      <c r="J807" s="34">
        <v>0</v>
      </c>
      <c r="K807" s="34" t="s">
        <v>57</v>
      </c>
    </row>
    <row r="808" spans="1:11" ht="15.75">
      <c r="A808" s="34" t="s">
        <v>55</v>
      </c>
      <c r="B808" s="34" t="s">
        <v>56</v>
      </c>
      <c r="C808" s="34">
        <v>43.140689999999999</v>
      </c>
      <c r="D808" s="34">
        <v>-89.345209999999994</v>
      </c>
      <c r="E808" s="34">
        <v>261.7</v>
      </c>
      <c r="F808" s="34">
        <v>2.2999999999999998</v>
      </c>
      <c r="G808" s="34" t="s">
        <v>57</v>
      </c>
      <c r="H808" s="34">
        <v>0</v>
      </c>
      <c r="I808" s="34" t="s">
        <v>58</v>
      </c>
      <c r="J808" s="34">
        <v>0</v>
      </c>
      <c r="K808" s="34" t="s">
        <v>57</v>
      </c>
    </row>
    <row r="809" spans="1:11" ht="15.75">
      <c r="A809" s="34" t="s">
        <v>55</v>
      </c>
      <c r="B809" s="34" t="s">
        <v>56</v>
      </c>
      <c r="C809" s="34">
        <v>43.140689999999999</v>
      </c>
      <c r="D809" s="34">
        <v>-89.345209999999994</v>
      </c>
      <c r="E809" s="34">
        <v>261.7</v>
      </c>
      <c r="F809" s="34">
        <v>0</v>
      </c>
      <c r="G809" s="34" t="s">
        <v>57</v>
      </c>
      <c r="H809" s="34">
        <v>0</v>
      </c>
      <c r="I809" s="34" t="s">
        <v>58</v>
      </c>
      <c r="J809" s="34">
        <v>0</v>
      </c>
      <c r="K809" s="34" t="s">
        <v>57</v>
      </c>
    </row>
    <row r="810" spans="1:11" ht="15.75">
      <c r="A810" s="34" t="s">
        <v>55</v>
      </c>
      <c r="B810" s="34" t="s">
        <v>56</v>
      </c>
      <c r="C810" s="34">
        <v>43.140689999999999</v>
      </c>
      <c r="D810" s="34">
        <v>-89.345209999999994</v>
      </c>
      <c r="E810" s="34">
        <v>261.7</v>
      </c>
      <c r="F810" s="34">
        <v>0</v>
      </c>
      <c r="G810" s="34" t="s">
        <v>57</v>
      </c>
      <c r="H810" s="34">
        <v>0</v>
      </c>
      <c r="I810" s="34" t="s">
        <v>58</v>
      </c>
      <c r="J810" s="34">
        <v>0</v>
      </c>
      <c r="K810" s="34" t="s">
        <v>57</v>
      </c>
    </row>
    <row r="811" spans="1:11" ht="15.75">
      <c r="A811" s="34" t="s">
        <v>55</v>
      </c>
      <c r="B811" s="34" t="s">
        <v>56</v>
      </c>
      <c r="C811" s="34">
        <v>43.140689999999999</v>
      </c>
      <c r="D811" s="34">
        <v>-89.345209999999994</v>
      </c>
      <c r="E811" s="34">
        <v>261.7</v>
      </c>
      <c r="F811" s="34">
        <v>6.1</v>
      </c>
      <c r="G811" s="34" t="s">
        <v>57</v>
      </c>
      <c r="H811" s="34">
        <v>0</v>
      </c>
      <c r="I811" s="34" t="s">
        <v>58</v>
      </c>
      <c r="J811" s="34">
        <v>0</v>
      </c>
      <c r="K811" s="34" t="s">
        <v>57</v>
      </c>
    </row>
    <row r="812" spans="1:11" ht="15.75">
      <c r="A812" s="34" t="s">
        <v>55</v>
      </c>
      <c r="B812" s="34" t="s">
        <v>56</v>
      </c>
      <c r="C812" s="34">
        <v>43.140689999999999</v>
      </c>
      <c r="D812" s="34">
        <v>-89.345209999999994</v>
      </c>
      <c r="E812" s="34">
        <v>261.7</v>
      </c>
      <c r="F812" s="34">
        <v>1.3</v>
      </c>
      <c r="G812" s="34" t="s">
        <v>57</v>
      </c>
      <c r="H812" s="34">
        <v>0</v>
      </c>
      <c r="I812" s="34" t="s">
        <v>58</v>
      </c>
      <c r="J812" s="34">
        <v>0</v>
      </c>
      <c r="K812" s="34" t="s">
        <v>57</v>
      </c>
    </row>
    <row r="813" spans="1:11" ht="15.75">
      <c r="A813" s="34" t="s">
        <v>55</v>
      </c>
      <c r="B813" s="34" t="s">
        <v>56</v>
      </c>
      <c r="C813" s="34">
        <v>43.140689999999999</v>
      </c>
      <c r="D813" s="34">
        <v>-89.345209999999994</v>
      </c>
      <c r="E813" s="34">
        <v>261.7</v>
      </c>
      <c r="F813" s="34">
        <v>0</v>
      </c>
      <c r="G813" s="34" t="s">
        <v>59</v>
      </c>
      <c r="H813" s="34">
        <v>0</v>
      </c>
      <c r="I813" s="34" t="s">
        <v>58</v>
      </c>
      <c r="J813" s="34">
        <v>0</v>
      </c>
      <c r="K813" s="34" t="s">
        <v>57</v>
      </c>
    </row>
    <row r="814" spans="1:11" ht="15.75">
      <c r="A814" s="34" t="s">
        <v>55</v>
      </c>
      <c r="B814" s="34" t="s">
        <v>56</v>
      </c>
      <c r="C814" s="34">
        <v>43.140689999999999</v>
      </c>
      <c r="D814" s="34">
        <v>-89.345209999999994</v>
      </c>
      <c r="E814" s="34">
        <v>261.7</v>
      </c>
      <c r="F814" s="34">
        <v>2.2999999999999998</v>
      </c>
      <c r="G814" s="34" t="s">
        <v>57</v>
      </c>
      <c r="H814" s="34">
        <v>0</v>
      </c>
      <c r="I814" s="34" t="s">
        <v>58</v>
      </c>
      <c r="J814" s="34">
        <v>0</v>
      </c>
      <c r="K814" s="34" t="s">
        <v>57</v>
      </c>
    </row>
    <row r="815" spans="1:11" ht="15.75">
      <c r="A815" s="34" t="s">
        <v>55</v>
      </c>
      <c r="B815" s="34" t="s">
        <v>56</v>
      </c>
      <c r="C815" s="34">
        <v>43.140689999999999</v>
      </c>
      <c r="D815" s="34">
        <v>-89.345209999999994</v>
      </c>
      <c r="E815" s="34">
        <v>261.7</v>
      </c>
      <c r="F815" s="34">
        <v>0</v>
      </c>
      <c r="G815" s="34" t="s">
        <v>57</v>
      </c>
      <c r="H815" s="34">
        <v>0</v>
      </c>
      <c r="I815" s="34" t="s">
        <v>58</v>
      </c>
      <c r="J815" s="34">
        <v>0</v>
      </c>
      <c r="K815" s="34" t="s">
        <v>57</v>
      </c>
    </row>
    <row r="816" spans="1:11" ht="15.75">
      <c r="A816" s="34" t="s">
        <v>55</v>
      </c>
      <c r="B816" s="34" t="s">
        <v>56</v>
      </c>
      <c r="C816" s="34">
        <v>43.140689999999999</v>
      </c>
      <c r="D816" s="34">
        <v>-89.345209999999994</v>
      </c>
      <c r="E816" s="34">
        <v>261.7</v>
      </c>
      <c r="F816" s="34">
        <v>7.4</v>
      </c>
      <c r="G816" s="34" t="s">
        <v>57</v>
      </c>
      <c r="H816" s="34">
        <v>0</v>
      </c>
      <c r="I816" s="34" t="s">
        <v>58</v>
      </c>
      <c r="J816" s="34">
        <v>0</v>
      </c>
      <c r="K816" s="34" t="s">
        <v>57</v>
      </c>
    </row>
    <row r="817" spans="1:11" ht="15.75">
      <c r="A817" s="34" t="s">
        <v>55</v>
      </c>
      <c r="B817" s="34" t="s">
        <v>56</v>
      </c>
      <c r="C817" s="34">
        <v>43.140689999999999</v>
      </c>
      <c r="D817" s="34">
        <v>-89.345209999999994</v>
      </c>
      <c r="E817" s="34">
        <v>261.7</v>
      </c>
      <c r="F817" s="34">
        <v>0</v>
      </c>
      <c r="G817" s="34" t="s">
        <v>57</v>
      </c>
      <c r="H817" s="34">
        <v>0</v>
      </c>
      <c r="I817" s="34" t="s">
        <v>58</v>
      </c>
      <c r="J817" s="34">
        <v>0</v>
      </c>
      <c r="K817" s="34" t="s">
        <v>57</v>
      </c>
    </row>
    <row r="818" spans="1:11" ht="15.75">
      <c r="A818" s="34" t="s">
        <v>55</v>
      </c>
      <c r="B818" s="34" t="s">
        <v>56</v>
      </c>
      <c r="C818" s="34">
        <v>43.140689999999999</v>
      </c>
      <c r="D818" s="34">
        <v>-89.345209999999994</v>
      </c>
      <c r="E818" s="34">
        <v>261.7</v>
      </c>
      <c r="F818" s="34">
        <v>0</v>
      </c>
      <c r="G818" s="34" t="s">
        <v>59</v>
      </c>
      <c r="H818" s="34">
        <v>0</v>
      </c>
      <c r="I818" s="34" t="s">
        <v>58</v>
      </c>
      <c r="J818" s="34">
        <v>0</v>
      </c>
      <c r="K818" s="34" t="s">
        <v>57</v>
      </c>
    </row>
    <row r="819" spans="1:11" ht="15.75">
      <c r="A819" s="34" t="s">
        <v>55</v>
      </c>
      <c r="B819" s="34" t="s">
        <v>56</v>
      </c>
      <c r="C819" s="34">
        <v>43.140689999999999</v>
      </c>
      <c r="D819" s="34">
        <v>-89.345209999999994</v>
      </c>
      <c r="E819" s="34">
        <v>261.7</v>
      </c>
      <c r="F819" s="34">
        <v>0</v>
      </c>
      <c r="G819" s="34" t="s">
        <v>57</v>
      </c>
      <c r="H819" s="34">
        <v>0</v>
      </c>
      <c r="I819" s="34" t="s">
        <v>58</v>
      </c>
      <c r="J819" s="34">
        <v>0</v>
      </c>
      <c r="K819" s="34" t="s">
        <v>57</v>
      </c>
    </row>
    <row r="820" spans="1:11" ht="15.75">
      <c r="A820" s="34" t="s">
        <v>55</v>
      </c>
      <c r="B820" s="34" t="s">
        <v>56</v>
      </c>
      <c r="C820" s="34">
        <v>43.140689999999999</v>
      </c>
      <c r="D820" s="34">
        <v>-89.345209999999994</v>
      </c>
      <c r="E820" s="34">
        <v>261.7</v>
      </c>
      <c r="F820" s="34">
        <v>15</v>
      </c>
      <c r="G820" s="34" t="s">
        <v>57</v>
      </c>
      <c r="H820" s="34">
        <v>0</v>
      </c>
      <c r="I820" s="34" t="s">
        <v>58</v>
      </c>
      <c r="J820" s="34">
        <v>0</v>
      </c>
      <c r="K820" s="34" t="s">
        <v>57</v>
      </c>
    </row>
    <row r="821" spans="1:11" ht="15.75">
      <c r="A821" s="34" t="s">
        <v>55</v>
      </c>
      <c r="B821" s="34" t="s">
        <v>56</v>
      </c>
      <c r="C821" s="34">
        <v>43.140689999999999</v>
      </c>
      <c r="D821" s="34">
        <v>-89.345209999999994</v>
      </c>
      <c r="E821" s="34">
        <v>261.7</v>
      </c>
      <c r="F821" s="34">
        <v>0.8</v>
      </c>
      <c r="G821" s="34" t="s">
        <v>57</v>
      </c>
      <c r="H821" s="34">
        <v>0</v>
      </c>
      <c r="I821" s="34" t="s">
        <v>58</v>
      </c>
      <c r="J821" s="34">
        <v>0</v>
      </c>
      <c r="K821" s="34" t="s">
        <v>57</v>
      </c>
    </row>
    <row r="822" spans="1:11" ht="15.75">
      <c r="A822" s="34" t="s">
        <v>55</v>
      </c>
      <c r="B822" s="34" t="s">
        <v>56</v>
      </c>
      <c r="C822" s="34">
        <v>43.140689999999999</v>
      </c>
      <c r="D822" s="34">
        <v>-89.345209999999994</v>
      </c>
      <c r="E822" s="34">
        <v>261.7</v>
      </c>
      <c r="F822" s="34">
        <v>0</v>
      </c>
      <c r="G822" s="34" t="s">
        <v>57</v>
      </c>
      <c r="H822" s="34">
        <v>0</v>
      </c>
      <c r="I822" s="34" t="s">
        <v>58</v>
      </c>
      <c r="J822" s="34">
        <v>0</v>
      </c>
      <c r="K822" s="34" t="s">
        <v>57</v>
      </c>
    </row>
    <row r="823" spans="1:11" ht="15.75">
      <c r="A823" s="34" t="s">
        <v>55</v>
      </c>
      <c r="B823" s="34" t="s">
        <v>56</v>
      </c>
      <c r="C823" s="34">
        <v>43.140689999999999</v>
      </c>
      <c r="D823" s="34">
        <v>-89.345209999999994</v>
      </c>
      <c r="E823" s="34">
        <v>261.7</v>
      </c>
      <c r="F823" s="34">
        <v>0</v>
      </c>
      <c r="G823" s="34" t="s">
        <v>57</v>
      </c>
      <c r="H823" s="34">
        <v>0</v>
      </c>
      <c r="I823" s="34" t="s">
        <v>58</v>
      </c>
      <c r="J823" s="34">
        <v>0</v>
      </c>
      <c r="K823" s="34" t="s">
        <v>57</v>
      </c>
    </row>
    <row r="824" spans="1:11" ht="15.75">
      <c r="A824" s="34" t="s">
        <v>55</v>
      </c>
      <c r="B824" s="34" t="s">
        <v>56</v>
      </c>
      <c r="C824" s="34">
        <v>43.140689999999999</v>
      </c>
      <c r="D824" s="34">
        <v>-89.345209999999994</v>
      </c>
      <c r="E824" s="34">
        <v>261.7</v>
      </c>
      <c r="F824" s="34">
        <v>0</v>
      </c>
      <c r="G824" s="34" t="s">
        <v>57</v>
      </c>
      <c r="H824" s="34">
        <v>0</v>
      </c>
      <c r="I824" s="34" t="s">
        <v>58</v>
      </c>
      <c r="J824" s="34">
        <v>0</v>
      </c>
      <c r="K824" s="34" t="s">
        <v>57</v>
      </c>
    </row>
    <row r="825" spans="1:11" ht="15.75">
      <c r="A825" s="34" t="s">
        <v>55</v>
      </c>
      <c r="B825" s="34" t="s">
        <v>56</v>
      </c>
      <c r="C825" s="34">
        <v>43.140689999999999</v>
      </c>
      <c r="D825" s="34">
        <v>-89.345209999999994</v>
      </c>
      <c r="E825" s="34">
        <v>261.7</v>
      </c>
      <c r="F825" s="34">
        <v>0</v>
      </c>
      <c r="G825" s="34" t="s">
        <v>57</v>
      </c>
      <c r="H825" s="34">
        <v>0</v>
      </c>
      <c r="I825" s="34" t="s">
        <v>58</v>
      </c>
      <c r="J825" s="34">
        <v>0</v>
      </c>
      <c r="K825" s="34" t="s">
        <v>57</v>
      </c>
    </row>
    <row r="826" spans="1:11" ht="15.75">
      <c r="A826" s="34" t="s">
        <v>55</v>
      </c>
      <c r="B826" s="34" t="s">
        <v>56</v>
      </c>
      <c r="C826" s="34">
        <v>43.140689999999999</v>
      </c>
      <c r="D826" s="34">
        <v>-89.345209999999994</v>
      </c>
      <c r="E826" s="34">
        <v>261.7</v>
      </c>
      <c r="F826" s="34">
        <v>0</v>
      </c>
      <c r="G826" s="34" t="s">
        <v>57</v>
      </c>
      <c r="H826" s="34">
        <v>0</v>
      </c>
      <c r="I826" s="34" t="s">
        <v>58</v>
      </c>
      <c r="J826" s="34">
        <v>0</v>
      </c>
      <c r="K826" s="34" t="s">
        <v>57</v>
      </c>
    </row>
    <row r="827" spans="1:11" ht="15.75">
      <c r="A827" s="34" t="s">
        <v>55</v>
      </c>
      <c r="B827" s="34" t="s">
        <v>56</v>
      </c>
      <c r="C827" s="34">
        <v>43.140689999999999</v>
      </c>
      <c r="D827" s="34">
        <v>-89.345209999999994</v>
      </c>
      <c r="E827" s="34">
        <v>261.7</v>
      </c>
      <c r="F827" s="34">
        <v>0.3</v>
      </c>
      <c r="G827" s="34" t="s">
        <v>57</v>
      </c>
      <c r="H827" s="34">
        <v>0</v>
      </c>
      <c r="I827" s="34" t="s">
        <v>58</v>
      </c>
      <c r="J827" s="34">
        <v>0</v>
      </c>
      <c r="K827" s="34" t="s">
        <v>57</v>
      </c>
    </row>
    <row r="828" spans="1:11" ht="15.75">
      <c r="A828" s="34" t="s">
        <v>55</v>
      </c>
      <c r="B828" s="34" t="s">
        <v>56</v>
      </c>
      <c r="C828" s="34">
        <v>43.140689999999999</v>
      </c>
      <c r="D828" s="34">
        <v>-89.345209999999994</v>
      </c>
      <c r="E828" s="34">
        <v>261.7</v>
      </c>
      <c r="F828" s="34">
        <v>0</v>
      </c>
      <c r="G828" s="34" t="s">
        <v>59</v>
      </c>
      <c r="H828" s="34">
        <v>0</v>
      </c>
      <c r="I828" s="34" t="s">
        <v>58</v>
      </c>
      <c r="J828" s="34">
        <v>0</v>
      </c>
      <c r="K828" s="34" t="s">
        <v>57</v>
      </c>
    </row>
    <row r="829" spans="1:11" ht="15.75">
      <c r="A829" s="34" t="s">
        <v>55</v>
      </c>
      <c r="B829" s="34" t="s">
        <v>56</v>
      </c>
      <c r="C829" s="34">
        <v>43.140689999999999</v>
      </c>
      <c r="D829" s="34">
        <v>-89.345209999999994</v>
      </c>
      <c r="E829" s="34">
        <v>261.7</v>
      </c>
      <c r="F829" s="34">
        <v>0</v>
      </c>
      <c r="G829" s="34" t="s">
        <v>57</v>
      </c>
      <c r="H829" s="34">
        <v>0</v>
      </c>
      <c r="I829" s="34" t="s">
        <v>58</v>
      </c>
      <c r="J829" s="34">
        <v>0</v>
      </c>
      <c r="K829" s="34" t="s">
        <v>57</v>
      </c>
    </row>
    <row r="830" spans="1:11" ht="15.75">
      <c r="A830" s="34" t="s">
        <v>55</v>
      </c>
      <c r="B830" s="34" t="s">
        <v>56</v>
      </c>
      <c r="C830" s="34">
        <v>43.140689999999999</v>
      </c>
      <c r="D830" s="34">
        <v>-89.345209999999994</v>
      </c>
      <c r="E830" s="34">
        <v>261.7</v>
      </c>
      <c r="F830" s="34">
        <v>0</v>
      </c>
      <c r="G830" s="34" t="s">
        <v>57</v>
      </c>
      <c r="H830" s="34">
        <v>0</v>
      </c>
      <c r="I830" s="34" t="s">
        <v>58</v>
      </c>
      <c r="J830" s="34">
        <v>0</v>
      </c>
      <c r="K830" s="34" t="s">
        <v>57</v>
      </c>
    </row>
    <row r="831" spans="1:11" ht="15.75">
      <c r="A831" s="34" t="s">
        <v>55</v>
      </c>
      <c r="B831" s="34" t="s">
        <v>56</v>
      </c>
      <c r="C831" s="34">
        <v>43.140689999999999</v>
      </c>
      <c r="D831" s="34">
        <v>-89.345209999999994</v>
      </c>
      <c r="E831" s="34">
        <v>261.7</v>
      </c>
      <c r="F831" s="34">
        <v>0.8</v>
      </c>
      <c r="G831" s="34" t="s">
        <v>57</v>
      </c>
      <c r="H831" s="34">
        <v>0</v>
      </c>
      <c r="I831" s="34" t="s">
        <v>58</v>
      </c>
      <c r="J831" s="34">
        <v>0</v>
      </c>
      <c r="K831" s="34" t="s">
        <v>57</v>
      </c>
    </row>
    <row r="832" spans="1:11" ht="15.75">
      <c r="A832" s="34" t="s">
        <v>55</v>
      </c>
      <c r="B832" s="34" t="s">
        <v>56</v>
      </c>
      <c r="C832" s="34">
        <v>43.140689999999999</v>
      </c>
      <c r="D832" s="34">
        <v>-89.345209999999994</v>
      </c>
      <c r="E832" s="34">
        <v>261.7</v>
      </c>
      <c r="F832" s="34">
        <v>0</v>
      </c>
      <c r="G832" s="34" t="s">
        <v>57</v>
      </c>
      <c r="H832" s="34">
        <v>0</v>
      </c>
      <c r="I832" s="34" t="s">
        <v>58</v>
      </c>
      <c r="J832" s="34">
        <v>0</v>
      </c>
      <c r="K832" s="34" t="s">
        <v>57</v>
      </c>
    </row>
    <row r="833" spans="1:11" ht="15.75">
      <c r="A833" s="34" t="s">
        <v>55</v>
      </c>
      <c r="B833" s="34" t="s">
        <v>56</v>
      </c>
      <c r="C833" s="34">
        <v>43.140689999999999</v>
      </c>
      <c r="D833" s="34">
        <v>-89.345209999999994</v>
      </c>
      <c r="E833" s="34">
        <v>261.7</v>
      </c>
      <c r="F833" s="34">
        <v>0</v>
      </c>
      <c r="G833" s="34" t="s">
        <v>57</v>
      </c>
      <c r="H833" s="34">
        <v>0</v>
      </c>
      <c r="I833" s="34" t="s">
        <v>58</v>
      </c>
      <c r="J833" s="34">
        <v>0</v>
      </c>
      <c r="K833" s="34" t="s">
        <v>57</v>
      </c>
    </row>
    <row r="834" spans="1:11" ht="15.75">
      <c r="A834" s="34" t="s">
        <v>55</v>
      </c>
      <c r="B834" s="34" t="s">
        <v>56</v>
      </c>
      <c r="C834" s="34">
        <v>43.140689999999999</v>
      </c>
      <c r="D834" s="34">
        <v>-89.345209999999994</v>
      </c>
      <c r="E834" s="34">
        <v>261.7</v>
      </c>
      <c r="F834" s="34">
        <v>0</v>
      </c>
      <c r="G834" s="34" t="s">
        <v>57</v>
      </c>
      <c r="H834" s="34">
        <v>0</v>
      </c>
      <c r="I834" s="34" t="s">
        <v>58</v>
      </c>
      <c r="J834" s="34">
        <v>0</v>
      </c>
      <c r="K834" s="34" t="s">
        <v>57</v>
      </c>
    </row>
    <row r="835" spans="1:11" ht="15.75">
      <c r="A835" s="34" t="s">
        <v>55</v>
      </c>
      <c r="B835" s="34" t="s">
        <v>56</v>
      </c>
      <c r="C835" s="34">
        <v>43.140689999999999</v>
      </c>
      <c r="D835" s="34">
        <v>-89.345209999999994</v>
      </c>
      <c r="E835" s="34">
        <v>261.7</v>
      </c>
      <c r="F835" s="34">
        <v>1.5</v>
      </c>
      <c r="G835" s="34" t="s">
        <v>57</v>
      </c>
      <c r="H835" s="34">
        <v>0</v>
      </c>
      <c r="I835" s="34" t="s">
        <v>58</v>
      </c>
      <c r="J835" s="34">
        <v>0</v>
      </c>
      <c r="K835" s="34" t="s">
        <v>57</v>
      </c>
    </row>
    <row r="836" spans="1:11" ht="15.75">
      <c r="A836" s="34" t="s">
        <v>55</v>
      </c>
      <c r="B836" s="34" t="s">
        <v>56</v>
      </c>
      <c r="C836" s="34">
        <v>43.140689999999999</v>
      </c>
      <c r="D836" s="34">
        <v>-89.345209999999994</v>
      </c>
      <c r="E836" s="34">
        <v>261.7</v>
      </c>
      <c r="F836" s="34">
        <v>0</v>
      </c>
      <c r="G836" s="34" t="s">
        <v>57</v>
      </c>
      <c r="H836" s="34">
        <v>0</v>
      </c>
      <c r="I836" s="34" t="s">
        <v>58</v>
      </c>
      <c r="J836" s="34">
        <v>0</v>
      </c>
      <c r="K836" s="34" t="s">
        <v>57</v>
      </c>
    </row>
    <row r="837" spans="1:11" ht="15.75">
      <c r="A837" s="34" t="s">
        <v>55</v>
      </c>
      <c r="B837" s="34" t="s">
        <v>56</v>
      </c>
      <c r="C837" s="34">
        <v>43.140689999999999</v>
      </c>
      <c r="D837" s="34">
        <v>-89.345209999999994</v>
      </c>
      <c r="E837" s="34">
        <v>261.7</v>
      </c>
      <c r="F837" s="34">
        <v>0</v>
      </c>
      <c r="G837" s="34" t="s">
        <v>57</v>
      </c>
      <c r="H837" s="34">
        <v>0</v>
      </c>
      <c r="I837" s="34" t="s">
        <v>58</v>
      </c>
      <c r="J837" s="34">
        <v>0</v>
      </c>
      <c r="K837" s="34" t="s">
        <v>57</v>
      </c>
    </row>
    <row r="838" spans="1:11" ht="15.75">
      <c r="A838" s="34" t="s">
        <v>55</v>
      </c>
      <c r="B838" s="34" t="s">
        <v>56</v>
      </c>
      <c r="C838" s="34">
        <v>43.140689999999999</v>
      </c>
      <c r="D838" s="34">
        <v>-89.345209999999994</v>
      </c>
      <c r="E838" s="34">
        <v>261.7</v>
      </c>
      <c r="F838" s="34">
        <v>0</v>
      </c>
      <c r="G838" s="34" t="s">
        <v>57</v>
      </c>
      <c r="H838" s="34">
        <v>0</v>
      </c>
      <c r="I838" s="34" t="s">
        <v>58</v>
      </c>
      <c r="J838" s="34">
        <v>0</v>
      </c>
      <c r="K838" s="34" t="s">
        <v>57</v>
      </c>
    </row>
    <row r="839" spans="1:11" ht="15.75">
      <c r="A839" s="34" t="s">
        <v>55</v>
      </c>
      <c r="B839" s="34" t="s">
        <v>56</v>
      </c>
      <c r="C839" s="34">
        <v>43.140689999999999</v>
      </c>
      <c r="D839" s="34">
        <v>-89.345209999999994</v>
      </c>
      <c r="E839" s="34">
        <v>261.7</v>
      </c>
      <c r="F839" s="34">
        <v>0</v>
      </c>
      <c r="G839" s="34" t="s">
        <v>57</v>
      </c>
      <c r="H839" s="34">
        <v>0</v>
      </c>
      <c r="I839" s="34" t="s">
        <v>58</v>
      </c>
      <c r="J839" s="34">
        <v>0</v>
      </c>
      <c r="K839" s="34" t="s">
        <v>57</v>
      </c>
    </row>
    <row r="840" spans="1:11" ht="15.75">
      <c r="A840" s="34" t="s">
        <v>55</v>
      </c>
      <c r="B840" s="34" t="s">
        <v>56</v>
      </c>
      <c r="C840" s="34">
        <v>43.140689999999999</v>
      </c>
      <c r="D840" s="34">
        <v>-89.345209999999994</v>
      </c>
      <c r="E840" s="34">
        <v>261.7</v>
      </c>
      <c r="F840" s="34">
        <v>0</v>
      </c>
      <c r="G840" s="34" t="s">
        <v>57</v>
      </c>
      <c r="H840" s="34">
        <v>0</v>
      </c>
      <c r="I840" s="34" t="s">
        <v>58</v>
      </c>
      <c r="J840" s="34">
        <v>0</v>
      </c>
      <c r="K840" s="34" t="s">
        <v>57</v>
      </c>
    </row>
    <row r="841" spans="1:11" ht="15.75">
      <c r="A841" s="34" t="s">
        <v>55</v>
      </c>
      <c r="B841" s="34" t="s">
        <v>56</v>
      </c>
      <c r="C841" s="34">
        <v>43.140689999999999</v>
      </c>
      <c r="D841" s="34">
        <v>-89.345209999999994</v>
      </c>
      <c r="E841" s="34">
        <v>261.7</v>
      </c>
      <c r="F841" s="34">
        <v>1</v>
      </c>
      <c r="G841" s="34" t="s">
        <v>57</v>
      </c>
      <c r="H841" s="34">
        <v>0</v>
      </c>
      <c r="I841" s="34" t="s">
        <v>58</v>
      </c>
      <c r="J841" s="34">
        <v>0</v>
      </c>
      <c r="K841" s="34" t="s">
        <v>57</v>
      </c>
    </row>
    <row r="842" spans="1:11" ht="15.75">
      <c r="A842" s="34" t="s">
        <v>55</v>
      </c>
      <c r="B842" s="34" t="s">
        <v>56</v>
      </c>
      <c r="C842" s="34">
        <v>43.140689999999999</v>
      </c>
      <c r="D842" s="34">
        <v>-89.345209999999994</v>
      </c>
      <c r="E842" s="34">
        <v>261.7</v>
      </c>
      <c r="F842" s="34">
        <v>36.6</v>
      </c>
      <c r="G842" s="34" t="s">
        <v>57</v>
      </c>
      <c r="H842" s="34">
        <v>0</v>
      </c>
      <c r="I842" s="34" t="s">
        <v>58</v>
      </c>
      <c r="J842" s="34">
        <v>0</v>
      </c>
      <c r="K842" s="34" t="s">
        <v>57</v>
      </c>
    </row>
    <row r="843" spans="1:11" ht="15.75">
      <c r="A843" s="34" t="s">
        <v>55</v>
      </c>
      <c r="B843" s="34" t="s">
        <v>56</v>
      </c>
      <c r="C843" s="34">
        <v>43.140689999999999</v>
      </c>
      <c r="D843" s="34">
        <v>-89.345209999999994</v>
      </c>
      <c r="E843" s="34">
        <v>261.7</v>
      </c>
      <c r="F843" s="34">
        <v>1</v>
      </c>
      <c r="G843" s="34" t="s">
        <v>57</v>
      </c>
      <c r="H843" s="34">
        <v>0</v>
      </c>
      <c r="I843" s="34" t="s">
        <v>58</v>
      </c>
      <c r="J843" s="34">
        <v>0</v>
      </c>
      <c r="K843" s="34" t="s">
        <v>57</v>
      </c>
    </row>
    <row r="844" spans="1:11" ht="15.75">
      <c r="A844" s="34" t="s">
        <v>55</v>
      </c>
      <c r="B844" s="34" t="s">
        <v>56</v>
      </c>
      <c r="C844" s="34">
        <v>43.140689999999999</v>
      </c>
      <c r="D844" s="34">
        <v>-89.345209999999994</v>
      </c>
      <c r="E844" s="34">
        <v>261.7</v>
      </c>
      <c r="F844" s="34">
        <v>10.4</v>
      </c>
      <c r="G844" s="34" t="s">
        <v>57</v>
      </c>
      <c r="H844" s="34">
        <v>0</v>
      </c>
      <c r="I844" s="34" t="s">
        <v>58</v>
      </c>
      <c r="J844" s="34">
        <v>0</v>
      </c>
      <c r="K844" s="34" t="s">
        <v>57</v>
      </c>
    </row>
    <row r="845" spans="1:11" ht="15.75">
      <c r="A845" s="34" t="s">
        <v>55</v>
      </c>
      <c r="B845" s="34" t="s">
        <v>56</v>
      </c>
      <c r="C845" s="34">
        <v>43.140689999999999</v>
      </c>
      <c r="D845" s="34">
        <v>-89.345209999999994</v>
      </c>
      <c r="E845" s="34">
        <v>261.7</v>
      </c>
      <c r="F845" s="34">
        <v>0</v>
      </c>
      <c r="G845" s="34" t="s">
        <v>57</v>
      </c>
      <c r="H845" s="34">
        <v>0</v>
      </c>
      <c r="I845" s="34" t="s">
        <v>58</v>
      </c>
      <c r="J845" s="34">
        <v>0</v>
      </c>
      <c r="K845" s="34" t="s">
        <v>57</v>
      </c>
    </row>
    <row r="846" spans="1:11" ht="15.75">
      <c r="A846" s="34" t="s">
        <v>55</v>
      </c>
      <c r="B846" s="34" t="s">
        <v>56</v>
      </c>
      <c r="C846" s="34">
        <v>43.140689999999999</v>
      </c>
      <c r="D846" s="34">
        <v>-89.345209999999994</v>
      </c>
      <c r="E846" s="34">
        <v>261.7</v>
      </c>
      <c r="F846" s="34">
        <v>0</v>
      </c>
      <c r="G846" s="34" t="s">
        <v>57</v>
      </c>
      <c r="H846" s="34">
        <v>0</v>
      </c>
      <c r="I846" s="34" t="s">
        <v>58</v>
      </c>
      <c r="J846" s="34">
        <v>0</v>
      </c>
      <c r="K846" s="34" t="s">
        <v>57</v>
      </c>
    </row>
    <row r="847" spans="1:11" ht="15.75">
      <c r="A847" s="34" t="s">
        <v>55</v>
      </c>
      <c r="B847" s="34" t="s">
        <v>56</v>
      </c>
      <c r="C847" s="34">
        <v>43.140689999999999</v>
      </c>
      <c r="D847" s="34">
        <v>-89.345209999999994</v>
      </c>
      <c r="E847" s="34">
        <v>261.7</v>
      </c>
      <c r="F847" s="34">
        <v>1</v>
      </c>
      <c r="G847" s="34" t="s">
        <v>57</v>
      </c>
      <c r="H847" s="34">
        <v>0</v>
      </c>
      <c r="I847" s="34" t="s">
        <v>58</v>
      </c>
      <c r="J847" s="34">
        <v>0</v>
      </c>
      <c r="K847" s="34" t="s">
        <v>57</v>
      </c>
    </row>
    <row r="848" spans="1:11" ht="15.75">
      <c r="A848" s="34" t="s">
        <v>55</v>
      </c>
      <c r="B848" s="34" t="s">
        <v>56</v>
      </c>
      <c r="C848" s="34">
        <v>43.140689999999999</v>
      </c>
      <c r="D848" s="34">
        <v>-89.345209999999994</v>
      </c>
      <c r="E848" s="34">
        <v>261.7</v>
      </c>
      <c r="F848" s="34">
        <v>8.4</v>
      </c>
      <c r="G848" s="34" t="s">
        <v>57</v>
      </c>
      <c r="H848" s="34">
        <v>0</v>
      </c>
      <c r="I848" s="34" t="s">
        <v>58</v>
      </c>
      <c r="J848" s="34">
        <v>0</v>
      </c>
      <c r="K848" s="34" t="s">
        <v>57</v>
      </c>
    </row>
    <row r="849" spans="1:11" ht="15.75">
      <c r="A849" s="34" t="s">
        <v>55</v>
      </c>
      <c r="B849" s="34" t="s">
        <v>56</v>
      </c>
      <c r="C849" s="34">
        <v>43.140689999999999</v>
      </c>
      <c r="D849" s="34">
        <v>-89.345209999999994</v>
      </c>
      <c r="E849" s="34">
        <v>261.7</v>
      </c>
      <c r="F849" s="34">
        <v>29.2</v>
      </c>
      <c r="G849" s="34" t="s">
        <v>57</v>
      </c>
      <c r="H849" s="34">
        <v>0</v>
      </c>
      <c r="I849" s="34" t="s">
        <v>58</v>
      </c>
      <c r="J849" s="34">
        <v>0</v>
      </c>
      <c r="K849" s="34" t="s">
        <v>57</v>
      </c>
    </row>
    <row r="850" spans="1:11" ht="15.75">
      <c r="A850" s="34" t="s">
        <v>55</v>
      </c>
      <c r="B850" s="34" t="s">
        <v>56</v>
      </c>
      <c r="C850" s="34">
        <v>43.140689999999999</v>
      </c>
      <c r="D850" s="34">
        <v>-89.345209999999994</v>
      </c>
      <c r="E850" s="34">
        <v>261.7</v>
      </c>
      <c r="F850" s="34">
        <v>14.7</v>
      </c>
      <c r="G850" s="34" t="s">
        <v>57</v>
      </c>
      <c r="H850" s="34">
        <v>0</v>
      </c>
      <c r="I850" s="34" t="s">
        <v>58</v>
      </c>
      <c r="J850" s="34">
        <v>0</v>
      </c>
      <c r="K850" s="34" t="s">
        <v>57</v>
      </c>
    </row>
    <row r="851" spans="1:11" ht="15.75">
      <c r="A851" s="34" t="s">
        <v>55</v>
      </c>
      <c r="B851" s="34" t="s">
        <v>56</v>
      </c>
      <c r="C851" s="34">
        <v>43.140689999999999</v>
      </c>
      <c r="D851" s="34">
        <v>-89.345209999999994</v>
      </c>
      <c r="E851" s="34">
        <v>261.7</v>
      </c>
      <c r="F851" s="34">
        <v>0.3</v>
      </c>
      <c r="G851" s="34" t="s">
        <v>57</v>
      </c>
      <c r="H851" s="34">
        <v>0</v>
      </c>
      <c r="I851" s="34" t="s">
        <v>58</v>
      </c>
      <c r="J851" s="34">
        <v>0</v>
      </c>
      <c r="K851" s="34" t="s">
        <v>57</v>
      </c>
    </row>
    <row r="852" spans="1:11" ht="15.75">
      <c r="A852" s="34" t="s">
        <v>55</v>
      </c>
      <c r="B852" s="34" t="s">
        <v>56</v>
      </c>
      <c r="C852" s="34">
        <v>43.140689999999999</v>
      </c>
      <c r="D852" s="34">
        <v>-89.345209999999994</v>
      </c>
      <c r="E852" s="34">
        <v>261.7</v>
      </c>
      <c r="F852" s="34">
        <v>0</v>
      </c>
      <c r="G852" s="34" t="s">
        <v>57</v>
      </c>
      <c r="H852" s="34">
        <v>0</v>
      </c>
      <c r="I852" s="34" t="s">
        <v>58</v>
      </c>
      <c r="J852" s="34">
        <v>0</v>
      </c>
      <c r="K852" s="34" t="s">
        <v>57</v>
      </c>
    </row>
    <row r="853" spans="1:11" ht="15.75">
      <c r="A853" s="34" t="s">
        <v>55</v>
      </c>
      <c r="B853" s="34" t="s">
        <v>56</v>
      </c>
      <c r="C853" s="34">
        <v>43.140689999999999</v>
      </c>
      <c r="D853" s="34">
        <v>-89.345209999999994</v>
      </c>
      <c r="E853" s="34">
        <v>261.7</v>
      </c>
      <c r="F853" s="34">
        <v>11.7</v>
      </c>
      <c r="G853" s="34" t="s">
        <v>57</v>
      </c>
      <c r="H853" s="34">
        <v>0</v>
      </c>
      <c r="I853" s="34" t="s">
        <v>58</v>
      </c>
      <c r="J853" s="34">
        <v>0</v>
      </c>
      <c r="K853" s="34" t="s">
        <v>57</v>
      </c>
    </row>
    <row r="854" spans="1:11" ht="15.75">
      <c r="A854" s="34" t="s">
        <v>55</v>
      </c>
      <c r="B854" s="34" t="s">
        <v>56</v>
      </c>
      <c r="C854" s="34">
        <v>43.140689999999999</v>
      </c>
      <c r="D854" s="34">
        <v>-89.345209999999994</v>
      </c>
      <c r="E854" s="34">
        <v>261.7</v>
      </c>
      <c r="F854" s="34">
        <v>0</v>
      </c>
      <c r="G854" s="34" t="s">
        <v>59</v>
      </c>
      <c r="H854" s="34">
        <v>0</v>
      </c>
      <c r="I854" s="34" t="s">
        <v>58</v>
      </c>
      <c r="J854" s="34">
        <v>0</v>
      </c>
      <c r="K854" s="34" t="s">
        <v>57</v>
      </c>
    </row>
    <row r="855" spans="1:11" ht="15.75">
      <c r="A855" s="34" t="s">
        <v>55</v>
      </c>
      <c r="B855" s="34" t="s">
        <v>56</v>
      </c>
      <c r="C855" s="34">
        <v>43.140689999999999</v>
      </c>
      <c r="D855" s="34">
        <v>-89.345209999999994</v>
      </c>
      <c r="E855" s="34">
        <v>261.7</v>
      </c>
      <c r="F855" s="34">
        <v>0</v>
      </c>
      <c r="G855" s="34" t="s">
        <v>57</v>
      </c>
      <c r="H855" s="34">
        <v>0</v>
      </c>
      <c r="I855" s="34" t="s">
        <v>58</v>
      </c>
      <c r="J855" s="34">
        <v>0</v>
      </c>
      <c r="K855" s="34" t="s">
        <v>57</v>
      </c>
    </row>
    <row r="856" spans="1:11" ht="15.75">
      <c r="A856" s="34" t="s">
        <v>55</v>
      </c>
      <c r="B856" s="34" t="s">
        <v>56</v>
      </c>
      <c r="C856" s="34">
        <v>43.140689999999999</v>
      </c>
      <c r="D856" s="34">
        <v>-89.345209999999994</v>
      </c>
      <c r="E856" s="34">
        <v>261.7</v>
      </c>
      <c r="F856" s="34">
        <v>0</v>
      </c>
      <c r="G856" s="34" t="s">
        <v>57</v>
      </c>
      <c r="H856" s="34">
        <v>0</v>
      </c>
      <c r="I856" s="34" t="s">
        <v>58</v>
      </c>
      <c r="J856" s="34">
        <v>0</v>
      </c>
      <c r="K856" s="34" t="s">
        <v>57</v>
      </c>
    </row>
    <row r="857" spans="1:11" ht="15.75">
      <c r="A857" s="34" t="s">
        <v>55</v>
      </c>
      <c r="B857" s="34" t="s">
        <v>56</v>
      </c>
      <c r="C857" s="34">
        <v>43.140689999999999</v>
      </c>
      <c r="D857" s="34">
        <v>-89.345209999999994</v>
      </c>
      <c r="E857" s="34">
        <v>261.7</v>
      </c>
      <c r="F857" s="34">
        <v>0</v>
      </c>
      <c r="G857" s="34" t="s">
        <v>57</v>
      </c>
      <c r="H857" s="34">
        <v>0</v>
      </c>
      <c r="I857" s="34" t="s">
        <v>58</v>
      </c>
      <c r="J857" s="34">
        <v>0</v>
      </c>
      <c r="K857" s="34" t="s">
        <v>57</v>
      </c>
    </row>
    <row r="858" spans="1:11" ht="15.75">
      <c r="A858" s="34" t="s">
        <v>55</v>
      </c>
      <c r="B858" s="34" t="s">
        <v>56</v>
      </c>
      <c r="C858" s="34">
        <v>43.140689999999999</v>
      </c>
      <c r="D858" s="34">
        <v>-89.345209999999994</v>
      </c>
      <c r="E858" s="34">
        <v>261.7</v>
      </c>
      <c r="F858" s="34">
        <v>0</v>
      </c>
      <c r="G858" s="34" t="s">
        <v>57</v>
      </c>
      <c r="H858" s="34">
        <v>0</v>
      </c>
      <c r="I858" s="34" t="s">
        <v>58</v>
      </c>
      <c r="J858" s="34">
        <v>0</v>
      </c>
      <c r="K858" s="34" t="s">
        <v>57</v>
      </c>
    </row>
    <row r="859" spans="1:11" ht="15.75">
      <c r="A859" s="34" t="s">
        <v>55</v>
      </c>
      <c r="B859" s="34" t="s">
        <v>56</v>
      </c>
      <c r="C859" s="34">
        <v>43.140689999999999</v>
      </c>
      <c r="D859" s="34">
        <v>-89.345209999999994</v>
      </c>
      <c r="E859" s="34">
        <v>261.7</v>
      </c>
      <c r="F859" s="34">
        <v>0</v>
      </c>
      <c r="G859" s="34" t="s">
        <v>57</v>
      </c>
      <c r="H859" s="34">
        <v>0</v>
      </c>
      <c r="I859" s="34" t="s">
        <v>58</v>
      </c>
      <c r="J859" s="34">
        <v>0</v>
      </c>
      <c r="K859" s="34" t="s">
        <v>57</v>
      </c>
    </row>
    <row r="860" spans="1:11" ht="15.75">
      <c r="A860" s="34" t="s">
        <v>55</v>
      </c>
      <c r="B860" s="34" t="s">
        <v>56</v>
      </c>
      <c r="C860" s="34">
        <v>43.140689999999999</v>
      </c>
      <c r="D860" s="34">
        <v>-89.345209999999994</v>
      </c>
      <c r="E860" s="34">
        <v>261.7</v>
      </c>
      <c r="F860" s="34">
        <v>0</v>
      </c>
      <c r="G860" s="34" t="s">
        <v>59</v>
      </c>
      <c r="H860" s="34">
        <v>0</v>
      </c>
      <c r="I860" s="34" t="s">
        <v>58</v>
      </c>
      <c r="J860" s="34">
        <v>0</v>
      </c>
      <c r="K860" s="34" t="s">
        <v>57</v>
      </c>
    </row>
    <row r="861" spans="1:11" ht="15.75">
      <c r="A861" s="34" t="s">
        <v>55</v>
      </c>
      <c r="B861" s="34" t="s">
        <v>56</v>
      </c>
      <c r="C861" s="34">
        <v>43.140689999999999</v>
      </c>
      <c r="D861" s="34">
        <v>-89.345209999999994</v>
      </c>
      <c r="E861" s="34">
        <v>261.7</v>
      </c>
      <c r="F861" s="34">
        <v>6.4</v>
      </c>
      <c r="G861" s="34" t="s">
        <v>57</v>
      </c>
      <c r="H861" s="34">
        <v>0</v>
      </c>
      <c r="I861" s="34" t="s">
        <v>58</v>
      </c>
      <c r="J861" s="34">
        <v>0</v>
      </c>
      <c r="K861" s="34" t="s">
        <v>57</v>
      </c>
    </row>
    <row r="862" spans="1:11" ht="15.75">
      <c r="A862" s="34" t="s">
        <v>55</v>
      </c>
      <c r="B862" s="34" t="s">
        <v>56</v>
      </c>
      <c r="C862" s="34">
        <v>43.140689999999999</v>
      </c>
      <c r="D862" s="34">
        <v>-89.345209999999994</v>
      </c>
      <c r="E862" s="34">
        <v>261.7</v>
      </c>
      <c r="F862" s="34">
        <v>0</v>
      </c>
      <c r="G862" s="34" t="s">
        <v>57</v>
      </c>
      <c r="H862" s="34">
        <v>0</v>
      </c>
      <c r="I862" s="34" t="s">
        <v>58</v>
      </c>
      <c r="J862" s="34">
        <v>0</v>
      </c>
      <c r="K862" s="34" t="s">
        <v>57</v>
      </c>
    </row>
    <row r="863" spans="1:11" ht="15.75">
      <c r="A863" s="34" t="s">
        <v>55</v>
      </c>
      <c r="B863" s="34" t="s">
        <v>56</v>
      </c>
      <c r="C863" s="34">
        <v>43.140689999999999</v>
      </c>
      <c r="D863" s="34">
        <v>-89.345209999999994</v>
      </c>
      <c r="E863" s="34">
        <v>261.7</v>
      </c>
      <c r="F863" s="34">
        <v>0</v>
      </c>
      <c r="G863" s="34" t="s">
        <v>59</v>
      </c>
      <c r="H863" s="34">
        <v>0</v>
      </c>
      <c r="I863" s="34" t="s">
        <v>58</v>
      </c>
      <c r="J863" s="34">
        <v>0</v>
      </c>
      <c r="K863" s="34" t="s">
        <v>57</v>
      </c>
    </row>
    <row r="864" spans="1:11" ht="15.75">
      <c r="A864" s="34" t="s">
        <v>55</v>
      </c>
      <c r="B864" s="34" t="s">
        <v>56</v>
      </c>
      <c r="C864" s="34">
        <v>43.140689999999999</v>
      </c>
      <c r="D864" s="34">
        <v>-89.345209999999994</v>
      </c>
      <c r="E864" s="34">
        <v>261.7</v>
      </c>
      <c r="F864" s="34">
        <v>0</v>
      </c>
      <c r="G864" s="34" t="s">
        <v>57</v>
      </c>
      <c r="H864" s="34">
        <v>0</v>
      </c>
      <c r="I864" s="34" t="s">
        <v>58</v>
      </c>
      <c r="J864" s="34">
        <v>0</v>
      </c>
      <c r="K864" s="34" t="s">
        <v>57</v>
      </c>
    </row>
    <row r="865" spans="1:11" ht="15.75">
      <c r="A865" s="34" t="s">
        <v>55</v>
      </c>
      <c r="B865" s="34" t="s">
        <v>56</v>
      </c>
      <c r="C865" s="34">
        <v>43.140689999999999</v>
      </c>
      <c r="D865" s="34">
        <v>-89.345209999999994</v>
      </c>
      <c r="E865" s="34">
        <v>261.7</v>
      </c>
      <c r="F865" s="34">
        <v>0</v>
      </c>
      <c r="G865" s="34" t="s">
        <v>57</v>
      </c>
      <c r="H865" s="34">
        <v>0</v>
      </c>
      <c r="I865" s="34" t="s">
        <v>58</v>
      </c>
      <c r="J865" s="34">
        <v>0</v>
      </c>
      <c r="K865" s="34" t="s">
        <v>57</v>
      </c>
    </row>
    <row r="866" spans="1:11" ht="15.75">
      <c r="A866" s="34" t="s">
        <v>55</v>
      </c>
      <c r="B866" s="34" t="s">
        <v>56</v>
      </c>
      <c r="C866" s="34">
        <v>43.140689999999999</v>
      </c>
      <c r="D866" s="34">
        <v>-89.345209999999994</v>
      </c>
      <c r="E866" s="34">
        <v>261.7</v>
      </c>
      <c r="F866" s="34">
        <v>0.3</v>
      </c>
      <c r="G866" s="34" t="s">
        <v>57</v>
      </c>
      <c r="H866" s="34">
        <v>0</v>
      </c>
      <c r="I866" s="34" t="s">
        <v>58</v>
      </c>
      <c r="J866" s="34">
        <v>0</v>
      </c>
      <c r="K866" s="34" t="s">
        <v>57</v>
      </c>
    </row>
    <row r="867" spans="1:11" ht="15.75">
      <c r="A867" s="34" t="s">
        <v>55</v>
      </c>
      <c r="B867" s="34" t="s">
        <v>56</v>
      </c>
      <c r="C867" s="34">
        <v>43.140689999999999</v>
      </c>
      <c r="D867" s="34">
        <v>-89.345209999999994</v>
      </c>
      <c r="E867" s="34">
        <v>261.7</v>
      </c>
      <c r="F867" s="34">
        <v>0</v>
      </c>
      <c r="G867" s="34" t="s">
        <v>57</v>
      </c>
      <c r="H867" s="34">
        <v>0</v>
      </c>
      <c r="I867" s="34" t="s">
        <v>58</v>
      </c>
      <c r="J867" s="34">
        <v>0</v>
      </c>
      <c r="K867" s="34" t="s">
        <v>57</v>
      </c>
    </row>
    <row r="868" spans="1:11" ht="15.75">
      <c r="A868" s="34" t="s">
        <v>55</v>
      </c>
      <c r="B868" s="34" t="s">
        <v>56</v>
      </c>
      <c r="C868" s="34">
        <v>43.140689999999999</v>
      </c>
      <c r="D868" s="34">
        <v>-89.345209999999994</v>
      </c>
      <c r="E868" s="34">
        <v>261.7</v>
      </c>
      <c r="F868" s="34">
        <v>19.3</v>
      </c>
      <c r="G868" s="34" t="s">
        <v>57</v>
      </c>
      <c r="H868" s="34">
        <v>0</v>
      </c>
      <c r="I868" s="34" t="s">
        <v>58</v>
      </c>
      <c r="J868" s="34">
        <v>0</v>
      </c>
      <c r="K868" s="34" t="s">
        <v>57</v>
      </c>
    </row>
    <row r="869" spans="1:11" ht="15.75">
      <c r="A869" s="34" t="s">
        <v>55</v>
      </c>
      <c r="B869" s="34" t="s">
        <v>56</v>
      </c>
      <c r="C869" s="34">
        <v>43.140689999999999</v>
      </c>
      <c r="D869" s="34">
        <v>-89.345209999999994</v>
      </c>
      <c r="E869" s="34">
        <v>261.7</v>
      </c>
      <c r="F869" s="34">
        <v>0.5</v>
      </c>
      <c r="G869" s="34" t="s">
        <v>57</v>
      </c>
      <c r="H869" s="34">
        <v>0</v>
      </c>
      <c r="I869" s="34" t="s">
        <v>58</v>
      </c>
      <c r="J869" s="34">
        <v>0</v>
      </c>
      <c r="K869" s="34" t="s">
        <v>57</v>
      </c>
    </row>
    <row r="870" spans="1:11" ht="15.75">
      <c r="A870" s="34" t="s">
        <v>55</v>
      </c>
      <c r="B870" s="34" t="s">
        <v>56</v>
      </c>
      <c r="C870" s="34">
        <v>43.140689999999999</v>
      </c>
      <c r="D870" s="34">
        <v>-89.345209999999994</v>
      </c>
      <c r="E870" s="34">
        <v>261.7</v>
      </c>
      <c r="F870" s="34">
        <v>0</v>
      </c>
      <c r="G870" s="34" t="s">
        <v>57</v>
      </c>
      <c r="H870" s="34">
        <v>0</v>
      </c>
      <c r="I870" s="34" t="s">
        <v>58</v>
      </c>
      <c r="J870" s="34">
        <v>0</v>
      </c>
      <c r="K870" s="34" t="s">
        <v>57</v>
      </c>
    </row>
    <row r="871" spans="1:11" ht="15.75">
      <c r="A871" s="34" t="s">
        <v>55</v>
      </c>
      <c r="B871" s="34" t="s">
        <v>56</v>
      </c>
      <c r="C871" s="34">
        <v>43.140689999999999</v>
      </c>
      <c r="D871" s="34">
        <v>-89.345209999999994</v>
      </c>
      <c r="E871" s="34">
        <v>261.7</v>
      </c>
      <c r="F871" s="34">
        <v>0</v>
      </c>
      <c r="G871" s="34" t="s">
        <v>57</v>
      </c>
      <c r="H871" s="34">
        <v>0</v>
      </c>
      <c r="I871" s="34" t="s">
        <v>58</v>
      </c>
      <c r="J871" s="34">
        <v>0</v>
      </c>
      <c r="K871" s="34" t="s">
        <v>57</v>
      </c>
    </row>
    <row r="872" spans="1:11" ht="15.75">
      <c r="A872" s="34" t="s">
        <v>55</v>
      </c>
      <c r="B872" s="34" t="s">
        <v>56</v>
      </c>
      <c r="C872" s="34">
        <v>43.140689999999999</v>
      </c>
      <c r="D872" s="34">
        <v>-89.345209999999994</v>
      </c>
      <c r="E872" s="34">
        <v>261.7</v>
      </c>
      <c r="F872" s="34">
        <v>0</v>
      </c>
      <c r="G872" s="34" t="s">
        <v>57</v>
      </c>
      <c r="H872" s="34">
        <v>0</v>
      </c>
      <c r="I872" s="34" t="s">
        <v>58</v>
      </c>
      <c r="J872" s="34">
        <v>0</v>
      </c>
      <c r="K872" s="34" t="s">
        <v>57</v>
      </c>
    </row>
    <row r="873" spans="1:11" ht="15.75">
      <c r="A873" s="34" t="s">
        <v>55</v>
      </c>
      <c r="B873" s="34" t="s">
        <v>56</v>
      </c>
      <c r="C873" s="34">
        <v>43.140689999999999</v>
      </c>
      <c r="D873" s="34">
        <v>-89.345209999999994</v>
      </c>
      <c r="E873" s="34">
        <v>261.7</v>
      </c>
      <c r="F873" s="34">
        <v>0</v>
      </c>
      <c r="G873" s="34" t="s">
        <v>57</v>
      </c>
      <c r="H873" s="34">
        <v>0</v>
      </c>
      <c r="I873" s="34" t="s">
        <v>58</v>
      </c>
      <c r="J873" s="34">
        <v>0</v>
      </c>
      <c r="K873" s="34" t="s">
        <v>57</v>
      </c>
    </row>
    <row r="874" spans="1:11" ht="15.75">
      <c r="A874" s="34" t="s">
        <v>55</v>
      </c>
      <c r="B874" s="34" t="s">
        <v>56</v>
      </c>
      <c r="C874" s="34">
        <v>43.140689999999999</v>
      </c>
      <c r="D874" s="34">
        <v>-89.345209999999994</v>
      </c>
      <c r="E874" s="34">
        <v>261.7</v>
      </c>
      <c r="F874" s="34">
        <v>0</v>
      </c>
      <c r="G874" s="34" t="s">
        <v>57</v>
      </c>
      <c r="H874" s="34">
        <v>0</v>
      </c>
      <c r="I874" s="34" t="s">
        <v>58</v>
      </c>
      <c r="J874" s="34">
        <v>0</v>
      </c>
      <c r="K874" s="34" t="s">
        <v>57</v>
      </c>
    </row>
    <row r="875" spans="1:11" ht="15.75">
      <c r="A875" s="34" t="s">
        <v>55</v>
      </c>
      <c r="B875" s="34" t="s">
        <v>56</v>
      </c>
      <c r="C875" s="34">
        <v>43.140689999999999</v>
      </c>
      <c r="D875" s="34">
        <v>-89.345209999999994</v>
      </c>
      <c r="E875" s="34">
        <v>261.7</v>
      </c>
      <c r="F875" s="34">
        <v>0</v>
      </c>
      <c r="G875" s="34" t="s">
        <v>57</v>
      </c>
      <c r="H875" s="34">
        <v>0</v>
      </c>
      <c r="I875" s="34" t="s">
        <v>58</v>
      </c>
      <c r="J875" s="34">
        <v>0</v>
      </c>
      <c r="K875" s="34" t="s">
        <v>57</v>
      </c>
    </row>
    <row r="876" spans="1:11" ht="15.75">
      <c r="A876" s="34" t="s">
        <v>55</v>
      </c>
      <c r="B876" s="34" t="s">
        <v>56</v>
      </c>
      <c r="C876" s="34">
        <v>43.140689999999999</v>
      </c>
      <c r="D876" s="34">
        <v>-89.345209999999994</v>
      </c>
      <c r="E876" s="34">
        <v>261.7</v>
      </c>
      <c r="F876" s="34">
        <v>0</v>
      </c>
      <c r="G876" s="34" t="s">
        <v>57</v>
      </c>
      <c r="H876" s="34">
        <v>0</v>
      </c>
      <c r="I876" s="34" t="s">
        <v>58</v>
      </c>
      <c r="J876" s="34">
        <v>0</v>
      </c>
      <c r="K876" s="34" t="s">
        <v>57</v>
      </c>
    </row>
    <row r="877" spans="1:11" ht="15.75">
      <c r="A877" s="34" t="s">
        <v>55</v>
      </c>
      <c r="B877" s="34" t="s">
        <v>56</v>
      </c>
      <c r="C877" s="34">
        <v>43.140689999999999</v>
      </c>
      <c r="D877" s="34">
        <v>-89.345209999999994</v>
      </c>
      <c r="E877" s="34">
        <v>261.7</v>
      </c>
      <c r="F877" s="34">
        <v>0</v>
      </c>
      <c r="G877" s="34" t="s">
        <v>57</v>
      </c>
      <c r="H877" s="34">
        <v>0</v>
      </c>
      <c r="I877" s="34" t="s">
        <v>58</v>
      </c>
      <c r="J877" s="34">
        <v>0</v>
      </c>
      <c r="K877" s="34" t="s">
        <v>57</v>
      </c>
    </row>
    <row r="878" spans="1:11" ht="15.75">
      <c r="A878" s="34" t="s">
        <v>55</v>
      </c>
      <c r="B878" s="34" t="s">
        <v>56</v>
      </c>
      <c r="C878" s="34">
        <v>43.140689999999999</v>
      </c>
      <c r="D878" s="34">
        <v>-89.345209999999994</v>
      </c>
      <c r="E878" s="34">
        <v>261.7</v>
      </c>
      <c r="F878" s="34">
        <v>0</v>
      </c>
      <c r="G878" s="34" t="s">
        <v>57</v>
      </c>
      <c r="H878" s="34">
        <v>0</v>
      </c>
      <c r="I878" s="34" t="s">
        <v>58</v>
      </c>
      <c r="J878" s="34">
        <v>0</v>
      </c>
      <c r="K878" s="34" t="s">
        <v>57</v>
      </c>
    </row>
    <row r="879" spans="1:11" ht="15.75">
      <c r="A879" s="34" t="s">
        <v>55</v>
      </c>
      <c r="B879" s="34" t="s">
        <v>56</v>
      </c>
      <c r="C879" s="34">
        <v>43.140689999999999</v>
      </c>
      <c r="D879" s="34">
        <v>-89.345209999999994</v>
      </c>
      <c r="E879" s="34">
        <v>261.7</v>
      </c>
      <c r="F879" s="34">
        <v>0</v>
      </c>
      <c r="G879" s="34" t="s">
        <v>57</v>
      </c>
      <c r="H879" s="34">
        <v>0</v>
      </c>
      <c r="I879" s="34" t="s">
        <v>58</v>
      </c>
      <c r="J879" s="34">
        <v>0</v>
      </c>
      <c r="K879" s="34" t="s">
        <v>57</v>
      </c>
    </row>
    <row r="880" spans="1:11" ht="15.75">
      <c r="A880" s="34" t="s">
        <v>55</v>
      </c>
      <c r="B880" s="34" t="s">
        <v>56</v>
      </c>
      <c r="C880" s="34">
        <v>43.140689999999999</v>
      </c>
      <c r="D880" s="34">
        <v>-89.345209999999994</v>
      </c>
      <c r="E880" s="34">
        <v>261.7</v>
      </c>
      <c r="F880" s="34">
        <v>0</v>
      </c>
      <c r="G880" s="34" t="s">
        <v>57</v>
      </c>
      <c r="H880" s="34">
        <v>0</v>
      </c>
      <c r="I880" s="34" t="s">
        <v>58</v>
      </c>
      <c r="J880" s="34">
        <v>0</v>
      </c>
      <c r="K880" s="34" t="s">
        <v>57</v>
      </c>
    </row>
    <row r="881" spans="1:11" ht="15.75">
      <c r="A881" s="34" t="s">
        <v>55</v>
      </c>
      <c r="B881" s="34" t="s">
        <v>56</v>
      </c>
      <c r="C881" s="34">
        <v>43.140689999999999</v>
      </c>
      <c r="D881" s="34">
        <v>-89.345209999999994</v>
      </c>
      <c r="E881" s="34">
        <v>261.7</v>
      </c>
      <c r="F881" s="34">
        <v>1</v>
      </c>
      <c r="G881" s="34" t="s">
        <v>57</v>
      </c>
      <c r="H881" s="34">
        <v>0</v>
      </c>
      <c r="I881" s="34" t="s">
        <v>58</v>
      </c>
      <c r="J881" s="34">
        <v>0</v>
      </c>
      <c r="K881" s="34" t="s">
        <v>57</v>
      </c>
    </row>
    <row r="882" spans="1:11" ht="15.75">
      <c r="A882" s="34" t="s">
        <v>55</v>
      </c>
      <c r="B882" s="34" t="s">
        <v>56</v>
      </c>
      <c r="C882" s="34">
        <v>43.140689999999999</v>
      </c>
      <c r="D882" s="34">
        <v>-89.345209999999994</v>
      </c>
      <c r="E882" s="34">
        <v>261.7</v>
      </c>
      <c r="F882" s="34">
        <v>5.6</v>
      </c>
      <c r="G882" s="34" t="s">
        <v>57</v>
      </c>
      <c r="H882" s="34">
        <v>0</v>
      </c>
      <c r="I882" s="34" t="s">
        <v>58</v>
      </c>
      <c r="J882" s="34">
        <v>0</v>
      </c>
      <c r="K882" s="34" t="s">
        <v>57</v>
      </c>
    </row>
    <row r="883" spans="1:11" ht="15.75">
      <c r="A883" s="34" t="s">
        <v>55</v>
      </c>
      <c r="B883" s="34" t="s">
        <v>56</v>
      </c>
      <c r="C883" s="34">
        <v>43.140689999999999</v>
      </c>
      <c r="D883" s="34">
        <v>-89.345209999999994</v>
      </c>
      <c r="E883" s="34">
        <v>261.7</v>
      </c>
      <c r="F883" s="34">
        <v>7.1</v>
      </c>
      <c r="G883" s="34" t="s">
        <v>57</v>
      </c>
      <c r="H883" s="34">
        <v>0</v>
      </c>
      <c r="I883" s="34" t="s">
        <v>58</v>
      </c>
      <c r="J883" s="34">
        <v>0</v>
      </c>
      <c r="K883" s="34" t="s">
        <v>57</v>
      </c>
    </row>
    <row r="884" spans="1:11" ht="15.75">
      <c r="A884" s="34" t="s">
        <v>55</v>
      </c>
      <c r="B884" s="34" t="s">
        <v>56</v>
      </c>
      <c r="C884" s="34">
        <v>43.140689999999999</v>
      </c>
      <c r="D884" s="34">
        <v>-89.345209999999994</v>
      </c>
      <c r="E884" s="34">
        <v>261.7</v>
      </c>
      <c r="F884" s="34">
        <v>0</v>
      </c>
      <c r="G884" s="34" t="s">
        <v>57</v>
      </c>
      <c r="H884" s="34">
        <v>0</v>
      </c>
      <c r="I884" s="34" t="s">
        <v>58</v>
      </c>
      <c r="J884" s="34">
        <v>0</v>
      </c>
      <c r="K884" s="34" t="s">
        <v>57</v>
      </c>
    </row>
    <row r="885" spans="1:11" ht="15.75">
      <c r="A885" s="34" t="s">
        <v>55</v>
      </c>
      <c r="B885" s="34" t="s">
        <v>56</v>
      </c>
      <c r="C885" s="34">
        <v>43.140689999999999</v>
      </c>
      <c r="D885" s="34">
        <v>-89.345209999999994</v>
      </c>
      <c r="E885" s="34">
        <v>261.7</v>
      </c>
      <c r="F885" s="34">
        <v>0</v>
      </c>
      <c r="G885" s="34" t="s">
        <v>59</v>
      </c>
      <c r="H885" s="34">
        <v>0</v>
      </c>
      <c r="I885" s="34" t="s">
        <v>58</v>
      </c>
      <c r="J885" s="34">
        <v>0</v>
      </c>
      <c r="K885" s="34" t="s">
        <v>57</v>
      </c>
    </row>
    <row r="886" spans="1:11" ht="15.75">
      <c r="A886" s="34" t="s">
        <v>55</v>
      </c>
      <c r="B886" s="34" t="s">
        <v>56</v>
      </c>
      <c r="C886" s="34">
        <v>43.140689999999999</v>
      </c>
      <c r="D886" s="34">
        <v>-89.345209999999994</v>
      </c>
      <c r="E886" s="34">
        <v>261.7</v>
      </c>
      <c r="F886" s="34">
        <v>0</v>
      </c>
      <c r="G886" s="34" t="s">
        <v>57</v>
      </c>
      <c r="H886" s="34">
        <v>0</v>
      </c>
      <c r="I886" s="34" t="s">
        <v>58</v>
      </c>
      <c r="J886" s="34">
        <v>0</v>
      </c>
      <c r="K886" s="34" t="s">
        <v>57</v>
      </c>
    </row>
    <row r="887" spans="1:11" ht="15.75">
      <c r="A887" s="34" t="s">
        <v>55</v>
      </c>
      <c r="B887" s="34" t="s">
        <v>56</v>
      </c>
      <c r="C887" s="34">
        <v>43.140689999999999</v>
      </c>
      <c r="D887" s="34">
        <v>-89.345209999999994</v>
      </c>
      <c r="E887" s="34">
        <v>261.7</v>
      </c>
      <c r="F887" s="34">
        <v>0</v>
      </c>
      <c r="G887" s="34" t="s">
        <v>57</v>
      </c>
      <c r="H887" s="34">
        <v>0</v>
      </c>
      <c r="I887" s="34" t="s">
        <v>58</v>
      </c>
      <c r="J887" s="34">
        <v>0</v>
      </c>
      <c r="K887" s="34" t="s">
        <v>57</v>
      </c>
    </row>
    <row r="888" spans="1:11" ht="15.75">
      <c r="A888" s="34" t="s">
        <v>55</v>
      </c>
      <c r="B888" s="34" t="s">
        <v>56</v>
      </c>
      <c r="C888" s="34">
        <v>43.140689999999999</v>
      </c>
      <c r="D888" s="34">
        <v>-89.345209999999994</v>
      </c>
      <c r="E888" s="34">
        <v>261.7</v>
      </c>
      <c r="F888" s="34">
        <v>0</v>
      </c>
      <c r="G888" s="34" t="s">
        <v>57</v>
      </c>
      <c r="H888" s="34">
        <v>0</v>
      </c>
      <c r="I888" s="34" t="s">
        <v>58</v>
      </c>
      <c r="J888" s="34">
        <v>0</v>
      </c>
      <c r="K888" s="34" t="s">
        <v>57</v>
      </c>
    </row>
    <row r="889" spans="1:11" ht="15.75">
      <c r="A889" s="34" t="s">
        <v>55</v>
      </c>
      <c r="B889" s="34" t="s">
        <v>56</v>
      </c>
      <c r="C889" s="34">
        <v>43.140689999999999</v>
      </c>
      <c r="D889" s="34">
        <v>-89.345209999999994</v>
      </c>
      <c r="E889" s="34">
        <v>261.7</v>
      </c>
      <c r="F889" s="34">
        <v>0</v>
      </c>
      <c r="G889" s="34" t="s">
        <v>57</v>
      </c>
      <c r="H889" s="34">
        <v>0</v>
      </c>
      <c r="I889" s="34" t="s">
        <v>58</v>
      </c>
      <c r="J889" s="34">
        <v>0</v>
      </c>
      <c r="K889" s="34" t="s">
        <v>57</v>
      </c>
    </row>
    <row r="890" spans="1:11" ht="15.75">
      <c r="A890" s="34" t="s">
        <v>55</v>
      </c>
      <c r="B890" s="34" t="s">
        <v>56</v>
      </c>
      <c r="C890" s="34">
        <v>43.140689999999999</v>
      </c>
      <c r="D890" s="34">
        <v>-89.345209999999994</v>
      </c>
      <c r="E890" s="34">
        <v>261.7</v>
      </c>
      <c r="F890" s="34">
        <v>0.3</v>
      </c>
      <c r="G890" s="34" t="s">
        <v>57</v>
      </c>
      <c r="H890" s="34">
        <v>0</v>
      </c>
      <c r="I890" s="34" t="s">
        <v>58</v>
      </c>
      <c r="J890" s="34">
        <v>0</v>
      </c>
      <c r="K890" s="34" t="s">
        <v>57</v>
      </c>
    </row>
    <row r="891" spans="1:11" ht="15.75">
      <c r="A891" s="34" t="s">
        <v>55</v>
      </c>
      <c r="B891" s="34" t="s">
        <v>56</v>
      </c>
      <c r="C891" s="34">
        <v>43.140689999999999</v>
      </c>
      <c r="D891" s="34">
        <v>-89.345209999999994</v>
      </c>
      <c r="E891" s="34">
        <v>261.7</v>
      </c>
      <c r="F891" s="34">
        <v>0</v>
      </c>
      <c r="G891" s="34" t="s">
        <v>59</v>
      </c>
      <c r="H891" s="34">
        <v>0</v>
      </c>
      <c r="I891" s="34" t="s">
        <v>58</v>
      </c>
      <c r="J891" s="34">
        <v>0</v>
      </c>
      <c r="K891" s="34" t="s">
        <v>57</v>
      </c>
    </row>
    <row r="892" spans="1:11" ht="15.75">
      <c r="A892" s="34" t="s">
        <v>55</v>
      </c>
      <c r="B892" s="34" t="s">
        <v>56</v>
      </c>
      <c r="C892" s="34">
        <v>43.140689999999999</v>
      </c>
      <c r="D892" s="34">
        <v>-89.345209999999994</v>
      </c>
      <c r="E892" s="34">
        <v>261.7</v>
      </c>
      <c r="F892" s="34">
        <v>24.6</v>
      </c>
      <c r="G892" s="34" t="s">
        <v>57</v>
      </c>
      <c r="H892" s="34">
        <v>0</v>
      </c>
      <c r="I892" s="34" t="s">
        <v>58</v>
      </c>
      <c r="J892" s="34">
        <v>0</v>
      </c>
      <c r="K892" s="34" t="s">
        <v>57</v>
      </c>
    </row>
    <row r="893" spans="1:11" ht="15.75">
      <c r="A893" s="34" t="s">
        <v>55</v>
      </c>
      <c r="B893" s="34" t="s">
        <v>56</v>
      </c>
      <c r="C893" s="34">
        <v>43.140689999999999</v>
      </c>
      <c r="D893" s="34">
        <v>-89.345209999999994</v>
      </c>
      <c r="E893" s="34">
        <v>261.7</v>
      </c>
      <c r="F893" s="34">
        <v>0.5</v>
      </c>
      <c r="G893" s="34" t="s">
        <v>57</v>
      </c>
      <c r="H893" s="34">
        <v>0</v>
      </c>
      <c r="I893" s="34" t="s">
        <v>58</v>
      </c>
      <c r="J893" s="34">
        <v>0</v>
      </c>
      <c r="K893" s="34" t="s">
        <v>57</v>
      </c>
    </row>
    <row r="894" spans="1:11" ht="15.75">
      <c r="A894" s="34" t="s">
        <v>55</v>
      </c>
      <c r="B894" s="34" t="s">
        <v>56</v>
      </c>
      <c r="C894" s="34">
        <v>43.140689999999999</v>
      </c>
      <c r="D894" s="34">
        <v>-89.345209999999994</v>
      </c>
      <c r="E894" s="34">
        <v>261.7</v>
      </c>
      <c r="F894" s="34">
        <v>20.3</v>
      </c>
      <c r="G894" s="34" t="s">
        <v>57</v>
      </c>
      <c r="H894" s="34">
        <v>0</v>
      </c>
      <c r="I894" s="34" t="s">
        <v>58</v>
      </c>
      <c r="J894" s="34">
        <v>0</v>
      </c>
      <c r="K894" s="34" t="s">
        <v>57</v>
      </c>
    </row>
    <row r="895" spans="1:11" ht="15.75">
      <c r="A895" s="34" t="s">
        <v>55</v>
      </c>
      <c r="B895" s="34" t="s">
        <v>56</v>
      </c>
      <c r="C895" s="34">
        <v>43.140689999999999</v>
      </c>
      <c r="D895" s="34">
        <v>-89.345209999999994</v>
      </c>
      <c r="E895" s="34">
        <v>261.7</v>
      </c>
      <c r="F895" s="34">
        <v>8.9</v>
      </c>
      <c r="G895" s="34" t="s">
        <v>57</v>
      </c>
      <c r="H895" s="34">
        <v>0</v>
      </c>
      <c r="I895" s="34" t="s">
        <v>58</v>
      </c>
      <c r="J895" s="34">
        <v>0</v>
      </c>
      <c r="K895" s="34" t="s">
        <v>57</v>
      </c>
    </row>
    <row r="896" spans="1:11" ht="15.75">
      <c r="A896" s="34" t="s">
        <v>55</v>
      </c>
      <c r="B896" s="34" t="s">
        <v>56</v>
      </c>
      <c r="C896" s="34">
        <v>43.140689999999999</v>
      </c>
      <c r="D896" s="34">
        <v>-89.345209999999994</v>
      </c>
      <c r="E896" s="34">
        <v>261.7</v>
      </c>
      <c r="F896" s="34">
        <v>0</v>
      </c>
      <c r="G896" s="34" t="s">
        <v>59</v>
      </c>
      <c r="H896" s="34">
        <v>0</v>
      </c>
      <c r="I896" s="34" t="s">
        <v>58</v>
      </c>
      <c r="J896" s="34">
        <v>0</v>
      </c>
      <c r="K896" s="34" t="s">
        <v>57</v>
      </c>
    </row>
    <row r="897" spans="1:11" ht="15.75">
      <c r="A897" s="34" t="s">
        <v>55</v>
      </c>
      <c r="B897" s="34" t="s">
        <v>56</v>
      </c>
      <c r="C897" s="34">
        <v>43.140689999999999</v>
      </c>
      <c r="D897" s="34">
        <v>-89.345209999999994</v>
      </c>
      <c r="E897" s="34">
        <v>261.7</v>
      </c>
      <c r="F897" s="34">
        <v>0</v>
      </c>
      <c r="G897" s="34" t="s">
        <v>57</v>
      </c>
      <c r="H897" s="34">
        <v>0</v>
      </c>
      <c r="I897" s="34" t="s">
        <v>58</v>
      </c>
      <c r="J897" s="34">
        <v>0</v>
      </c>
      <c r="K897" s="34" t="s">
        <v>57</v>
      </c>
    </row>
    <row r="898" spans="1:11" ht="15.75">
      <c r="A898" s="34" t="s">
        <v>55</v>
      </c>
      <c r="B898" s="34" t="s">
        <v>56</v>
      </c>
      <c r="C898" s="34">
        <v>43.140689999999999</v>
      </c>
      <c r="D898" s="34">
        <v>-89.345209999999994</v>
      </c>
      <c r="E898" s="34">
        <v>261.7</v>
      </c>
      <c r="F898" s="34">
        <v>0</v>
      </c>
      <c r="G898" s="34" t="s">
        <v>57</v>
      </c>
      <c r="H898" s="34">
        <v>0</v>
      </c>
      <c r="I898" s="34" t="s">
        <v>58</v>
      </c>
      <c r="J898" s="34">
        <v>0</v>
      </c>
      <c r="K898" s="34" t="s">
        <v>57</v>
      </c>
    </row>
    <row r="899" spans="1:11" ht="15.75">
      <c r="A899" s="34" t="s">
        <v>55</v>
      </c>
      <c r="B899" s="34" t="s">
        <v>56</v>
      </c>
      <c r="C899" s="34">
        <v>43.140689999999999</v>
      </c>
      <c r="D899" s="34">
        <v>-89.345209999999994</v>
      </c>
      <c r="E899" s="34">
        <v>261.7</v>
      </c>
      <c r="F899" s="34">
        <v>0</v>
      </c>
      <c r="G899" s="34" t="s">
        <v>57</v>
      </c>
      <c r="H899" s="34">
        <v>0</v>
      </c>
      <c r="I899" s="34" t="s">
        <v>58</v>
      </c>
      <c r="J899" s="34">
        <v>0</v>
      </c>
      <c r="K899" s="34" t="s">
        <v>57</v>
      </c>
    </row>
    <row r="900" spans="1:11" ht="15.75">
      <c r="A900" s="34" t="s">
        <v>55</v>
      </c>
      <c r="B900" s="34" t="s">
        <v>56</v>
      </c>
      <c r="C900" s="34">
        <v>43.140689999999999</v>
      </c>
      <c r="D900" s="34">
        <v>-89.345209999999994</v>
      </c>
      <c r="E900" s="34">
        <v>261.7</v>
      </c>
      <c r="F900" s="34">
        <v>0</v>
      </c>
      <c r="G900" s="34" t="s">
        <v>57</v>
      </c>
      <c r="H900" s="34">
        <v>0</v>
      </c>
      <c r="I900" s="34" t="s">
        <v>58</v>
      </c>
      <c r="J900" s="34">
        <v>0</v>
      </c>
      <c r="K900" s="34" t="s">
        <v>57</v>
      </c>
    </row>
    <row r="901" spans="1:11" ht="15.75">
      <c r="A901" s="34" t="s">
        <v>55</v>
      </c>
      <c r="B901" s="34" t="s">
        <v>56</v>
      </c>
      <c r="C901" s="34">
        <v>43.140689999999999</v>
      </c>
      <c r="D901" s="34">
        <v>-89.345209999999994</v>
      </c>
      <c r="E901" s="34">
        <v>261.7</v>
      </c>
      <c r="F901" s="34">
        <v>0</v>
      </c>
      <c r="G901" s="34" t="s">
        <v>57</v>
      </c>
      <c r="H901" s="34">
        <v>0</v>
      </c>
      <c r="I901" s="34" t="s">
        <v>58</v>
      </c>
      <c r="J901" s="34">
        <v>0</v>
      </c>
      <c r="K901" s="34" t="s">
        <v>57</v>
      </c>
    </row>
    <row r="902" spans="1:11" ht="15.75">
      <c r="A902" s="34" t="s">
        <v>55</v>
      </c>
      <c r="B902" s="34" t="s">
        <v>56</v>
      </c>
      <c r="C902" s="34">
        <v>43.140689999999999</v>
      </c>
      <c r="D902" s="34">
        <v>-89.345209999999994</v>
      </c>
      <c r="E902" s="34">
        <v>261.7</v>
      </c>
      <c r="F902" s="34">
        <v>0</v>
      </c>
      <c r="G902" s="34" t="s">
        <v>57</v>
      </c>
      <c r="H902" s="34">
        <v>0</v>
      </c>
      <c r="I902" s="34" t="s">
        <v>58</v>
      </c>
      <c r="J902" s="34">
        <v>0</v>
      </c>
      <c r="K902" s="34" t="s">
        <v>57</v>
      </c>
    </row>
    <row r="903" spans="1:11" ht="15.75">
      <c r="A903" s="34" t="s">
        <v>55</v>
      </c>
      <c r="B903" s="34" t="s">
        <v>56</v>
      </c>
      <c r="C903" s="34">
        <v>43.140689999999999</v>
      </c>
      <c r="D903" s="34">
        <v>-89.345209999999994</v>
      </c>
      <c r="E903" s="34">
        <v>261.7</v>
      </c>
      <c r="F903" s="34">
        <v>0</v>
      </c>
      <c r="G903" s="34" t="s">
        <v>57</v>
      </c>
      <c r="H903" s="34">
        <v>0</v>
      </c>
      <c r="I903" s="34" t="s">
        <v>58</v>
      </c>
      <c r="J903" s="34">
        <v>0</v>
      </c>
      <c r="K903" s="34" t="s">
        <v>57</v>
      </c>
    </row>
    <row r="904" spans="1:11" ht="15.75">
      <c r="A904" s="34" t="s">
        <v>55</v>
      </c>
      <c r="B904" s="34" t="s">
        <v>56</v>
      </c>
      <c r="C904" s="34">
        <v>43.140689999999999</v>
      </c>
      <c r="D904" s="34">
        <v>-89.345209999999994</v>
      </c>
      <c r="E904" s="34">
        <v>261.7</v>
      </c>
      <c r="F904" s="34">
        <v>0</v>
      </c>
      <c r="G904" s="34" t="s">
        <v>57</v>
      </c>
      <c r="H904" s="34">
        <v>0</v>
      </c>
      <c r="I904" s="34" t="s">
        <v>58</v>
      </c>
      <c r="J904" s="34">
        <v>0</v>
      </c>
      <c r="K904" s="34" t="s">
        <v>57</v>
      </c>
    </row>
    <row r="905" spans="1:11" ht="15.75">
      <c r="A905" s="34" t="s">
        <v>55</v>
      </c>
      <c r="B905" s="34" t="s">
        <v>56</v>
      </c>
      <c r="C905" s="34">
        <v>43.140689999999999</v>
      </c>
      <c r="D905" s="34">
        <v>-89.345209999999994</v>
      </c>
      <c r="E905" s="34">
        <v>261.7</v>
      </c>
      <c r="F905" s="34">
        <v>0</v>
      </c>
      <c r="G905" s="34" t="s">
        <v>57</v>
      </c>
      <c r="H905" s="34">
        <v>0</v>
      </c>
      <c r="I905" s="34" t="s">
        <v>58</v>
      </c>
      <c r="J905" s="34">
        <v>0</v>
      </c>
      <c r="K905" s="34" t="s">
        <v>57</v>
      </c>
    </row>
    <row r="906" spans="1:11" ht="15.75">
      <c r="A906" s="34" t="s">
        <v>55</v>
      </c>
      <c r="B906" s="34" t="s">
        <v>56</v>
      </c>
      <c r="C906" s="34">
        <v>43.140689999999999</v>
      </c>
      <c r="D906" s="34">
        <v>-89.345209999999994</v>
      </c>
      <c r="E906" s="34">
        <v>261.7</v>
      </c>
      <c r="F906" s="34">
        <v>6.9</v>
      </c>
      <c r="G906" s="34" t="s">
        <v>57</v>
      </c>
      <c r="H906" s="34">
        <v>0</v>
      </c>
      <c r="I906" s="34" t="s">
        <v>58</v>
      </c>
      <c r="J906" s="34">
        <v>0</v>
      </c>
      <c r="K906" s="34" t="s">
        <v>57</v>
      </c>
    </row>
    <row r="907" spans="1:11" ht="15.75">
      <c r="A907" s="34" t="s">
        <v>55</v>
      </c>
      <c r="B907" s="34" t="s">
        <v>56</v>
      </c>
      <c r="C907" s="34">
        <v>43.140689999999999</v>
      </c>
      <c r="D907" s="34">
        <v>-89.345209999999994</v>
      </c>
      <c r="E907" s="34">
        <v>261.7</v>
      </c>
      <c r="F907" s="34">
        <v>0</v>
      </c>
      <c r="G907" s="34" t="s">
        <v>57</v>
      </c>
      <c r="H907" s="34">
        <v>0</v>
      </c>
      <c r="I907" s="34" t="s">
        <v>58</v>
      </c>
      <c r="J907" s="34">
        <v>0</v>
      </c>
      <c r="K907" s="34" t="s">
        <v>57</v>
      </c>
    </row>
    <row r="908" spans="1:11" ht="15.75">
      <c r="A908" s="34" t="s">
        <v>55</v>
      </c>
      <c r="B908" s="34" t="s">
        <v>56</v>
      </c>
      <c r="C908" s="34">
        <v>43.140689999999999</v>
      </c>
      <c r="D908" s="34">
        <v>-89.345209999999994</v>
      </c>
      <c r="E908" s="34">
        <v>261.7</v>
      </c>
      <c r="F908" s="34">
        <v>4.5999999999999996</v>
      </c>
      <c r="G908" s="34" t="s">
        <v>57</v>
      </c>
      <c r="H908" s="34">
        <v>0</v>
      </c>
      <c r="I908" s="34" t="s">
        <v>58</v>
      </c>
      <c r="J908" s="34">
        <v>0</v>
      </c>
      <c r="K908" s="34" t="s">
        <v>57</v>
      </c>
    </row>
    <row r="909" spans="1:11" ht="15.75">
      <c r="A909" s="34" t="s">
        <v>55</v>
      </c>
      <c r="B909" s="34" t="s">
        <v>56</v>
      </c>
      <c r="C909" s="34">
        <v>43.140689999999999</v>
      </c>
      <c r="D909" s="34">
        <v>-89.345209999999994</v>
      </c>
      <c r="E909" s="34">
        <v>261.7</v>
      </c>
      <c r="F909" s="34">
        <v>8.1</v>
      </c>
      <c r="G909" s="34" t="s">
        <v>57</v>
      </c>
      <c r="H909" s="34">
        <v>0</v>
      </c>
      <c r="I909" s="34" t="s">
        <v>58</v>
      </c>
      <c r="J909" s="34">
        <v>0</v>
      </c>
      <c r="K909" s="34" t="s">
        <v>57</v>
      </c>
    </row>
    <row r="910" spans="1:11" ht="15.75">
      <c r="A910" s="34" t="s">
        <v>55</v>
      </c>
      <c r="B910" s="34" t="s">
        <v>56</v>
      </c>
      <c r="C910" s="34">
        <v>43.140689999999999</v>
      </c>
      <c r="D910" s="34">
        <v>-89.345209999999994</v>
      </c>
      <c r="E910" s="34">
        <v>261.7</v>
      </c>
      <c r="F910" s="34">
        <v>0</v>
      </c>
      <c r="G910" s="34" t="s">
        <v>57</v>
      </c>
      <c r="H910" s="34">
        <v>0</v>
      </c>
      <c r="I910" s="34" t="s">
        <v>58</v>
      </c>
      <c r="J910" s="34">
        <v>0</v>
      </c>
      <c r="K910" s="34" t="s">
        <v>57</v>
      </c>
    </row>
    <row r="911" spans="1:11" ht="15.75">
      <c r="A911" s="34" t="s">
        <v>55</v>
      </c>
      <c r="B911" s="34" t="s">
        <v>56</v>
      </c>
      <c r="C911" s="34">
        <v>43.140689999999999</v>
      </c>
      <c r="D911" s="34">
        <v>-89.345209999999994</v>
      </c>
      <c r="E911" s="34">
        <v>261.7</v>
      </c>
      <c r="F911" s="34">
        <v>0</v>
      </c>
      <c r="G911" s="34" t="s">
        <v>57</v>
      </c>
      <c r="H911" s="34">
        <v>0</v>
      </c>
      <c r="I911" s="34" t="s">
        <v>58</v>
      </c>
      <c r="J911" s="34">
        <v>0</v>
      </c>
      <c r="K911" s="34" t="s">
        <v>57</v>
      </c>
    </row>
    <row r="912" spans="1:11" ht="15.75">
      <c r="A912" s="34" t="s">
        <v>55</v>
      </c>
      <c r="B912" s="34" t="s">
        <v>56</v>
      </c>
      <c r="C912" s="34">
        <v>43.140689999999999</v>
      </c>
      <c r="D912" s="34">
        <v>-89.345209999999994</v>
      </c>
      <c r="E912" s="34">
        <v>261.7</v>
      </c>
      <c r="F912" s="34">
        <v>4.0999999999999996</v>
      </c>
      <c r="G912" s="34" t="s">
        <v>57</v>
      </c>
      <c r="H912" s="34">
        <v>0</v>
      </c>
      <c r="I912" s="34" t="s">
        <v>58</v>
      </c>
      <c r="J912" s="34">
        <v>0</v>
      </c>
      <c r="K912" s="34" t="s">
        <v>57</v>
      </c>
    </row>
    <row r="913" spans="1:11" ht="15.75">
      <c r="A913" s="34" t="s">
        <v>55</v>
      </c>
      <c r="B913" s="34" t="s">
        <v>56</v>
      </c>
      <c r="C913" s="34">
        <v>43.140689999999999</v>
      </c>
      <c r="D913" s="34">
        <v>-89.345209999999994</v>
      </c>
      <c r="E913" s="34">
        <v>261.7</v>
      </c>
      <c r="F913" s="34">
        <v>3.8</v>
      </c>
      <c r="G913" s="34" t="s">
        <v>57</v>
      </c>
      <c r="H913" s="34">
        <v>0</v>
      </c>
      <c r="I913" s="34" t="s">
        <v>58</v>
      </c>
      <c r="J913" s="34">
        <v>0</v>
      </c>
      <c r="K913" s="34" t="s">
        <v>57</v>
      </c>
    </row>
    <row r="914" spans="1:11" ht="15.75">
      <c r="A914" s="34" t="s">
        <v>55</v>
      </c>
      <c r="B914" s="34" t="s">
        <v>56</v>
      </c>
      <c r="C914" s="34">
        <v>43.140689999999999</v>
      </c>
      <c r="D914" s="34">
        <v>-89.345209999999994</v>
      </c>
      <c r="E914" s="34">
        <v>261.7</v>
      </c>
      <c r="F914" s="34">
        <v>0</v>
      </c>
      <c r="G914" s="34" t="s">
        <v>57</v>
      </c>
      <c r="H914" s="34">
        <v>0</v>
      </c>
      <c r="I914" s="34" t="s">
        <v>58</v>
      </c>
      <c r="J914" s="34">
        <v>0</v>
      </c>
      <c r="K914" s="34" t="s">
        <v>57</v>
      </c>
    </row>
    <row r="915" spans="1:11" ht="15.75">
      <c r="A915" s="34" t="s">
        <v>55</v>
      </c>
      <c r="B915" s="34" t="s">
        <v>56</v>
      </c>
      <c r="C915" s="34">
        <v>43.140689999999999</v>
      </c>
      <c r="D915" s="34">
        <v>-89.345209999999994</v>
      </c>
      <c r="E915" s="34">
        <v>261.7</v>
      </c>
      <c r="F915" s="34">
        <v>0</v>
      </c>
      <c r="G915" s="34" t="s">
        <v>57</v>
      </c>
      <c r="H915" s="34">
        <v>0</v>
      </c>
      <c r="I915" s="34" t="s">
        <v>58</v>
      </c>
      <c r="J915" s="34">
        <v>0</v>
      </c>
      <c r="K915" s="34" t="s">
        <v>57</v>
      </c>
    </row>
    <row r="916" spans="1:11" ht="15.75">
      <c r="A916" s="34" t="s">
        <v>55</v>
      </c>
      <c r="B916" s="34" t="s">
        <v>56</v>
      </c>
      <c r="C916" s="34">
        <v>43.140689999999999</v>
      </c>
      <c r="D916" s="34">
        <v>-89.345209999999994</v>
      </c>
      <c r="E916" s="34">
        <v>261.7</v>
      </c>
      <c r="F916" s="34">
        <v>0</v>
      </c>
      <c r="G916" s="34" t="s">
        <v>57</v>
      </c>
      <c r="H916" s="34">
        <v>0</v>
      </c>
      <c r="I916" s="34" t="s">
        <v>58</v>
      </c>
      <c r="J916" s="34">
        <v>0</v>
      </c>
      <c r="K916" s="34" t="s">
        <v>57</v>
      </c>
    </row>
    <row r="917" spans="1:11" ht="15.75">
      <c r="A917" s="34" t="s">
        <v>55</v>
      </c>
      <c r="B917" s="34" t="s">
        <v>56</v>
      </c>
      <c r="C917" s="34">
        <v>43.140689999999999</v>
      </c>
      <c r="D917" s="34">
        <v>-89.345209999999994</v>
      </c>
      <c r="E917" s="34">
        <v>261.7</v>
      </c>
      <c r="F917" s="34">
        <v>0</v>
      </c>
      <c r="G917" s="34" t="s">
        <v>57</v>
      </c>
      <c r="H917" s="34">
        <v>0</v>
      </c>
      <c r="I917" s="34" t="s">
        <v>58</v>
      </c>
      <c r="J917" s="34">
        <v>0</v>
      </c>
      <c r="K917" s="34" t="s">
        <v>57</v>
      </c>
    </row>
    <row r="918" spans="1:11" ht="15.75">
      <c r="A918" s="34" t="s">
        <v>55</v>
      </c>
      <c r="B918" s="34" t="s">
        <v>56</v>
      </c>
      <c r="C918" s="34">
        <v>43.140689999999999</v>
      </c>
      <c r="D918" s="34">
        <v>-89.345209999999994</v>
      </c>
      <c r="E918" s="34">
        <v>261.7</v>
      </c>
      <c r="F918" s="34">
        <v>0</v>
      </c>
      <c r="G918" s="34" t="s">
        <v>57</v>
      </c>
      <c r="H918" s="34">
        <v>0</v>
      </c>
      <c r="I918" s="34" t="s">
        <v>58</v>
      </c>
      <c r="J918" s="34">
        <v>0</v>
      </c>
      <c r="K918" s="34" t="s">
        <v>57</v>
      </c>
    </row>
    <row r="919" spans="1:11" ht="15.75">
      <c r="A919" s="34" t="s">
        <v>55</v>
      </c>
      <c r="B919" s="34" t="s">
        <v>56</v>
      </c>
      <c r="C919" s="34">
        <v>43.140689999999999</v>
      </c>
      <c r="D919" s="34">
        <v>-89.345209999999994</v>
      </c>
      <c r="E919" s="34">
        <v>261.7</v>
      </c>
      <c r="F919" s="34">
        <v>2.5</v>
      </c>
      <c r="G919" s="34" t="s">
        <v>57</v>
      </c>
      <c r="H919" s="34">
        <v>0</v>
      </c>
      <c r="I919" s="34" t="s">
        <v>58</v>
      </c>
      <c r="J919" s="34">
        <v>0</v>
      </c>
      <c r="K919" s="34" t="s">
        <v>57</v>
      </c>
    </row>
    <row r="920" spans="1:11" ht="15.75">
      <c r="A920" s="34" t="s">
        <v>55</v>
      </c>
      <c r="B920" s="34" t="s">
        <v>56</v>
      </c>
      <c r="C920" s="34">
        <v>43.140689999999999</v>
      </c>
      <c r="D920" s="34">
        <v>-89.345209999999994</v>
      </c>
      <c r="E920" s="34">
        <v>261.7</v>
      </c>
      <c r="F920" s="34">
        <v>0</v>
      </c>
      <c r="G920" s="34" t="s">
        <v>59</v>
      </c>
      <c r="H920" s="34">
        <v>0</v>
      </c>
      <c r="I920" s="34" t="s">
        <v>58</v>
      </c>
      <c r="J920" s="34">
        <v>0</v>
      </c>
      <c r="K920" s="34" t="s">
        <v>57</v>
      </c>
    </row>
    <row r="921" spans="1:11" ht="15.75">
      <c r="A921" s="34" t="s">
        <v>55</v>
      </c>
      <c r="B921" s="34" t="s">
        <v>56</v>
      </c>
      <c r="C921" s="34">
        <v>43.140689999999999</v>
      </c>
      <c r="D921" s="34">
        <v>-89.345209999999994</v>
      </c>
      <c r="E921" s="34">
        <v>261.7</v>
      </c>
      <c r="F921" s="34">
        <v>0</v>
      </c>
      <c r="G921" s="34" t="s">
        <v>57</v>
      </c>
      <c r="H921" s="34">
        <v>0</v>
      </c>
      <c r="I921" s="34" t="s">
        <v>58</v>
      </c>
      <c r="J921" s="34">
        <v>0</v>
      </c>
      <c r="K921" s="34" t="s">
        <v>57</v>
      </c>
    </row>
    <row r="922" spans="1:11" ht="15.75">
      <c r="A922" s="34" t="s">
        <v>55</v>
      </c>
      <c r="B922" s="34" t="s">
        <v>56</v>
      </c>
      <c r="C922" s="34">
        <v>43.140689999999999</v>
      </c>
      <c r="D922" s="34">
        <v>-89.345209999999994</v>
      </c>
      <c r="E922" s="34">
        <v>261.7</v>
      </c>
      <c r="F922" s="34">
        <v>0</v>
      </c>
      <c r="G922" s="34" t="s">
        <v>57</v>
      </c>
      <c r="H922" s="34">
        <v>0</v>
      </c>
      <c r="I922" s="34" t="s">
        <v>58</v>
      </c>
      <c r="J922" s="34">
        <v>0</v>
      </c>
      <c r="K922" s="34" t="s">
        <v>57</v>
      </c>
    </row>
    <row r="923" spans="1:11" ht="15.75">
      <c r="A923" s="34" t="s">
        <v>55</v>
      </c>
      <c r="B923" s="34" t="s">
        <v>56</v>
      </c>
      <c r="C923" s="34">
        <v>43.140689999999999</v>
      </c>
      <c r="D923" s="34">
        <v>-89.345209999999994</v>
      </c>
      <c r="E923" s="34">
        <v>261.7</v>
      </c>
      <c r="F923" s="34">
        <v>3.8</v>
      </c>
      <c r="G923" s="34" t="s">
        <v>57</v>
      </c>
      <c r="H923" s="34">
        <v>0</v>
      </c>
      <c r="I923" s="34" t="s">
        <v>60</v>
      </c>
      <c r="J923" s="34">
        <v>0</v>
      </c>
      <c r="K923" s="34" t="s">
        <v>57</v>
      </c>
    </row>
    <row r="924" spans="1:11" ht="15.75">
      <c r="A924" s="34" t="s">
        <v>55</v>
      </c>
      <c r="B924" s="34" t="s">
        <v>56</v>
      </c>
      <c r="C924" s="34">
        <v>43.140689999999999</v>
      </c>
      <c r="D924" s="34">
        <v>-89.345209999999994</v>
      </c>
      <c r="E924" s="34">
        <v>261.7</v>
      </c>
      <c r="F924" s="34">
        <v>0</v>
      </c>
      <c r="G924" s="34" t="s">
        <v>57</v>
      </c>
      <c r="H924" s="34">
        <v>0</v>
      </c>
      <c r="I924" s="34" t="s">
        <v>58</v>
      </c>
      <c r="J924" s="34">
        <v>0</v>
      </c>
      <c r="K924" s="34" t="s">
        <v>57</v>
      </c>
    </row>
    <row r="925" spans="1:11" ht="15.75">
      <c r="A925" s="34" t="s">
        <v>55</v>
      </c>
      <c r="B925" s="34" t="s">
        <v>56</v>
      </c>
      <c r="C925" s="34">
        <v>43.140689999999999</v>
      </c>
      <c r="D925" s="34">
        <v>-89.345209999999994</v>
      </c>
      <c r="E925" s="34">
        <v>261.7</v>
      </c>
      <c r="F925" s="34">
        <v>0</v>
      </c>
      <c r="G925" s="34" t="s">
        <v>57</v>
      </c>
      <c r="H925" s="34">
        <v>0</v>
      </c>
      <c r="I925" s="34" t="s">
        <v>58</v>
      </c>
      <c r="J925" s="34">
        <v>0</v>
      </c>
      <c r="K925" s="34" t="s">
        <v>57</v>
      </c>
    </row>
    <row r="926" spans="1:11" ht="15.75">
      <c r="A926" s="34" t="s">
        <v>55</v>
      </c>
      <c r="B926" s="34" t="s">
        <v>56</v>
      </c>
      <c r="C926" s="34">
        <v>43.140689999999999</v>
      </c>
      <c r="D926" s="34">
        <v>-89.345209999999994</v>
      </c>
      <c r="E926" s="34">
        <v>261.7</v>
      </c>
      <c r="F926" s="34">
        <v>0</v>
      </c>
      <c r="G926" s="34" t="s">
        <v>57</v>
      </c>
      <c r="H926" s="34">
        <v>0</v>
      </c>
      <c r="I926" s="34" t="s">
        <v>58</v>
      </c>
      <c r="J926" s="34">
        <v>0</v>
      </c>
      <c r="K926" s="34" t="s">
        <v>57</v>
      </c>
    </row>
    <row r="927" spans="1:11" ht="15.75">
      <c r="A927" s="34" t="s">
        <v>55</v>
      </c>
      <c r="B927" s="34" t="s">
        <v>56</v>
      </c>
      <c r="C927" s="34">
        <v>43.140689999999999</v>
      </c>
      <c r="D927" s="34">
        <v>-89.345209999999994</v>
      </c>
      <c r="E927" s="34">
        <v>261.7</v>
      </c>
      <c r="F927" s="34">
        <v>0</v>
      </c>
      <c r="G927" s="34" t="s">
        <v>57</v>
      </c>
      <c r="H927" s="34">
        <v>0</v>
      </c>
      <c r="I927" s="34" t="s">
        <v>58</v>
      </c>
      <c r="J927" s="34">
        <v>0</v>
      </c>
      <c r="K927" s="34" t="s">
        <v>57</v>
      </c>
    </row>
    <row r="928" spans="1:11" ht="15.75">
      <c r="A928" s="34" t="s">
        <v>55</v>
      </c>
      <c r="B928" s="34" t="s">
        <v>56</v>
      </c>
      <c r="C928" s="34">
        <v>43.140689999999999</v>
      </c>
      <c r="D928" s="34">
        <v>-89.345209999999994</v>
      </c>
      <c r="E928" s="34">
        <v>261.7</v>
      </c>
      <c r="F928" s="34">
        <v>0.5</v>
      </c>
      <c r="G928" s="34" t="s">
        <v>57</v>
      </c>
      <c r="H928" s="34">
        <v>0</v>
      </c>
      <c r="I928" s="34" t="s">
        <v>58</v>
      </c>
      <c r="J928" s="34">
        <v>0</v>
      </c>
      <c r="K928" s="34" t="s">
        <v>57</v>
      </c>
    </row>
    <row r="929" spans="1:11" ht="15.75">
      <c r="A929" s="34" t="s">
        <v>55</v>
      </c>
      <c r="B929" s="34" t="s">
        <v>56</v>
      </c>
      <c r="C929" s="34">
        <v>43.140689999999999</v>
      </c>
      <c r="D929" s="34">
        <v>-89.345209999999994</v>
      </c>
      <c r="E929" s="34">
        <v>261.7</v>
      </c>
      <c r="F929" s="34">
        <v>29.2</v>
      </c>
      <c r="G929" s="34" t="s">
        <v>57</v>
      </c>
      <c r="H929" s="34">
        <v>0</v>
      </c>
      <c r="I929" s="34" t="s">
        <v>58</v>
      </c>
      <c r="J929" s="34">
        <v>0</v>
      </c>
      <c r="K929" s="34" t="s">
        <v>57</v>
      </c>
    </row>
    <row r="930" spans="1:11" ht="15.75">
      <c r="A930" s="34" t="s">
        <v>55</v>
      </c>
      <c r="B930" s="34" t="s">
        <v>56</v>
      </c>
      <c r="C930" s="34">
        <v>43.140689999999999</v>
      </c>
      <c r="D930" s="34">
        <v>-89.345209999999994</v>
      </c>
      <c r="E930" s="34">
        <v>261.7</v>
      </c>
      <c r="F930" s="34">
        <v>0</v>
      </c>
      <c r="G930" s="34" t="s">
        <v>57</v>
      </c>
      <c r="H930" s="34">
        <v>0</v>
      </c>
      <c r="I930" s="34" t="s">
        <v>58</v>
      </c>
      <c r="J930" s="34">
        <v>0</v>
      </c>
      <c r="K930" s="34" t="s">
        <v>57</v>
      </c>
    </row>
    <row r="931" spans="1:11" ht="15.75">
      <c r="A931" s="34" t="s">
        <v>55</v>
      </c>
      <c r="B931" s="34" t="s">
        <v>56</v>
      </c>
      <c r="C931" s="34">
        <v>43.140689999999999</v>
      </c>
      <c r="D931" s="34">
        <v>-89.345209999999994</v>
      </c>
      <c r="E931" s="34">
        <v>261.7</v>
      </c>
      <c r="F931" s="34">
        <v>0</v>
      </c>
      <c r="G931" s="34" t="s">
        <v>57</v>
      </c>
      <c r="H931" s="34">
        <v>0</v>
      </c>
      <c r="I931" s="34" t="s">
        <v>58</v>
      </c>
      <c r="J931" s="34">
        <v>0</v>
      </c>
      <c r="K931" s="34" t="s">
        <v>57</v>
      </c>
    </row>
    <row r="932" spans="1:11" ht="15.75">
      <c r="A932" s="34" t="s">
        <v>55</v>
      </c>
      <c r="B932" s="34" t="s">
        <v>56</v>
      </c>
      <c r="C932" s="34">
        <v>43.140689999999999</v>
      </c>
      <c r="D932" s="34">
        <v>-89.345209999999994</v>
      </c>
      <c r="E932" s="34">
        <v>261.7</v>
      </c>
      <c r="F932" s="34">
        <v>0</v>
      </c>
      <c r="G932" s="34" t="s">
        <v>57</v>
      </c>
      <c r="H932" s="34">
        <v>0</v>
      </c>
      <c r="I932" s="34" t="s">
        <v>58</v>
      </c>
      <c r="J932" s="34">
        <v>0</v>
      </c>
      <c r="K932" s="34" t="s">
        <v>57</v>
      </c>
    </row>
    <row r="933" spans="1:11" ht="15.75">
      <c r="A933" s="34" t="s">
        <v>55</v>
      </c>
      <c r="B933" s="34" t="s">
        <v>56</v>
      </c>
      <c r="C933" s="34">
        <v>43.140689999999999</v>
      </c>
      <c r="D933" s="34">
        <v>-89.345209999999994</v>
      </c>
      <c r="E933" s="34">
        <v>261.7</v>
      </c>
      <c r="F933" s="34">
        <v>0</v>
      </c>
      <c r="G933" s="34" t="s">
        <v>57</v>
      </c>
      <c r="H933" s="34">
        <v>0</v>
      </c>
      <c r="I933" s="34" t="s">
        <v>58</v>
      </c>
      <c r="J933" s="34">
        <v>0</v>
      </c>
      <c r="K933" s="34" t="s">
        <v>57</v>
      </c>
    </row>
    <row r="934" spans="1:11" ht="15.75">
      <c r="A934" s="34" t="s">
        <v>55</v>
      </c>
      <c r="B934" s="34" t="s">
        <v>56</v>
      </c>
      <c r="C934" s="34">
        <v>43.140689999999999</v>
      </c>
      <c r="D934" s="34">
        <v>-89.345209999999994</v>
      </c>
      <c r="E934" s="34">
        <v>261.7</v>
      </c>
      <c r="F934" s="34">
        <v>0</v>
      </c>
      <c r="G934" s="34" t="s">
        <v>57</v>
      </c>
      <c r="H934" s="34">
        <v>0</v>
      </c>
      <c r="I934" s="34" t="s">
        <v>58</v>
      </c>
      <c r="J934" s="34">
        <v>0</v>
      </c>
      <c r="K934" s="34" t="s">
        <v>57</v>
      </c>
    </row>
    <row r="935" spans="1:11" ht="15.75">
      <c r="A935" s="34" t="s">
        <v>55</v>
      </c>
      <c r="B935" s="34" t="s">
        <v>56</v>
      </c>
      <c r="C935" s="34">
        <v>43.140689999999999</v>
      </c>
      <c r="D935" s="34">
        <v>-89.345209999999994</v>
      </c>
      <c r="E935" s="34">
        <v>261.7</v>
      </c>
      <c r="F935" s="34">
        <v>0</v>
      </c>
      <c r="G935" s="34" t="s">
        <v>57</v>
      </c>
      <c r="H935" s="34">
        <v>0</v>
      </c>
      <c r="I935" s="34" t="s">
        <v>58</v>
      </c>
      <c r="J935" s="34">
        <v>0</v>
      </c>
      <c r="K935" s="34" t="s">
        <v>57</v>
      </c>
    </row>
    <row r="936" spans="1:11" ht="15.75">
      <c r="A936" s="34" t="s">
        <v>55</v>
      </c>
      <c r="B936" s="34" t="s">
        <v>56</v>
      </c>
      <c r="C936" s="34">
        <v>43.140689999999999</v>
      </c>
      <c r="D936" s="34">
        <v>-89.345209999999994</v>
      </c>
      <c r="E936" s="34">
        <v>261.7</v>
      </c>
      <c r="F936" s="34">
        <v>22.4</v>
      </c>
      <c r="G936" s="34" t="s">
        <v>57</v>
      </c>
      <c r="H936" s="34">
        <v>0</v>
      </c>
      <c r="I936" s="34" t="s">
        <v>58</v>
      </c>
      <c r="J936" s="34">
        <v>0</v>
      </c>
      <c r="K936" s="34" t="s">
        <v>57</v>
      </c>
    </row>
    <row r="937" spans="1:11" ht="15.75">
      <c r="A937" s="34" t="s">
        <v>55</v>
      </c>
      <c r="B937" s="34" t="s">
        <v>56</v>
      </c>
      <c r="C937" s="34">
        <v>43.140689999999999</v>
      </c>
      <c r="D937" s="34">
        <v>-89.345209999999994</v>
      </c>
      <c r="E937" s="34">
        <v>261.7</v>
      </c>
      <c r="F937" s="34">
        <v>0.3</v>
      </c>
      <c r="G937" s="34" t="s">
        <v>57</v>
      </c>
      <c r="H937" s="34">
        <v>0</v>
      </c>
      <c r="I937" s="34" t="s">
        <v>58</v>
      </c>
      <c r="J937" s="34">
        <v>0</v>
      </c>
      <c r="K937" s="34" t="s">
        <v>57</v>
      </c>
    </row>
    <row r="938" spans="1:11" ht="15.75">
      <c r="A938" s="34" t="s">
        <v>55</v>
      </c>
      <c r="B938" s="34" t="s">
        <v>56</v>
      </c>
      <c r="C938" s="34">
        <v>43.140689999999999</v>
      </c>
      <c r="D938" s="34">
        <v>-89.345209999999994</v>
      </c>
      <c r="E938" s="34">
        <v>261.7</v>
      </c>
      <c r="F938" s="34">
        <v>0</v>
      </c>
      <c r="G938" s="34" t="s">
        <v>57</v>
      </c>
      <c r="H938" s="34">
        <v>0</v>
      </c>
      <c r="I938" s="34" t="s">
        <v>58</v>
      </c>
      <c r="J938" s="34">
        <v>0</v>
      </c>
      <c r="K938" s="34" t="s">
        <v>57</v>
      </c>
    </row>
    <row r="939" spans="1:11" ht="15.75">
      <c r="A939" s="34" t="s">
        <v>55</v>
      </c>
      <c r="B939" s="34" t="s">
        <v>56</v>
      </c>
      <c r="C939" s="34">
        <v>43.140689999999999</v>
      </c>
      <c r="D939" s="34">
        <v>-89.345209999999994</v>
      </c>
      <c r="E939" s="34">
        <v>261.7</v>
      </c>
      <c r="F939" s="34">
        <v>0</v>
      </c>
      <c r="G939" s="34" t="s">
        <v>57</v>
      </c>
      <c r="H939" s="34">
        <v>0</v>
      </c>
      <c r="I939" s="34" t="s">
        <v>58</v>
      </c>
      <c r="J939" s="34">
        <v>0</v>
      </c>
      <c r="K939" s="34" t="s">
        <v>57</v>
      </c>
    </row>
    <row r="940" spans="1:11" ht="15.75">
      <c r="A940" s="34" t="s">
        <v>55</v>
      </c>
      <c r="B940" s="34" t="s">
        <v>56</v>
      </c>
      <c r="C940" s="34">
        <v>43.140689999999999</v>
      </c>
      <c r="D940" s="34">
        <v>-89.345209999999994</v>
      </c>
      <c r="E940" s="34">
        <v>261.7</v>
      </c>
      <c r="F940" s="34">
        <v>0.8</v>
      </c>
      <c r="G940" s="34" t="s">
        <v>57</v>
      </c>
      <c r="H940" s="34">
        <v>0</v>
      </c>
      <c r="I940" s="34" t="s">
        <v>58</v>
      </c>
      <c r="J940" s="34">
        <v>0</v>
      </c>
      <c r="K940" s="34" t="s">
        <v>57</v>
      </c>
    </row>
    <row r="941" spans="1:11" ht="15.75">
      <c r="A941" s="34" t="s">
        <v>55</v>
      </c>
      <c r="B941" s="34" t="s">
        <v>56</v>
      </c>
      <c r="C941" s="34">
        <v>43.140689999999999</v>
      </c>
      <c r="D941" s="34">
        <v>-89.345209999999994</v>
      </c>
      <c r="E941" s="34">
        <v>261.7</v>
      </c>
      <c r="F941" s="34">
        <v>0</v>
      </c>
      <c r="G941" s="34" t="s">
        <v>57</v>
      </c>
      <c r="H941" s="34">
        <v>0</v>
      </c>
      <c r="I941" s="34" t="s">
        <v>58</v>
      </c>
      <c r="J941" s="34">
        <v>0</v>
      </c>
      <c r="K941" s="34" t="s">
        <v>57</v>
      </c>
    </row>
    <row r="942" spans="1:11" ht="15.75">
      <c r="A942" s="34" t="s">
        <v>55</v>
      </c>
      <c r="B942" s="34" t="s">
        <v>56</v>
      </c>
      <c r="C942" s="34">
        <v>43.140689999999999</v>
      </c>
      <c r="D942" s="34">
        <v>-89.345209999999994</v>
      </c>
      <c r="E942" s="34">
        <v>261.7</v>
      </c>
      <c r="F942" s="34">
        <v>0</v>
      </c>
      <c r="G942" s="34" t="s">
        <v>57</v>
      </c>
      <c r="H942" s="34">
        <v>0</v>
      </c>
      <c r="I942" s="34" t="s">
        <v>58</v>
      </c>
      <c r="J942" s="34">
        <v>0</v>
      </c>
      <c r="K942" s="34" t="s">
        <v>57</v>
      </c>
    </row>
    <row r="943" spans="1:11" ht="15.75">
      <c r="A943" s="34" t="s">
        <v>55</v>
      </c>
      <c r="B943" s="34" t="s">
        <v>56</v>
      </c>
      <c r="C943" s="34">
        <v>43.140689999999999</v>
      </c>
      <c r="D943" s="34">
        <v>-89.345209999999994</v>
      </c>
      <c r="E943" s="34">
        <v>261.7</v>
      </c>
      <c r="F943" s="34">
        <v>0</v>
      </c>
      <c r="G943" s="34" t="s">
        <v>57</v>
      </c>
      <c r="H943" s="34">
        <v>0</v>
      </c>
      <c r="I943" s="34" t="s">
        <v>58</v>
      </c>
      <c r="J943" s="34">
        <v>0</v>
      </c>
      <c r="K943" s="34" t="s">
        <v>57</v>
      </c>
    </row>
    <row r="944" spans="1:11" ht="15.75">
      <c r="A944" s="34" t="s">
        <v>55</v>
      </c>
      <c r="B944" s="34" t="s">
        <v>56</v>
      </c>
      <c r="C944" s="34">
        <v>43.140689999999999</v>
      </c>
      <c r="D944" s="34">
        <v>-89.345209999999994</v>
      </c>
      <c r="E944" s="34">
        <v>261.7</v>
      </c>
      <c r="F944" s="34">
        <v>0</v>
      </c>
      <c r="G944" s="34" t="s">
        <v>57</v>
      </c>
      <c r="H944" s="34">
        <v>0</v>
      </c>
      <c r="I944" s="34" t="s">
        <v>58</v>
      </c>
      <c r="J944" s="34">
        <v>0</v>
      </c>
      <c r="K944" s="34" t="s">
        <v>57</v>
      </c>
    </row>
    <row r="945" spans="1:11" ht="15.75">
      <c r="A945" s="34" t="s">
        <v>55</v>
      </c>
      <c r="B945" s="34" t="s">
        <v>56</v>
      </c>
      <c r="C945" s="34">
        <v>43.140689999999999</v>
      </c>
      <c r="D945" s="34">
        <v>-89.345209999999994</v>
      </c>
      <c r="E945" s="34">
        <v>261.7</v>
      </c>
      <c r="F945" s="34">
        <v>0</v>
      </c>
      <c r="G945" s="34" t="s">
        <v>57</v>
      </c>
      <c r="H945" s="34">
        <v>0</v>
      </c>
      <c r="I945" s="34" t="s">
        <v>58</v>
      </c>
      <c r="J945" s="34">
        <v>0</v>
      </c>
      <c r="K945" s="34" t="s">
        <v>57</v>
      </c>
    </row>
    <row r="946" spans="1:11" ht="15.75">
      <c r="A946" s="34" t="s">
        <v>55</v>
      </c>
      <c r="B946" s="34" t="s">
        <v>56</v>
      </c>
      <c r="C946" s="34">
        <v>43.140689999999999</v>
      </c>
      <c r="D946" s="34">
        <v>-89.345209999999994</v>
      </c>
      <c r="E946" s="34">
        <v>261.7</v>
      </c>
      <c r="F946" s="34">
        <v>0</v>
      </c>
      <c r="G946" s="34" t="s">
        <v>57</v>
      </c>
      <c r="H946" s="34">
        <v>0</v>
      </c>
      <c r="I946" s="34" t="s">
        <v>58</v>
      </c>
      <c r="J946" s="34">
        <v>0</v>
      </c>
      <c r="K946" s="34" t="s">
        <v>57</v>
      </c>
    </row>
    <row r="947" spans="1:11" ht="15.75">
      <c r="A947" s="34" t="s">
        <v>55</v>
      </c>
      <c r="B947" s="34" t="s">
        <v>56</v>
      </c>
      <c r="C947" s="34">
        <v>43.140689999999999</v>
      </c>
      <c r="D947" s="34">
        <v>-89.345209999999994</v>
      </c>
      <c r="E947" s="34">
        <v>261.7</v>
      </c>
      <c r="F947" s="34">
        <v>0</v>
      </c>
      <c r="G947" s="34" t="s">
        <v>57</v>
      </c>
      <c r="H947" s="34">
        <v>0</v>
      </c>
      <c r="I947" s="34" t="s">
        <v>58</v>
      </c>
      <c r="J947" s="34">
        <v>0</v>
      </c>
      <c r="K947" s="34" t="s">
        <v>57</v>
      </c>
    </row>
    <row r="948" spans="1:11" ht="15.75">
      <c r="A948" s="34" t="s">
        <v>55</v>
      </c>
      <c r="B948" s="34" t="s">
        <v>56</v>
      </c>
      <c r="C948" s="34">
        <v>43.140689999999999</v>
      </c>
      <c r="D948" s="34">
        <v>-89.345209999999994</v>
      </c>
      <c r="E948" s="34">
        <v>261.7</v>
      </c>
      <c r="F948" s="34">
        <v>1</v>
      </c>
      <c r="G948" s="34" t="s">
        <v>57</v>
      </c>
      <c r="H948" s="34">
        <v>0</v>
      </c>
      <c r="I948" s="34" t="s">
        <v>58</v>
      </c>
      <c r="J948" s="34">
        <v>0</v>
      </c>
      <c r="K948" s="34" t="s">
        <v>57</v>
      </c>
    </row>
    <row r="949" spans="1:11" ht="15.75">
      <c r="A949" s="34" t="s">
        <v>55</v>
      </c>
      <c r="B949" s="34" t="s">
        <v>56</v>
      </c>
      <c r="C949" s="34">
        <v>43.140689999999999</v>
      </c>
      <c r="D949" s="34">
        <v>-89.345209999999994</v>
      </c>
      <c r="E949" s="34">
        <v>261.7</v>
      </c>
      <c r="F949" s="34">
        <v>1</v>
      </c>
      <c r="G949" s="34" t="s">
        <v>57</v>
      </c>
      <c r="H949" s="34">
        <v>0</v>
      </c>
      <c r="I949" s="34" t="s">
        <v>58</v>
      </c>
      <c r="J949" s="34">
        <v>0</v>
      </c>
      <c r="K949" s="34" t="s">
        <v>57</v>
      </c>
    </row>
    <row r="950" spans="1:11" ht="15.75">
      <c r="A950" s="34" t="s">
        <v>55</v>
      </c>
      <c r="B950" s="34" t="s">
        <v>56</v>
      </c>
      <c r="C950" s="34">
        <v>43.140689999999999</v>
      </c>
      <c r="D950" s="34">
        <v>-89.345209999999994</v>
      </c>
      <c r="E950" s="34">
        <v>261.7</v>
      </c>
      <c r="F950" s="34">
        <v>0</v>
      </c>
      <c r="G950" s="34" t="s">
        <v>59</v>
      </c>
      <c r="H950" s="34">
        <v>0</v>
      </c>
      <c r="I950" s="34" t="s">
        <v>58</v>
      </c>
      <c r="J950" s="34">
        <v>0</v>
      </c>
      <c r="K950" s="34" t="s">
        <v>57</v>
      </c>
    </row>
    <row r="951" spans="1:11" ht="15.75">
      <c r="A951" s="34" t="s">
        <v>55</v>
      </c>
      <c r="B951" s="34" t="s">
        <v>56</v>
      </c>
      <c r="C951" s="34">
        <v>43.140689999999999</v>
      </c>
      <c r="D951" s="34">
        <v>-89.345209999999994</v>
      </c>
      <c r="E951" s="34">
        <v>261.7</v>
      </c>
      <c r="F951" s="34">
        <v>0</v>
      </c>
      <c r="G951" s="34" t="s">
        <v>57</v>
      </c>
      <c r="H951" s="34">
        <v>0</v>
      </c>
      <c r="I951" s="34" t="s">
        <v>58</v>
      </c>
      <c r="J951" s="34">
        <v>0</v>
      </c>
      <c r="K951" s="34" t="s">
        <v>57</v>
      </c>
    </row>
    <row r="952" spans="1:11" ht="15.75">
      <c r="A952" s="34" t="s">
        <v>55</v>
      </c>
      <c r="B952" s="34" t="s">
        <v>56</v>
      </c>
      <c r="C952" s="34">
        <v>43.140689999999999</v>
      </c>
      <c r="D952" s="34">
        <v>-89.345209999999994</v>
      </c>
      <c r="E952" s="34">
        <v>261.7</v>
      </c>
      <c r="F952" s="34">
        <v>0</v>
      </c>
      <c r="G952" s="34" t="s">
        <v>57</v>
      </c>
      <c r="H952" s="34">
        <v>0</v>
      </c>
      <c r="I952" s="34" t="s">
        <v>58</v>
      </c>
      <c r="J952" s="34">
        <v>0</v>
      </c>
      <c r="K952" s="34" t="s">
        <v>57</v>
      </c>
    </row>
    <row r="953" spans="1:11" ht="15.75">
      <c r="A953" s="34" t="s">
        <v>55</v>
      </c>
      <c r="B953" s="34" t="s">
        <v>56</v>
      </c>
      <c r="C953" s="34">
        <v>43.140689999999999</v>
      </c>
      <c r="D953" s="34">
        <v>-89.345209999999994</v>
      </c>
      <c r="E953" s="34">
        <v>261.7</v>
      </c>
      <c r="F953" s="34">
        <v>12.7</v>
      </c>
      <c r="G953" s="34" t="s">
        <v>57</v>
      </c>
      <c r="H953" s="34">
        <v>0</v>
      </c>
      <c r="I953" s="34" t="s">
        <v>58</v>
      </c>
      <c r="J953" s="34">
        <v>0</v>
      </c>
      <c r="K953" s="34" t="s">
        <v>57</v>
      </c>
    </row>
    <row r="954" spans="1:11" ht="15.75">
      <c r="A954" s="34" t="s">
        <v>55</v>
      </c>
      <c r="B954" s="34" t="s">
        <v>56</v>
      </c>
      <c r="C954" s="34">
        <v>43.140689999999999</v>
      </c>
      <c r="D954" s="34">
        <v>-89.345209999999994</v>
      </c>
      <c r="E954" s="34">
        <v>261.7</v>
      </c>
      <c r="F954" s="34">
        <v>0</v>
      </c>
      <c r="G954" s="34" t="s">
        <v>57</v>
      </c>
      <c r="H954" s="34">
        <v>0</v>
      </c>
      <c r="I954" s="34" t="s">
        <v>58</v>
      </c>
      <c r="J954" s="34">
        <v>0</v>
      </c>
      <c r="K954" s="34" t="s">
        <v>57</v>
      </c>
    </row>
    <row r="955" spans="1:11" ht="15.75">
      <c r="A955" s="34" t="s">
        <v>55</v>
      </c>
      <c r="B955" s="34" t="s">
        <v>56</v>
      </c>
      <c r="C955" s="34">
        <v>43.140689999999999</v>
      </c>
      <c r="D955" s="34">
        <v>-89.345209999999994</v>
      </c>
      <c r="E955" s="34">
        <v>261.7</v>
      </c>
      <c r="F955" s="34">
        <v>0</v>
      </c>
      <c r="G955" s="34" t="s">
        <v>59</v>
      </c>
      <c r="H955" s="34">
        <v>0</v>
      </c>
      <c r="I955" s="34" t="s">
        <v>58</v>
      </c>
      <c r="J955" s="34">
        <v>0</v>
      </c>
      <c r="K955" s="34" t="s">
        <v>57</v>
      </c>
    </row>
    <row r="956" spans="1:11" ht="15.75">
      <c r="A956" s="34" t="s">
        <v>55</v>
      </c>
      <c r="B956" s="34" t="s">
        <v>56</v>
      </c>
      <c r="C956" s="34">
        <v>43.140689999999999</v>
      </c>
      <c r="D956" s="34">
        <v>-89.345209999999994</v>
      </c>
      <c r="E956" s="34">
        <v>261.7</v>
      </c>
      <c r="F956" s="34">
        <v>0.3</v>
      </c>
      <c r="G956" s="34" t="s">
        <v>57</v>
      </c>
      <c r="H956" s="34">
        <v>0</v>
      </c>
      <c r="I956" s="34" t="s">
        <v>58</v>
      </c>
      <c r="J956" s="34">
        <v>0</v>
      </c>
      <c r="K956" s="34" t="s">
        <v>57</v>
      </c>
    </row>
    <row r="957" spans="1:11" ht="15.75">
      <c r="A957" s="34" t="s">
        <v>55</v>
      </c>
      <c r="B957" s="34" t="s">
        <v>56</v>
      </c>
      <c r="C957" s="34">
        <v>43.140689999999999</v>
      </c>
      <c r="D957" s="34">
        <v>-89.345209999999994</v>
      </c>
      <c r="E957" s="34">
        <v>261.7</v>
      </c>
      <c r="F957" s="34">
        <v>11.4</v>
      </c>
      <c r="G957" s="34" t="s">
        <v>57</v>
      </c>
      <c r="H957" s="34">
        <v>0</v>
      </c>
      <c r="I957" s="34" t="s">
        <v>58</v>
      </c>
      <c r="J957" s="34">
        <v>0</v>
      </c>
      <c r="K957" s="34" t="s">
        <v>57</v>
      </c>
    </row>
    <row r="958" spans="1:11" ht="15.75">
      <c r="A958" s="34" t="s">
        <v>55</v>
      </c>
      <c r="B958" s="34" t="s">
        <v>56</v>
      </c>
      <c r="C958" s="34">
        <v>43.140689999999999</v>
      </c>
      <c r="D958" s="34">
        <v>-89.345209999999994</v>
      </c>
      <c r="E958" s="34">
        <v>261.7</v>
      </c>
      <c r="F958" s="34">
        <v>1.3</v>
      </c>
      <c r="G958" s="34" t="s">
        <v>57</v>
      </c>
      <c r="H958" s="34">
        <v>0</v>
      </c>
      <c r="I958" s="34" t="s">
        <v>58</v>
      </c>
      <c r="J958" s="34">
        <v>0</v>
      </c>
      <c r="K958" s="34" t="s">
        <v>57</v>
      </c>
    </row>
    <row r="959" spans="1:11" ht="15.75">
      <c r="A959" s="34" t="s">
        <v>55</v>
      </c>
      <c r="B959" s="34" t="s">
        <v>56</v>
      </c>
      <c r="C959" s="34">
        <v>43.140689999999999</v>
      </c>
      <c r="D959" s="34">
        <v>-89.345209999999994</v>
      </c>
      <c r="E959" s="34">
        <v>261.7</v>
      </c>
      <c r="F959" s="34">
        <v>4.5999999999999996</v>
      </c>
      <c r="G959" s="34" t="s">
        <v>57</v>
      </c>
      <c r="H959" s="34">
        <v>0</v>
      </c>
      <c r="I959" s="34" t="s">
        <v>58</v>
      </c>
      <c r="J959" s="34">
        <v>0</v>
      </c>
      <c r="K959" s="34" t="s">
        <v>57</v>
      </c>
    </row>
    <row r="960" spans="1:11" ht="15.75">
      <c r="A960" s="34" t="s">
        <v>55</v>
      </c>
      <c r="B960" s="34" t="s">
        <v>56</v>
      </c>
      <c r="C960" s="34">
        <v>43.140689999999999</v>
      </c>
      <c r="D960" s="34">
        <v>-89.345209999999994</v>
      </c>
      <c r="E960" s="34">
        <v>261.7</v>
      </c>
      <c r="F960" s="34">
        <v>0</v>
      </c>
      <c r="G960" s="34" t="s">
        <v>59</v>
      </c>
      <c r="H960" s="34">
        <v>0</v>
      </c>
      <c r="I960" s="34" t="s">
        <v>58</v>
      </c>
      <c r="J960" s="34">
        <v>0</v>
      </c>
      <c r="K960" s="34" t="s">
        <v>57</v>
      </c>
    </row>
    <row r="961" spans="1:11" ht="15.75">
      <c r="A961" s="34" t="s">
        <v>55</v>
      </c>
      <c r="B961" s="34" t="s">
        <v>56</v>
      </c>
      <c r="C961" s="34">
        <v>43.140689999999999</v>
      </c>
      <c r="D961" s="34">
        <v>-89.345209999999994</v>
      </c>
      <c r="E961" s="34">
        <v>261.7</v>
      </c>
      <c r="F961" s="34">
        <v>0</v>
      </c>
      <c r="G961" s="34" t="s">
        <v>59</v>
      </c>
      <c r="H961" s="34">
        <v>0</v>
      </c>
      <c r="I961" s="34" t="s">
        <v>58</v>
      </c>
      <c r="J961" s="34">
        <v>0</v>
      </c>
      <c r="K961" s="34" t="s">
        <v>57</v>
      </c>
    </row>
    <row r="962" spans="1:11" ht="15.75">
      <c r="A962" s="34" t="s">
        <v>55</v>
      </c>
      <c r="B962" s="34" t="s">
        <v>56</v>
      </c>
      <c r="C962" s="34">
        <v>43.140689999999999</v>
      </c>
      <c r="D962" s="34">
        <v>-89.345209999999994</v>
      </c>
      <c r="E962" s="34">
        <v>261.7</v>
      </c>
      <c r="F962" s="34">
        <v>0</v>
      </c>
      <c r="G962" s="34" t="s">
        <v>57</v>
      </c>
      <c r="H962" s="34">
        <v>0</v>
      </c>
      <c r="I962" s="34" t="s">
        <v>58</v>
      </c>
      <c r="J962" s="34">
        <v>0</v>
      </c>
      <c r="K962" s="34" t="s">
        <v>57</v>
      </c>
    </row>
    <row r="963" spans="1:11" ht="15.75">
      <c r="A963" s="34" t="s">
        <v>55</v>
      </c>
      <c r="B963" s="34" t="s">
        <v>56</v>
      </c>
      <c r="C963" s="34">
        <v>43.140689999999999</v>
      </c>
      <c r="D963" s="34">
        <v>-89.345209999999994</v>
      </c>
      <c r="E963" s="34">
        <v>261.7</v>
      </c>
      <c r="F963" s="34">
        <v>0</v>
      </c>
      <c r="G963" s="34" t="s">
        <v>57</v>
      </c>
      <c r="H963" s="34">
        <v>0</v>
      </c>
      <c r="I963" s="34" t="s">
        <v>58</v>
      </c>
      <c r="J963" s="34">
        <v>0</v>
      </c>
      <c r="K963" s="34" t="s">
        <v>57</v>
      </c>
    </row>
    <row r="964" spans="1:11" ht="15.75">
      <c r="A964" s="34" t="s">
        <v>55</v>
      </c>
      <c r="B964" s="34" t="s">
        <v>56</v>
      </c>
      <c r="C964" s="34">
        <v>43.140689999999999</v>
      </c>
      <c r="D964" s="34">
        <v>-89.345209999999994</v>
      </c>
      <c r="E964" s="34">
        <v>261.7</v>
      </c>
      <c r="F964" s="34">
        <v>0</v>
      </c>
      <c r="G964" s="34" t="s">
        <v>57</v>
      </c>
      <c r="H964" s="34">
        <v>0</v>
      </c>
      <c r="I964" s="34" t="s">
        <v>58</v>
      </c>
      <c r="J964" s="34">
        <v>0</v>
      </c>
      <c r="K964" s="34" t="s">
        <v>57</v>
      </c>
    </row>
    <row r="965" spans="1:11" ht="15.75">
      <c r="A965" s="34" t="s">
        <v>55</v>
      </c>
      <c r="B965" s="34" t="s">
        <v>56</v>
      </c>
      <c r="C965" s="34">
        <v>43.140689999999999</v>
      </c>
      <c r="D965" s="34">
        <v>-89.345209999999994</v>
      </c>
      <c r="E965" s="34">
        <v>261.7</v>
      </c>
      <c r="F965" s="34">
        <v>0</v>
      </c>
      <c r="G965" s="34" t="s">
        <v>59</v>
      </c>
      <c r="H965" s="34">
        <v>0</v>
      </c>
      <c r="I965" s="34" t="s">
        <v>58</v>
      </c>
      <c r="J965" s="34">
        <v>0</v>
      </c>
      <c r="K965" s="34" t="s">
        <v>57</v>
      </c>
    </row>
    <row r="966" spans="1:11" ht="15.75">
      <c r="A966" s="34" t="s">
        <v>55</v>
      </c>
      <c r="B966" s="34" t="s">
        <v>56</v>
      </c>
      <c r="C966" s="34">
        <v>43.140689999999999</v>
      </c>
      <c r="D966" s="34">
        <v>-89.345209999999994</v>
      </c>
      <c r="E966" s="34">
        <v>261.7</v>
      </c>
      <c r="F966" s="34">
        <v>0.5</v>
      </c>
      <c r="G966" s="34" t="s">
        <v>57</v>
      </c>
      <c r="H966" s="34">
        <v>0</v>
      </c>
      <c r="I966" s="34" t="s">
        <v>58</v>
      </c>
      <c r="J966" s="34">
        <v>0</v>
      </c>
      <c r="K966" s="34" t="s">
        <v>57</v>
      </c>
    </row>
    <row r="967" spans="1:11" ht="15.75">
      <c r="A967" s="34" t="s">
        <v>55</v>
      </c>
      <c r="B967" s="34" t="s">
        <v>56</v>
      </c>
      <c r="C967" s="34">
        <v>43.140689999999999</v>
      </c>
      <c r="D967" s="34">
        <v>-89.345209999999994</v>
      </c>
      <c r="E967" s="34">
        <v>261.7</v>
      </c>
      <c r="F967" s="34">
        <v>1</v>
      </c>
      <c r="G967" s="34" t="s">
        <v>57</v>
      </c>
      <c r="H967" s="34">
        <v>0</v>
      </c>
      <c r="I967" s="34" t="s">
        <v>58</v>
      </c>
      <c r="J967" s="34">
        <v>0</v>
      </c>
      <c r="K967" s="34" t="s">
        <v>57</v>
      </c>
    </row>
    <row r="968" spans="1:11" ht="15.75">
      <c r="A968" s="34" t="s">
        <v>55</v>
      </c>
      <c r="B968" s="34" t="s">
        <v>56</v>
      </c>
      <c r="C968" s="34">
        <v>43.140689999999999</v>
      </c>
      <c r="D968" s="34">
        <v>-89.345209999999994</v>
      </c>
      <c r="E968" s="34">
        <v>261.7</v>
      </c>
      <c r="F968" s="34">
        <v>0</v>
      </c>
      <c r="G968" s="34" t="s">
        <v>57</v>
      </c>
      <c r="H968" s="34">
        <v>0</v>
      </c>
      <c r="I968" s="34" t="s">
        <v>58</v>
      </c>
      <c r="J968" s="34">
        <v>0</v>
      </c>
      <c r="K968" s="34" t="s">
        <v>57</v>
      </c>
    </row>
    <row r="969" spans="1:11" ht="15.75">
      <c r="A969" s="34" t="s">
        <v>55</v>
      </c>
      <c r="B969" s="34" t="s">
        <v>56</v>
      </c>
      <c r="C969" s="34">
        <v>43.140689999999999</v>
      </c>
      <c r="D969" s="34">
        <v>-89.345209999999994</v>
      </c>
      <c r="E969" s="34">
        <v>261.7</v>
      </c>
      <c r="F969" s="34">
        <v>0</v>
      </c>
      <c r="G969" s="34" t="s">
        <v>57</v>
      </c>
      <c r="H969" s="34">
        <v>0</v>
      </c>
      <c r="I969" s="34" t="s">
        <v>58</v>
      </c>
      <c r="J969" s="34">
        <v>0</v>
      </c>
      <c r="K969" s="34" t="s">
        <v>57</v>
      </c>
    </row>
    <row r="970" spans="1:11" ht="15.75">
      <c r="A970" s="34" t="s">
        <v>55</v>
      </c>
      <c r="B970" s="34" t="s">
        <v>56</v>
      </c>
      <c r="C970" s="34">
        <v>43.140689999999999</v>
      </c>
      <c r="D970" s="34">
        <v>-89.345209999999994</v>
      </c>
      <c r="E970" s="34">
        <v>261.7</v>
      </c>
      <c r="F970" s="34">
        <v>5.6</v>
      </c>
      <c r="G970" s="34" t="s">
        <v>57</v>
      </c>
      <c r="H970" s="34">
        <v>0</v>
      </c>
      <c r="I970" s="34" t="s">
        <v>58</v>
      </c>
      <c r="J970" s="34">
        <v>0</v>
      </c>
      <c r="K970" s="34" t="s">
        <v>57</v>
      </c>
    </row>
    <row r="971" spans="1:11" ht="15.75">
      <c r="A971" s="34" t="s">
        <v>55</v>
      </c>
      <c r="B971" s="34" t="s">
        <v>56</v>
      </c>
      <c r="C971" s="34">
        <v>43.140689999999999</v>
      </c>
      <c r="D971" s="34">
        <v>-89.345209999999994</v>
      </c>
      <c r="E971" s="34">
        <v>261.7</v>
      </c>
      <c r="F971" s="34">
        <v>1.5</v>
      </c>
      <c r="G971" s="34" t="s">
        <v>57</v>
      </c>
      <c r="H971" s="34">
        <v>0</v>
      </c>
      <c r="I971" s="34" t="s">
        <v>58</v>
      </c>
      <c r="J971" s="34">
        <v>0</v>
      </c>
      <c r="K971" s="34" t="s">
        <v>57</v>
      </c>
    </row>
    <row r="972" spans="1:11" ht="15.75">
      <c r="A972" s="34" t="s">
        <v>55</v>
      </c>
      <c r="B972" s="34" t="s">
        <v>56</v>
      </c>
      <c r="C972" s="34">
        <v>43.140689999999999</v>
      </c>
      <c r="D972" s="34">
        <v>-89.345209999999994</v>
      </c>
      <c r="E972" s="34">
        <v>261.7</v>
      </c>
      <c r="F972" s="34">
        <v>0</v>
      </c>
      <c r="G972" s="34" t="s">
        <v>57</v>
      </c>
      <c r="H972" s="34">
        <v>0</v>
      </c>
      <c r="I972" s="34" t="s">
        <v>58</v>
      </c>
      <c r="J972" s="34">
        <v>0</v>
      </c>
      <c r="K972" s="34" t="s">
        <v>57</v>
      </c>
    </row>
    <row r="973" spans="1:11" ht="15.75">
      <c r="A973" s="34" t="s">
        <v>55</v>
      </c>
      <c r="B973" s="34" t="s">
        <v>56</v>
      </c>
      <c r="C973" s="34">
        <v>43.140689999999999</v>
      </c>
      <c r="D973" s="34">
        <v>-89.345209999999994</v>
      </c>
      <c r="E973" s="34">
        <v>261.7</v>
      </c>
      <c r="F973" s="34">
        <v>0</v>
      </c>
      <c r="G973" s="34" t="s">
        <v>57</v>
      </c>
      <c r="H973" s="34">
        <v>0</v>
      </c>
      <c r="I973" s="34" t="s">
        <v>58</v>
      </c>
      <c r="J973" s="34">
        <v>0</v>
      </c>
      <c r="K973" s="34" t="s">
        <v>57</v>
      </c>
    </row>
    <row r="974" spans="1:11" ht="15.75">
      <c r="A974" s="34" t="s">
        <v>55</v>
      </c>
      <c r="B974" s="34" t="s">
        <v>56</v>
      </c>
      <c r="C974" s="34">
        <v>43.140689999999999</v>
      </c>
      <c r="D974" s="34">
        <v>-89.345209999999994</v>
      </c>
      <c r="E974" s="34">
        <v>261.7</v>
      </c>
      <c r="F974" s="34">
        <v>5.8</v>
      </c>
      <c r="G974" s="34" t="s">
        <v>57</v>
      </c>
      <c r="H974" s="34">
        <v>0</v>
      </c>
      <c r="I974" s="34" t="s">
        <v>58</v>
      </c>
      <c r="J974" s="34">
        <v>0</v>
      </c>
      <c r="K974" s="34" t="s">
        <v>57</v>
      </c>
    </row>
    <row r="975" spans="1:11" ht="15.75">
      <c r="A975" s="34" t="s">
        <v>55</v>
      </c>
      <c r="B975" s="34" t="s">
        <v>56</v>
      </c>
      <c r="C975" s="34">
        <v>43.140689999999999</v>
      </c>
      <c r="D975" s="34">
        <v>-89.345209999999994</v>
      </c>
      <c r="E975" s="34">
        <v>261.7</v>
      </c>
      <c r="F975" s="34">
        <v>0</v>
      </c>
      <c r="G975" s="34" t="s">
        <v>59</v>
      </c>
      <c r="H975" s="34">
        <v>0</v>
      </c>
      <c r="I975" s="34" t="s">
        <v>58</v>
      </c>
      <c r="J975" s="34">
        <v>0</v>
      </c>
      <c r="K975" s="34" t="s">
        <v>57</v>
      </c>
    </row>
    <row r="976" spans="1:11" ht="15.75">
      <c r="A976" s="34" t="s">
        <v>55</v>
      </c>
      <c r="B976" s="34" t="s">
        <v>56</v>
      </c>
      <c r="C976" s="34">
        <v>43.140689999999999</v>
      </c>
      <c r="D976" s="34">
        <v>-89.345209999999994</v>
      </c>
      <c r="E976" s="34">
        <v>261.7</v>
      </c>
      <c r="F976" s="34">
        <v>0</v>
      </c>
      <c r="G976" s="34" t="s">
        <v>57</v>
      </c>
      <c r="H976" s="34">
        <v>0</v>
      </c>
      <c r="I976" s="34" t="s">
        <v>58</v>
      </c>
      <c r="J976" s="34">
        <v>0</v>
      </c>
      <c r="K976" s="34" t="s">
        <v>57</v>
      </c>
    </row>
    <row r="977" spans="1:11" ht="15.75">
      <c r="A977" s="34" t="s">
        <v>55</v>
      </c>
      <c r="B977" s="34" t="s">
        <v>56</v>
      </c>
      <c r="C977" s="34">
        <v>43.140689999999999</v>
      </c>
      <c r="D977" s="34">
        <v>-89.345209999999994</v>
      </c>
      <c r="E977" s="34">
        <v>261.7</v>
      </c>
      <c r="F977" s="34">
        <v>0</v>
      </c>
      <c r="G977" s="34" t="s">
        <v>57</v>
      </c>
      <c r="H977" s="34">
        <v>0</v>
      </c>
      <c r="I977" s="34" t="s">
        <v>58</v>
      </c>
      <c r="J977" s="34">
        <v>0</v>
      </c>
      <c r="K977" s="34" t="s">
        <v>57</v>
      </c>
    </row>
    <row r="978" spans="1:11" ht="15.75">
      <c r="A978" s="34" t="s">
        <v>55</v>
      </c>
      <c r="B978" s="34" t="s">
        <v>56</v>
      </c>
      <c r="C978" s="34">
        <v>43.140689999999999</v>
      </c>
      <c r="D978" s="34">
        <v>-89.345209999999994</v>
      </c>
      <c r="E978" s="34">
        <v>261.7</v>
      </c>
      <c r="F978" s="34">
        <v>0</v>
      </c>
      <c r="G978" s="34" t="s">
        <v>57</v>
      </c>
      <c r="H978" s="34">
        <v>0</v>
      </c>
      <c r="I978" s="34" t="s">
        <v>58</v>
      </c>
      <c r="J978" s="34">
        <v>0</v>
      </c>
      <c r="K978" s="34" t="s">
        <v>57</v>
      </c>
    </row>
    <row r="979" spans="1:11" ht="15.75">
      <c r="A979" s="34" t="s">
        <v>55</v>
      </c>
      <c r="B979" s="34" t="s">
        <v>56</v>
      </c>
      <c r="C979" s="34">
        <v>43.140689999999999</v>
      </c>
      <c r="D979" s="34">
        <v>-89.345209999999994</v>
      </c>
      <c r="E979" s="34">
        <v>261.7</v>
      </c>
      <c r="F979" s="34">
        <v>0</v>
      </c>
      <c r="G979" s="34" t="s">
        <v>57</v>
      </c>
      <c r="H979" s="34">
        <v>0</v>
      </c>
      <c r="I979" s="34" t="s">
        <v>58</v>
      </c>
      <c r="J979" s="34">
        <v>0</v>
      </c>
      <c r="K979" s="34" t="s">
        <v>57</v>
      </c>
    </row>
    <row r="980" spans="1:11" ht="15.75">
      <c r="A980" s="34" t="s">
        <v>55</v>
      </c>
      <c r="B980" s="34" t="s">
        <v>56</v>
      </c>
      <c r="C980" s="34">
        <v>43.140689999999999</v>
      </c>
      <c r="D980" s="34">
        <v>-89.345209999999994</v>
      </c>
      <c r="E980" s="34">
        <v>261.7</v>
      </c>
      <c r="F980" s="34">
        <v>0</v>
      </c>
      <c r="G980" s="34" t="s">
        <v>57</v>
      </c>
      <c r="H980" s="34">
        <v>0</v>
      </c>
      <c r="I980" s="34" t="s">
        <v>58</v>
      </c>
      <c r="J980" s="34">
        <v>0</v>
      </c>
      <c r="K980" s="34" t="s">
        <v>57</v>
      </c>
    </row>
    <row r="981" spans="1:11" ht="15.75">
      <c r="A981" s="34" t="s">
        <v>55</v>
      </c>
      <c r="B981" s="34" t="s">
        <v>56</v>
      </c>
      <c r="C981" s="34">
        <v>43.140689999999999</v>
      </c>
      <c r="D981" s="34">
        <v>-89.345209999999994</v>
      </c>
      <c r="E981" s="34">
        <v>261.7</v>
      </c>
      <c r="F981" s="34">
        <v>0</v>
      </c>
      <c r="G981" s="34" t="s">
        <v>57</v>
      </c>
      <c r="H981" s="34">
        <v>0</v>
      </c>
      <c r="I981" s="34" t="s">
        <v>58</v>
      </c>
      <c r="J981" s="34">
        <v>0</v>
      </c>
      <c r="K981" s="34" t="s">
        <v>57</v>
      </c>
    </row>
    <row r="982" spans="1:11" ht="15.75">
      <c r="A982" s="34" t="s">
        <v>55</v>
      </c>
      <c r="B982" s="34" t="s">
        <v>56</v>
      </c>
      <c r="C982" s="34">
        <v>43.140689999999999</v>
      </c>
      <c r="D982" s="34">
        <v>-89.345209999999994</v>
      </c>
      <c r="E982" s="34">
        <v>261.7</v>
      </c>
      <c r="F982" s="34">
        <v>0</v>
      </c>
      <c r="G982" s="34" t="s">
        <v>57</v>
      </c>
      <c r="H982" s="34">
        <v>0</v>
      </c>
      <c r="I982" s="34" t="s">
        <v>58</v>
      </c>
      <c r="J982" s="34">
        <v>0</v>
      </c>
      <c r="K982" s="34" t="s">
        <v>57</v>
      </c>
    </row>
    <row r="983" spans="1:11" ht="15.75">
      <c r="A983" s="34" t="s">
        <v>55</v>
      </c>
      <c r="B983" s="34" t="s">
        <v>56</v>
      </c>
      <c r="C983" s="34">
        <v>43.140689999999999</v>
      </c>
      <c r="D983" s="34">
        <v>-89.345209999999994</v>
      </c>
      <c r="E983" s="34">
        <v>261.7</v>
      </c>
      <c r="F983" s="34">
        <v>0</v>
      </c>
      <c r="G983" s="34" t="s">
        <v>57</v>
      </c>
      <c r="H983" s="34">
        <v>0</v>
      </c>
      <c r="I983" s="34" t="s">
        <v>58</v>
      </c>
      <c r="J983" s="34">
        <v>0</v>
      </c>
      <c r="K983" s="34" t="s">
        <v>57</v>
      </c>
    </row>
    <row r="984" spans="1:11" ht="15.75">
      <c r="A984" s="34" t="s">
        <v>55</v>
      </c>
      <c r="B984" s="34" t="s">
        <v>56</v>
      </c>
      <c r="C984" s="34">
        <v>43.140689999999999</v>
      </c>
      <c r="D984" s="34">
        <v>-89.345209999999994</v>
      </c>
      <c r="E984" s="34">
        <v>261.7</v>
      </c>
      <c r="F984" s="34">
        <v>0</v>
      </c>
      <c r="G984" s="34" t="s">
        <v>57</v>
      </c>
      <c r="H984" s="34">
        <v>0</v>
      </c>
      <c r="I984" s="34" t="s">
        <v>58</v>
      </c>
      <c r="J984" s="34">
        <v>0</v>
      </c>
      <c r="K984" s="34" t="s">
        <v>57</v>
      </c>
    </row>
    <row r="985" spans="1:11" ht="15.75">
      <c r="A985" s="34" t="s">
        <v>55</v>
      </c>
      <c r="B985" s="34" t="s">
        <v>56</v>
      </c>
      <c r="C985" s="34">
        <v>43.140689999999999</v>
      </c>
      <c r="D985" s="34">
        <v>-89.345209999999994</v>
      </c>
      <c r="E985" s="34">
        <v>261.7</v>
      </c>
      <c r="F985" s="34">
        <v>0</v>
      </c>
      <c r="G985" s="34" t="s">
        <v>57</v>
      </c>
      <c r="H985" s="34">
        <v>0</v>
      </c>
      <c r="I985" s="34" t="s">
        <v>58</v>
      </c>
      <c r="J985" s="34">
        <v>0</v>
      </c>
      <c r="K985" s="34" t="s">
        <v>57</v>
      </c>
    </row>
    <row r="986" spans="1:11" ht="15.75">
      <c r="A986" s="34" t="s">
        <v>55</v>
      </c>
      <c r="B986" s="34" t="s">
        <v>56</v>
      </c>
      <c r="C986" s="34">
        <v>43.140689999999999</v>
      </c>
      <c r="D986" s="34">
        <v>-89.345209999999994</v>
      </c>
      <c r="E986" s="34">
        <v>261.7</v>
      </c>
      <c r="F986" s="34">
        <v>0</v>
      </c>
      <c r="G986" s="34" t="s">
        <v>57</v>
      </c>
      <c r="H986" s="34">
        <v>0</v>
      </c>
      <c r="I986" s="34" t="s">
        <v>58</v>
      </c>
      <c r="J986" s="34">
        <v>0</v>
      </c>
      <c r="K986" s="34" t="s">
        <v>57</v>
      </c>
    </row>
    <row r="987" spans="1:11" ht="15.75">
      <c r="A987" s="34" t="s">
        <v>55</v>
      </c>
      <c r="B987" s="34" t="s">
        <v>56</v>
      </c>
      <c r="C987" s="34">
        <v>43.140689999999999</v>
      </c>
      <c r="D987" s="34">
        <v>-89.345209999999994</v>
      </c>
      <c r="E987" s="34">
        <v>261.7</v>
      </c>
      <c r="F987" s="34">
        <v>0.3</v>
      </c>
      <c r="G987" s="34" t="s">
        <v>57</v>
      </c>
      <c r="H987" s="34">
        <v>0</v>
      </c>
      <c r="I987" s="34" t="s">
        <v>58</v>
      </c>
      <c r="J987" s="34">
        <v>0</v>
      </c>
      <c r="K987" s="34" t="s">
        <v>57</v>
      </c>
    </row>
    <row r="988" spans="1:11" ht="15.75">
      <c r="A988" s="34" t="s">
        <v>55</v>
      </c>
      <c r="B988" s="34" t="s">
        <v>56</v>
      </c>
      <c r="C988" s="34">
        <v>43.140689999999999</v>
      </c>
      <c r="D988" s="34">
        <v>-89.345209999999994</v>
      </c>
      <c r="E988" s="34">
        <v>261.7</v>
      </c>
      <c r="F988" s="34">
        <v>6.6</v>
      </c>
      <c r="G988" s="34" t="s">
        <v>57</v>
      </c>
      <c r="H988" s="34">
        <v>0</v>
      </c>
      <c r="I988" s="34" t="s">
        <v>58</v>
      </c>
      <c r="J988" s="34">
        <v>0</v>
      </c>
      <c r="K988" s="34" t="s">
        <v>57</v>
      </c>
    </row>
    <row r="989" spans="1:11" ht="15.75">
      <c r="A989" s="34" t="s">
        <v>55</v>
      </c>
      <c r="B989" s="34" t="s">
        <v>56</v>
      </c>
      <c r="C989" s="34">
        <v>43.140689999999999</v>
      </c>
      <c r="D989" s="34">
        <v>-89.345209999999994</v>
      </c>
      <c r="E989" s="34">
        <v>261.7</v>
      </c>
      <c r="F989" s="34">
        <v>1</v>
      </c>
      <c r="G989" s="34" t="s">
        <v>57</v>
      </c>
      <c r="H989" s="34">
        <v>0</v>
      </c>
      <c r="I989" s="34" t="s">
        <v>60</v>
      </c>
      <c r="J989" s="34">
        <v>0</v>
      </c>
      <c r="K989" s="34" t="s">
        <v>57</v>
      </c>
    </row>
    <row r="990" spans="1:11" ht="15.75">
      <c r="A990" s="34" t="s">
        <v>55</v>
      </c>
      <c r="B990" s="34" t="s">
        <v>56</v>
      </c>
      <c r="C990" s="34">
        <v>43.140689999999999</v>
      </c>
      <c r="D990" s="34">
        <v>-89.345209999999994</v>
      </c>
      <c r="E990" s="34">
        <v>261.7</v>
      </c>
      <c r="F990" s="34">
        <v>1</v>
      </c>
      <c r="G990" s="34" t="s">
        <v>57</v>
      </c>
      <c r="H990" s="34">
        <v>10</v>
      </c>
      <c r="I990" s="34" t="s">
        <v>58</v>
      </c>
      <c r="J990" s="34">
        <v>0</v>
      </c>
      <c r="K990" s="34" t="s">
        <v>57</v>
      </c>
    </row>
    <row r="991" spans="1:11" ht="15.75">
      <c r="A991" s="34" t="s">
        <v>55</v>
      </c>
      <c r="B991" s="34" t="s">
        <v>56</v>
      </c>
      <c r="C991" s="34">
        <v>43.140689999999999</v>
      </c>
      <c r="D991" s="34">
        <v>-89.345209999999994</v>
      </c>
      <c r="E991" s="34">
        <v>261.7</v>
      </c>
      <c r="F991" s="34">
        <v>0</v>
      </c>
      <c r="G991" s="34" t="s">
        <v>59</v>
      </c>
      <c r="H991" s="34">
        <v>0</v>
      </c>
      <c r="I991" s="34" t="s">
        <v>60</v>
      </c>
      <c r="J991" s="34">
        <v>0</v>
      </c>
      <c r="K991" s="34" t="s">
        <v>57</v>
      </c>
    </row>
    <row r="992" spans="1:11" ht="15.75">
      <c r="A992" s="34" t="s">
        <v>55</v>
      </c>
      <c r="B992" s="34" t="s">
        <v>56</v>
      </c>
      <c r="C992" s="34">
        <v>43.140689999999999</v>
      </c>
      <c r="D992" s="34">
        <v>-89.345209999999994</v>
      </c>
      <c r="E992" s="34">
        <v>261.7</v>
      </c>
      <c r="F992" s="34">
        <v>0</v>
      </c>
      <c r="G992" s="34" t="s">
        <v>59</v>
      </c>
      <c r="H992" s="34">
        <v>0</v>
      </c>
      <c r="I992" s="34" t="s">
        <v>60</v>
      </c>
      <c r="J992" s="34">
        <v>0</v>
      </c>
      <c r="K992" s="34" t="s">
        <v>57</v>
      </c>
    </row>
    <row r="993" spans="1:11" ht="15.75">
      <c r="A993" s="34" t="s">
        <v>55</v>
      </c>
      <c r="B993" s="34" t="s">
        <v>56</v>
      </c>
      <c r="C993" s="34">
        <v>43.140689999999999</v>
      </c>
      <c r="D993" s="34">
        <v>-89.345209999999994</v>
      </c>
      <c r="E993" s="34">
        <v>261.7</v>
      </c>
      <c r="F993" s="34">
        <v>0</v>
      </c>
      <c r="G993" s="34" t="s">
        <v>57</v>
      </c>
      <c r="H993" s="34">
        <v>0</v>
      </c>
      <c r="I993" s="34" t="s">
        <v>58</v>
      </c>
      <c r="J993" s="34">
        <v>0</v>
      </c>
      <c r="K993" s="34" t="s">
        <v>57</v>
      </c>
    </row>
    <row r="994" spans="1:11" ht="15.75">
      <c r="A994" s="34" t="s">
        <v>55</v>
      </c>
      <c r="B994" s="34" t="s">
        <v>56</v>
      </c>
      <c r="C994" s="34">
        <v>43.140689999999999</v>
      </c>
      <c r="D994" s="34">
        <v>-89.345209999999994</v>
      </c>
      <c r="E994" s="34">
        <v>261.7</v>
      </c>
      <c r="F994" s="34">
        <v>0</v>
      </c>
      <c r="G994" s="34" t="s">
        <v>57</v>
      </c>
      <c r="H994" s="34">
        <v>0</v>
      </c>
      <c r="I994" s="34" t="s">
        <v>58</v>
      </c>
      <c r="J994" s="34">
        <v>0</v>
      </c>
      <c r="K994" s="34" t="s">
        <v>57</v>
      </c>
    </row>
    <row r="995" spans="1:11" ht="15.75">
      <c r="A995" s="34" t="s">
        <v>55</v>
      </c>
      <c r="B995" s="34" t="s">
        <v>56</v>
      </c>
      <c r="C995" s="34">
        <v>43.140689999999999</v>
      </c>
      <c r="D995" s="34">
        <v>-89.345209999999994</v>
      </c>
      <c r="E995" s="34">
        <v>261.7</v>
      </c>
      <c r="F995" s="34">
        <v>0</v>
      </c>
      <c r="G995" s="34" t="s">
        <v>59</v>
      </c>
      <c r="H995" s="34">
        <v>0</v>
      </c>
      <c r="I995" s="34" t="s">
        <v>60</v>
      </c>
      <c r="J995" s="34">
        <v>0</v>
      </c>
      <c r="K995" s="34" t="s">
        <v>57</v>
      </c>
    </row>
    <row r="996" spans="1:11" ht="15.75">
      <c r="A996" s="34" t="s">
        <v>55</v>
      </c>
      <c r="B996" s="34" t="s">
        <v>56</v>
      </c>
      <c r="C996" s="34">
        <v>43.140689999999999</v>
      </c>
      <c r="D996" s="34">
        <v>-89.345209999999994</v>
      </c>
      <c r="E996" s="34">
        <v>261.7</v>
      </c>
      <c r="F996" s="34">
        <v>0</v>
      </c>
      <c r="G996" s="34" t="s">
        <v>57</v>
      </c>
      <c r="H996" s="34">
        <v>0</v>
      </c>
      <c r="I996" s="34" t="s">
        <v>58</v>
      </c>
      <c r="J996" s="34">
        <v>0</v>
      </c>
      <c r="K996" s="34" t="s">
        <v>57</v>
      </c>
    </row>
    <row r="997" spans="1:11" ht="15.75">
      <c r="A997" s="34" t="s">
        <v>55</v>
      </c>
      <c r="B997" s="34" t="s">
        <v>56</v>
      </c>
      <c r="C997" s="34">
        <v>43.140689999999999</v>
      </c>
      <c r="D997" s="34">
        <v>-89.345209999999994</v>
      </c>
      <c r="E997" s="34">
        <v>261.7</v>
      </c>
      <c r="F997" s="34">
        <v>0</v>
      </c>
      <c r="G997" s="34" t="s">
        <v>57</v>
      </c>
      <c r="H997" s="34">
        <v>0</v>
      </c>
      <c r="I997" s="34" t="s">
        <v>58</v>
      </c>
      <c r="J997" s="34">
        <v>0</v>
      </c>
      <c r="K997" s="34" t="s">
        <v>57</v>
      </c>
    </row>
    <row r="998" spans="1:11" ht="15.75">
      <c r="A998" s="34" t="s">
        <v>55</v>
      </c>
      <c r="B998" s="34" t="s">
        <v>56</v>
      </c>
      <c r="C998" s="34">
        <v>43.140689999999999</v>
      </c>
      <c r="D998" s="34">
        <v>-89.345209999999994</v>
      </c>
      <c r="E998" s="34">
        <v>261.7</v>
      </c>
      <c r="F998" s="34">
        <v>0</v>
      </c>
      <c r="G998" s="34" t="s">
        <v>59</v>
      </c>
      <c r="H998" s="34">
        <v>0</v>
      </c>
      <c r="I998" s="34" t="s">
        <v>60</v>
      </c>
      <c r="J998" s="34">
        <v>0</v>
      </c>
      <c r="K998" s="34" t="s">
        <v>57</v>
      </c>
    </row>
    <row r="999" spans="1:11" ht="15.75">
      <c r="A999" s="34" t="s">
        <v>55</v>
      </c>
      <c r="B999" s="34" t="s">
        <v>56</v>
      </c>
      <c r="C999" s="34">
        <v>43.140689999999999</v>
      </c>
      <c r="D999" s="34">
        <v>-89.345209999999994</v>
      </c>
      <c r="E999" s="34">
        <v>261.7</v>
      </c>
      <c r="F999" s="34">
        <v>0</v>
      </c>
      <c r="G999" s="34" t="s">
        <v>57</v>
      </c>
      <c r="H999" s="34">
        <v>0</v>
      </c>
      <c r="I999" s="34" t="s">
        <v>58</v>
      </c>
      <c r="J999" s="34">
        <v>0</v>
      </c>
      <c r="K999" s="34" t="s">
        <v>57</v>
      </c>
    </row>
    <row r="1000" spans="1:11" ht="15.75">
      <c r="A1000" s="34" t="s">
        <v>55</v>
      </c>
      <c r="B1000" s="34" t="s">
        <v>56</v>
      </c>
      <c r="C1000" s="34">
        <v>43.140689999999999</v>
      </c>
      <c r="D1000" s="34">
        <v>-89.345209999999994</v>
      </c>
      <c r="E1000" s="34">
        <v>261.7</v>
      </c>
      <c r="F1000" s="34">
        <v>0</v>
      </c>
      <c r="G1000" s="34" t="s">
        <v>57</v>
      </c>
      <c r="H1000" s="34">
        <v>0</v>
      </c>
      <c r="I1000" s="34" t="s">
        <v>58</v>
      </c>
      <c r="J1000" s="34">
        <v>0</v>
      </c>
      <c r="K1000" s="34" t="s">
        <v>57</v>
      </c>
    </row>
    <row r="1001" spans="1:11" ht="15.75">
      <c r="A1001" s="34" t="s">
        <v>55</v>
      </c>
      <c r="B1001" s="34" t="s">
        <v>56</v>
      </c>
      <c r="C1001" s="34">
        <v>43.140689999999999</v>
      </c>
      <c r="D1001" s="34">
        <v>-89.345209999999994</v>
      </c>
      <c r="E1001" s="34">
        <v>261.7</v>
      </c>
      <c r="F1001" s="34">
        <v>0</v>
      </c>
      <c r="G1001" s="34" t="s">
        <v>57</v>
      </c>
      <c r="H1001" s="34">
        <v>0</v>
      </c>
      <c r="I1001" s="34" t="s">
        <v>58</v>
      </c>
      <c r="J1001" s="34">
        <v>0</v>
      </c>
      <c r="K1001" s="34" t="s">
        <v>57</v>
      </c>
    </row>
    <row r="1002" spans="1:11" ht="15.75">
      <c r="A1002" s="34" t="s">
        <v>55</v>
      </c>
      <c r="B1002" s="34" t="s">
        <v>56</v>
      </c>
      <c r="C1002" s="34">
        <v>43.140689999999999</v>
      </c>
      <c r="D1002" s="34">
        <v>-89.345209999999994</v>
      </c>
      <c r="E1002" s="34">
        <v>261.7</v>
      </c>
      <c r="F1002" s="34">
        <v>0.3</v>
      </c>
      <c r="G1002" s="34" t="s">
        <v>57</v>
      </c>
      <c r="H1002" s="34">
        <v>5</v>
      </c>
      <c r="I1002" s="34" t="s">
        <v>58</v>
      </c>
      <c r="J1002" s="34">
        <v>0</v>
      </c>
      <c r="K1002" s="34" t="s">
        <v>59</v>
      </c>
    </row>
    <row r="1003" spans="1:11" ht="15.75">
      <c r="A1003" s="34" t="s">
        <v>55</v>
      </c>
      <c r="B1003" s="34" t="s">
        <v>56</v>
      </c>
      <c r="C1003" s="34">
        <v>43.140689999999999</v>
      </c>
      <c r="D1003" s="34">
        <v>-89.345209999999994</v>
      </c>
      <c r="E1003" s="34">
        <v>261.7</v>
      </c>
      <c r="F1003" s="34">
        <v>0</v>
      </c>
      <c r="G1003" s="34" t="s">
        <v>57</v>
      </c>
      <c r="H1003" s="34">
        <v>0</v>
      </c>
      <c r="I1003" s="34" t="s">
        <v>58</v>
      </c>
      <c r="J1003" s="34">
        <v>0</v>
      </c>
      <c r="K1003" s="34" t="s">
        <v>59</v>
      </c>
    </row>
    <row r="1004" spans="1:11" ht="15.75">
      <c r="A1004" s="34" t="s">
        <v>55</v>
      </c>
      <c r="B1004" s="34" t="s">
        <v>56</v>
      </c>
      <c r="C1004" s="34">
        <v>43.140689999999999</v>
      </c>
      <c r="D1004" s="34">
        <v>-89.345209999999994</v>
      </c>
      <c r="E1004" s="34">
        <v>261.7</v>
      </c>
      <c r="F1004" s="34">
        <v>0</v>
      </c>
      <c r="G1004" s="34" t="s">
        <v>59</v>
      </c>
      <c r="H1004" s="34">
        <v>0</v>
      </c>
      <c r="I1004" s="34" t="s">
        <v>60</v>
      </c>
      <c r="J1004" s="34">
        <v>0</v>
      </c>
      <c r="K1004" s="34" t="s">
        <v>57</v>
      </c>
    </row>
    <row r="1005" spans="1:11" ht="15.75">
      <c r="A1005" s="34" t="s">
        <v>55</v>
      </c>
      <c r="B1005" s="34" t="s">
        <v>56</v>
      </c>
      <c r="C1005" s="34">
        <v>43.140689999999999</v>
      </c>
      <c r="D1005" s="34">
        <v>-89.345209999999994</v>
      </c>
      <c r="E1005" s="34">
        <v>261.7</v>
      </c>
      <c r="F1005" s="34">
        <v>0</v>
      </c>
      <c r="G1005" s="34" t="s">
        <v>57</v>
      </c>
      <c r="H1005" s="34">
        <v>0</v>
      </c>
      <c r="I1005" s="34" t="s">
        <v>58</v>
      </c>
      <c r="J1005" s="34">
        <v>0</v>
      </c>
      <c r="K1005" s="34" t="s">
        <v>57</v>
      </c>
    </row>
    <row r="1006" spans="1:11" ht="15.75">
      <c r="A1006" s="34" t="s">
        <v>55</v>
      </c>
      <c r="B1006" s="34" t="s">
        <v>56</v>
      </c>
      <c r="C1006" s="34">
        <v>43.140689999999999</v>
      </c>
      <c r="D1006" s="34">
        <v>-89.345209999999994</v>
      </c>
      <c r="E1006" s="34">
        <v>261.7</v>
      </c>
      <c r="F1006" s="34">
        <v>0</v>
      </c>
      <c r="G1006" s="34" t="s">
        <v>59</v>
      </c>
      <c r="H1006" s="34">
        <v>0</v>
      </c>
      <c r="I1006" s="34" t="s">
        <v>60</v>
      </c>
      <c r="J1006" s="34">
        <v>0</v>
      </c>
      <c r="K1006" s="34" t="s">
        <v>57</v>
      </c>
    </row>
    <row r="1007" spans="1:11" ht="15.75">
      <c r="A1007" s="34" t="s">
        <v>55</v>
      </c>
      <c r="B1007" s="34" t="s">
        <v>56</v>
      </c>
      <c r="C1007" s="34">
        <v>43.140689999999999</v>
      </c>
      <c r="D1007" s="34">
        <v>-89.345209999999994</v>
      </c>
      <c r="E1007" s="34">
        <v>261.7</v>
      </c>
      <c r="F1007" s="34">
        <v>0</v>
      </c>
      <c r="G1007" s="34" t="s">
        <v>57</v>
      </c>
      <c r="H1007" s="34">
        <v>0</v>
      </c>
      <c r="I1007" s="34" t="s">
        <v>58</v>
      </c>
      <c r="J1007" s="34">
        <v>0</v>
      </c>
      <c r="K1007" s="34" t="s">
        <v>57</v>
      </c>
    </row>
    <row r="1008" spans="1:11" ht="15.75">
      <c r="A1008" s="34" t="s">
        <v>55</v>
      </c>
      <c r="B1008" s="34" t="s">
        <v>56</v>
      </c>
      <c r="C1008" s="34">
        <v>43.140689999999999</v>
      </c>
      <c r="D1008" s="34">
        <v>-89.345209999999994</v>
      </c>
      <c r="E1008" s="34">
        <v>261.7</v>
      </c>
      <c r="F1008" s="34">
        <v>0</v>
      </c>
      <c r="G1008" s="34" t="s">
        <v>59</v>
      </c>
      <c r="H1008" s="34">
        <v>0</v>
      </c>
      <c r="I1008" s="34" t="s">
        <v>58</v>
      </c>
      <c r="J1008" s="34">
        <v>0</v>
      </c>
      <c r="K1008" s="34" t="s">
        <v>57</v>
      </c>
    </row>
    <row r="1009" spans="1:11" ht="15.75">
      <c r="A1009" s="34" t="s">
        <v>55</v>
      </c>
      <c r="B1009" s="34" t="s">
        <v>56</v>
      </c>
      <c r="C1009" s="34">
        <v>43.140689999999999</v>
      </c>
      <c r="D1009" s="34">
        <v>-89.345209999999994</v>
      </c>
      <c r="E1009" s="34">
        <v>261.7</v>
      </c>
      <c r="F1009" s="34">
        <v>0</v>
      </c>
      <c r="G1009" s="34" t="s">
        <v>57</v>
      </c>
      <c r="H1009" s="34">
        <v>0</v>
      </c>
      <c r="I1009" s="34" t="s">
        <v>58</v>
      </c>
      <c r="J1009" s="34">
        <v>0</v>
      </c>
      <c r="K1009" s="34" t="s">
        <v>57</v>
      </c>
    </row>
    <row r="1010" spans="1:11" ht="15.75">
      <c r="A1010" s="34" t="s">
        <v>55</v>
      </c>
      <c r="B1010" s="34" t="s">
        <v>56</v>
      </c>
      <c r="C1010" s="34">
        <v>43.140689999999999</v>
      </c>
      <c r="D1010" s="34">
        <v>-89.345209999999994</v>
      </c>
      <c r="E1010" s="34">
        <v>261.7</v>
      </c>
      <c r="F1010" s="34">
        <v>3</v>
      </c>
      <c r="G1010" s="34" t="s">
        <v>57</v>
      </c>
      <c r="H1010" s="34">
        <v>0</v>
      </c>
      <c r="I1010" s="34" t="s">
        <v>60</v>
      </c>
      <c r="J1010" s="34">
        <v>0</v>
      </c>
      <c r="K1010" s="34" t="s">
        <v>57</v>
      </c>
    </row>
    <row r="1011" spans="1:11" ht="15.75">
      <c r="A1011" s="34" t="s">
        <v>55</v>
      </c>
      <c r="B1011" s="34" t="s">
        <v>56</v>
      </c>
      <c r="C1011" s="34">
        <v>43.140689999999999</v>
      </c>
      <c r="D1011" s="34">
        <v>-89.345209999999994</v>
      </c>
      <c r="E1011" s="34">
        <v>261.7</v>
      </c>
      <c r="F1011" s="34">
        <v>0</v>
      </c>
      <c r="G1011" s="34" t="s">
        <v>57</v>
      </c>
      <c r="H1011" s="34">
        <v>0</v>
      </c>
      <c r="I1011" s="34" t="s">
        <v>58</v>
      </c>
      <c r="J1011" s="34">
        <v>0</v>
      </c>
      <c r="K1011" s="34" t="s">
        <v>57</v>
      </c>
    </row>
    <row r="1012" spans="1:11" ht="15.75">
      <c r="A1012" s="34" t="s">
        <v>55</v>
      </c>
      <c r="B1012" s="34" t="s">
        <v>56</v>
      </c>
      <c r="C1012" s="34">
        <v>43.140689999999999</v>
      </c>
      <c r="D1012" s="34">
        <v>-89.345209999999994</v>
      </c>
      <c r="E1012" s="34">
        <v>261.7</v>
      </c>
      <c r="F1012" s="34">
        <v>1</v>
      </c>
      <c r="G1012" s="34" t="s">
        <v>57</v>
      </c>
      <c r="H1012" s="34">
        <v>0</v>
      </c>
      <c r="I1012" s="34" t="s">
        <v>60</v>
      </c>
      <c r="J1012" s="34">
        <v>0</v>
      </c>
      <c r="K1012" s="34" t="s">
        <v>57</v>
      </c>
    </row>
    <row r="1013" spans="1:11" ht="15.75">
      <c r="A1013" s="34" t="s">
        <v>55</v>
      </c>
      <c r="B1013" s="34" t="s">
        <v>56</v>
      </c>
      <c r="C1013" s="34">
        <v>43.140689999999999</v>
      </c>
      <c r="D1013" s="34">
        <v>-89.345209999999994</v>
      </c>
      <c r="E1013" s="34">
        <v>261.7</v>
      </c>
      <c r="F1013" s="34">
        <v>0</v>
      </c>
      <c r="G1013" s="34" t="s">
        <v>59</v>
      </c>
      <c r="H1013" s="34">
        <v>0</v>
      </c>
      <c r="I1013" s="34" t="s">
        <v>60</v>
      </c>
      <c r="J1013" s="34">
        <v>0</v>
      </c>
      <c r="K1013" s="34" t="s">
        <v>57</v>
      </c>
    </row>
    <row r="1014" spans="1:11" ht="15.75">
      <c r="A1014" s="34" t="s">
        <v>55</v>
      </c>
      <c r="B1014" s="34" t="s">
        <v>56</v>
      </c>
      <c r="C1014" s="34">
        <v>43.140689999999999</v>
      </c>
      <c r="D1014" s="34">
        <v>-89.345209999999994</v>
      </c>
      <c r="E1014" s="34">
        <v>261.7</v>
      </c>
      <c r="F1014" s="34">
        <v>0</v>
      </c>
      <c r="G1014" s="34" t="s">
        <v>59</v>
      </c>
      <c r="H1014" s="34">
        <v>0</v>
      </c>
      <c r="I1014" s="34" t="s">
        <v>60</v>
      </c>
      <c r="J1014" s="34">
        <v>0</v>
      </c>
      <c r="K1014" s="34" t="s">
        <v>57</v>
      </c>
    </row>
    <row r="1015" spans="1:11" ht="15.75">
      <c r="A1015" s="34" t="s">
        <v>55</v>
      </c>
      <c r="B1015" s="34" t="s">
        <v>56</v>
      </c>
      <c r="C1015" s="34">
        <v>43.140689999999999</v>
      </c>
      <c r="D1015" s="34">
        <v>-89.345209999999994</v>
      </c>
      <c r="E1015" s="34">
        <v>261.7</v>
      </c>
      <c r="F1015" s="34">
        <v>0</v>
      </c>
      <c r="G1015" s="34" t="s">
        <v>59</v>
      </c>
      <c r="H1015" s="34">
        <v>0</v>
      </c>
      <c r="I1015" s="34" t="s">
        <v>60</v>
      </c>
      <c r="J1015" s="34">
        <v>0</v>
      </c>
      <c r="K1015" s="34" t="s">
        <v>57</v>
      </c>
    </row>
    <row r="1016" spans="1:11" ht="15.75">
      <c r="A1016" s="34" t="s">
        <v>55</v>
      </c>
      <c r="B1016" s="34" t="s">
        <v>56</v>
      </c>
      <c r="C1016" s="34">
        <v>43.140689999999999</v>
      </c>
      <c r="D1016" s="34">
        <v>-89.345209999999994</v>
      </c>
      <c r="E1016" s="34">
        <v>261.7</v>
      </c>
      <c r="F1016" s="34">
        <v>0</v>
      </c>
      <c r="G1016" s="34" t="s">
        <v>59</v>
      </c>
      <c r="H1016" s="34">
        <v>0</v>
      </c>
      <c r="I1016" s="34" t="s">
        <v>60</v>
      </c>
      <c r="J1016" s="34">
        <v>0</v>
      </c>
      <c r="K1016" s="34" t="s">
        <v>59</v>
      </c>
    </row>
    <row r="1017" spans="1:11" ht="15.75">
      <c r="A1017" s="34" t="s">
        <v>55</v>
      </c>
      <c r="B1017" s="34" t="s">
        <v>56</v>
      </c>
      <c r="C1017" s="34">
        <v>43.140689999999999</v>
      </c>
      <c r="D1017" s="34">
        <v>-89.345209999999994</v>
      </c>
      <c r="E1017" s="34">
        <v>261.7</v>
      </c>
      <c r="F1017" s="34">
        <v>18.8</v>
      </c>
      <c r="G1017" s="34" t="s">
        <v>57</v>
      </c>
      <c r="H1017" s="34">
        <v>0</v>
      </c>
      <c r="I1017" s="34" t="s">
        <v>58</v>
      </c>
      <c r="J1017" s="34">
        <v>0</v>
      </c>
      <c r="K1017" s="34" t="s">
        <v>57</v>
      </c>
    </row>
    <row r="1018" spans="1:11" ht="15.75">
      <c r="A1018" s="34" t="s">
        <v>55</v>
      </c>
      <c r="B1018" s="34" t="s">
        <v>56</v>
      </c>
      <c r="C1018" s="34">
        <v>43.140689999999999</v>
      </c>
      <c r="D1018" s="34">
        <v>-89.345209999999994</v>
      </c>
      <c r="E1018" s="34">
        <v>261.7</v>
      </c>
      <c r="F1018" s="34">
        <v>3</v>
      </c>
      <c r="G1018" s="34" t="s">
        <v>57</v>
      </c>
      <c r="H1018" s="34">
        <v>10</v>
      </c>
      <c r="I1018" s="34" t="s">
        <v>58</v>
      </c>
      <c r="J1018" s="34">
        <v>0</v>
      </c>
      <c r="K1018" s="34" t="s">
        <v>57</v>
      </c>
    </row>
    <row r="1019" spans="1:11" ht="15.75">
      <c r="A1019" s="34" t="s">
        <v>55</v>
      </c>
      <c r="B1019" s="34" t="s">
        <v>56</v>
      </c>
      <c r="C1019" s="34">
        <v>43.140689999999999</v>
      </c>
      <c r="D1019" s="34">
        <v>-89.345209999999994</v>
      </c>
      <c r="E1019" s="34">
        <v>261.7</v>
      </c>
      <c r="F1019" s="34">
        <v>0</v>
      </c>
      <c r="G1019" s="34" t="s">
        <v>57</v>
      </c>
      <c r="H1019" s="34">
        <v>0</v>
      </c>
      <c r="I1019" s="34" t="s">
        <v>58</v>
      </c>
      <c r="J1019" s="34">
        <v>0</v>
      </c>
      <c r="K1019" s="34" t="s">
        <v>57</v>
      </c>
    </row>
    <row r="1020" spans="1:11" ht="15.75">
      <c r="A1020" s="34" t="s">
        <v>55</v>
      </c>
      <c r="B1020" s="34" t="s">
        <v>56</v>
      </c>
      <c r="C1020" s="34">
        <v>43.140689999999999</v>
      </c>
      <c r="D1020" s="34">
        <v>-89.345209999999994</v>
      </c>
      <c r="E1020" s="34">
        <v>261.7</v>
      </c>
      <c r="F1020" s="34">
        <v>0</v>
      </c>
      <c r="G1020" s="34" t="s">
        <v>57</v>
      </c>
      <c r="H1020" s="34">
        <v>0</v>
      </c>
      <c r="I1020" s="34" t="s">
        <v>58</v>
      </c>
      <c r="J1020" s="34">
        <v>0</v>
      </c>
      <c r="K1020" s="34" t="s">
        <v>57</v>
      </c>
    </row>
    <row r="1021" spans="1:11" ht="15.75">
      <c r="A1021" s="34" t="s">
        <v>55</v>
      </c>
      <c r="B1021" s="34" t="s">
        <v>56</v>
      </c>
      <c r="C1021" s="34">
        <v>43.140689999999999</v>
      </c>
      <c r="D1021" s="34">
        <v>-89.345209999999994</v>
      </c>
      <c r="E1021" s="34">
        <v>261.7</v>
      </c>
      <c r="F1021" s="34">
        <v>0</v>
      </c>
      <c r="G1021" s="34" t="s">
        <v>57</v>
      </c>
      <c r="H1021" s="34">
        <v>0</v>
      </c>
      <c r="I1021" s="34" t="s">
        <v>58</v>
      </c>
      <c r="J1021" s="34">
        <v>0</v>
      </c>
      <c r="K1021" s="34" t="s">
        <v>57</v>
      </c>
    </row>
    <row r="1022" spans="1:11" ht="15.75">
      <c r="A1022" s="34" t="s">
        <v>55</v>
      </c>
      <c r="B1022" s="34" t="s">
        <v>56</v>
      </c>
      <c r="C1022" s="34">
        <v>43.140689999999999</v>
      </c>
      <c r="D1022" s="34">
        <v>-89.345209999999994</v>
      </c>
      <c r="E1022" s="34">
        <v>261.7</v>
      </c>
      <c r="F1022" s="34">
        <v>0.3</v>
      </c>
      <c r="G1022" s="34" t="s">
        <v>57</v>
      </c>
      <c r="H1022" s="34">
        <v>0</v>
      </c>
      <c r="I1022" s="34" t="s">
        <v>58</v>
      </c>
      <c r="J1022" s="34">
        <v>0</v>
      </c>
      <c r="K1022" s="34" t="s">
        <v>57</v>
      </c>
    </row>
    <row r="1023" spans="1:11" ht="15.75">
      <c r="A1023" s="34" t="s">
        <v>55</v>
      </c>
      <c r="B1023" s="34" t="s">
        <v>56</v>
      </c>
      <c r="C1023" s="34">
        <v>43.140689999999999</v>
      </c>
      <c r="D1023" s="34">
        <v>-89.345209999999994</v>
      </c>
      <c r="E1023" s="34">
        <v>261.7</v>
      </c>
      <c r="F1023" s="34">
        <v>0</v>
      </c>
      <c r="G1023" s="34" t="s">
        <v>57</v>
      </c>
      <c r="H1023" s="34">
        <v>0</v>
      </c>
      <c r="I1023" s="34" t="s">
        <v>58</v>
      </c>
      <c r="J1023" s="34">
        <v>0</v>
      </c>
      <c r="K1023" s="34" t="s">
        <v>57</v>
      </c>
    </row>
    <row r="1024" spans="1:11" ht="15.75">
      <c r="A1024" s="34" t="s">
        <v>55</v>
      </c>
      <c r="B1024" s="34" t="s">
        <v>56</v>
      </c>
      <c r="C1024" s="34">
        <v>43.140689999999999</v>
      </c>
      <c r="D1024" s="34">
        <v>-89.345209999999994</v>
      </c>
      <c r="E1024" s="34">
        <v>261.7</v>
      </c>
      <c r="F1024" s="34">
        <v>0</v>
      </c>
      <c r="G1024" s="34" t="s">
        <v>57</v>
      </c>
      <c r="H1024" s="34">
        <v>0</v>
      </c>
      <c r="I1024" s="34" t="s">
        <v>58</v>
      </c>
      <c r="J1024" s="34">
        <v>0</v>
      </c>
      <c r="K1024" s="34" t="s">
        <v>57</v>
      </c>
    </row>
    <row r="1025" spans="1:11" ht="15.75">
      <c r="A1025" s="34" t="s">
        <v>55</v>
      </c>
      <c r="B1025" s="34" t="s">
        <v>56</v>
      </c>
      <c r="C1025" s="34">
        <v>43.140689999999999</v>
      </c>
      <c r="D1025" s="34">
        <v>-89.345209999999994</v>
      </c>
      <c r="E1025" s="34">
        <v>261.7</v>
      </c>
      <c r="F1025" s="34">
        <v>0</v>
      </c>
      <c r="G1025" s="34" t="s">
        <v>57</v>
      </c>
      <c r="H1025" s="34">
        <v>0</v>
      </c>
      <c r="I1025" s="34" t="s">
        <v>58</v>
      </c>
      <c r="J1025" s="34">
        <v>0</v>
      </c>
      <c r="K1025" s="34" t="s">
        <v>57</v>
      </c>
    </row>
    <row r="1026" spans="1:11" ht="15.75">
      <c r="A1026" s="34" t="s">
        <v>55</v>
      </c>
      <c r="B1026" s="34" t="s">
        <v>56</v>
      </c>
      <c r="C1026" s="34">
        <v>43.140689999999999</v>
      </c>
      <c r="D1026" s="34">
        <v>-89.345209999999994</v>
      </c>
      <c r="E1026" s="34">
        <v>261.7</v>
      </c>
      <c r="F1026" s="34">
        <v>0</v>
      </c>
      <c r="G1026" s="34" t="s">
        <v>57</v>
      </c>
      <c r="H1026" s="34">
        <v>0</v>
      </c>
      <c r="I1026" s="34" t="s">
        <v>58</v>
      </c>
      <c r="J1026" s="34">
        <v>0</v>
      </c>
      <c r="K1026" s="34" t="s">
        <v>57</v>
      </c>
    </row>
    <row r="1027" spans="1:11" ht="15.75">
      <c r="A1027" s="34" t="s">
        <v>55</v>
      </c>
      <c r="B1027" s="34" t="s">
        <v>56</v>
      </c>
      <c r="C1027" s="34">
        <v>43.140689999999999</v>
      </c>
      <c r="D1027" s="34">
        <v>-89.345209999999994</v>
      </c>
      <c r="E1027" s="34">
        <v>261.7</v>
      </c>
      <c r="F1027" s="34">
        <v>0</v>
      </c>
      <c r="G1027" s="34" t="s">
        <v>57</v>
      </c>
      <c r="H1027" s="34">
        <v>0</v>
      </c>
      <c r="I1027" s="34" t="s">
        <v>58</v>
      </c>
      <c r="J1027" s="34">
        <v>0</v>
      </c>
      <c r="K1027" s="34" t="s">
        <v>57</v>
      </c>
    </row>
    <row r="1028" spans="1:11" ht="15.75">
      <c r="A1028" s="34" t="s">
        <v>55</v>
      </c>
      <c r="B1028" s="34" t="s">
        <v>56</v>
      </c>
      <c r="C1028" s="34">
        <v>43.140689999999999</v>
      </c>
      <c r="D1028" s="34">
        <v>-89.345209999999994</v>
      </c>
      <c r="E1028" s="34">
        <v>261.7</v>
      </c>
      <c r="F1028" s="34">
        <v>0</v>
      </c>
      <c r="G1028" s="34" t="s">
        <v>57</v>
      </c>
      <c r="H1028" s="34">
        <v>0</v>
      </c>
      <c r="I1028" s="34" t="s">
        <v>58</v>
      </c>
      <c r="J1028" s="34">
        <v>0</v>
      </c>
      <c r="K1028" s="34" t="s">
        <v>57</v>
      </c>
    </row>
    <row r="1029" spans="1:11" ht="15.75">
      <c r="A1029" s="34" t="s">
        <v>55</v>
      </c>
      <c r="B1029" s="34" t="s">
        <v>56</v>
      </c>
      <c r="C1029" s="34">
        <v>43.140689999999999</v>
      </c>
      <c r="D1029" s="34">
        <v>-89.345209999999994</v>
      </c>
      <c r="E1029" s="34">
        <v>261.7</v>
      </c>
      <c r="F1029" s="34">
        <v>0</v>
      </c>
      <c r="G1029" s="34" t="s">
        <v>57</v>
      </c>
      <c r="H1029" s="34">
        <v>0</v>
      </c>
      <c r="I1029" s="34" t="s">
        <v>58</v>
      </c>
      <c r="J1029" s="34">
        <v>0</v>
      </c>
      <c r="K1029" s="34" t="s">
        <v>57</v>
      </c>
    </row>
    <row r="1030" spans="1:11" ht="15.75">
      <c r="A1030" s="34" t="s">
        <v>55</v>
      </c>
      <c r="B1030" s="34" t="s">
        <v>56</v>
      </c>
      <c r="C1030" s="34">
        <v>43.140689999999999</v>
      </c>
      <c r="D1030" s="34">
        <v>-89.345209999999994</v>
      </c>
      <c r="E1030" s="34">
        <v>261.7</v>
      </c>
      <c r="F1030" s="34">
        <v>0</v>
      </c>
      <c r="G1030" s="34" t="s">
        <v>57</v>
      </c>
      <c r="H1030" s="34">
        <v>0</v>
      </c>
      <c r="I1030" s="34" t="s">
        <v>58</v>
      </c>
      <c r="J1030" s="34">
        <v>0</v>
      </c>
      <c r="K1030" s="34" t="s">
        <v>57</v>
      </c>
    </row>
    <row r="1031" spans="1:11" ht="15.75">
      <c r="A1031" s="34" t="s">
        <v>55</v>
      </c>
      <c r="B1031" s="34" t="s">
        <v>56</v>
      </c>
      <c r="C1031" s="34">
        <v>43.140689999999999</v>
      </c>
      <c r="D1031" s="34">
        <v>-89.345209999999994</v>
      </c>
      <c r="E1031" s="34">
        <v>261.7</v>
      </c>
      <c r="F1031" s="34">
        <v>0.8</v>
      </c>
      <c r="G1031" s="34" t="s">
        <v>57</v>
      </c>
      <c r="H1031" s="34">
        <v>0</v>
      </c>
      <c r="I1031" s="34" t="s">
        <v>58</v>
      </c>
      <c r="J1031" s="34">
        <v>0</v>
      </c>
      <c r="K1031" s="34" t="s">
        <v>57</v>
      </c>
    </row>
    <row r="1032" spans="1:11" ht="15.75">
      <c r="A1032" s="34" t="s">
        <v>55</v>
      </c>
      <c r="B1032" s="34" t="s">
        <v>56</v>
      </c>
      <c r="C1032" s="34">
        <v>43.140689999999999</v>
      </c>
      <c r="D1032" s="34">
        <v>-89.345209999999994</v>
      </c>
      <c r="E1032" s="34">
        <v>261.7</v>
      </c>
      <c r="F1032" s="34">
        <v>0</v>
      </c>
      <c r="G1032" s="34" t="s">
        <v>59</v>
      </c>
      <c r="H1032" s="34">
        <v>0</v>
      </c>
      <c r="I1032" s="34" t="s">
        <v>58</v>
      </c>
      <c r="J1032" s="34">
        <v>0</v>
      </c>
      <c r="K1032" s="34" t="s">
        <v>57</v>
      </c>
    </row>
    <row r="1033" spans="1:11" ht="15.75">
      <c r="A1033" s="34" t="s">
        <v>55</v>
      </c>
      <c r="B1033" s="34" t="s">
        <v>56</v>
      </c>
      <c r="C1033" s="34">
        <v>43.140689999999999</v>
      </c>
      <c r="D1033" s="34">
        <v>-89.345209999999994</v>
      </c>
      <c r="E1033" s="34">
        <v>261.7</v>
      </c>
      <c r="F1033" s="34">
        <v>7.1</v>
      </c>
      <c r="G1033" s="34" t="s">
        <v>57</v>
      </c>
      <c r="H1033" s="34">
        <v>58</v>
      </c>
      <c r="I1033" s="34" t="s">
        <v>58</v>
      </c>
      <c r="J1033" s="34">
        <v>0</v>
      </c>
      <c r="K1033" s="34" t="s">
        <v>57</v>
      </c>
    </row>
    <row r="1034" spans="1:11" ht="15.75">
      <c r="A1034" s="34" t="s">
        <v>55</v>
      </c>
      <c r="B1034" s="34" t="s">
        <v>56</v>
      </c>
      <c r="C1034" s="34">
        <v>43.140689999999999</v>
      </c>
      <c r="D1034" s="34">
        <v>-89.345209999999994</v>
      </c>
      <c r="E1034" s="34">
        <v>261.7</v>
      </c>
      <c r="F1034" s="34">
        <v>1</v>
      </c>
      <c r="G1034" s="34" t="s">
        <v>57</v>
      </c>
      <c r="H1034" s="34">
        <v>5</v>
      </c>
      <c r="I1034" s="34" t="s">
        <v>58</v>
      </c>
      <c r="J1034" s="34">
        <v>50</v>
      </c>
      <c r="K1034" s="34" t="s">
        <v>57</v>
      </c>
    </row>
    <row r="1035" spans="1:11" ht="15.75">
      <c r="A1035" s="34" t="s">
        <v>55</v>
      </c>
      <c r="B1035" s="34" t="s">
        <v>56</v>
      </c>
      <c r="C1035" s="34">
        <v>43.140689999999999</v>
      </c>
      <c r="D1035" s="34">
        <v>-89.345209999999994</v>
      </c>
      <c r="E1035" s="34">
        <v>261.7</v>
      </c>
      <c r="F1035" s="34">
        <v>7.4</v>
      </c>
      <c r="G1035" s="34" t="s">
        <v>57</v>
      </c>
      <c r="H1035" s="34">
        <v>84</v>
      </c>
      <c r="I1035" s="34" t="s">
        <v>58</v>
      </c>
      <c r="J1035" s="34">
        <v>30</v>
      </c>
      <c r="K1035" s="34" t="s">
        <v>57</v>
      </c>
    </row>
    <row r="1036" spans="1:11" ht="15.75">
      <c r="A1036" s="34" t="s">
        <v>55</v>
      </c>
      <c r="B1036" s="34" t="s">
        <v>56</v>
      </c>
      <c r="C1036" s="34">
        <v>43.140689999999999</v>
      </c>
      <c r="D1036" s="34">
        <v>-89.345209999999994</v>
      </c>
      <c r="E1036" s="34">
        <v>261.7</v>
      </c>
      <c r="F1036" s="34">
        <v>0</v>
      </c>
      <c r="G1036" s="34" t="s">
        <v>57</v>
      </c>
      <c r="H1036" s="34">
        <v>0</v>
      </c>
      <c r="I1036" s="34" t="s">
        <v>58</v>
      </c>
      <c r="J1036" s="34">
        <v>80</v>
      </c>
      <c r="K1036" s="34" t="s">
        <v>57</v>
      </c>
    </row>
    <row r="1037" spans="1:11" ht="15.75">
      <c r="A1037" s="34" t="s">
        <v>55</v>
      </c>
      <c r="B1037" s="34" t="s">
        <v>56</v>
      </c>
      <c r="C1037" s="34">
        <v>43.140689999999999</v>
      </c>
      <c r="D1037" s="34">
        <v>-89.345209999999994</v>
      </c>
      <c r="E1037" s="34">
        <v>261.7</v>
      </c>
      <c r="F1037" s="34">
        <v>0.3</v>
      </c>
      <c r="G1037" s="34" t="s">
        <v>57</v>
      </c>
      <c r="H1037" s="34">
        <v>3</v>
      </c>
      <c r="I1037" s="34" t="s">
        <v>58</v>
      </c>
      <c r="J1037" s="34">
        <v>80</v>
      </c>
      <c r="K1037" s="34" t="s">
        <v>57</v>
      </c>
    </row>
    <row r="1038" spans="1:11" ht="15.75">
      <c r="A1038" s="34" t="s">
        <v>55</v>
      </c>
      <c r="B1038" s="34" t="s">
        <v>56</v>
      </c>
      <c r="C1038" s="34">
        <v>43.140689999999999</v>
      </c>
      <c r="D1038" s="34">
        <v>-89.345209999999994</v>
      </c>
      <c r="E1038" s="34">
        <v>261.7</v>
      </c>
      <c r="F1038" s="34">
        <v>0.3</v>
      </c>
      <c r="G1038" s="34" t="s">
        <v>57</v>
      </c>
      <c r="H1038" s="34">
        <v>5</v>
      </c>
      <c r="I1038" s="34" t="s">
        <v>58</v>
      </c>
      <c r="J1038" s="34">
        <v>80</v>
      </c>
      <c r="K1038" s="34" t="s">
        <v>57</v>
      </c>
    </row>
    <row r="1039" spans="1:11" ht="15.75">
      <c r="A1039" s="34" t="s">
        <v>55</v>
      </c>
      <c r="B1039" s="34" t="s">
        <v>56</v>
      </c>
      <c r="C1039" s="34">
        <v>43.140689999999999</v>
      </c>
      <c r="D1039" s="34">
        <v>-89.345209999999994</v>
      </c>
      <c r="E1039" s="34">
        <v>261.7</v>
      </c>
      <c r="F1039" s="34">
        <v>1</v>
      </c>
      <c r="G1039" s="34" t="s">
        <v>57</v>
      </c>
      <c r="H1039" s="34">
        <v>20</v>
      </c>
      <c r="I1039" s="34" t="s">
        <v>58</v>
      </c>
      <c r="J1039" s="34">
        <v>80</v>
      </c>
      <c r="K1039" s="34" t="s">
        <v>57</v>
      </c>
    </row>
    <row r="1040" spans="1:11" ht="15.75">
      <c r="A1040" s="34" t="s">
        <v>55</v>
      </c>
      <c r="B1040" s="34" t="s">
        <v>56</v>
      </c>
      <c r="C1040" s="34">
        <v>43.140689999999999</v>
      </c>
      <c r="D1040" s="34">
        <v>-89.345209999999994</v>
      </c>
      <c r="E1040" s="34">
        <v>261.7</v>
      </c>
      <c r="F1040" s="34">
        <v>0</v>
      </c>
      <c r="G1040" s="34" t="s">
        <v>57</v>
      </c>
      <c r="H1040" s="34">
        <v>0</v>
      </c>
      <c r="I1040" s="34" t="s">
        <v>58</v>
      </c>
      <c r="J1040" s="34">
        <v>100</v>
      </c>
      <c r="K1040" s="34" t="s">
        <v>57</v>
      </c>
    </row>
    <row r="1041" spans="1:11" ht="15.75">
      <c r="A1041" s="34" t="s">
        <v>55</v>
      </c>
      <c r="B1041" s="34" t="s">
        <v>56</v>
      </c>
      <c r="C1041" s="34">
        <v>43.140689999999999</v>
      </c>
      <c r="D1041" s="34">
        <v>-89.345209999999994</v>
      </c>
      <c r="E1041" s="34">
        <v>261.7</v>
      </c>
      <c r="F1041" s="34">
        <v>0</v>
      </c>
      <c r="G1041" s="34" t="s">
        <v>57</v>
      </c>
      <c r="H1041" s="34">
        <v>0</v>
      </c>
      <c r="I1041" s="34" t="s">
        <v>58</v>
      </c>
      <c r="J1041" s="34">
        <v>80</v>
      </c>
      <c r="K1041" s="34" t="s">
        <v>57</v>
      </c>
    </row>
    <row r="1042" spans="1:11" ht="15.75">
      <c r="A1042" s="34" t="s">
        <v>55</v>
      </c>
      <c r="B1042" s="34" t="s">
        <v>56</v>
      </c>
      <c r="C1042" s="34">
        <v>43.140689999999999</v>
      </c>
      <c r="D1042" s="34">
        <v>-89.345209999999994</v>
      </c>
      <c r="E1042" s="34">
        <v>261.7</v>
      </c>
      <c r="F1042" s="34">
        <v>0</v>
      </c>
      <c r="G1042" s="34" t="s">
        <v>57</v>
      </c>
      <c r="H1042" s="34">
        <v>0</v>
      </c>
      <c r="I1042" s="34" t="s">
        <v>58</v>
      </c>
      <c r="J1042" s="34">
        <v>80</v>
      </c>
      <c r="K1042" s="34" t="s">
        <v>57</v>
      </c>
    </row>
    <row r="1043" spans="1:11" ht="15.75">
      <c r="A1043" s="34" t="s">
        <v>55</v>
      </c>
      <c r="B1043" s="34" t="s">
        <v>56</v>
      </c>
      <c r="C1043" s="34">
        <v>43.140689999999999</v>
      </c>
      <c r="D1043" s="34">
        <v>-89.345209999999994</v>
      </c>
      <c r="E1043" s="34">
        <v>261.7</v>
      </c>
      <c r="F1043" s="34">
        <v>0.5</v>
      </c>
      <c r="G1043" s="34" t="s">
        <v>57</v>
      </c>
      <c r="H1043" s="34">
        <v>23</v>
      </c>
      <c r="I1043" s="34" t="s">
        <v>58</v>
      </c>
      <c r="J1043" s="34">
        <v>80</v>
      </c>
      <c r="K1043" s="34" t="s">
        <v>57</v>
      </c>
    </row>
    <row r="1044" spans="1:11" ht="15.75">
      <c r="A1044" s="34" t="s">
        <v>55</v>
      </c>
      <c r="B1044" s="34" t="s">
        <v>56</v>
      </c>
      <c r="C1044" s="34">
        <v>43.140689999999999</v>
      </c>
      <c r="D1044" s="34">
        <v>-89.345209999999994</v>
      </c>
      <c r="E1044" s="34">
        <v>261.7</v>
      </c>
      <c r="F1044" s="34">
        <v>0.3</v>
      </c>
      <c r="G1044" s="34" t="s">
        <v>57</v>
      </c>
      <c r="H1044" s="34">
        <v>5</v>
      </c>
      <c r="I1044" s="34" t="s">
        <v>58</v>
      </c>
      <c r="J1044" s="34">
        <v>100</v>
      </c>
      <c r="K1044" s="34" t="s">
        <v>57</v>
      </c>
    </row>
    <row r="1045" spans="1:11" ht="15.75">
      <c r="A1045" s="34" t="s">
        <v>55</v>
      </c>
      <c r="B1045" s="34" t="s">
        <v>56</v>
      </c>
      <c r="C1045" s="34">
        <v>43.140689999999999</v>
      </c>
      <c r="D1045" s="34">
        <v>-89.345209999999994</v>
      </c>
      <c r="E1045" s="34">
        <v>261.7</v>
      </c>
      <c r="F1045" s="34">
        <v>0</v>
      </c>
      <c r="G1045" s="34" t="s">
        <v>57</v>
      </c>
      <c r="H1045" s="34">
        <v>0</v>
      </c>
      <c r="I1045" s="34" t="s">
        <v>58</v>
      </c>
      <c r="J1045" s="34">
        <v>100</v>
      </c>
      <c r="K1045" s="34" t="s">
        <v>57</v>
      </c>
    </row>
    <row r="1046" spans="1:11" ht="15.75">
      <c r="A1046" s="34" t="s">
        <v>55</v>
      </c>
      <c r="B1046" s="34" t="s">
        <v>56</v>
      </c>
      <c r="C1046" s="34">
        <v>43.140689999999999</v>
      </c>
      <c r="D1046" s="34">
        <v>-89.345209999999994</v>
      </c>
      <c r="E1046" s="34">
        <v>261.7</v>
      </c>
      <c r="F1046" s="34">
        <v>0</v>
      </c>
      <c r="G1046" s="34" t="s">
        <v>59</v>
      </c>
      <c r="H1046" s="34">
        <v>0</v>
      </c>
      <c r="I1046" s="34" t="s">
        <v>60</v>
      </c>
      <c r="J1046" s="34">
        <v>100</v>
      </c>
      <c r="K1046" s="34" t="s">
        <v>57</v>
      </c>
    </row>
    <row r="1047" spans="1:11" ht="15.75">
      <c r="A1047" s="34" t="s">
        <v>55</v>
      </c>
      <c r="B1047" s="34" t="s">
        <v>56</v>
      </c>
      <c r="C1047" s="34">
        <v>43.140689999999999</v>
      </c>
      <c r="D1047" s="34">
        <v>-89.345209999999994</v>
      </c>
      <c r="E1047" s="34">
        <v>261.7</v>
      </c>
      <c r="F1047" s="34">
        <v>0</v>
      </c>
      <c r="G1047" s="34" t="s">
        <v>57</v>
      </c>
      <c r="H1047" s="34">
        <v>0</v>
      </c>
      <c r="I1047" s="34" t="s">
        <v>58</v>
      </c>
      <c r="J1047" s="34">
        <v>80</v>
      </c>
      <c r="K1047" s="34" t="s">
        <v>57</v>
      </c>
    </row>
    <row r="1048" spans="1:11" ht="15.75">
      <c r="A1048" s="34" t="s">
        <v>55</v>
      </c>
      <c r="B1048" s="34" t="s">
        <v>56</v>
      </c>
      <c r="C1048" s="34">
        <v>43.140689999999999</v>
      </c>
      <c r="D1048" s="34">
        <v>-89.345209999999994</v>
      </c>
      <c r="E1048" s="34">
        <v>261.7</v>
      </c>
      <c r="F1048" s="34">
        <v>0</v>
      </c>
      <c r="G1048" s="34" t="s">
        <v>57</v>
      </c>
      <c r="H1048" s="34">
        <v>0</v>
      </c>
      <c r="I1048" s="34" t="s">
        <v>58</v>
      </c>
      <c r="J1048" s="34">
        <v>80</v>
      </c>
      <c r="K1048" s="34" t="s">
        <v>57</v>
      </c>
    </row>
    <row r="1049" spans="1:11" ht="15.75">
      <c r="A1049" s="34" t="s">
        <v>55</v>
      </c>
      <c r="B1049" s="34" t="s">
        <v>56</v>
      </c>
      <c r="C1049" s="34">
        <v>43.140689999999999</v>
      </c>
      <c r="D1049" s="34">
        <v>-89.345209999999994</v>
      </c>
      <c r="E1049" s="34">
        <v>261.7</v>
      </c>
      <c r="F1049" s="34">
        <v>0</v>
      </c>
      <c r="G1049" s="34" t="s">
        <v>57</v>
      </c>
      <c r="H1049" s="34">
        <v>0</v>
      </c>
      <c r="I1049" s="34" t="s">
        <v>58</v>
      </c>
      <c r="J1049" s="34">
        <v>80</v>
      </c>
      <c r="K1049" s="34" t="s">
        <v>57</v>
      </c>
    </row>
    <row r="1050" spans="1:11" ht="15.75">
      <c r="A1050" s="34" t="s">
        <v>55</v>
      </c>
      <c r="B1050" s="34" t="s">
        <v>56</v>
      </c>
      <c r="C1050" s="34">
        <v>43.140689999999999</v>
      </c>
      <c r="D1050" s="34">
        <v>-89.345209999999994</v>
      </c>
      <c r="E1050" s="34">
        <v>261.7</v>
      </c>
      <c r="F1050" s="34">
        <v>0</v>
      </c>
      <c r="G1050" s="34" t="s">
        <v>57</v>
      </c>
      <c r="H1050" s="34">
        <v>0</v>
      </c>
      <c r="I1050" s="34" t="s">
        <v>58</v>
      </c>
      <c r="J1050" s="34">
        <v>80</v>
      </c>
      <c r="K1050" s="34" t="s">
        <v>57</v>
      </c>
    </row>
    <row r="1051" spans="1:11" ht="15.75">
      <c r="A1051" s="34" t="s">
        <v>55</v>
      </c>
      <c r="B1051" s="34" t="s">
        <v>56</v>
      </c>
      <c r="C1051" s="34">
        <v>43.140689999999999</v>
      </c>
      <c r="D1051" s="34">
        <v>-89.345209999999994</v>
      </c>
      <c r="E1051" s="34">
        <v>261.7</v>
      </c>
      <c r="F1051" s="34">
        <v>0</v>
      </c>
      <c r="G1051" s="34" t="s">
        <v>59</v>
      </c>
      <c r="H1051" s="34">
        <v>0</v>
      </c>
      <c r="I1051" s="34" t="s">
        <v>60</v>
      </c>
      <c r="J1051" s="34">
        <v>80</v>
      </c>
      <c r="K1051" s="34" t="s">
        <v>57</v>
      </c>
    </row>
    <row r="1052" spans="1:11" ht="15.75">
      <c r="A1052" s="34" t="s">
        <v>55</v>
      </c>
      <c r="B1052" s="34" t="s">
        <v>56</v>
      </c>
      <c r="C1052" s="34">
        <v>43.140689999999999</v>
      </c>
      <c r="D1052" s="34">
        <v>-89.345209999999994</v>
      </c>
      <c r="E1052" s="34">
        <v>261.7</v>
      </c>
      <c r="F1052" s="34">
        <v>0.3</v>
      </c>
      <c r="G1052" s="34" t="s">
        <v>57</v>
      </c>
      <c r="H1052" s="34">
        <v>13</v>
      </c>
      <c r="I1052" s="34" t="s">
        <v>58</v>
      </c>
      <c r="J1052" s="34">
        <v>80</v>
      </c>
      <c r="K1052" s="34" t="s">
        <v>57</v>
      </c>
    </row>
    <row r="1053" spans="1:11" ht="15.75">
      <c r="A1053" s="34" t="s">
        <v>55</v>
      </c>
      <c r="B1053" s="34" t="s">
        <v>56</v>
      </c>
      <c r="C1053" s="34">
        <v>43.140689999999999</v>
      </c>
      <c r="D1053" s="34">
        <v>-89.345209999999994</v>
      </c>
      <c r="E1053" s="34">
        <v>261.7</v>
      </c>
      <c r="F1053" s="34">
        <v>0</v>
      </c>
      <c r="G1053" s="34" t="s">
        <v>59</v>
      </c>
      <c r="H1053" s="34">
        <v>0</v>
      </c>
      <c r="I1053" s="34" t="s">
        <v>60</v>
      </c>
      <c r="J1053" s="34">
        <v>80</v>
      </c>
      <c r="K1053" s="34" t="s">
        <v>57</v>
      </c>
    </row>
    <row r="1054" spans="1:11" ht="15.75">
      <c r="A1054" s="34" t="s">
        <v>55</v>
      </c>
      <c r="B1054" s="34" t="s">
        <v>56</v>
      </c>
      <c r="C1054" s="34">
        <v>43.140689999999999</v>
      </c>
      <c r="D1054" s="34">
        <v>-89.345209999999994</v>
      </c>
      <c r="E1054" s="34">
        <v>261.7</v>
      </c>
      <c r="F1054" s="34">
        <v>0</v>
      </c>
      <c r="G1054" s="34" t="s">
        <v>59</v>
      </c>
      <c r="H1054" s="34">
        <v>3</v>
      </c>
      <c r="I1054" s="34" t="s">
        <v>58</v>
      </c>
      <c r="J1054" s="34">
        <v>80</v>
      </c>
      <c r="K1054" s="34" t="s">
        <v>57</v>
      </c>
    </row>
    <row r="1055" spans="1:11" ht="15.75">
      <c r="A1055" s="34" t="s">
        <v>55</v>
      </c>
      <c r="B1055" s="34" t="s">
        <v>56</v>
      </c>
      <c r="C1055" s="34">
        <v>43.140689999999999</v>
      </c>
      <c r="D1055" s="34">
        <v>-89.345209999999994</v>
      </c>
      <c r="E1055" s="34">
        <v>261.7</v>
      </c>
      <c r="F1055" s="34">
        <v>0</v>
      </c>
      <c r="G1055" s="34" t="s">
        <v>59</v>
      </c>
      <c r="H1055" s="34">
        <v>0</v>
      </c>
      <c r="I1055" s="34" t="s">
        <v>60</v>
      </c>
      <c r="J1055" s="34">
        <v>80</v>
      </c>
      <c r="K1055" s="34" t="s">
        <v>57</v>
      </c>
    </row>
    <row r="1056" spans="1:11" ht="15.75">
      <c r="A1056" s="34" t="s">
        <v>55</v>
      </c>
      <c r="B1056" s="34" t="s">
        <v>56</v>
      </c>
      <c r="C1056" s="34">
        <v>43.140689999999999</v>
      </c>
      <c r="D1056" s="34">
        <v>-89.345209999999994</v>
      </c>
      <c r="E1056" s="34">
        <v>261.7</v>
      </c>
      <c r="F1056" s="34">
        <v>0</v>
      </c>
      <c r="G1056" s="34" t="s">
        <v>57</v>
      </c>
      <c r="H1056" s="34">
        <v>0</v>
      </c>
      <c r="I1056" s="34" t="s">
        <v>58</v>
      </c>
      <c r="J1056" s="34">
        <v>80</v>
      </c>
      <c r="K1056" s="34" t="s">
        <v>57</v>
      </c>
    </row>
    <row r="1057" spans="1:11" ht="15.75">
      <c r="A1057" s="34" t="s">
        <v>55</v>
      </c>
      <c r="B1057" s="34" t="s">
        <v>56</v>
      </c>
      <c r="C1057" s="34">
        <v>43.140689999999999</v>
      </c>
      <c r="D1057" s="34">
        <v>-89.345209999999994</v>
      </c>
      <c r="E1057" s="34">
        <v>261.7</v>
      </c>
      <c r="F1057" s="34">
        <v>0</v>
      </c>
      <c r="G1057" s="34" t="s">
        <v>57</v>
      </c>
      <c r="H1057" s="34">
        <v>0</v>
      </c>
      <c r="I1057" s="34" t="s">
        <v>58</v>
      </c>
      <c r="J1057" s="34">
        <v>80</v>
      </c>
      <c r="K1057" s="34" t="s">
        <v>57</v>
      </c>
    </row>
    <row r="1058" spans="1:11" ht="15.75">
      <c r="A1058" s="34" t="s">
        <v>55</v>
      </c>
      <c r="B1058" s="34" t="s">
        <v>56</v>
      </c>
      <c r="C1058" s="34">
        <v>43.140689999999999</v>
      </c>
      <c r="D1058" s="34">
        <v>-89.345209999999994</v>
      </c>
      <c r="E1058" s="34">
        <v>261.7</v>
      </c>
      <c r="F1058" s="34">
        <v>0</v>
      </c>
      <c r="G1058" s="34" t="s">
        <v>57</v>
      </c>
      <c r="H1058" s="34">
        <v>0</v>
      </c>
      <c r="I1058" s="34" t="s">
        <v>58</v>
      </c>
      <c r="J1058" s="34">
        <v>80</v>
      </c>
      <c r="K1058" s="34" t="s">
        <v>57</v>
      </c>
    </row>
    <row r="1059" spans="1:11" ht="15.75">
      <c r="A1059" s="34" t="s">
        <v>55</v>
      </c>
      <c r="B1059" s="34" t="s">
        <v>56</v>
      </c>
      <c r="C1059" s="34">
        <v>43.140689999999999</v>
      </c>
      <c r="D1059" s="34">
        <v>-89.345209999999994</v>
      </c>
      <c r="E1059" s="34">
        <v>261.7</v>
      </c>
      <c r="F1059" s="34">
        <v>0</v>
      </c>
      <c r="G1059" s="34" t="s">
        <v>57</v>
      </c>
      <c r="H1059" s="34">
        <v>0</v>
      </c>
      <c r="I1059" s="34" t="s">
        <v>58</v>
      </c>
      <c r="J1059" s="34">
        <v>80</v>
      </c>
      <c r="K1059" s="34" t="s">
        <v>57</v>
      </c>
    </row>
    <row r="1060" spans="1:11" ht="15.75">
      <c r="A1060" s="34" t="s">
        <v>55</v>
      </c>
      <c r="B1060" s="34" t="s">
        <v>56</v>
      </c>
      <c r="C1060" s="34">
        <v>43.140689999999999</v>
      </c>
      <c r="D1060" s="34">
        <v>-89.345209999999994</v>
      </c>
      <c r="E1060" s="34">
        <v>261.7</v>
      </c>
      <c r="F1060" s="34">
        <v>4.0999999999999996</v>
      </c>
      <c r="G1060" s="34" t="s">
        <v>57</v>
      </c>
      <c r="H1060" s="34">
        <v>86</v>
      </c>
      <c r="I1060" s="34" t="s">
        <v>58</v>
      </c>
      <c r="J1060" s="34">
        <v>80</v>
      </c>
      <c r="K1060" s="34" t="s">
        <v>57</v>
      </c>
    </row>
    <row r="1061" spans="1:11" ht="15.75">
      <c r="A1061" s="34" t="s">
        <v>55</v>
      </c>
      <c r="B1061" s="34" t="s">
        <v>56</v>
      </c>
      <c r="C1061" s="34">
        <v>43.140689999999999</v>
      </c>
      <c r="D1061" s="34">
        <v>-89.345209999999994</v>
      </c>
      <c r="E1061" s="34">
        <v>261.7</v>
      </c>
      <c r="F1061" s="34">
        <v>2</v>
      </c>
      <c r="G1061" s="34" t="s">
        <v>57</v>
      </c>
      <c r="H1061" s="34">
        <v>33</v>
      </c>
      <c r="I1061" s="34" t="s">
        <v>58</v>
      </c>
      <c r="J1061" s="34">
        <v>180</v>
      </c>
      <c r="K1061" s="34" t="s">
        <v>57</v>
      </c>
    </row>
    <row r="1062" spans="1:11" ht="15.75">
      <c r="A1062" s="34" t="s">
        <v>55</v>
      </c>
      <c r="B1062" s="34" t="s">
        <v>56</v>
      </c>
      <c r="C1062" s="34">
        <v>43.140689999999999</v>
      </c>
      <c r="D1062" s="34">
        <v>-89.345209999999994</v>
      </c>
      <c r="E1062" s="34">
        <v>261.7</v>
      </c>
      <c r="F1062" s="34">
        <v>4.0999999999999996</v>
      </c>
      <c r="G1062" s="34" t="s">
        <v>57</v>
      </c>
      <c r="H1062" s="34">
        <v>48</v>
      </c>
      <c r="I1062" s="34" t="s">
        <v>58</v>
      </c>
      <c r="J1062" s="34">
        <v>200</v>
      </c>
      <c r="K1062" s="34" t="s">
        <v>57</v>
      </c>
    </row>
    <row r="1063" spans="1:11" ht="15.75">
      <c r="A1063" s="34" t="s">
        <v>55</v>
      </c>
      <c r="B1063" s="34" t="s">
        <v>56</v>
      </c>
      <c r="C1063" s="34">
        <v>43.140689999999999</v>
      </c>
      <c r="D1063" s="34">
        <v>-89.345209999999994</v>
      </c>
      <c r="E1063" s="34">
        <v>261.7</v>
      </c>
      <c r="F1063" s="34">
        <v>0</v>
      </c>
      <c r="G1063" s="34" t="s">
        <v>57</v>
      </c>
      <c r="H1063" s="34">
        <v>0</v>
      </c>
      <c r="I1063" s="34" t="s">
        <v>58</v>
      </c>
      <c r="J1063" s="34">
        <v>180</v>
      </c>
      <c r="K1063" s="34" t="s">
        <v>57</v>
      </c>
    </row>
    <row r="1064" spans="1:11" ht="15.75">
      <c r="A1064" s="34" t="s">
        <v>55</v>
      </c>
      <c r="B1064" s="34" t="s">
        <v>56</v>
      </c>
      <c r="C1064" s="34">
        <v>43.140689999999999</v>
      </c>
      <c r="D1064" s="34">
        <v>-89.345209999999994</v>
      </c>
      <c r="E1064" s="34">
        <v>261.7</v>
      </c>
      <c r="F1064" s="34">
        <v>0</v>
      </c>
      <c r="G1064" s="34" t="s">
        <v>57</v>
      </c>
      <c r="H1064" s="34">
        <v>0</v>
      </c>
      <c r="I1064" s="34" t="s">
        <v>58</v>
      </c>
      <c r="J1064" s="34">
        <v>180</v>
      </c>
      <c r="K1064" s="34" t="s">
        <v>57</v>
      </c>
    </row>
    <row r="1065" spans="1:11" ht="15.75">
      <c r="A1065" s="34" t="s">
        <v>55</v>
      </c>
      <c r="B1065" s="34" t="s">
        <v>56</v>
      </c>
      <c r="C1065" s="34">
        <v>43.140689999999999</v>
      </c>
      <c r="D1065" s="34">
        <v>-89.345209999999994</v>
      </c>
      <c r="E1065" s="34">
        <v>261.7</v>
      </c>
      <c r="F1065" s="34">
        <v>0</v>
      </c>
      <c r="G1065" s="34" t="s">
        <v>59</v>
      </c>
      <c r="H1065" s="34">
        <v>0</v>
      </c>
      <c r="I1065" s="34" t="s">
        <v>60</v>
      </c>
      <c r="J1065" s="34">
        <v>180</v>
      </c>
      <c r="K1065" s="34" t="s">
        <v>57</v>
      </c>
    </row>
    <row r="1066" spans="1:11" ht="15.75">
      <c r="A1066" s="34" t="s">
        <v>55</v>
      </c>
      <c r="B1066" s="34" t="s">
        <v>56</v>
      </c>
      <c r="C1066" s="34">
        <v>43.140689999999999</v>
      </c>
      <c r="D1066" s="34">
        <v>-89.345209999999994</v>
      </c>
      <c r="E1066" s="34">
        <v>261.7</v>
      </c>
      <c r="F1066" s="34">
        <v>0</v>
      </c>
      <c r="G1066" s="34" t="s">
        <v>59</v>
      </c>
      <c r="H1066" s="34">
        <v>0</v>
      </c>
      <c r="I1066" s="34" t="s">
        <v>60</v>
      </c>
      <c r="J1066" s="34">
        <v>150</v>
      </c>
      <c r="K1066" s="34" t="s">
        <v>57</v>
      </c>
    </row>
    <row r="1067" spans="1:11" ht="15.75">
      <c r="A1067" s="34" t="s">
        <v>55</v>
      </c>
      <c r="B1067" s="34" t="s">
        <v>56</v>
      </c>
      <c r="C1067" s="34">
        <v>43.140689999999999</v>
      </c>
      <c r="D1067" s="34">
        <v>-89.345209999999994</v>
      </c>
      <c r="E1067" s="34">
        <v>261.7</v>
      </c>
      <c r="F1067" s="34">
        <v>0</v>
      </c>
      <c r="G1067" s="34" t="s">
        <v>59</v>
      </c>
      <c r="H1067" s="34">
        <v>0</v>
      </c>
      <c r="I1067" s="34" t="s">
        <v>60</v>
      </c>
      <c r="J1067" s="34">
        <v>150</v>
      </c>
      <c r="K1067" s="34" t="s">
        <v>57</v>
      </c>
    </row>
    <row r="1068" spans="1:11" ht="15.75">
      <c r="A1068" s="34" t="s">
        <v>55</v>
      </c>
      <c r="B1068" s="34" t="s">
        <v>56</v>
      </c>
      <c r="C1068" s="34">
        <v>43.140689999999999</v>
      </c>
      <c r="D1068" s="34">
        <v>-89.345209999999994</v>
      </c>
      <c r="E1068" s="34">
        <v>261.7</v>
      </c>
      <c r="F1068" s="34">
        <v>0</v>
      </c>
      <c r="G1068" s="34" t="s">
        <v>57</v>
      </c>
      <c r="H1068" s="34">
        <v>0</v>
      </c>
      <c r="I1068" s="34" t="s">
        <v>58</v>
      </c>
      <c r="J1068" s="34">
        <v>150</v>
      </c>
      <c r="K1068" s="34" t="s">
        <v>57</v>
      </c>
    </row>
    <row r="1069" spans="1:11" ht="15.75">
      <c r="A1069" s="34" t="s">
        <v>55</v>
      </c>
      <c r="B1069" s="34" t="s">
        <v>56</v>
      </c>
      <c r="C1069" s="34">
        <v>43.140689999999999</v>
      </c>
      <c r="D1069" s="34">
        <v>-89.345209999999994</v>
      </c>
      <c r="E1069" s="34">
        <v>261.7</v>
      </c>
      <c r="F1069" s="34">
        <v>0</v>
      </c>
      <c r="G1069" s="34" t="s">
        <v>57</v>
      </c>
      <c r="H1069" s="34">
        <v>0</v>
      </c>
      <c r="I1069" s="34" t="s">
        <v>58</v>
      </c>
      <c r="J1069" s="34">
        <v>150</v>
      </c>
      <c r="K1069" s="34" t="s">
        <v>57</v>
      </c>
    </row>
    <row r="1070" spans="1:11" ht="15.75">
      <c r="A1070" s="34" t="s">
        <v>55</v>
      </c>
      <c r="B1070" s="34" t="s">
        <v>56</v>
      </c>
      <c r="C1070" s="34">
        <v>43.140689999999999</v>
      </c>
      <c r="D1070" s="34">
        <v>-89.345209999999994</v>
      </c>
      <c r="E1070" s="34">
        <v>261.7</v>
      </c>
      <c r="F1070" s="34">
        <v>0</v>
      </c>
      <c r="G1070" s="34" t="s">
        <v>57</v>
      </c>
      <c r="H1070" s="34">
        <v>0</v>
      </c>
      <c r="I1070" s="34" t="s">
        <v>58</v>
      </c>
      <c r="J1070" s="34">
        <v>130</v>
      </c>
      <c r="K1070" s="34" t="s">
        <v>57</v>
      </c>
    </row>
    <row r="1071" spans="1:11" ht="15.75">
      <c r="A1071" s="34" t="s">
        <v>55</v>
      </c>
      <c r="B1071" s="34" t="s">
        <v>56</v>
      </c>
      <c r="C1071" s="34">
        <v>43.140689999999999</v>
      </c>
      <c r="D1071" s="34">
        <v>-89.345209999999994</v>
      </c>
      <c r="E1071" s="34">
        <v>261.7</v>
      </c>
      <c r="F1071" s="34">
        <v>0</v>
      </c>
      <c r="G1071" s="34" t="s">
        <v>57</v>
      </c>
      <c r="H1071" s="34">
        <v>0</v>
      </c>
      <c r="I1071" s="34" t="s">
        <v>58</v>
      </c>
      <c r="J1071" s="34">
        <v>100</v>
      </c>
      <c r="K1071" s="34" t="s">
        <v>57</v>
      </c>
    </row>
    <row r="1072" spans="1:11" ht="15.75">
      <c r="A1072" s="34" t="s">
        <v>55</v>
      </c>
      <c r="B1072" s="34" t="s">
        <v>56</v>
      </c>
      <c r="C1072" s="34">
        <v>43.140689999999999</v>
      </c>
      <c r="D1072" s="34">
        <v>-89.345209999999994</v>
      </c>
      <c r="E1072" s="34">
        <v>261.7</v>
      </c>
      <c r="F1072" s="34">
        <v>0</v>
      </c>
      <c r="G1072" s="34" t="s">
        <v>57</v>
      </c>
      <c r="H1072" s="34">
        <v>0</v>
      </c>
      <c r="I1072" s="34" t="s">
        <v>58</v>
      </c>
      <c r="J1072" s="34">
        <v>100</v>
      </c>
      <c r="K1072" s="34" t="s">
        <v>57</v>
      </c>
    </row>
    <row r="1073" spans="1:11" ht="15.75">
      <c r="A1073" s="34" t="s">
        <v>55</v>
      </c>
      <c r="B1073" s="34" t="s">
        <v>56</v>
      </c>
      <c r="C1073" s="34">
        <v>43.140689999999999</v>
      </c>
      <c r="D1073" s="34">
        <v>-89.345209999999994</v>
      </c>
      <c r="E1073" s="34">
        <v>261.7</v>
      </c>
      <c r="F1073" s="34">
        <v>0.5</v>
      </c>
      <c r="G1073" s="34" t="s">
        <v>57</v>
      </c>
      <c r="H1073" s="34">
        <v>8</v>
      </c>
      <c r="I1073" s="34" t="s">
        <v>58</v>
      </c>
      <c r="J1073" s="34">
        <v>100</v>
      </c>
      <c r="K1073" s="34" t="s">
        <v>57</v>
      </c>
    </row>
    <row r="1074" spans="1:11" ht="15.75">
      <c r="A1074" s="34" t="s">
        <v>55</v>
      </c>
      <c r="B1074" s="34" t="s">
        <v>56</v>
      </c>
      <c r="C1074" s="34">
        <v>43.140689999999999</v>
      </c>
      <c r="D1074" s="34">
        <v>-89.345209999999994</v>
      </c>
      <c r="E1074" s="34">
        <v>261.7</v>
      </c>
      <c r="F1074" s="34">
        <v>0</v>
      </c>
      <c r="G1074" s="34" t="s">
        <v>57</v>
      </c>
      <c r="H1074" s="34">
        <v>0</v>
      </c>
      <c r="I1074" s="34" t="s">
        <v>58</v>
      </c>
      <c r="J1074" s="34">
        <v>100</v>
      </c>
      <c r="K1074" s="34" t="s">
        <v>57</v>
      </c>
    </row>
    <row r="1075" spans="1:11" ht="15.75">
      <c r="A1075" s="34" t="s">
        <v>55</v>
      </c>
      <c r="B1075" s="34" t="s">
        <v>56</v>
      </c>
      <c r="C1075" s="34">
        <v>43.140689999999999</v>
      </c>
      <c r="D1075" s="34">
        <v>-89.345209999999994</v>
      </c>
      <c r="E1075" s="34">
        <v>261.7</v>
      </c>
      <c r="F1075" s="34">
        <v>0</v>
      </c>
      <c r="G1075" s="34" t="s">
        <v>59</v>
      </c>
      <c r="H1075" s="34">
        <v>0</v>
      </c>
      <c r="I1075" s="34" t="s">
        <v>60</v>
      </c>
      <c r="J1075" s="34">
        <v>100</v>
      </c>
      <c r="K1075" s="34" t="s">
        <v>57</v>
      </c>
    </row>
    <row r="1076" spans="1:11" ht="15.75">
      <c r="A1076" s="34" t="s">
        <v>55</v>
      </c>
      <c r="B1076" s="34" t="s">
        <v>56</v>
      </c>
      <c r="C1076" s="34">
        <v>43.140689999999999</v>
      </c>
      <c r="D1076" s="34">
        <v>-89.345209999999994</v>
      </c>
      <c r="E1076" s="34">
        <v>261.7</v>
      </c>
      <c r="F1076" s="34">
        <v>0</v>
      </c>
      <c r="G1076" s="34" t="s">
        <v>59</v>
      </c>
      <c r="H1076" s="34">
        <v>0</v>
      </c>
      <c r="I1076" s="34" t="s">
        <v>60</v>
      </c>
      <c r="J1076" s="34">
        <v>100</v>
      </c>
      <c r="K1076" s="34" t="s">
        <v>57</v>
      </c>
    </row>
    <row r="1077" spans="1:11" ht="15.75">
      <c r="A1077" s="34" t="s">
        <v>55</v>
      </c>
      <c r="B1077" s="34" t="s">
        <v>56</v>
      </c>
      <c r="C1077" s="34">
        <v>43.140689999999999</v>
      </c>
      <c r="D1077" s="34">
        <v>-89.345209999999994</v>
      </c>
      <c r="E1077" s="34">
        <v>261.7</v>
      </c>
      <c r="F1077" s="34">
        <v>0</v>
      </c>
      <c r="G1077" s="34" t="s">
        <v>57</v>
      </c>
      <c r="H1077" s="34">
        <v>0</v>
      </c>
      <c r="I1077" s="34" t="s">
        <v>58</v>
      </c>
      <c r="J1077" s="34">
        <v>100</v>
      </c>
      <c r="K1077" s="34" t="s">
        <v>57</v>
      </c>
    </row>
    <row r="1078" spans="1:11" ht="15.75">
      <c r="A1078" s="34" t="s">
        <v>55</v>
      </c>
      <c r="B1078" s="34" t="s">
        <v>56</v>
      </c>
      <c r="C1078" s="34">
        <v>43.140689999999999</v>
      </c>
      <c r="D1078" s="34">
        <v>-89.345209999999994</v>
      </c>
      <c r="E1078" s="34">
        <v>261.7</v>
      </c>
      <c r="F1078" s="34">
        <v>0</v>
      </c>
      <c r="G1078" s="34" t="s">
        <v>59</v>
      </c>
      <c r="H1078" s="34">
        <v>0</v>
      </c>
      <c r="I1078" s="34" t="s">
        <v>60</v>
      </c>
      <c r="J1078" s="34">
        <v>100</v>
      </c>
      <c r="K1078" s="34" t="s">
        <v>57</v>
      </c>
    </row>
    <row r="1079" spans="1:11" ht="15.75">
      <c r="A1079" s="34" t="s">
        <v>55</v>
      </c>
      <c r="B1079" s="34" t="s">
        <v>56</v>
      </c>
      <c r="C1079" s="34">
        <v>43.140689999999999</v>
      </c>
      <c r="D1079" s="34">
        <v>-89.345209999999994</v>
      </c>
      <c r="E1079" s="34">
        <v>261.7</v>
      </c>
      <c r="F1079" s="34">
        <v>1</v>
      </c>
      <c r="G1079" s="34" t="s">
        <v>57</v>
      </c>
      <c r="H1079" s="34">
        <v>10</v>
      </c>
      <c r="I1079" s="34" t="s">
        <v>58</v>
      </c>
      <c r="J1079" s="34">
        <v>100</v>
      </c>
      <c r="K1079" s="34" t="s">
        <v>57</v>
      </c>
    </row>
    <row r="1080" spans="1:11" ht="15.75">
      <c r="A1080" s="34" t="s">
        <v>55</v>
      </c>
      <c r="B1080" s="34" t="s">
        <v>56</v>
      </c>
      <c r="C1080" s="34">
        <v>43.140689999999999</v>
      </c>
      <c r="D1080" s="34">
        <v>-89.345209999999994</v>
      </c>
      <c r="E1080" s="34">
        <v>261.7</v>
      </c>
      <c r="F1080" s="34">
        <v>0.5</v>
      </c>
      <c r="G1080" s="34" t="s">
        <v>57</v>
      </c>
      <c r="H1080" s="34">
        <v>5</v>
      </c>
      <c r="I1080" s="34" t="s">
        <v>58</v>
      </c>
      <c r="J1080" s="34">
        <v>100</v>
      </c>
      <c r="K1080" s="34" t="s">
        <v>57</v>
      </c>
    </row>
    <row r="1081" spans="1:11" ht="15.75">
      <c r="A1081" s="34" t="s">
        <v>55</v>
      </c>
      <c r="B1081" s="34" t="s">
        <v>56</v>
      </c>
      <c r="C1081" s="34">
        <v>43.140689999999999</v>
      </c>
      <c r="D1081" s="34">
        <v>-89.345209999999994</v>
      </c>
      <c r="E1081" s="34">
        <v>261.7</v>
      </c>
      <c r="F1081" s="34">
        <v>0</v>
      </c>
      <c r="G1081" s="34" t="s">
        <v>57</v>
      </c>
      <c r="H1081" s="34">
        <v>0</v>
      </c>
      <c r="I1081" s="34" t="s">
        <v>58</v>
      </c>
      <c r="J1081" s="34">
        <v>100</v>
      </c>
      <c r="K1081" s="34" t="s">
        <v>57</v>
      </c>
    </row>
    <row r="1082" spans="1:11" ht="15.75">
      <c r="A1082" s="34" t="s">
        <v>55</v>
      </c>
      <c r="B1082" s="34" t="s">
        <v>56</v>
      </c>
      <c r="C1082" s="34">
        <v>43.140689999999999</v>
      </c>
      <c r="D1082" s="34">
        <v>-89.345209999999994</v>
      </c>
      <c r="E1082" s="34">
        <v>261.7</v>
      </c>
      <c r="F1082" s="34">
        <v>0</v>
      </c>
      <c r="G1082" s="34" t="s">
        <v>59</v>
      </c>
      <c r="H1082" s="34">
        <v>0</v>
      </c>
      <c r="I1082" s="34" t="s">
        <v>60</v>
      </c>
      <c r="J1082" s="34">
        <v>100</v>
      </c>
      <c r="K1082" s="34" t="s">
        <v>57</v>
      </c>
    </row>
    <row r="1083" spans="1:11" ht="15.75">
      <c r="A1083" s="34" t="s">
        <v>55</v>
      </c>
      <c r="B1083" s="34" t="s">
        <v>56</v>
      </c>
      <c r="C1083" s="34">
        <v>43.140689999999999</v>
      </c>
      <c r="D1083" s="34">
        <v>-89.345209999999994</v>
      </c>
      <c r="E1083" s="34">
        <v>261.7</v>
      </c>
      <c r="F1083" s="34">
        <v>0</v>
      </c>
      <c r="G1083" s="34" t="s">
        <v>59</v>
      </c>
      <c r="H1083" s="34">
        <v>0</v>
      </c>
      <c r="I1083" s="34" t="s">
        <v>60</v>
      </c>
      <c r="J1083" s="34">
        <v>100</v>
      </c>
      <c r="K1083" s="34" t="s">
        <v>57</v>
      </c>
    </row>
    <row r="1084" spans="1:11" ht="15.75">
      <c r="A1084" s="34" t="s">
        <v>55</v>
      </c>
      <c r="B1084" s="34" t="s">
        <v>56</v>
      </c>
      <c r="C1084" s="34">
        <v>43.140689999999999</v>
      </c>
      <c r="D1084" s="34">
        <v>-89.345209999999994</v>
      </c>
      <c r="E1084" s="34">
        <v>261.7</v>
      </c>
      <c r="F1084" s="34">
        <v>0</v>
      </c>
      <c r="G1084" s="34" t="s">
        <v>57</v>
      </c>
      <c r="H1084" s="34">
        <v>0</v>
      </c>
      <c r="I1084" s="34" t="s">
        <v>58</v>
      </c>
      <c r="J1084" s="34">
        <v>80</v>
      </c>
      <c r="K1084" s="34" t="s">
        <v>57</v>
      </c>
    </row>
    <row r="1085" spans="1:11" ht="15.75">
      <c r="A1085" s="34" t="s">
        <v>55</v>
      </c>
      <c r="B1085" s="34" t="s">
        <v>56</v>
      </c>
      <c r="C1085" s="34">
        <v>43.140689999999999</v>
      </c>
      <c r="D1085" s="34">
        <v>-89.345209999999994</v>
      </c>
      <c r="E1085" s="34">
        <v>261.7</v>
      </c>
      <c r="F1085" s="34">
        <v>1.3</v>
      </c>
      <c r="G1085" s="34" t="s">
        <v>57</v>
      </c>
      <c r="H1085" s="34">
        <v>0</v>
      </c>
      <c r="I1085" s="34" t="s">
        <v>58</v>
      </c>
      <c r="J1085" s="34">
        <v>80</v>
      </c>
      <c r="K1085" s="34" t="s">
        <v>57</v>
      </c>
    </row>
    <row r="1086" spans="1:11" ht="15.75">
      <c r="A1086" s="34" t="s">
        <v>55</v>
      </c>
      <c r="B1086" s="34" t="s">
        <v>56</v>
      </c>
      <c r="C1086" s="34">
        <v>43.140689999999999</v>
      </c>
      <c r="D1086" s="34">
        <v>-89.345209999999994</v>
      </c>
      <c r="E1086" s="34">
        <v>261.7</v>
      </c>
      <c r="F1086" s="34">
        <v>0</v>
      </c>
      <c r="G1086" s="34" t="s">
        <v>57</v>
      </c>
      <c r="H1086" s="34">
        <v>0</v>
      </c>
      <c r="I1086" s="34" t="s">
        <v>58</v>
      </c>
      <c r="J1086" s="34">
        <v>50</v>
      </c>
      <c r="K1086" s="34" t="s">
        <v>57</v>
      </c>
    </row>
    <row r="1087" spans="1:11" ht="15.75">
      <c r="A1087" s="34" t="s">
        <v>55</v>
      </c>
      <c r="B1087" s="34" t="s">
        <v>56</v>
      </c>
      <c r="C1087" s="34">
        <v>43.140689999999999</v>
      </c>
      <c r="D1087" s="34">
        <v>-89.345209999999994</v>
      </c>
      <c r="E1087" s="34">
        <v>261.7</v>
      </c>
      <c r="F1087" s="34">
        <v>1.5</v>
      </c>
      <c r="G1087" s="34" t="s">
        <v>57</v>
      </c>
      <c r="H1087" s="34">
        <v>33</v>
      </c>
      <c r="I1087" s="34" t="s">
        <v>58</v>
      </c>
      <c r="J1087" s="34">
        <v>50</v>
      </c>
      <c r="K1087" s="34" t="s">
        <v>57</v>
      </c>
    </row>
    <row r="1088" spans="1:11" ht="15.75">
      <c r="A1088" s="34" t="s">
        <v>55</v>
      </c>
      <c r="B1088" s="34" t="s">
        <v>56</v>
      </c>
      <c r="C1088" s="34">
        <v>43.140689999999999</v>
      </c>
      <c r="D1088" s="34">
        <v>-89.345209999999994</v>
      </c>
      <c r="E1088" s="34">
        <v>261.7</v>
      </c>
      <c r="F1088" s="34">
        <v>0</v>
      </c>
      <c r="G1088" s="34" t="s">
        <v>57</v>
      </c>
      <c r="H1088" s="34">
        <v>0</v>
      </c>
      <c r="I1088" s="34" t="s">
        <v>58</v>
      </c>
      <c r="J1088" s="34">
        <v>80</v>
      </c>
      <c r="K1088" s="34" t="s">
        <v>57</v>
      </c>
    </row>
    <row r="1089" spans="1:11" ht="15.75">
      <c r="A1089" s="34" t="s">
        <v>55</v>
      </c>
      <c r="B1089" s="34" t="s">
        <v>56</v>
      </c>
      <c r="C1089" s="34">
        <v>43.140689999999999</v>
      </c>
      <c r="D1089" s="34">
        <v>-89.345209999999994</v>
      </c>
      <c r="E1089" s="34">
        <v>261.7</v>
      </c>
      <c r="F1089" s="34">
        <v>0</v>
      </c>
      <c r="G1089" s="34" t="s">
        <v>57</v>
      </c>
      <c r="H1089" s="34">
        <v>0</v>
      </c>
      <c r="I1089" s="34" t="s">
        <v>58</v>
      </c>
      <c r="J1089" s="34">
        <v>80</v>
      </c>
      <c r="K1089" s="34" t="s">
        <v>57</v>
      </c>
    </row>
    <row r="1090" spans="1:11" ht="15.75">
      <c r="A1090" s="34" t="s">
        <v>55</v>
      </c>
      <c r="B1090" s="34" t="s">
        <v>56</v>
      </c>
      <c r="C1090" s="34">
        <v>43.140689999999999</v>
      </c>
      <c r="D1090" s="34">
        <v>-89.345209999999994</v>
      </c>
      <c r="E1090" s="34">
        <v>261.7</v>
      </c>
      <c r="F1090" s="34">
        <v>0.3</v>
      </c>
      <c r="G1090" s="34" t="s">
        <v>57</v>
      </c>
      <c r="H1090" s="34">
        <v>0</v>
      </c>
      <c r="I1090" s="34" t="s">
        <v>58</v>
      </c>
      <c r="J1090" s="34">
        <v>30</v>
      </c>
      <c r="K1090" s="34" t="s">
        <v>57</v>
      </c>
    </row>
    <row r="1091" spans="1:11" ht="15.75">
      <c r="A1091" s="34" t="s">
        <v>55</v>
      </c>
      <c r="B1091" s="34" t="s">
        <v>56</v>
      </c>
      <c r="C1091" s="34">
        <v>43.140689999999999</v>
      </c>
      <c r="D1091" s="34">
        <v>-89.345209999999994</v>
      </c>
      <c r="E1091" s="34">
        <v>261.7</v>
      </c>
      <c r="F1091" s="34">
        <v>2.5</v>
      </c>
      <c r="G1091" s="34" t="s">
        <v>57</v>
      </c>
      <c r="H1091" s="34">
        <v>13</v>
      </c>
      <c r="I1091" s="34" t="s">
        <v>58</v>
      </c>
      <c r="J1091" s="34">
        <v>30</v>
      </c>
      <c r="K1091" s="34" t="s">
        <v>57</v>
      </c>
    </row>
    <row r="1092" spans="1:11" ht="15.75">
      <c r="A1092" s="34" t="s">
        <v>55</v>
      </c>
      <c r="B1092" s="34" t="s">
        <v>56</v>
      </c>
      <c r="C1092" s="34">
        <v>43.140689999999999</v>
      </c>
      <c r="D1092" s="34">
        <v>-89.345209999999994</v>
      </c>
      <c r="E1092" s="34">
        <v>261.7</v>
      </c>
      <c r="F1092" s="34">
        <v>0</v>
      </c>
      <c r="G1092" s="34" t="s">
        <v>59</v>
      </c>
      <c r="H1092" s="34">
        <v>0</v>
      </c>
      <c r="I1092" s="34" t="s">
        <v>60</v>
      </c>
      <c r="J1092" s="34">
        <v>30</v>
      </c>
      <c r="K1092" s="34" t="s">
        <v>57</v>
      </c>
    </row>
    <row r="1093" spans="1:11" ht="15.75">
      <c r="A1093" s="34" t="s">
        <v>55</v>
      </c>
      <c r="B1093" s="34" t="s">
        <v>56</v>
      </c>
      <c r="C1093" s="34">
        <v>43.140689999999999</v>
      </c>
      <c r="D1093" s="34">
        <v>-89.345209999999994</v>
      </c>
      <c r="E1093" s="34">
        <v>261.7</v>
      </c>
      <c r="F1093" s="34">
        <v>2</v>
      </c>
      <c r="G1093" s="34" t="s">
        <v>57</v>
      </c>
      <c r="H1093" s="34">
        <v>46</v>
      </c>
      <c r="I1093" s="34" t="s">
        <v>58</v>
      </c>
      <c r="J1093" s="34">
        <v>30</v>
      </c>
      <c r="K1093" s="34" t="s">
        <v>57</v>
      </c>
    </row>
    <row r="1094" spans="1:11" ht="15.75">
      <c r="A1094" s="34" t="s">
        <v>55</v>
      </c>
      <c r="B1094" s="34" t="s">
        <v>56</v>
      </c>
      <c r="C1094" s="34">
        <v>43.140689999999999</v>
      </c>
      <c r="D1094" s="34">
        <v>-89.345209999999994</v>
      </c>
      <c r="E1094" s="34">
        <v>261.7</v>
      </c>
      <c r="F1094" s="34">
        <v>0.5</v>
      </c>
      <c r="G1094" s="34" t="s">
        <v>57</v>
      </c>
      <c r="H1094" s="34">
        <v>23</v>
      </c>
      <c r="I1094" s="34" t="s">
        <v>58</v>
      </c>
      <c r="J1094" s="34">
        <v>80</v>
      </c>
      <c r="K1094" s="34" t="s">
        <v>57</v>
      </c>
    </row>
    <row r="1095" spans="1:11" ht="15.75">
      <c r="A1095" s="34" t="s">
        <v>55</v>
      </c>
      <c r="B1095" s="34" t="s">
        <v>56</v>
      </c>
      <c r="C1095" s="34">
        <v>43.140689999999999</v>
      </c>
      <c r="D1095" s="34">
        <v>-89.345209999999994</v>
      </c>
      <c r="E1095" s="34">
        <v>261.7</v>
      </c>
      <c r="F1095" s="34">
        <v>0</v>
      </c>
      <c r="G1095" s="34" t="s">
        <v>57</v>
      </c>
      <c r="H1095" s="34">
        <v>0</v>
      </c>
      <c r="I1095" s="34" t="s">
        <v>58</v>
      </c>
      <c r="J1095" s="34">
        <v>80</v>
      </c>
      <c r="K1095" s="34" t="s">
        <v>57</v>
      </c>
    </row>
    <row r="1096" spans="1:11" ht="15.75">
      <c r="A1096" s="34" t="s">
        <v>55</v>
      </c>
      <c r="B1096" s="34" t="s">
        <v>56</v>
      </c>
      <c r="C1096" s="34">
        <v>43.140689999999999</v>
      </c>
      <c r="D1096" s="34">
        <v>-89.345209999999994</v>
      </c>
      <c r="E1096" s="34">
        <v>261.7</v>
      </c>
      <c r="F1096" s="34">
        <v>0</v>
      </c>
      <c r="G1096" s="34" t="s">
        <v>57</v>
      </c>
      <c r="H1096" s="34">
        <v>0</v>
      </c>
      <c r="I1096" s="34" t="s">
        <v>58</v>
      </c>
      <c r="J1096" s="34">
        <v>50</v>
      </c>
      <c r="K1096" s="34" t="s">
        <v>57</v>
      </c>
    </row>
    <row r="1097" spans="1:11" ht="15.75">
      <c r="A1097" s="34" t="s">
        <v>55</v>
      </c>
      <c r="B1097" s="34" t="s">
        <v>56</v>
      </c>
      <c r="C1097" s="34">
        <v>43.140689999999999</v>
      </c>
      <c r="D1097" s="34">
        <v>-89.345209999999994</v>
      </c>
      <c r="E1097" s="34">
        <v>261.7</v>
      </c>
      <c r="F1097" s="34">
        <v>0</v>
      </c>
      <c r="G1097" s="34" t="s">
        <v>57</v>
      </c>
      <c r="H1097" s="34">
        <v>0</v>
      </c>
      <c r="I1097" s="34" t="s">
        <v>58</v>
      </c>
      <c r="J1097" s="34">
        <v>50</v>
      </c>
      <c r="K1097" s="34" t="s">
        <v>57</v>
      </c>
    </row>
    <row r="1098" spans="1:11" ht="15.75">
      <c r="A1098" s="34" t="s">
        <v>55</v>
      </c>
      <c r="B1098" s="34" t="s">
        <v>56</v>
      </c>
      <c r="C1098" s="34">
        <v>43.140689999999999</v>
      </c>
      <c r="D1098" s="34">
        <v>-89.345209999999994</v>
      </c>
      <c r="E1098" s="34">
        <v>261.7</v>
      </c>
      <c r="F1098" s="34">
        <v>0</v>
      </c>
      <c r="G1098" s="34" t="s">
        <v>57</v>
      </c>
      <c r="H1098" s="34">
        <v>0</v>
      </c>
      <c r="I1098" s="34" t="s">
        <v>58</v>
      </c>
      <c r="J1098" s="34">
        <v>30</v>
      </c>
      <c r="K1098" s="34" t="s">
        <v>57</v>
      </c>
    </row>
    <row r="1099" spans="1:11" ht="15.75">
      <c r="A1099" s="34" t="s">
        <v>55</v>
      </c>
      <c r="B1099" s="34" t="s">
        <v>56</v>
      </c>
      <c r="C1099" s="34">
        <v>43.140689999999999</v>
      </c>
      <c r="D1099" s="34">
        <v>-89.345209999999994</v>
      </c>
      <c r="E1099" s="34">
        <v>261.7</v>
      </c>
      <c r="F1099" s="34">
        <v>0</v>
      </c>
      <c r="G1099" s="34" t="s">
        <v>59</v>
      </c>
      <c r="H1099" s="34">
        <v>0</v>
      </c>
      <c r="I1099" s="34" t="s">
        <v>58</v>
      </c>
      <c r="J1099" s="34">
        <v>0</v>
      </c>
      <c r="K1099" s="34" t="s">
        <v>57</v>
      </c>
    </row>
    <row r="1100" spans="1:11" ht="15.75">
      <c r="A1100" s="34" t="s">
        <v>55</v>
      </c>
      <c r="B1100" s="34" t="s">
        <v>56</v>
      </c>
      <c r="C1100" s="34">
        <v>43.140689999999999</v>
      </c>
      <c r="D1100" s="34">
        <v>-89.345209999999994</v>
      </c>
      <c r="E1100" s="34">
        <v>261.7</v>
      </c>
      <c r="F1100" s="34">
        <v>0</v>
      </c>
      <c r="G1100" s="34" t="s">
        <v>57</v>
      </c>
      <c r="H1100" s="34">
        <v>0</v>
      </c>
      <c r="I1100" s="34" t="s">
        <v>58</v>
      </c>
      <c r="J1100" s="34">
        <v>0</v>
      </c>
      <c r="K1100" s="34" t="s">
        <v>57</v>
      </c>
    </row>
    <row r="1101" spans="1:11" ht="15.75">
      <c r="A1101" s="34" t="s">
        <v>55</v>
      </c>
      <c r="B1101" s="34" t="s">
        <v>56</v>
      </c>
      <c r="C1101" s="34">
        <v>43.140689999999999</v>
      </c>
      <c r="D1101" s="34">
        <v>-89.345209999999994</v>
      </c>
      <c r="E1101" s="34">
        <v>261.7</v>
      </c>
      <c r="F1101" s="34">
        <v>0</v>
      </c>
      <c r="G1101" s="34" t="s">
        <v>57</v>
      </c>
      <c r="H1101" s="34">
        <v>0</v>
      </c>
      <c r="I1101" s="34" t="s">
        <v>58</v>
      </c>
      <c r="J1101" s="34">
        <v>0</v>
      </c>
      <c r="K1101" s="34" t="s">
        <v>57</v>
      </c>
    </row>
    <row r="1102" spans="1:11" ht="15.75">
      <c r="A1102" s="34" t="s">
        <v>55</v>
      </c>
      <c r="B1102" s="34" t="s">
        <v>56</v>
      </c>
      <c r="C1102" s="34">
        <v>43.140689999999999</v>
      </c>
      <c r="D1102" s="34">
        <v>-89.345209999999994</v>
      </c>
      <c r="E1102" s="34">
        <v>261.7</v>
      </c>
      <c r="F1102" s="34">
        <v>30.5</v>
      </c>
      <c r="G1102" s="34" t="s">
        <v>57</v>
      </c>
      <c r="H1102" s="34">
        <v>0</v>
      </c>
      <c r="I1102" s="34" t="s">
        <v>58</v>
      </c>
      <c r="J1102" s="34">
        <v>0</v>
      </c>
      <c r="K1102" s="34" t="s">
        <v>57</v>
      </c>
    </row>
    <row r="1103" spans="1:11" ht="15.75">
      <c r="A1103" s="34" t="s">
        <v>55</v>
      </c>
      <c r="B1103" s="34" t="s">
        <v>56</v>
      </c>
      <c r="C1103" s="34">
        <v>43.140689999999999</v>
      </c>
      <c r="D1103" s="34">
        <v>-89.345209999999994</v>
      </c>
      <c r="E1103" s="34">
        <v>261.7</v>
      </c>
      <c r="F1103" s="34">
        <v>0</v>
      </c>
      <c r="G1103" s="34" t="s">
        <v>57</v>
      </c>
      <c r="H1103" s="34">
        <v>0</v>
      </c>
      <c r="I1103" s="34" t="s">
        <v>58</v>
      </c>
      <c r="J1103" s="34">
        <v>0</v>
      </c>
      <c r="K1103" s="34" t="s">
        <v>57</v>
      </c>
    </row>
    <row r="1104" spans="1:11" ht="15.75">
      <c r="A1104" s="34" t="s">
        <v>55</v>
      </c>
      <c r="B1104" s="34" t="s">
        <v>56</v>
      </c>
      <c r="C1104" s="34">
        <v>43.140689999999999</v>
      </c>
      <c r="D1104" s="34">
        <v>-89.345209999999994</v>
      </c>
      <c r="E1104" s="34">
        <v>261.7</v>
      </c>
      <c r="F1104" s="34">
        <v>6.9</v>
      </c>
      <c r="G1104" s="34" t="s">
        <v>57</v>
      </c>
      <c r="H1104" s="34">
        <v>107</v>
      </c>
      <c r="I1104" s="34" t="s">
        <v>58</v>
      </c>
      <c r="J1104" s="34">
        <v>50</v>
      </c>
      <c r="K1104" s="34" t="s">
        <v>57</v>
      </c>
    </row>
    <row r="1105" spans="1:11" ht="15.75">
      <c r="A1105" s="34" t="s">
        <v>55</v>
      </c>
      <c r="B1105" s="34" t="s">
        <v>56</v>
      </c>
      <c r="C1105" s="34">
        <v>43.140689999999999</v>
      </c>
      <c r="D1105" s="34">
        <v>-89.345209999999994</v>
      </c>
      <c r="E1105" s="34">
        <v>261.7</v>
      </c>
      <c r="F1105" s="34">
        <v>0</v>
      </c>
      <c r="G1105" s="34" t="s">
        <v>57</v>
      </c>
      <c r="H1105" s="34">
        <v>0</v>
      </c>
      <c r="I1105" s="34" t="s">
        <v>58</v>
      </c>
      <c r="J1105" s="34">
        <v>50</v>
      </c>
      <c r="K1105" s="34" t="s">
        <v>57</v>
      </c>
    </row>
    <row r="1106" spans="1:11" ht="15.75">
      <c r="A1106" s="34" t="s">
        <v>55</v>
      </c>
      <c r="B1106" s="34" t="s">
        <v>56</v>
      </c>
      <c r="C1106" s="34">
        <v>43.140689999999999</v>
      </c>
      <c r="D1106" s="34">
        <v>-89.345209999999994</v>
      </c>
      <c r="E1106" s="34">
        <v>261.7</v>
      </c>
      <c r="F1106" s="34">
        <v>0</v>
      </c>
      <c r="G1106" s="34" t="s">
        <v>57</v>
      </c>
      <c r="H1106" s="34">
        <v>0</v>
      </c>
      <c r="I1106" s="34" t="s">
        <v>58</v>
      </c>
      <c r="J1106" s="34">
        <v>30</v>
      </c>
      <c r="K1106" s="34" t="s">
        <v>57</v>
      </c>
    </row>
    <row r="1107" spans="1:11" ht="15.75">
      <c r="A1107" s="34" t="s">
        <v>55</v>
      </c>
      <c r="B1107" s="34" t="s">
        <v>56</v>
      </c>
      <c r="C1107" s="34">
        <v>43.140689999999999</v>
      </c>
      <c r="D1107" s="34">
        <v>-89.345209999999994</v>
      </c>
      <c r="E1107" s="34">
        <v>261.7</v>
      </c>
      <c r="F1107" s="34">
        <v>0</v>
      </c>
      <c r="G1107" s="34" t="s">
        <v>57</v>
      </c>
      <c r="H1107" s="34">
        <v>0</v>
      </c>
      <c r="I1107" s="34" t="s">
        <v>58</v>
      </c>
      <c r="J1107" s="34">
        <v>0</v>
      </c>
      <c r="K1107" s="34" t="s">
        <v>57</v>
      </c>
    </row>
    <row r="1108" spans="1:11" ht="15.75">
      <c r="A1108" s="34" t="s">
        <v>55</v>
      </c>
      <c r="B1108" s="34" t="s">
        <v>56</v>
      </c>
      <c r="C1108" s="34">
        <v>43.140689999999999</v>
      </c>
      <c r="D1108" s="34">
        <v>-89.345209999999994</v>
      </c>
      <c r="E1108" s="34">
        <v>261.7</v>
      </c>
      <c r="F1108" s="34">
        <v>0</v>
      </c>
      <c r="G1108" s="34" t="s">
        <v>59</v>
      </c>
      <c r="H1108" s="34">
        <v>0</v>
      </c>
      <c r="I1108" s="34" t="s">
        <v>60</v>
      </c>
      <c r="J1108" s="34">
        <v>0</v>
      </c>
      <c r="K1108" s="34" t="s">
        <v>57</v>
      </c>
    </row>
    <row r="1109" spans="1:11" ht="15.75">
      <c r="A1109" s="34" t="s">
        <v>55</v>
      </c>
      <c r="B1109" s="34" t="s">
        <v>56</v>
      </c>
      <c r="C1109" s="34">
        <v>43.140689999999999</v>
      </c>
      <c r="D1109" s="34">
        <v>-89.345209999999994</v>
      </c>
      <c r="E1109" s="34">
        <v>261.7</v>
      </c>
      <c r="F1109" s="34">
        <v>0</v>
      </c>
      <c r="G1109" s="34" t="s">
        <v>57</v>
      </c>
      <c r="H1109" s="34">
        <v>0</v>
      </c>
      <c r="I1109" s="34" t="s">
        <v>58</v>
      </c>
      <c r="J1109" s="34">
        <v>0</v>
      </c>
      <c r="K1109" s="34" t="s">
        <v>57</v>
      </c>
    </row>
    <row r="1110" spans="1:11" ht="15.75">
      <c r="A1110" s="34" t="s">
        <v>55</v>
      </c>
      <c r="B1110" s="34" t="s">
        <v>56</v>
      </c>
      <c r="C1110" s="34">
        <v>43.140689999999999</v>
      </c>
      <c r="D1110" s="34">
        <v>-89.345209999999994</v>
      </c>
      <c r="E1110" s="34">
        <v>261.7</v>
      </c>
      <c r="F1110" s="34">
        <v>0</v>
      </c>
      <c r="G1110" s="34" t="s">
        <v>59</v>
      </c>
      <c r="H1110" s="34">
        <v>3</v>
      </c>
      <c r="I1110" s="34" t="s">
        <v>58</v>
      </c>
      <c r="J1110" s="34">
        <v>0</v>
      </c>
      <c r="K1110" s="34" t="s">
        <v>59</v>
      </c>
    </row>
    <row r="1111" spans="1:11" ht="15.75">
      <c r="A1111" s="34" t="s">
        <v>55</v>
      </c>
      <c r="B1111" s="34" t="s">
        <v>56</v>
      </c>
      <c r="C1111" s="34">
        <v>43.140689999999999</v>
      </c>
      <c r="D1111" s="34">
        <v>-89.345209999999994</v>
      </c>
      <c r="E1111" s="34">
        <v>261.7</v>
      </c>
      <c r="F1111" s="34">
        <v>0</v>
      </c>
      <c r="G1111" s="34" t="s">
        <v>57</v>
      </c>
      <c r="H1111" s="34">
        <v>0</v>
      </c>
      <c r="I1111" s="34" t="s">
        <v>58</v>
      </c>
      <c r="J1111" s="34">
        <v>0</v>
      </c>
      <c r="K1111" s="34" t="s">
        <v>57</v>
      </c>
    </row>
    <row r="1112" spans="1:11" ht="15.75">
      <c r="A1112" s="34" t="s">
        <v>55</v>
      </c>
      <c r="B1112" s="34" t="s">
        <v>56</v>
      </c>
      <c r="C1112" s="34">
        <v>43.140689999999999</v>
      </c>
      <c r="D1112" s="34">
        <v>-89.345209999999994</v>
      </c>
      <c r="E1112" s="34">
        <v>261.7</v>
      </c>
      <c r="F1112" s="34">
        <v>0</v>
      </c>
      <c r="G1112" s="34" t="s">
        <v>57</v>
      </c>
      <c r="H1112" s="34">
        <v>0</v>
      </c>
      <c r="I1112" s="34" t="s">
        <v>58</v>
      </c>
      <c r="J1112" s="34">
        <v>0</v>
      </c>
      <c r="K1112" s="34" t="s">
        <v>57</v>
      </c>
    </row>
    <row r="1113" spans="1:11" ht="15.75">
      <c r="A1113" s="34" t="s">
        <v>55</v>
      </c>
      <c r="B1113" s="34" t="s">
        <v>56</v>
      </c>
      <c r="C1113" s="34">
        <v>43.140689999999999</v>
      </c>
      <c r="D1113" s="34">
        <v>-89.345209999999994</v>
      </c>
      <c r="E1113" s="34">
        <v>261.7</v>
      </c>
      <c r="F1113" s="34">
        <v>0</v>
      </c>
      <c r="G1113" s="34" t="s">
        <v>57</v>
      </c>
      <c r="H1113" s="34">
        <v>0</v>
      </c>
      <c r="I1113" s="34" t="s">
        <v>58</v>
      </c>
      <c r="J1113" s="34">
        <v>0</v>
      </c>
      <c r="K1113" s="34" t="s">
        <v>57</v>
      </c>
    </row>
    <row r="1114" spans="1:11" ht="15.75">
      <c r="A1114" s="34" t="s">
        <v>55</v>
      </c>
      <c r="B1114" s="34" t="s">
        <v>56</v>
      </c>
      <c r="C1114" s="34">
        <v>43.140689999999999</v>
      </c>
      <c r="D1114" s="34">
        <v>-89.345209999999994</v>
      </c>
      <c r="E1114" s="34">
        <v>261.7</v>
      </c>
      <c r="F1114" s="34">
        <v>3.3</v>
      </c>
      <c r="G1114" s="34" t="s">
        <v>57</v>
      </c>
      <c r="H1114" s="34">
        <v>0</v>
      </c>
      <c r="I1114" s="34" t="s">
        <v>58</v>
      </c>
      <c r="J1114" s="34">
        <v>0</v>
      </c>
      <c r="K1114" s="34" t="s">
        <v>57</v>
      </c>
    </row>
    <row r="1115" spans="1:11" ht="15.75">
      <c r="A1115" s="34" t="s">
        <v>55</v>
      </c>
      <c r="B1115" s="34" t="s">
        <v>56</v>
      </c>
      <c r="C1115" s="34">
        <v>43.140689999999999</v>
      </c>
      <c r="D1115" s="34">
        <v>-89.345209999999994</v>
      </c>
      <c r="E1115" s="34">
        <v>261.7</v>
      </c>
      <c r="F1115" s="34">
        <v>14.2</v>
      </c>
      <c r="G1115" s="34" t="s">
        <v>57</v>
      </c>
      <c r="H1115" s="34">
        <v>3</v>
      </c>
      <c r="I1115" s="34" t="s">
        <v>58</v>
      </c>
      <c r="J1115" s="34">
        <v>0</v>
      </c>
      <c r="K1115" s="34" t="s">
        <v>59</v>
      </c>
    </row>
    <row r="1116" spans="1:11" ht="15.75">
      <c r="A1116" s="34" t="s">
        <v>55</v>
      </c>
      <c r="B1116" s="34" t="s">
        <v>56</v>
      </c>
      <c r="C1116" s="34">
        <v>43.140689999999999</v>
      </c>
      <c r="D1116" s="34">
        <v>-89.345209999999994</v>
      </c>
      <c r="E1116" s="34">
        <v>261.7</v>
      </c>
      <c r="F1116" s="34">
        <v>2</v>
      </c>
      <c r="G1116" s="34" t="s">
        <v>57</v>
      </c>
      <c r="H1116" s="34">
        <v>8</v>
      </c>
      <c r="I1116" s="34" t="s">
        <v>58</v>
      </c>
      <c r="J1116" s="34">
        <v>0</v>
      </c>
      <c r="K1116" s="34" t="s">
        <v>59</v>
      </c>
    </row>
    <row r="1117" spans="1:11" ht="15.75">
      <c r="A1117" s="34" t="s">
        <v>55</v>
      </c>
      <c r="B1117" s="34" t="s">
        <v>56</v>
      </c>
      <c r="C1117" s="34">
        <v>43.140689999999999</v>
      </c>
      <c r="D1117" s="34">
        <v>-89.345209999999994</v>
      </c>
      <c r="E1117" s="34">
        <v>261.7</v>
      </c>
      <c r="F1117" s="34">
        <v>0</v>
      </c>
      <c r="G1117" s="34" t="s">
        <v>57</v>
      </c>
      <c r="H1117" s="34">
        <v>0</v>
      </c>
      <c r="I1117" s="34" t="s">
        <v>58</v>
      </c>
      <c r="J1117" s="34">
        <v>0</v>
      </c>
      <c r="K1117" s="34" t="s">
        <v>57</v>
      </c>
    </row>
    <row r="1118" spans="1:11" ht="15.75">
      <c r="A1118" s="34" t="s">
        <v>55</v>
      </c>
      <c r="B1118" s="34" t="s">
        <v>56</v>
      </c>
      <c r="C1118" s="34">
        <v>43.140689999999999</v>
      </c>
      <c r="D1118" s="34">
        <v>-89.345209999999994</v>
      </c>
      <c r="E1118" s="34">
        <v>261.7</v>
      </c>
      <c r="F1118" s="34">
        <v>0</v>
      </c>
      <c r="G1118" s="34" t="s">
        <v>57</v>
      </c>
      <c r="H1118" s="34">
        <v>0</v>
      </c>
      <c r="I1118" s="34" t="s">
        <v>58</v>
      </c>
      <c r="J1118" s="34">
        <v>0</v>
      </c>
      <c r="K1118" s="34" t="s">
        <v>57</v>
      </c>
    </row>
    <row r="1119" spans="1:11" ht="15.75">
      <c r="A1119" s="34" t="s">
        <v>55</v>
      </c>
      <c r="B1119" s="34" t="s">
        <v>56</v>
      </c>
      <c r="C1119" s="34">
        <v>43.140689999999999</v>
      </c>
      <c r="D1119" s="34">
        <v>-89.345209999999994</v>
      </c>
      <c r="E1119" s="34">
        <v>261.7</v>
      </c>
      <c r="F1119" s="34">
        <v>10.9</v>
      </c>
      <c r="G1119" s="34" t="s">
        <v>57</v>
      </c>
      <c r="H1119" s="34">
        <v>0</v>
      </c>
      <c r="I1119" s="34" t="s">
        <v>58</v>
      </c>
      <c r="J1119" s="34">
        <v>0</v>
      </c>
      <c r="K1119" s="34" t="s">
        <v>57</v>
      </c>
    </row>
    <row r="1120" spans="1:11" ht="15.75">
      <c r="A1120" s="34" t="s">
        <v>55</v>
      </c>
      <c r="B1120" s="34" t="s">
        <v>56</v>
      </c>
      <c r="C1120" s="34">
        <v>43.140689999999999</v>
      </c>
      <c r="D1120" s="34">
        <v>-89.345209999999994</v>
      </c>
      <c r="E1120" s="34">
        <v>261.7</v>
      </c>
      <c r="F1120" s="34">
        <v>14</v>
      </c>
      <c r="G1120" s="34" t="s">
        <v>57</v>
      </c>
      <c r="H1120" s="34">
        <v>0</v>
      </c>
      <c r="I1120" s="34" t="s">
        <v>58</v>
      </c>
      <c r="J1120" s="34">
        <v>0</v>
      </c>
      <c r="K1120" s="34" t="s">
        <v>57</v>
      </c>
    </row>
    <row r="1121" spans="1:11" ht="15.75">
      <c r="A1121" s="34" t="s">
        <v>55</v>
      </c>
      <c r="B1121" s="34" t="s">
        <v>56</v>
      </c>
      <c r="C1121" s="34">
        <v>43.140689999999999</v>
      </c>
      <c r="D1121" s="34">
        <v>-89.345209999999994</v>
      </c>
      <c r="E1121" s="34">
        <v>261.7</v>
      </c>
      <c r="F1121" s="34">
        <v>5.0999999999999996</v>
      </c>
      <c r="G1121" s="34" t="s">
        <v>57</v>
      </c>
      <c r="H1121" s="34">
        <v>5</v>
      </c>
      <c r="I1121" s="34" t="s">
        <v>58</v>
      </c>
      <c r="J1121" s="34">
        <v>0</v>
      </c>
      <c r="K1121" s="34" t="s">
        <v>57</v>
      </c>
    </row>
    <row r="1122" spans="1:11" ht="15.75">
      <c r="A1122" s="34" t="s">
        <v>55</v>
      </c>
      <c r="B1122" s="34" t="s">
        <v>56</v>
      </c>
      <c r="C1122" s="34">
        <v>43.140689999999999</v>
      </c>
      <c r="D1122" s="34">
        <v>-89.345209999999994</v>
      </c>
      <c r="E1122" s="34">
        <v>261.7</v>
      </c>
      <c r="F1122" s="34">
        <v>0.3</v>
      </c>
      <c r="G1122" s="34" t="s">
        <v>57</v>
      </c>
      <c r="H1122" s="34">
        <v>5</v>
      </c>
      <c r="I1122" s="34" t="s">
        <v>58</v>
      </c>
      <c r="J1122" s="34">
        <v>0</v>
      </c>
      <c r="K1122" s="34" t="s">
        <v>57</v>
      </c>
    </row>
    <row r="1123" spans="1:11" ht="15.75">
      <c r="A1123" s="34" t="s">
        <v>55</v>
      </c>
      <c r="B1123" s="34" t="s">
        <v>56</v>
      </c>
      <c r="C1123" s="34">
        <v>43.140689999999999</v>
      </c>
      <c r="D1123" s="34">
        <v>-89.345209999999994</v>
      </c>
      <c r="E1123" s="34">
        <v>261.7</v>
      </c>
      <c r="F1123" s="34">
        <v>0</v>
      </c>
      <c r="G1123" s="34" t="s">
        <v>59</v>
      </c>
      <c r="H1123" s="34">
        <v>0</v>
      </c>
      <c r="I1123" s="34" t="s">
        <v>60</v>
      </c>
      <c r="J1123" s="34">
        <v>0</v>
      </c>
      <c r="K1123" s="34" t="s">
        <v>57</v>
      </c>
    </row>
    <row r="1124" spans="1:11" ht="15.75">
      <c r="A1124" s="34" t="s">
        <v>55</v>
      </c>
      <c r="B1124" s="34" t="s">
        <v>56</v>
      </c>
      <c r="C1124" s="34">
        <v>43.140689999999999</v>
      </c>
      <c r="D1124" s="34">
        <v>-89.345209999999994</v>
      </c>
      <c r="E1124" s="34">
        <v>261.7</v>
      </c>
      <c r="F1124" s="34">
        <v>0</v>
      </c>
      <c r="G1124" s="34" t="s">
        <v>57</v>
      </c>
      <c r="H1124" s="34">
        <v>0</v>
      </c>
      <c r="I1124" s="34" t="s">
        <v>58</v>
      </c>
      <c r="J1124" s="34">
        <v>0</v>
      </c>
      <c r="K1124" s="34" t="s">
        <v>57</v>
      </c>
    </row>
    <row r="1125" spans="1:11" ht="15.75">
      <c r="A1125" s="34" t="s">
        <v>55</v>
      </c>
      <c r="B1125" s="34" t="s">
        <v>56</v>
      </c>
      <c r="C1125" s="34">
        <v>43.140689999999999</v>
      </c>
      <c r="D1125" s="34">
        <v>-89.345209999999994</v>
      </c>
      <c r="E1125" s="34">
        <v>261.7</v>
      </c>
      <c r="F1125" s="34">
        <v>0</v>
      </c>
      <c r="G1125" s="34" t="s">
        <v>57</v>
      </c>
      <c r="H1125" s="34">
        <v>0</v>
      </c>
      <c r="I1125" s="34" t="s">
        <v>58</v>
      </c>
      <c r="J1125" s="34">
        <v>0</v>
      </c>
      <c r="K1125" s="34" t="s">
        <v>57</v>
      </c>
    </row>
    <row r="1126" spans="1:11" ht="15.75">
      <c r="A1126" s="34" t="s">
        <v>55</v>
      </c>
      <c r="B1126" s="34" t="s">
        <v>56</v>
      </c>
      <c r="C1126" s="34">
        <v>43.140689999999999</v>
      </c>
      <c r="D1126" s="34">
        <v>-89.345209999999994</v>
      </c>
      <c r="E1126" s="34">
        <v>261.7</v>
      </c>
      <c r="F1126" s="34">
        <v>0</v>
      </c>
      <c r="G1126" s="34" t="s">
        <v>59</v>
      </c>
      <c r="H1126" s="34">
        <v>0</v>
      </c>
      <c r="I1126" s="34" t="s">
        <v>58</v>
      </c>
      <c r="J1126" s="34">
        <v>0</v>
      </c>
      <c r="K1126" s="34" t="s">
        <v>57</v>
      </c>
    </row>
    <row r="1127" spans="1:11" ht="15.75">
      <c r="A1127" s="34" t="s">
        <v>55</v>
      </c>
      <c r="B1127" s="34" t="s">
        <v>56</v>
      </c>
      <c r="C1127" s="34">
        <v>43.140689999999999</v>
      </c>
      <c r="D1127" s="34">
        <v>-89.345209999999994</v>
      </c>
      <c r="E1127" s="34">
        <v>261.7</v>
      </c>
      <c r="F1127" s="34">
        <v>22.1</v>
      </c>
      <c r="G1127" s="34" t="s">
        <v>57</v>
      </c>
      <c r="H1127" s="34">
        <v>0</v>
      </c>
      <c r="I1127" s="34" t="s">
        <v>58</v>
      </c>
      <c r="J1127" s="34">
        <v>0</v>
      </c>
      <c r="K1127" s="34" t="s">
        <v>57</v>
      </c>
    </row>
    <row r="1128" spans="1:11" ht="15.75">
      <c r="A1128" s="34" t="s">
        <v>55</v>
      </c>
      <c r="B1128" s="34" t="s">
        <v>56</v>
      </c>
      <c r="C1128" s="34">
        <v>43.140689999999999</v>
      </c>
      <c r="D1128" s="34">
        <v>-89.345209999999994</v>
      </c>
      <c r="E1128" s="34">
        <v>261.7</v>
      </c>
      <c r="F1128" s="34">
        <v>9.4</v>
      </c>
      <c r="G1128" s="34" t="s">
        <v>57</v>
      </c>
      <c r="H1128" s="34">
        <v>48</v>
      </c>
      <c r="I1128" s="34" t="s">
        <v>58</v>
      </c>
      <c r="J1128" s="34">
        <v>30</v>
      </c>
      <c r="K1128" s="34" t="s">
        <v>57</v>
      </c>
    </row>
    <row r="1129" spans="1:11" ht="15.75">
      <c r="A1129" s="34" t="s">
        <v>55</v>
      </c>
      <c r="B1129" s="34" t="s">
        <v>56</v>
      </c>
      <c r="C1129" s="34">
        <v>43.140689999999999</v>
      </c>
      <c r="D1129" s="34">
        <v>-89.345209999999994</v>
      </c>
      <c r="E1129" s="34">
        <v>261.7</v>
      </c>
      <c r="F1129" s="34">
        <v>0</v>
      </c>
      <c r="G1129" s="34" t="s">
        <v>57</v>
      </c>
      <c r="H1129" s="34">
        <v>0</v>
      </c>
      <c r="I1129" s="34" t="s">
        <v>58</v>
      </c>
      <c r="J1129" s="34">
        <v>30</v>
      </c>
      <c r="K1129" s="34" t="s">
        <v>57</v>
      </c>
    </row>
    <row r="1130" spans="1:11" ht="15.75">
      <c r="A1130" s="34" t="s">
        <v>55</v>
      </c>
      <c r="B1130" s="34" t="s">
        <v>56</v>
      </c>
      <c r="C1130" s="34">
        <v>43.140689999999999</v>
      </c>
      <c r="D1130" s="34">
        <v>-89.345209999999994</v>
      </c>
      <c r="E1130" s="34">
        <v>261.7</v>
      </c>
      <c r="F1130" s="34">
        <v>7.4</v>
      </c>
      <c r="G1130" s="34" t="s">
        <v>57</v>
      </c>
      <c r="H1130" s="34">
        <v>33</v>
      </c>
      <c r="I1130" s="34" t="s">
        <v>58</v>
      </c>
      <c r="J1130" s="34">
        <v>0</v>
      </c>
      <c r="K1130" s="34" t="s">
        <v>57</v>
      </c>
    </row>
    <row r="1131" spans="1:11" ht="15.75">
      <c r="A1131" s="34" t="s">
        <v>55</v>
      </c>
      <c r="B1131" s="34" t="s">
        <v>56</v>
      </c>
      <c r="C1131" s="34">
        <v>43.140689999999999</v>
      </c>
      <c r="D1131" s="34">
        <v>-89.345209999999994</v>
      </c>
      <c r="E1131" s="34">
        <v>261.7</v>
      </c>
      <c r="F1131" s="34">
        <v>7.1</v>
      </c>
      <c r="G1131" s="34" t="s">
        <v>57</v>
      </c>
      <c r="H1131" s="34">
        <v>0</v>
      </c>
      <c r="I1131" s="34" t="s">
        <v>58</v>
      </c>
      <c r="J1131" s="34">
        <v>0</v>
      </c>
      <c r="K1131" s="34" t="s">
        <v>57</v>
      </c>
    </row>
    <row r="1132" spans="1:11" ht="15.75">
      <c r="A1132" s="34" t="s">
        <v>55</v>
      </c>
      <c r="B1132" s="34" t="s">
        <v>56</v>
      </c>
      <c r="C1132" s="34">
        <v>43.140689999999999</v>
      </c>
      <c r="D1132" s="34">
        <v>-89.345209999999994</v>
      </c>
      <c r="E1132" s="34">
        <v>261.7</v>
      </c>
      <c r="F1132" s="34">
        <v>1.3</v>
      </c>
      <c r="G1132" s="34" t="s">
        <v>57</v>
      </c>
      <c r="H1132" s="34">
        <v>0</v>
      </c>
      <c r="I1132" s="34" t="s">
        <v>58</v>
      </c>
      <c r="J1132" s="34">
        <v>0</v>
      </c>
      <c r="K1132" s="34" t="s">
        <v>57</v>
      </c>
    </row>
    <row r="1133" spans="1:11" ht="15.75">
      <c r="A1133" s="34" t="s">
        <v>55</v>
      </c>
      <c r="B1133" s="34" t="s">
        <v>56</v>
      </c>
      <c r="C1133" s="34">
        <v>43.140689999999999</v>
      </c>
      <c r="D1133" s="34">
        <v>-89.345209999999994</v>
      </c>
      <c r="E1133" s="34">
        <v>261.7</v>
      </c>
      <c r="F1133" s="34">
        <v>10.4</v>
      </c>
      <c r="G1133" s="34" t="s">
        <v>57</v>
      </c>
      <c r="H1133" s="34">
        <v>0</v>
      </c>
      <c r="I1133" s="34" t="s">
        <v>58</v>
      </c>
      <c r="J1133" s="34">
        <v>0</v>
      </c>
      <c r="K1133" s="34" t="s">
        <v>57</v>
      </c>
    </row>
    <row r="1134" spans="1:11" ht="15.75">
      <c r="A1134" s="34" t="s">
        <v>55</v>
      </c>
      <c r="B1134" s="34" t="s">
        <v>56</v>
      </c>
      <c r="C1134" s="34">
        <v>43.140689999999999</v>
      </c>
      <c r="D1134" s="34">
        <v>-89.345209999999994</v>
      </c>
      <c r="E1134" s="34">
        <v>261.7</v>
      </c>
      <c r="F1134" s="34">
        <v>2.5</v>
      </c>
      <c r="G1134" s="34" t="s">
        <v>57</v>
      </c>
      <c r="H1134" s="34">
        <v>0</v>
      </c>
      <c r="I1134" s="34" t="s">
        <v>58</v>
      </c>
      <c r="J1134" s="34">
        <v>0</v>
      </c>
      <c r="K1134" s="34" t="s">
        <v>57</v>
      </c>
    </row>
    <row r="1135" spans="1:11" ht="15.75">
      <c r="A1135" s="34" t="s">
        <v>55</v>
      </c>
      <c r="B1135" s="34" t="s">
        <v>56</v>
      </c>
      <c r="C1135" s="34">
        <v>43.140689999999999</v>
      </c>
      <c r="D1135" s="34">
        <v>-89.345209999999994</v>
      </c>
      <c r="E1135" s="34">
        <v>261.7</v>
      </c>
      <c r="F1135" s="34">
        <v>1.3</v>
      </c>
      <c r="G1135" s="34" t="s">
        <v>57</v>
      </c>
      <c r="H1135" s="34">
        <v>0</v>
      </c>
      <c r="I1135" s="34" t="s">
        <v>60</v>
      </c>
      <c r="J1135" s="34">
        <v>0</v>
      </c>
      <c r="K1135" s="34" t="s">
        <v>57</v>
      </c>
    </row>
    <row r="1136" spans="1:11" ht="15.75">
      <c r="A1136" s="34" t="s">
        <v>55</v>
      </c>
      <c r="B1136" s="34" t="s">
        <v>56</v>
      </c>
      <c r="C1136" s="34">
        <v>43.140689999999999</v>
      </c>
      <c r="D1136" s="34">
        <v>-89.345209999999994</v>
      </c>
      <c r="E1136" s="34">
        <v>261.7</v>
      </c>
      <c r="F1136" s="34">
        <v>0.5</v>
      </c>
      <c r="G1136" s="34" t="s">
        <v>57</v>
      </c>
      <c r="H1136" s="34">
        <v>5</v>
      </c>
      <c r="I1136" s="34" t="s">
        <v>58</v>
      </c>
      <c r="J1136" s="34">
        <v>0</v>
      </c>
      <c r="K1136" s="34" t="s">
        <v>59</v>
      </c>
    </row>
    <row r="1137" spans="1:11" ht="15.75">
      <c r="A1137" s="34" t="s">
        <v>55</v>
      </c>
      <c r="B1137" s="34" t="s">
        <v>56</v>
      </c>
      <c r="C1137" s="34">
        <v>43.140689999999999</v>
      </c>
      <c r="D1137" s="34">
        <v>-89.345209999999994</v>
      </c>
      <c r="E1137" s="34">
        <v>261.7</v>
      </c>
      <c r="F1137" s="34">
        <v>0</v>
      </c>
      <c r="G1137" s="34" t="s">
        <v>57</v>
      </c>
      <c r="H1137" s="34">
        <v>0</v>
      </c>
      <c r="I1137" s="34" t="s">
        <v>58</v>
      </c>
      <c r="J1137" s="34">
        <v>0</v>
      </c>
      <c r="K1137" s="34" t="s">
        <v>59</v>
      </c>
    </row>
    <row r="1138" spans="1:11" ht="15.75">
      <c r="A1138" s="34" t="s">
        <v>55</v>
      </c>
      <c r="B1138" s="34" t="s">
        <v>56</v>
      </c>
      <c r="C1138" s="34">
        <v>43.140689999999999</v>
      </c>
      <c r="D1138" s="34">
        <v>-89.345209999999994</v>
      </c>
      <c r="E1138" s="34">
        <v>261.7</v>
      </c>
      <c r="F1138" s="34">
        <v>0</v>
      </c>
      <c r="G1138" s="34" t="s">
        <v>57</v>
      </c>
      <c r="H1138" s="34">
        <v>0</v>
      </c>
      <c r="I1138" s="34" t="s">
        <v>58</v>
      </c>
      <c r="J1138" s="34">
        <v>0</v>
      </c>
      <c r="K1138" s="34" t="s">
        <v>57</v>
      </c>
    </row>
    <row r="1139" spans="1:11" ht="15.75">
      <c r="A1139" s="34" t="s">
        <v>55</v>
      </c>
      <c r="B1139" s="34" t="s">
        <v>56</v>
      </c>
      <c r="C1139" s="34">
        <v>43.140689999999999</v>
      </c>
      <c r="D1139" s="34">
        <v>-89.345209999999994</v>
      </c>
      <c r="E1139" s="34">
        <v>261.7</v>
      </c>
      <c r="F1139" s="34">
        <v>0</v>
      </c>
      <c r="G1139" s="34" t="s">
        <v>57</v>
      </c>
      <c r="H1139" s="34">
        <v>0</v>
      </c>
      <c r="I1139" s="34" t="s">
        <v>58</v>
      </c>
      <c r="J1139" s="34">
        <v>0</v>
      </c>
      <c r="K1139" s="34" t="s">
        <v>57</v>
      </c>
    </row>
    <row r="1140" spans="1:11" ht="15.75">
      <c r="A1140" s="34" t="s">
        <v>55</v>
      </c>
      <c r="B1140" s="34" t="s">
        <v>56</v>
      </c>
      <c r="C1140" s="34">
        <v>43.140689999999999</v>
      </c>
      <c r="D1140" s="34">
        <v>-89.345209999999994</v>
      </c>
      <c r="E1140" s="34">
        <v>261.7</v>
      </c>
      <c r="F1140" s="34">
        <v>2.2999999999999998</v>
      </c>
      <c r="G1140" s="34" t="s">
        <v>57</v>
      </c>
      <c r="H1140" s="34">
        <v>0</v>
      </c>
      <c r="I1140" s="34" t="s">
        <v>58</v>
      </c>
      <c r="J1140" s="34">
        <v>0</v>
      </c>
      <c r="K1140" s="34" t="s">
        <v>57</v>
      </c>
    </row>
    <row r="1141" spans="1:11" ht="15.75">
      <c r="A1141" s="34" t="s">
        <v>55</v>
      </c>
      <c r="B1141" s="34" t="s">
        <v>56</v>
      </c>
      <c r="C1141" s="34">
        <v>43.140689999999999</v>
      </c>
      <c r="D1141" s="34">
        <v>-89.345209999999994</v>
      </c>
      <c r="E1141" s="34">
        <v>261.7</v>
      </c>
      <c r="F1141" s="34">
        <v>13.2</v>
      </c>
      <c r="G1141" s="34" t="s">
        <v>57</v>
      </c>
      <c r="H1141" s="34">
        <v>0</v>
      </c>
      <c r="I1141" s="34" t="s">
        <v>58</v>
      </c>
      <c r="J1141" s="34">
        <v>0</v>
      </c>
      <c r="K1141" s="34" t="s">
        <v>57</v>
      </c>
    </row>
    <row r="1142" spans="1:11" ht="15.75">
      <c r="A1142" s="34" t="s">
        <v>55</v>
      </c>
      <c r="B1142" s="34" t="s">
        <v>56</v>
      </c>
      <c r="C1142" s="34">
        <v>43.140689999999999</v>
      </c>
      <c r="D1142" s="34">
        <v>-89.345209999999994</v>
      </c>
      <c r="E1142" s="34">
        <v>261.7</v>
      </c>
      <c r="F1142" s="34">
        <v>0</v>
      </c>
      <c r="G1142" s="34" t="s">
        <v>59</v>
      </c>
      <c r="H1142" s="34">
        <v>0</v>
      </c>
      <c r="I1142" s="34" t="s">
        <v>60</v>
      </c>
      <c r="J1142" s="34">
        <v>0</v>
      </c>
      <c r="K1142" s="34" t="s">
        <v>57</v>
      </c>
    </row>
    <row r="1143" spans="1:11" ht="15.75">
      <c r="A1143" s="34" t="s">
        <v>55</v>
      </c>
      <c r="B1143" s="34" t="s">
        <v>56</v>
      </c>
      <c r="C1143" s="34">
        <v>43.140689999999999</v>
      </c>
      <c r="D1143" s="34">
        <v>-89.345209999999994</v>
      </c>
      <c r="E1143" s="34">
        <v>261.7</v>
      </c>
      <c r="F1143" s="34">
        <v>0</v>
      </c>
      <c r="G1143" s="34" t="s">
        <v>57</v>
      </c>
      <c r="H1143" s="34">
        <v>0</v>
      </c>
      <c r="I1143" s="34" t="s">
        <v>58</v>
      </c>
      <c r="J1143" s="34">
        <v>0</v>
      </c>
      <c r="K1143" s="34" t="s">
        <v>57</v>
      </c>
    </row>
    <row r="1144" spans="1:11" ht="15.75">
      <c r="A1144" s="34" t="s">
        <v>55</v>
      </c>
      <c r="B1144" s="34" t="s">
        <v>56</v>
      </c>
      <c r="C1144" s="34">
        <v>43.140689999999999</v>
      </c>
      <c r="D1144" s="34">
        <v>-89.345209999999994</v>
      </c>
      <c r="E1144" s="34">
        <v>261.7</v>
      </c>
      <c r="F1144" s="34">
        <v>0</v>
      </c>
      <c r="G1144" s="34" t="s">
        <v>57</v>
      </c>
      <c r="H1144" s="34">
        <v>0</v>
      </c>
      <c r="I1144" s="34" t="s">
        <v>58</v>
      </c>
      <c r="J1144" s="34">
        <v>0</v>
      </c>
      <c r="K1144" s="34" t="s">
        <v>57</v>
      </c>
    </row>
    <row r="1145" spans="1:11" ht="15.75">
      <c r="A1145" s="34" t="s">
        <v>55</v>
      </c>
      <c r="B1145" s="34" t="s">
        <v>56</v>
      </c>
      <c r="C1145" s="34">
        <v>43.140689999999999</v>
      </c>
      <c r="D1145" s="34">
        <v>-89.345209999999994</v>
      </c>
      <c r="E1145" s="34">
        <v>261.7</v>
      </c>
      <c r="F1145" s="34">
        <v>0</v>
      </c>
      <c r="G1145" s="34" t="s">
        <v>59</v>
      </c>
      <c r="H1145" s="34">
        <v>0</v>
      </c>
      <c r="I1145" s="34" t="s">
        <v>60</v>
      </c>
      <c r="J1145" s="34">
        <v>0</v>
      </c>
      <c r="K1145" s="34" t="s">
        <v>57</v>
      </c>
    </row>
    <row r="1146" spans="1:11" ht="15.75">
      <c r="A1146" s="34" t="s">
        <v>55</v>
      </c>
      <c r="B1146" s="34" t="s">
        <v>56</v>
      </c>
      <c r="C1146" s="34">
        <v>43.140689999999999</v>
      </c>
      <c r="D1146" s="34">
        <v>-89.345209999999994</v>
      </c>
      <c r="E1146" s="34">
        <v>261.7</v>
      </c>
      <c r="F1146" s="34">
        <v>3.3</v>
      </c>
      <c r="G1146" s="34" t="s">
        <v>57</v>
      </c>
      <c r="H1146" s="34">
        <v>30</v>
      </c>
      <c r="I1146" s="34" t="s">
        <v>58</v>
      </c>
      <c r="J1146" s="34">
        <v>30</v>
      </c>
      <c r="K1146" s="34" t="s">
        <v>57</v>
      </c>
    </row>
    <row r="1147" spans="1:11" ht="15.75">
      <c r="A1147" s="34" t="s">
        <v>55</v>
      </c>
      <c r="B1147" s="34" t="s">
        <v>56</v>
      </c>
      <c r="C1147" s="34">
        <v>43.140689999999999</v>
      </c>
      <c r="D1147" s="34">
        <v>-89.345209999999994</v>
      </c>
      <c r="E1147" s="34">
        <v>261.7</v>
      </c>
      <c r="F1147" s="34">
        <v>0</v>
      </c>
      <c r="G1147" s="34" t="s">
        <v>57</v>
      </c>
      <c r="H1147" s="34">
        <v>0</v>
      </c>
      <c r="I1147" s="34" t="s">
        <v>58</v>
      </c>
      <c r="J1147" s="34">
        <v>0</v>
      </c>
      <c r="K1147" s="34" t="s">
        <v>57</v>
      </c>
    </row>
    <row r="1148" spans="1:11" ht="15.75">
      <c r="A1148" s="34" t="s">
        <v>55</v>
      </c>
      <c r="B1148" s="34" t="s">
        <v>56</v>
      </c>
      <c r="C1148" s="34">
        <v>43.140689999999999</v>
      </c>
      <c r="D1148" s="34">
        <v>-89.345209999999994</v>
      </c>
      <c r="E1148" s="34">
        <v>261.7</v>
      </c>
      <c r="F1148" s="34">
        <v>3.6</v>
      </c>
      <c r="G1148" s="34" t="s">
        <v>57</v>
      </c>
      <c r="H1148" s="34">
        <v>0</v>
      </c>
      <c r="I1148" s="34" t="s">
        <v>58</v>
      </c>
      <c r="J1148" s="34">
        <v>0</v>
      </c>
      <c r="K1148" s="34" t="s">
        <v>57</v>
      </c>
    </row>
    <row r="1149" spans="1:11" ht="15.75">
      <c r="A1149" s="34" t="s">
        <v>55</v>
      </c>
      <c r="B1149" s="34" t="s">
        <v>56</v>
      </c>
      <c r="C1149" s="34">
        <v>43.140689999999999</v>
      </c>
      <c r="D1149" s="34">
        <v>-89.345209999999994</v>
      </c>
      <c r="E1149" s="34">
        <v>261.7</v>
      </c>
      <c r="F1149" s="34">
        <v>0</v>
      </c>
      <c r="G1149" s="34" t="s">
        <v>59</v>
      </c>
      <c r="H1149" s="34">
        <v>0</v>
      </c>
      <c r="I1149" s="34" t="s">
        <v>58</v>
      </c>
      <c r="J1149" s="34">
        <v>0</v>
      </c>
      <c r="K1149" s="34" t="s">
        <v>57</v>
      </c>
    </row>
    <row r="1150" spans="1:11" ht="15.75">
      <c r="A1150" s="34" t="s">
        <v>55</v>
      </c>
      <c r="B1150" s="34" t="s">
        <v>56</v>
      </c>
      <c r="C1150" s="34">
        <v>43.140689999999999</v>
      </c>
      <c r="D1150" s="34">
        <v>-89.345209999999994</v>
      </c>
      <c r="E1150" s="34">
        <v>261.7</v>
      </c>
      <c r="F1150" s="34">
        <v>23.4</v>
      </c>
      <c r="G1150" s="34" t="s">
        <v>57</v>
      </c>
      <c r="H1150" s="34">
        <v>0</v>
      </c>
      <c r="I1150" s="34" t="s">
        <v>58</v>
      </c>
      <c r="J1150" s="34">
        <v>0</v>
      </c>
      <c r="K1150" s="34" t="s">
        <v>57</v>
      </c>
    </row>
    <row r="1151" spans="1:11" ht="15.75">
      <c r="A1151" s="34" t="s">
        <v>55</v>
      </c>
      <c r="B1151" s="34" t="s">
        <v>56</v>
      </c>
      <c r="C1151" s="34">
        <v>43.140689999999999</v>
      </c>
      <c r="D1151" s="34">
        <v>-89.345209999999994</v>
      </c>
      <c r="E1151" s="34">
        <v>261.7</v>
      </c>
      <c r="F1151" s="34">
        <v>0</v>
      </c>
      <c r="G1151" s="34" t="s">
        <v>59</v>
      </c>
      <c r="H1151" s="34">
        <v>0</v>
      </c>
      <c r="I1151" s="34" t="s">
        <v>58</v>
      </c>
      <c r="J1151" s="34">
        <v>0</v>
      </c>
      <c r="K1151" s="34" t="s">
        <v>57</v>
      </c>
    </row>
    <row r="1152" spans="1:11" ht="15.75">
      <c r="A1152" s="34" t="s">
        <v>55</v>
      </c>
      <c r="B1152" s="34" t="s">
        <v>56</v>
      </c>
      <c r="C1152" s="34">
        <v>43.140689999999999</v>
      </c>
      <c r="D1152" s="34">
        <v>-89.345209999999994</v>
      </c>
      <c r="E1152" s="34">
        <v>261.7</v>
      </c>
      <c r="F1152" s="34">
        <v>1.3</v>
      </c>
      <c r="G1152" s="34" t="s">
        <v>57</v>
      </c>
      <c r="H1152" s="34">
        <v>0</v>
      </c>
      <c r="I1152" s="34" t="s">
        <v>58</v>
      </c>
      <c r="J1152" s="34">
        <v>0</v>
      </c>
      <c r="K1152" s="34" t="s">
        <v>57</v>
      </c>
    </row>
    <row r="1153" spans="1:11" ht="15.75">
      <c r="A1153" s="34" t="s">
        <v>55</v>
      </c>
      <c r="B1153" s="34" t="s">
        <v>56</v>
      </c>
      <c r="C1153" s="34">
        <v>43.140689999999999</v>
      </c>
      <c r="D1153" s="34">
        <v>-89.345209999999994</v>
      </c>
      <c r="E1153" s="34">
        <v>261.7</v>
      </c>
      <c r="F1153" s="34">
        <v>0</v>
      </c>
      <c r="G1153" s="34" t="s">
        <v>57</v>
      </c>
      <c r="H1153" s="34">
        <v>0</v>
      </c>
      <c r="I1153" s="34" t="s">
        <v>58</v>
      </c>
      <c r="J1153" s="34">
        <v>0</v>
      </c>
      <c r="K1153" s="34" t="s">
        <v>57</v>
      </c>
    </row>
    <row r="1154" spans="1:11" ht="15.75">
      <c r="A1154" s="34" t="s">
        <v>55</v>
      </c>
      <c r="B1154" s="34" t="s">
        <v>56</v>
      </c>
      <c r="C1154" s="34">
        <v>43.140689999999999</v>
      </c>
      <c r="D1154" s="34">
        <v>-89.345209999999994</v>
      </c>
      <c r="E1154" s="34">
        <v>261.7</v>
      </c>
      <c r="F1154" s="34">
        <v>0</v>
      </c>
      <c r="G1154" s="34" t="s">
        <v>59</v>
      </c>
      <c r="H1154" s="34">
        <v>0</v>
      </c>
      <c r="I1154" s="34" t="s">
        <v>60</v>
      </c>
      <c r="J1154" s="34">
        <v>0</v>
      </c>
      <c r="K1154" s="34" t="s">
        <v>57</v>
      </c>
    </row>
    <row r="1155" spans="1:11" ht="15.75">
      <c r="A1155" s="34" t="s">
        <v>55</v>
      </c>
      <c r="B1155" s="34" t="s">
        <v>56</v>
      </c>
      <c r="C1155" s="34">
        <v>43.140689999999999</v>
      </c>
      <c r="D1155" s="34">
        <v>-89.345209999999994</v>
      </c>
      <c r="E1155" s="34">
        <v>261.7</v>
      </c>
      <c r="F1155" s="34">
        <v>0</v>
      </c>
      <c r="G1155" s="34" t="s">
        <v>59</v>
      </c>
      <c r="H1155" s="34">
        <v>0</v>
      </c>
      <c r="I1155" s="34" t="s">
        <v>58</v>
      </c>
      <c r="J1155" s="34">
        <v>0</v>
      </c>
      <c r="K1155" s="34" t="s">
        <v>57</v>
      </c>
    </row>
    <row r="1156" spans="1:11" ht="15.75">
      <c r="A1156" s="34" t="s">
        <v>55</v>
      </c>
      <c r="B1156" s="34" t="s">
        <v>56</v>
      </c>
      <c r="C1156" s="34">
        <v>43.140689999999999</v>
      </c>
      <c r="D1156" s="34">
        <v>-89.345209999999994</v>
      </c>
      <c r="E1156" s="34">
        <v>261.7</v>
      </c>
      <c r="F1156" s="34">
        <v>1</v>
      </c>
      <c r="G1156" s="34" t="s">
        <v>57</v>
      </c>
      <c r="H1156" s="34">
        <v>0</v>
      </c>
      <c r="I1156" s="34" t="s">
        <v>58</v>
      </c>
      <c r="J1156" s="34">
        <v>0</v>
      </c>
      <c r="K1156" s="34" t="s">
        <v>57</v>
      </c>
    </row>
    <row r="1157" spans="1:11" ht="15.75">
      <c r="A1157" s="34" t="s">
        <v>55</v>
      </c>
      <c r="B1157" s="34" t="s">
        <v>56</v>
      </c>
      <c r="C1157" s="34">
        <v>43.140689999999999</v>
      </c>
      <c r="D1157" s="34">
        <v>-89.345209999999994</v>
      </c>
      <c r="E1157" s="34">
        <v>261.7</v>
      </c>
      <c r="F1157" s="34">
        <v>1.5</v>
      </c>
      <c r="G1157" s="34" t="s">
        <v>57</v>
      </c>
      <c r="H1157" s="34">
        <v>0</v>
      </c>
      <c r="I1157" s="34" t="s">
        <v>58</v>
      </c>
      <c r="J1157" s="34">
        <v>0</v>
      </c>
      <c r="K1157" s="34" t="s">
        <v>57</v>
      </c>
    </row>
    <row r="1158" spans="1:11" ht="15.75">
      <c r="A1158" s="34" t="s">
        <v>55</v>
      </c>
      <c r="B1158" s="34" t="s">
        <v>56</v>
      </c>
      <c r="C1158" s="34">
        <v>43.140689999999999</v>
      </c>
      <c r="D1158" s="34">
        <v>-89.345209999999994</v>
      </c>
      <c r="E1158" s="34">
        <v>261.7</v>
      </c>
      <c r="F1158" s="34">
        <v>8.9</v>
      </c>
      <c r="G1158" s="34" t="s">
        <v>57</v>
      </c>
      <c r="H1158" s="34">
        <v>0</v>
      </c>
      <c r="I1158" s="34" t="s">
        <v>58</v>
      </c>
      <c r="J1158" s="34">
        <v>0</v>
      </c>
      <c r="K1158" s="34" t="s">
        <v>57</v>
      </c>
    </row>
    <row r="1159" spans="1:11" ht="15.75">
      <c r="A1159" s="34" t="s">
        <v>55</v>
      </c>
      <c r="B1159" s="34" t="s">
        <v>56</v>
      </c>
      <c r="C1159" s="34">
        <v>43.140689999999999</v>
      </c>
      <c r="D1159" s="34">
        <v>-89.345209999999994</v>
      </c>
      <c r="E1159" s="34">
        <v>261.7</v>
      </c>
      <c r="F1159" s="34">
        <v>0</v>
      </c>
      <c r="G1159" s="34" t="s">
        <v>59</v>
      </c>
      <c r="H1159" s="34">
        <v>0</v>
      </c>
      <c r="I1159" s="34" t="s">
        <v>58</v>
      </c>
      <c r="J1159" s="34">
        <v>0</v>
      </c>
      <c r="K1159" s="34" t="s">
        <v>57</v>
      </c>
    </row>
    <row r="1160" spans="1:11" ht="15.75">
      <c r="A1160" s="34" t="s">
        <v>55</v>
      </c>
      <c r="B1160" s="34" t="s">
        <v>56</v>
      </c>
      <c r="C1160" s="34">
        <v>43.140689999999999</v>
      </c>
      <c r="D1160" s="34">
        <v>-89.345209999999994</v>
      </c>
      <c r="E1160" s="34">
        <v>261.7</v>
      </c>
      <c r="F1160" s="34">
        <v>0</v>
      </c>
      <c r="G1160" s="34" t="s">
        <v>59</v>
      </c>
      <c r="H1160" s="34">
        <v>0</v>
      </c>
      <c r="I1160" s="34" t="s">
        <v>58</v>
      </c>
      <c r="J1160" s="34">
        <v>0</v>
      </c>
      <c r="K1160" s="34" t="s">
        <v>57</v>
      </c>
    </row>
    <row r="1161" spans="1:11" ht="15.75">
      <c r="A1161" s="34" t="s">
        <v>55</v>
      </c>
      <c r="B1161" s="34" t="s">
        <v>56</v>
      </c>
      <c r="C1161" s="34">
        <v>43.140689999999999</v>
      </c>
      <c r="D1161" s="34">
        <v>-89.345209999999994</v>
      </c>
      <c r="E1161" s="34">
        <v>261.7</v>
      </c>
      <c r="F1161" s="34">
        <v>8.9</v>
      </c>
      <c r="G1161" s="34" t="s">
        <v>57</v>
      </c>
      <c r="H1161" s="34">
        <v>0</v>
      </c>
      <c r="I1161" s="34" t="s">
        <v>58</v>
      </c>
      <c r="J1161" s="34">
        <v>0</v>
      </c>
      <c r="K1161" s="34" t="s">
        <v>57</v>
      </c>
    </row>
    <row r="1162" spans="1:11" ht="15.75">
      <c r="A1162" s="34" t="s">
        <v>55</v>
      </c>
      <c r="B1162" s="34" t="s">
        <v>56</v>
      </c>
      <c r="C1162" s="34">
        <v>43.140689999999999</v>
      </c>
      <c r="D1162" s="34">
        <v>-89.345209999999994</v>
      </c>
      <c r="E1162" s="34">
        <v>261.7</v>
      </c>
      <c r="F1162" s="34">
        <v>0</v>
      </c>
      <c r="G1162" s="34" t="s">
        <v>57</v>
      </c>
      <c r="H1162" s="34">
        <v>0</v>
      </c>
      <c r="I1162" s="34" t="s">
        <v>58</v>
      </c>
      <c r="J1162" s="34">
        <v>0</v>
      </c>
      <c r="K1162" s="34" t="s">
        <v>57</v>
      </c>
    </row>
    <row r="1163" spans="1:11" ht="15.75">
      <c r="A1163" s="34" t="s">
        <v>55</v>
      </c>
      <c r="B1163" s="34" t="s">
        <v>56</v>
      </c>
      <c r="C1163" s="34">
        <v>43.140689999999999</v>
      </c>
      <c r="D1163" s="34">
        <v>-89.345209999999994</v>
      </c>
      <c r="E1163" s="34">
        <v>261.7</v>
      </c>
      <c r="F1163" s="34">
        <v>0</v>
      </c>
      <c r="G1163" s="34" t="s">
        <v>57</v>
      </c>
      <c r="H1163" s="34">
        <v>0</v>
      </c>
      <c r="I1163" s="34" t="s">
        <v>58</v>
      </c>
      <c r="J1163" s="34">
        <v>0</v>
      </c>
      <c r="K1163" s="34" t="s">
        <v>57</v>
      </c>
    </row>
    <row r="1164" spans="1:11" ht="15.75">
      <c r="A1164" s="34" t="s">
        <v>55</v>
      </c>
      <c r="B1164" s="34" t="s">
        <v>56</v>
      </c>
      <c r="C1164" s="34">
        <v>43.140689999999999</v>
      </c>
      <c r="D1164" s="34">
        <v>-89.345209999999994</v>
      </c>
      <c r="E1164" s="34">
        <v>261.7</v>
      </c>
      <c r="F1164" s="34">
        <v>0</v>
      </c>
      <c r="G1164" s="34" t="s">
        <v>57</v>
      </c>
      <c r="H1164" s="34">
        <v>0</v>
      </c>
      <c r="I1164" s="34" t="s">
        <v>58</v>
      </c>
      <c r="J1164" s="34">
        <v>0</v>
      </c>
      <c r="K1164" s="34" t="s">
        <v>57</v>
      </c>
    </row>
    <row r="1165" spans="1:11" ht="15.75">
      <c r="A1165" s="34" t="s">
        <v>55</v>
      </c>
      <c r="B1165" s="34" t="s">
        <v>56</v>
      </c>
      <c r="C1165" s="34">
        <v>43.140689999999999</v>
      </c>
      <c r="D1165" s="34">
        <v>-89.345209999999994</v>
      </c>
      <c r="E1165" s="34">
        <v>261.7</v>
      </c>
      <c r="F1165" s="34">
        <v>0</v>
      </c>
      <c r="G1165" s="34" t="s">
        <v>57</v>
      </c>
      <c r="H1165" s="34">
        <v>0</v>
      </c>
      <c r="I1165" s="34" t="s">
        <v>58</v>
      </c>
      <c r="J1165" s="34">
        <v>0</v>
      </c>
      <c r="K1165" s="34" t="s">
        <v>57</v>
      </c>
    </row>
    <row r="1166" spans="1:11" ht="15.75">
      <c r="A1166" s="34" t="s">
        <v>55</v>
      </c>
      <c r="B1166" s="34" t="s">
        <v>56</v>
      </c>
      <c r="C1166" s="34">
        <v>43.140689999999999</v>
      </c>
      <c r="D1166" s="34">
        <v>-89.345209999999994</v>
      </c>
      <c r="E1166" s="34">
        <v>261.7</v>
      </c>
      <c r="F1166" s="34">
        <v>0</v>
      </c>
      <c r="G1166" s="34" t="s">
        <v>59</v>
      </c>
      <c r="H1166" s="34">
        <v>0</v>
      </c>
      <c r="I1166" s="34" t="s">
        <v>58</v>
      </c>
      <c r="J1166" s="34">
        <v>0</v>
      </c>
      <c r="K1166" s="34" t="s">
        <v>57</v>
      </c>
    </row>
    <row r="1167" spans="1:11" ht="15.75">
      <c r="A1167" s="34" t="s">
        <v>55</v>
      </c>
      <c r="B1167" s="34" t="s">
        <v>56</v>
      </c>
      <c r="C1167" s="34">
        <v>43.140689999999999</v>
      </c>
      <c r="D1167" s="34">
        <v>-89.345209999999994</v>
      </c>
      <c r="E1167" s="34">
        <v>261.7</v>
      </c>
      <c r="F1167" s="34">
        <v>0</v>
      </c>
      <c r="G1167" s="34" t="s">
        <v>57</v>
      </c>
      <c r="H1167" s="34">
        <v>0</v>
      </c>
      <c r="I1167" s="34" t="s">
        <v>58</v>
      </c>
      <c r="J1167" s="34">
        <v>0</v>
      </c>
      <c r="K1167" s="34" t="s">
        <v>57</v>
      </c>
    </row>
    <row r="1168" spans="1:11" ht="15.75">
      <c r="A1168" s="34" t="s">
        <v>55</v>
      </c>
      <c r="B1168" s="34" t="s">
        <v>56</v>
      </c>
      <c r="C1168" s="34">
        <v>43.140689999999999</v>
      </c>
      <c r="D1168" s="34">
        <v>-89.345209999999994</v>
      </c>
      <c r="E1168" s="34">
        <v>261.7</v>
      </c>
      <c r="F1168" s="34">
        <v>0.5</v>
      </c>
      <c r="G1168" s="34" t="s">
        <v>57</v>
      </c>
      <c r="H1168" s="34">
        <v>0</v>
      </c>
      <c r="I1168" s="34" t="s">
        <v>58</v>
      </c>
      <c r="J1168" s="34">
        <v>0</v>
      </c>
      <c r="K1168" s="34" t="s">
        <v>57</v>
      </c>
    </row>
    <row r="1169" spans="1:11" ht="15.75">
      <c r="A1169" s="34" t="s">
        <v>55</v>
      </c>
      <c r="B1169" s="34" t="s">
        <v>56</v>
      </c>
      <c r="C1169" s="34">
        <v>43.140689999999999</v>
      </c>
      <c r="D1169" s="34">
        <v>-89.345209999999994</v>
      </c>
      <c r="E1169" s="34">
        <v>261.7</v>
      </c>
      <c r="F1169" s="34">
        <v>0</v>
      </c>
      <c r="G1169" s="34" t="s">
        <v>57</v>
      </c>
      <c r="H1169" s="34">
        <v>0</v>
      </c>
      <c r="I1169" s="34" t="s">
        <v>58</v>
      </c>
      <c r="J1169" s="34">
        <v>0</v>
      </c>
      <c r="K1169" s="34" t="s">
        <v>57</v>
      </c>
    </row>
    <row r="1170" spans="1:11" ht="15.75">
      <c r="A1170" s="34" t="s">
        <v>55</v>
      </c>
      <c r="B1170" s="34" t="s">
        <v>56</v>
      </c>
      <c r="C1170" s="34">
        <v>43.140689999999999</v>
      </c>
      <c r="D1170" s="34">
        <v>-89.345209999999994</v>
      </c>
      <c r="E1170" s="34">
        <v>261.7</v>
      </c>
      <c r="F1170" s="34">
        <v>0</v>
      </c>
      <c r="G1170" s="34" t="s">
        <v>57</v>
      </c>
      <c r="H1170" s="34">
        <v>0</v>
      </c>
      <c r="I1170" s="34" t="s">
        <v>58</v>
      </c>
      <c r="J1170" s="34">
        <v>0</v>
      </c>
      <c r="K1170" s="34" t="s">
        <v>57</v>
      </c>
    </row>
    <row r="1171" spans="1:11" ht="15.75">
      <c r="A1171" s="34" t="s">
        <v>55</v>
      </c>
      <c r="B1171" s="34" t="s">
        <v>56</v>
      </c>
      <c r="C1171" s="34">
        <v>43.140689999999999</v>
      </c>
      <c r="D1171" s="34">
        <v>-89.345209999999994</v>
      </c>
      <c r="E1171" s="34">
        <v>261.7</v>
      </c>
      <c r="F1171" s="34">
        <v>4.3</v>
      </c>
      <c r="G1171" s="34" t="s">
        <v>57</v>
      </c>
      <c r="H1171" s="34">
        <v>0</v>
      </c>
      <c r="I1171" s="34" t="s">
        <v>58</v>
      </c>
      <c r="J1171" s="34">
        <v>0</v>
      </c>
      <c r="K1171" s="34" t="s">
        <v>57</v>
      </c>
    </row>
    <row r="1172" spans="1:11" ht="15.75">
      <c r="A1172" s="34" t="s">
        <v>55</v>
      </c>
      <c r="B1172" s="34" t="s">
        <v>56</v>
      </c>
      <c r="C1172" s="34">
        <v>43.140689999999999</v>
      </c>
      <c r="D1172" s="34">
        <v>-89.345209999999994</v>
      </c>
      <c r="E1172" s="34">
        <v>261.7</v>
      </c>
      <c r="F1172" s="34">
        <v>0</v>
      </c>
      <c r="G1172" s="34" t="s">
        <v>59</v>
      </c>
      <c r="H1172" s="34">
        <v>0</v>
      </c>
      <c r="I1172" s="34" t="s">
        <v>58</v>
      </c>
      <c r="J1172" s="34">
        <v>0</v>
      </c>
      <c r="K1172" s="34" t="s">
        <v>57</v>
      </c>
    </row>
    <row r="1173" spans="1:11" ht="15.75">
      <c r="A1173" s="34" t="s">
        <v>55</v>
      </c>
      <c r="B1173" s="34" t="s">
        <v>56</v>
      </c>
      <c r="C1173" s="34">
        <v>43.140689999999999</v>
      </c>
      <c r="D1173" s="34">
        <v>-89.345209999999994</v>
      </c>
      <c r="E1173" s="34">
        <v>261.7</v>
      </c>
      <c r="F1173" s="34">
        <v>0.5</v>
      </c>
      <c r="G1173" s="34" t="s">
        <v>57</v>
      </c>
      <c r="H1173" s="34">
        <v>0</v>
      </c>
      <c r="I1173" s="34" t="s">
        <v>58</v>
      </c>
      <c r="J1173" s="34">
        <v>0</v>
      </c>
      <c r="K1173" s="34" t="s">
        <v>57</v>
      </c>
    </row>
    <row r="1174" spans="1:11" ht="15.75">
      <c r="A1174" s="34" t="s">
        <v>55</v>
      </c>
      <c r="B1174" s="34" t="s">
        <v>56</v>
      </c>
      <c r="C1174" s="34">
        <v>43.140689999999999</v>
      </c>
      <c r="D1174" s="34">
        <v>-89.345209999999994</v>
      </c>
      <c r="E1174" s="34">
        <v>261.7</v>
      </c>
      <c r="F1174" s="34">
        <v>0</v>
      </c>
      <c r="G1174" s="34" t="s">
        <v>57</v>
      </c>
      <c r="H1174" s="34">
        <v>0</v>
      </c>
      <c r="I1174" s="34" t="s">
        <v>58</v>
      </c>
      <c r="J1174" s="34">
        <v>0</v>
      </c>
      <c r="K1174" s="34" t="s">
        <v>57</v>
      </c>
    </row>
    <row r="1175" spans="1:11" ht="15.75">
      <c r="A1175" s="34" t="s">
        <v>55</v>
      </c>
      <c r="B1175" s="34" t="s">
        <v>56</v>
      </c>
      <c r="C1175" s="34">
        <v>43.140689999999999</v>
      </c>
      <c r="D1175" s="34">
        <v>-89.345209999999994</v>
      </c>
      <c r="E1175" s="34">
        <v>261.7</v>
      </c>
      <c r="F1175" s="34">
        <v>0</v>
      </c>
      <c r="G1175" s="34" t="s">
        <v>59</v>
      </c>
      <c r="H1175" s="34">
        <v>0</v>
      </c>
      <c r="I1175" s="34" t="s">
        <v>58</v>
      </c>
      <c r="J1175" s="34">
        <v>0</v>
      </c>
      <c r="K1175" s="34" t="s">
        <v>57</v>
      </c>
    </row>
    <row r="1176" spans="1:11" ht="15.75">
      <c r="A1176" s="34" t="s">
        <v>55</v>
      </c>
      <c r="B1176" s="34" t="s">
        <v>56</v>
      </c>
      <c r="C1176" s="34">
        <v>43.140689999999999</v>
      </c>
      <c r="D1176" s="34">
        <v>-89.345209999999994</v>
      </c>
      <c r="E1176" s="34">
        <v>261.7</v>
      </c>
      <c r="F1176" s="34">
        <v>3.3</v>
      </c>
      <c r="G1176" s="34" t="s">
        <v>57</v>
      </c>
      <c r="H1176" s="34">
        <v>0</v>
      </c>
      <c r="I1176" s="34" t="s">
        <v>58</v>
      </c>
      <c r="J1176" s="34">
        <v>0</v>
      </c>
      <c r="K1176" s="34" t="s">
        <v>57</v>
      </c>
    </row>
    <row r="1177" spans="1:11" ht="15.75">
      <c r="A1177" s="34" t="s">
        <v>55</v>
      </c>
      <c r="B1177" s="34" t="s">
        <v>56</v>
      </c>
      <c r="C1177" s="34">
        <v>43.140689999999999</v>
      </c>
      <c r="D1177" s="34">
        <v>-89.345209999999994</v>
      </c>
      <c r="E1177" s="34">
        <v>261.7</v>
      </c>
      <c r="F1177" s="34">
        <v>0.5</v>
      </c>
      <c r="G1177" s="34" t="s">
        <v>57</v>
      </c>
      <c r="H1177" s="34">
        <v>0</v>
      </c>
      <c r="I1177" s="34" t="s">
        <v>58</v>
      </c>
      <c r="J1177" s="34">
        <v>0</v>
      </c>
      <c r="K1177" s="34" t="s">
        <v>57</v>
      </c>
    </row>
    <row r="1178" spans="1:11" ht="15.75">
      <c r="A1178" s="34" t="s">
        <v>55</v>
      </c>
      <c r="B1178" s="34" t="s">
        <v>56</v>
      </c>
      <c r="C1178" s="34">
        <v>43.140689999999999</v>
      </c>
      <c r="D1178" s="34">
        <v>-89.345209999999994</v>
      </c>
      <c r="E1178" s="34">
        <v>261.7</v>
      </c>
      <c r="F1178" s="34">
        <v>2.2999999999999998</v>
      </c>
      <c r="G1178" s="34" t="s">
        <v>57</v>
      </c>
      <c r="H1178" s="34">
        <v>0</v>
      </c>
      <c r="I1178" s="34" t="s">
        <v>58</v>
      </c>
      <c r="J1178" s="34">
        <v>0</v>
      </c>
      <c r="K1178" s="34" t="s">
        <v>57</v>
      </c>
    </row>
    <row r="1179" spans="1:11" ht="15.75">
      <c r="A1179" s="34" t="s">
        <v>55</v>
      </c>
      <c r="B1179" s="34" t="s">
        <v>56</v>
      </c>
      <c r="C1179" s="34">
        <v>43.140689999999999</v>
      </c>
      <c r="D1179" s="34">
        <v>-89.345209999999994</v>
      </c>
      <c r="E1179" s="34">
        <v>261.7</v>
      </c>
      <c r="F1179" s="34">
        <v>0</v>
      </c>
      <c r="G1179" s="34" t="s">
        <v>57</v>
      </c>
      <c r="H1179" s="34">
        <v>0</v>
      </c>
      <c r="I1179" s="34" t="s">
        <v>58</v>
      </c>
      <c r="J1179" s="34">
        <v>0</v>
      </c>
      <c r="K1179" s="34" t="s">
        <v>57</v>
      </c>
    </row>
    <row r="1180" spans="1:11" ht="15.75">
      <c r="A1180" s="34" t="s">
        <v>55</v>
      </c>
      <c r="B1180" s="34" t="s">
        <v>56</v>
      </c>
      <c r="C1180" s="34">
        <v>43.140689999999999</v>
      </c>
      <c r="D1180" s="34">
        <v>-89.345209999999994</v>
      </c>
      <c r="E1180" s="34">
        <v>261.7</v>
      </c>
      <c r="F1180" s="34">
        <v>0</v>
      </c>
      <c r="G1180" s="34" t="s">
        <v>57</v>
      </c>
      <c r="H1180" s="34">
        <v>0</v>
      </c>
      <c r="I1180" s="34" t="s">
        <v>58</v>
      </c>
      <c r="J1180" s="34">
        <v>0</v>
      </c>
      <c r="K1180" s="34" t="s">
        <v>57</v>
      </c>
    </row>
    <row r="1181" spans="1:11" ht="15.75">
      <c r="A1181" s="34" t="s">
        <v>55</v>
      </c>
      <c r="B1181" s="34" t="s">
        <v>56</v>
      </c>
      <c r="C1181" s="34">
        <v>43.140689999999999</v>
      </c>
      <c r="D1181" s="34">
        <v>-89.345209999999994</v>
      </c>
      <c r="E1181" s="34">
        <v>261.7</v>
      </c>
      <c r="F1181" s="34">
        <v>0</v>
      </c>
      <c r="G1181" s="34" t="s">
        <v>57</v>
      </c>
      <c r="H1181" s="34">
        <v>0</v>
      </c>
      <c r="I1181" s="34" t="s">
        <v>58</v>
      </c>
      <c r="J1181" s="34">
        <v>0</v>
      </c>
      <c r="K1181" s="34" t="s">
        <v>57</v>
      </c>
    </row>
    <row r="1182" spans="1:11" ht="15.75">
      <c r="A1182" s="34" t="s">
        <v>55</v>
      </c>
      <c r="B1182" s="34" t="s">
        <v>56</v>
      </c>
      <c r="C1182" s="34">
        <v>43.140689999999999</v>
      </c>
      <c r="D1182" s="34">
        <v>-89.345209999999994</v>
      </c>
      <c r="E1182" s="34">
        <v>261.7</v>
      </c>
      <c r="F1182" s="34">
        <v>0</v>
      </c>
      <c r="G1182" s="34" t="s">
        <v>59</v>
      </c>
      <c r="H1182" s="34">
        <v>0</v>
      </c>
      <c r="I1182" s="34" t="s">
        <v>58</v>
      </c>
      <c r="J1182" s="34">
        <v>0</v>
      </c>
      <c r="K1182" s="34" t="s">
        <v>57</v>
      </c>
    </row>
    <row r="1183" spans="1:11" ht="15.75">
      <c r="A1183" s="34" t="s">
        <v>55</v>
      </c>
      <c r="B1183" s="34" t="s">
        <v>56</v>
      </c>
      <c r="C1183" s="34">
        <v>43.140689999999999</v>
      </c>
      <c r="D1183" s="34">
        <v>-89.345209999999994</v>
      </c>
      <c r="E1183" s="34">
        <v>261.7</v>
      </c>
      <c r="F1183" s="34">
        <v>36.799999999999997</v>
      </c>
      <c r="G1183" s="34" t="s">
        <v>57</v>
      </c>
      <c r="H1183" s="34">
        <v>0</v>
      </c>
      <c r="I1183" s="34" t="s">
        <v>58</v>
      </c>
      <c r="J1183" s="34">
        <v>0</v>
      </c>
      <c r="K1183" s="34" t="s">
        <v>57</v>
      </c>
    </row>
    <row r="1184" spans="1:11" ht="15.75">
      <c r="A1184" s="34" t="s">
        <v>55</v>
      </c>
      <c r="B1184" s="34" t="s">
        <v>56</v>
      </c>
      <c r="C1184" s="34">
        <v>43.140689999999999</v>
      </c>
      <c r="D1184" s="34">
        <v>-89.345209999999994</v>
      </c>
      <c r="E1184" s="34">
        <v>261.7</v>
      </c>
      <c r="F1184" s="34">
        <v>7.4</v>
      </c>
      <c r="G1184" s="34" t="s">
        <v>57</v>
      </c>
      <c r="H1184" s="34">
        <v>0</v>
      </c>
      <c r="I1184" s="34" t="s">
        <v>58</v>
      </c>
      <c r="J1184" s="34">
        <v>0</v>
      </c>
      <c r="K1184" s="34" t="s">
        <v>57</v>
      </c>
    </row>
    <row r="1185" spans="1:11" ht="15.75">
      <c r="A1185" s="34" t="s">
        <v>55</v>
      </c>
      <c r="B1185" s="34" t="s">
        <v>56</v>
      </c>
      <c r="C1185" s="34">
        <v>43.140689999999999</v>
      </c>
      <c r="D1185" s="34">
        <v>-89.345209999999994</v>
      </c>
      <c r="E1185" s="34">
        <v>261.7</v>
      </c>
      <c r="F1185" s="34">
        <v>0</v>
      </c>
      <c r="G1185" s="34" t="s">
        <v>59</v>
      </c>
      <c r="H1185" s="34">
        <v>0</v>
      </c>
      <c r="I1185" s="34" t="s">
        <v>58</v>
      </c>
      <c r="J1185" s="34">
        <v>0</v>
      </c>
      <c r="K1185" s="34" t="s">
        <v>57</v>
      </c>
    </row>
    <row r="1186" spans="1:11" ht="15.75">
      <c r="A1186" s="34" t="s">
        <v>55</v>
      </c>
      <c r="B1186" s="34" t="s">
        <v>56</v>
      </c>
      <c r="C1186" s="34">
        <v>43.140689999999999</v>
      </c>
      <c r="D1186" s="34">
        <v>-89.345209999999994</v>
      </c>
      <c r="E1186" s="34">
        <v>261.7</v>
      </c>
      <c r="F1186" s="34">
        <v>0</v>
      </c>
      <c r="G1186" s="34" t="s">
        <v>57</v>
      </c>
      <c r="H1186" s="34">
        <v>0</v>
      </c>
      <c r="I1186" s="34" t="s">
        <v>58</v>
      </c>
      <c r="J1186" s="34">
        <v>0</v>
      </c>
      <c r="K1186" s="34" t="s">
        <v>57</v>
      </c>
    </row>
    <row r="1187" spans="1:11" ht="15.75">
      <c r="A1187" s="34" t="s">
        <v>55</v>
      </c>
      <c r="B1187" s="34" t="s">
        <v>56</v>
      </c>
      <c r="C1187" s="34">
        <v>43.140689999999999</v>
      </c>
      <c r="D1187" s="34">
        <v>-89.345209999999994</v>
      </c>
      <c r="E1187" s="34">
        <v>261.7</v>
      </c>
      <c r="F1187" s="34">
        <v>0</v>
      </c>
      <c r="G1187" s="34" t="s">
        <v>59</v>
      </c>
      <c r="H1187" s="34">
        <v>0</v>
      </c>
      <c r="I1187" s="34" t="s">
        <v>58</v>
      </c>
      <c r="J1187" s="34">
        <v>0</v>
      </c>
      <c r="K1187" s="34" t="s">
        <v>57</v>
      </c>
    </row>
    <row r="1188" spans="1:11" ht="15.75">
      <c r="A1188" s="34" t="s">
        <v>55</v>
      </c>
      <c r="B1188" s="34" t="s">
        <v>56</v>
      </c>
      <c r="C1188" s="34">
        <v>43.140689999999999</v>
      </c>
      <c r="D1188" s="34">
        <v>-89.345209999999994</v>
      </c>
      <c r="E1188" s="34">
        <v>261.7</v>
      </c>
      <c r="F1188" s="34">
        <v>0</v>
      </c>
      <c r="G1188" s="34" t="s">
        <v>57</v>
      </c>
      <c r="H1188" s="34">
        <v>0</v>
      </c>
      <c r="I1188" s="34" t="s">
        <v>58</v>
      </c>
      <c r="J1188" s="34">
        <v>0</v>
      </c>
      <c r="K1188" s="34" t="s">
        <v>57</v>
      </c>
    </row>
    <row r="1189" spans="1:11" ht="15.75">
      <c r="A1189" s="34" t="s">
        <v>55</v>
      </c>
      <c r="B1189" s="34" t="s">
        <v>56</v>
      </c>
      <c r="C1189" s="34">
        <v>43.140689999999999</v>
      </c>
      <c r="D1189" s="34">
        <v>-89.345209999999994</v>
      </c>
      <c r="E1189" s="34">
        <v>261.7</v>
      </c>
      <c r="F1189" s="34">
        <v>0</v>
      </c>
      <c r="G1189" s="34" t="s">
        <v>59</v>
      </c>
      <c r="H1189" s="34">
        <v>0</v>
      </c>
      <c r="I1189" s="34" t="s">
        <v>58</v>
      </c>
      <c r="J1189" s="34">
        <v>0</v>
      </c>
      <c r="K1189" s="34" t="s">
        <v>57</v>
      </c>
    </row>
    <row r="1190" spans="1:11" ht="15.75">
      <c r="A1190" s="34" t="s">
        <v>55</v>
      </c>
      <c r="B1190" s="34" t="s">
        <v>56</v>
      </c>
      <c r="C1190" s="34">
        <v>43.140689999999999</v>
      </c>
      <c r="D1190" s="34">
        <v>-89.345209999999994</v>
      </c>
      <c r="E1190" s="34">
        <v>261.7</v>
      </c>
      <c r="F1190" s="34">
        <v>0</v>
      </c>
      <c r="G1190" s="34" t="s">
        <v>57</v>
      </c>
      <c r="H1190" s="34">
        <v>0</v>
      </c>
      <c r="I1190" s="34" t="s">
        <v>58</v>
      </c>
      <c r="J1190" s="34">
        <v>0</v>
      </c>
      <c r="K1190" s="34" t="s">
        <v>57</v>
      </c>
    </row>
    <row r="1191" spans="1:11" ht="15.75">
      <c r="A1191" s="34" t="s">
        <v>55</v>
      </c>
      <c r="B1191" s="34" t="s">
        <v>56</v>
      </c>
      <c r="C1191" s="34">
        <v>43.140689999999999</v>
      </c>
      <c r="D1191" s="34">
        <v>-89.345209999999994</v>
      </c>
      <c r="E1191" s="34">
        <v>261.7</v>
      </c>
      <c r="F1191" s="34">
        <v>0</v>
      </c>
      <c r="G1191" s="34" t="s">
        <v>57</v>
      </c>
      <c r="H1191" s="34">
        <v>0</v>
      </c>
      <c r="I1191" s="34" t="s">
        <v>58</v>
      </c>
      <c r="J1191" s="34">
        <v>0</v>
      </c>
      <c r="K1191" s="34" t="s">
        <v>57</v>
      </c>
    </row>
    <row r="1192" spans="1:11" ht="15.75">
      <c r="A1192" s="34" t="s">
        <v>55</v>
      </c>
      <c r="B1192" s="34" t="s">
        <v>56</v>
      </c>
      <c r="C1192" s="34">
        <v>43.140689999999999</v>
      </c>
      <c r="D1192" s="34">
        <v>-89.345209999999994</v>
      </c>
      <c r="E1192" s="34">
        <v>261.7</v>
      </c>
      <c r="F1192" s="34">
        <v>0</v>
      </c>
      <c r="G1192" s="34" t="s">
        <v>57</v>
      </c>
      <c r="H1192" s="34">
        <v>0</v>
      </c>
      <c r="I1192" s="34" t="s">
        <v>58</v>
      </c>
      <c r="J1192" s="34">
        <v>0</v>
      </c>
      <c r="K1192" s="34" t="s">
        <v>57</v>
      </c>
    </row>
    <row r="1193" spans="1:11" ht="15.75">
      <c r="A1193" s="34" t="s">
        <v>55</v>
      </c>
      <c r="B1193" s="34" t="s">
        <v>56</v>
      </c>
      <c r="C1193" s="34">
        <v>43.140689999999999</v>
      </c>
      <c r="D1193" s="34">
        <v>-89.345209999999994</v>
      </c>
      <c r="E1193" s="34">
        <v>261.7</v>
      </c>
      <c r="F1193" s="34">
        <v>1.3</v>
      </c>
      <c r="G1193" s="34" t="s">
        <v>57</v>
      </c>
      <c r="H1193" s="34">
        <v>0</v>
      </c>
      <c r="I1193" s="34" t="s">
        <v>58</v>
      </c>
      <c r="J1193" s="34">
        <v>0</v>
      </c>
      <c r="K1193" s="34" t="s">
        <v>57</v>
      </c>
    </row>
    <row r="1194" spans="1:11" ht="15.75">
      <c r="A1194" s="34" t="s">
        <v>55</v>
      </c>
      <c r="B1194" s="34" t="s">
        <v>56</v>
      </c>
      <c r="C1194" s="34">
        <v>43.140689999999999</v>
      </c>
      <c r="D1194" s="34">
        <v>-89.345209999999994</v>
      </c>
      <c r="E1194" s="34">
        <v>261.7</v>
      </c>
      <c r="F1194" s="34">
        <v>9.6999999999999993</v>
      </c>
      <c r="G1194" s="34" t="s">
        <v>57</v>
      </c>
      <c r="H1194" s="34">
        <v>0</v>
      </c>
      <c r="I1194" s="34" t="s">
        <v>58</v>
      </c>
      <c r="J1194" s="34">
        <v>0</v>
      </c>
      <c r="K1194" s="34" t="s">
        <v>57</v>
      </c>
    </row>
    <row r="1195" spans="1:11" ht="15.75">
      <c r="A1195" s="34" t="s">
        <v>55</v>
      </c>
      <c r="B1195" s="34" t="s">
        <v>56</v>
      </c>
      <c r="C1195" s="34">
        <v>43.140689999999999</v>
      </c>
      <c r="D1195" s="34">
        <v>-89.345209999999994</v>
      </c>
      <c r="E1195" s="34">
        <v>261.7</v>
      </c>
      <c r="F1195" s="34">
        <v>11.9</v>
      </c>
      <c r="G1195" s="34" t="s">
        <v>57</v>
      </c>
      <c r="H1195" s="34">
        <v>0</v>
      </c>
      <c r="I1195" s="34" t="s">
        <v>58</v>
      </c>
      <c r="J1195" s="34">
        <v>0</v>
      </c>
      <c r="K1195" s="34" t="s">
        <v>57</v>
      </c>
    </row>
    <row r="1196" spans="1:11" ht="15.75">
      <c r="A1196" s="34" t="s">
        <v>55</v>
      </c>
      <c r="B1196" s="34" t="s">
        <v>56</v>
      </c>
      <c r="C1196" s="34">
        <v>43.140689999999999</v>
      </c>
      <c r="D1196" s="34">
        <v>-89.345209999999994</v>
      </c>
      <c r="E1196" s="34">
        <v>261.7</v>
      </c>
      <c r="F1196" s="34">
        <v>0</v>
      </c>
      <c r="G1196" s="34" t="s">
        <v>57</v>
      </c>
      <c r="H1196" s="34">
        <v>0</v>
      </c>
      <c r="I1196" s="34" t="s">
        <v>58</v>
      </c>
      <c r="J1196" s="34">
        <v>0</v>
      </c>
      <c r="K1196" s="34" t="s">
        <v>57</v>
      </c>
    </row>
    <row r="1197" spans="1:11" ht="15.75">
      <c r="A1197" s="34" t="s">
        <v>55</v>
      </c>
      <c r="B1197" s="34" t="s">
        <v>56</v>
      </c>
      <c r="C1197" s="34">
        <v>43.140689999999999</v>
      </c>
      <c r="D1197" s="34">
        <v>-89.345209999999994</v>
      </c>
      <c r="E1197" s="34">
        <v>261.7</v>
      </c>
      <c r="F1197" s="34">
        <v>21.6</v>
      </c>
      <c r="G1197" s="34" t="s">
        <v>57</v>
      </c>
      <c r="H1197" s="34">
        <v>0</v>
      </c>
      <c r="I1197" s="34" t="s">
        <v>58</v>
      </c>
      <c r="J1197" s="34">
        <v>0</v>
      </c>
      <c r="K1197" s="34" t="s">
        <v>57</v>
      </c>
    </row>
    <row r="1198" spans="1:11" ht="15.75">
      <c r="A1198" s="34" t="s">
        <v>55</v>
      </c>
      <c r="B1198" s="34" t="s">
        <v>56</v>
      </c>
      <c r="C1198" s="34">
        <v>43.140689999999999</v>
      </c>
      <c r="D1198" s="34">
        <v>-89.345209999999994</v>
      </c>
      <c r="E1198" s="34">
        <v>261.7</v>
      </c>
      <c r="F1198" s="34">
        <v>0</v>
      </c>
      <c r="G1198" s="34" t="s">
        <v>57</v>
      </c>
      <c r="H1198" s="34">
        <v>0</v>
      </c>
      <c r="I1198" s="34" t="s">
        <v>58</v>
      </c>
      <c r="J1198" s="34">
        <v>0</v>
      </c>
      <c r="K1198" s="34" t="s">
        <v>57</v>
      </c>
    </row>
    <row r="1199" spans="1:11" ht="15.75">
      <c r="A1199" s="34" t="s">
        <v>55</v>
      </c>
      <c r="B1199" s="34" t="s">
        <v>56</v>
      </c>
      <c r="C1199" s="34">
        <v>43.140689999999999</v>
      </c>
      <c r="D1199" s="34">
        <v>-89.345209999999994</v>
      </c>
      <c r="E1199" s="34">
        <v>261.7</v>
      </c>
      <c r="F1199" s="34">
        <v>1</v>
      </c>
      <c r="G1199" s="34" t="s">
        <v>57</v>
      </c>
      <c r="H1199" s="34">
        <v>0</v>
      </c>
      <c r="I1199" s="34" t="s">
        <v>58</v>
      </c>
      <c r="J1199" s="34">
        <v>0</v>
      </c>
      <c r="K1199" s="34" t="s">
        <v>57</v>
      </c>
    </row>
    <row r="1200" spans="1:11" ht="15.75">
      <c r="A1200" s="34" t="s">
        <v>55</v>
      </c>
      <c r="B1200" s="34" t="s">
        <v>56</v>
      </c>
      <c r="C1200" s="34">
        <v>43.140689999999999</v>
      </c>
      <c r="D1200" s="34">
        <v>-89.345209999999994</v>
      </c>
      <c r="E1200" s="34">
        <v>261.7</v>
      </c>
      <c r="F1200" s="34">
        <v>1.8</v>
      </c>
      <c r="G1200" s="34" t="s">
        <v>57</v>
      </c>
      <c r="H1200" s="34">
        <v>0</v>
      </c>
      <c r="I1200" s="34" t="s">
        <v>58</v>
      </c>
      <c r="J1200" s="34">
        <v>0</v>
      </c>
      <c r="K1200" s="34" t="s">
        <v>57</v>
      </c>
    </row>
    <row r="1201" spans="1:11" ht="15.75">
      <c r="A1201" s="34" t="s">
        <v>55</v>
      </c>
      <c r="B1201" s="34" t="s">
        <v>56</v>
      </c>
      <c r="C1201" s="34">
        <v>43.140689999999999</v>
      </c>
      <c r="D1201" s="34">
        <v>-89.345209999999994</v>
      </c>
      <c r="E1201" s="34">
        <v>261.7</v>
      </c>
      <c r="F1201" s="34">
        <v>0</v>
      </c>
      <c r="G1201" s="34" t="s">
        <v>59</v>
      </c>
      <c r="H1201" s="34">
        <v>0</v>
      </c>
      <c r="I1201" s="34" t="s">
        <v>58</v>
      </c>
      <c r="J1201" s="34">
        <v>0</v>
      </c>
      <c r="K1201" s="34" t="s">
        <v>57</v>
      </c>
    </row>
    <row r="1202" spans="1:11" ht="15.75">
      <c r="A1202" s="34" t="s">
        <v>55</v>
      </c>
      <c r="B1202" s="34" t="s">
        <v>56</v>
      </c>
      <c r="C1202" s="34">
        <v>43.140689999999999</v>
      </c>
      <c r="D1202" s="34">
        <v>-89.345209999999994</v>
      </c>
      <c r="E1202" s="34">
        <v>261.7</v>
      </c>
      <c r="F1202" s="34">
        <v>12.2</v>
      </c>
      <c r="G1202" s="34" t="s">
        <v>57</v>
      </c>
      <c r="H1202" s="34">
        <v>0</v>
      </c>
      <c r="I1202" s="34" t="s">
        <v>60</v>
      </c>
      <c r="J1202" s="34">
        <v>0</v>
      </c>
      <c r="K1202" s="34" t="s">
        <v>57</v>
      </c>
    </row>
    <row r="1203" spans="1:11" ht="15.75">
      <c r="A1203" s="34" t="s">
        <v>55</v>
      </c>
      <c r="B1203" s="34" t="s">
        <v>56</v>
      </c>
      <c r="C1203" s="34">
        <v>43.140689999999999</v>
      </c>
      <c r="D1203" s="34">
        <v>-89.345209999999994</v>
      </c>
      <c r="E1203" s="34">
        <v>261.7</v>
      </c>
      <c r="F1203" s="34">
        <v>0</v>
      </c>
      <c r="G1203" s="34" t="s">
        <v>57</v>
      </c>
      <c r="H1203" s="34">
        <v>0</v>
      </c>
      <c r="I1203" s="34" t="s">
        <v>58</v>
      </c>
      <c r="J1203" s="34">
        <v>0</v>
      </c>
      <c r="K1203" s="34" t="s">
        <v>57</v>
      </c>
    </row>
    <row r="1204" spans="1:11" ht="15.75">
      <c r="A1204" s="34" t="s">
        <v>55</v>
      </c>
      <c r="B1204" s="34" t="s">
        <v>56</v>
      </c>
      <c r="C1204" s="34">
        <v>43.140689999999999</v>
      </c>
      <c r="D1204" s="34">
        <v>-89.345209999999994</v>
      </c>
      <c r="E1204" s="34">
        <v>261.7</v>
      </c>
      <c r="F1204" s="34">
        <v>34.799999999999997</v>
      </c>
      <c r="G1204" s="34" t="s">
        <v>57</v>
      </c>
      <c r="H1204" s="34">
        <v>0</v>
      </c>
      <c r="I1204" s="34" t="s">
        <v>58</v>
      </c>
      <c r="J1204" s="34">
        <v>0</v>
      </c>
      <c r="K1204" s="34" t="s">
        <v>57</v>
      </c>
    </row>
    <row r="1205" spans="1:11" ht="15.75">
      <c r="A1205" s="34" t="s">
        <v>55</v>
      </c>
      <c r="B1205" s="34" t="s">
        <v>56</v>
      </c>
      <c r="C1205" s="34">
        <v>43.140689999999999</v>
      </c>
      <c r="D1205" s="34">
        <v>-89.345209999999994</v>
      </c>
      <c r="E1205" s="34">
        <v>261.7</v>
      </c>
      <c r="F1205" s="34">
        <v>0</v>
      </c>
      <c r="G1205" s="34" t="s">
        <v>57</v>
      </c>
      <c r="H1205" s="34">
        <v>0</v>
      </c>
      <c r="I1205" s="34" t="s">
        <v>58</v>
      </c>
      <c r="J1205" s="34">
        <v>0</v>
      </c>
      <c r="K1205" s="34" t="s">
        <v>57</v>
      </c>
    </row>
    <row r="1206" spans="1:11" ht="15.75">
      <c r="A1206" s="34" t="s">
        <v>55</v>
      </c>
      <c r="B1206" s="34" t="s">
        <v>56</v>
      </c>
      <c r="C1206" s="34">
        <v>43.140689999999999</v>
      </c>
      <c r="D1206" s="34">
        <v>-89.345209999999994</v>
      </c>
      <c r="E1206" s="34">
        <v>261.7</v>
      </c>
      <c r="F1206" s="34">
        <v>0</v>
      </c>
      <c r="G1206" s="34" t="s">
        <v>57</v>
      </c>
      <c r="H1206" s="34">
        <v>0</v>
      </c>
      <c r="I1206" s="34" t="s">
        <v>58</v>
      </c>
      <c r="J1206" s="34">
        <v>0</v>
      </c>
      <c r="K1206" s="34" t="s">
        <v>57</v>
      </c>
    </row>
    <row r="1207" spans="1:11" ht="15.75">
      <c r="A1207" s="34" t="s">
        <v>55</v>
      </c>
      <c r="B1207" s="34" t="s">
        <v>56</v>
      </c>
      <c r="C1207" s="34">
        <v>43.140689999999999</v>
      </c>
      <c r="D1207" s="34">
        <v>-89.345209999999994</v>
      </c>
      <c r="E1207" s="34">
        <v>261.7</v>
      </c>
      <c r="F1207" s="34">
        <v>0</v>
      </c>
      <c r="G1207" s="34" t="s">
        <v>57</v>
      </c>
      <c r="H1207" s="34">
        <v>0</v>
      </c>
      <c r="I1207" s="34" t="s">
        <v>58</v>
      </c>
      <c r="J1207" s="34">
        <v>0</v>
      </c>
      <c r="K1207" s="34" t="s">
        <v>57</v>
      </c>
    </row>
    <row r="1208" spans="1:11" ht="15.75">
      <c r="A1208" s="34" t="s">
        <v>55</v>
      </c>
      <c r="B1208" s="34" t="s">
        <v>56</v>
      </c>
      <c r="C1208" s="34">
        <v>43.140689999999999</v>
      </c>
      <c r="D1208" s="34">
        <v>-89.345209999999994</v>
      </c>
      <c r="E1208" s="34">
        <v>261.7</v>
      </c>
      <c r="F1208" s="34">
        <v>0</v>
      </c>
      <c r="G1208" s="34" t="s">
        <v>59</v>
      </c>
      <c r="H1208" s="34">
        <v>0</v>
      </c>
      <c r="I1208" s="34" t="s">
        <v>58</v>
      </c>
      <c r="J1208" s="34">
        <v>0</v>
      </c>
      <c r="K1208" s="34" t="s">
        <v>57</v>
      </c>
    </row>
    <row r="1209" spans="1:11" ht="15.75">
      <c r="A1209" s="34" t="s">
        <v>55</v>
      </c>
      <c r="B1209" s="34" t="s">
        <v>56</v>
      </c>
      <c r="C1209" s="34">
        <v>43.140689999999999</v>
      </c>
      <c r="D1209" s="34">
        <v>-89.345209999999994</v>
      </c>
      <c r="E1209" s="34">
        <v>261.7</v>
      </c>
      <c r="F1209" s="34">
        <v>0</v>
      </c>
      <c r="G1209" s="34" t="s">
        <v>57</v>
      </c>
      <c r="H1209" s="34">
        <v>0</v>
      </c>
      <c r="I1209" s="34" t="s">
        <v>58</v>
      </c>
      <c r="J1209" s="34">
        <v>0</v>
      </c>
      <c r="K1209" s="34" t="s">
        <v>57</v>
      </c>
    </row>
    <row r="1210" spans="1:11" ht="15.75">
      <c r="A1210" s="34" t="s">
        <v>55</v>
      </c>
      <c r="B1210" s="34" t="s">
        <v>56</v>
      </c>
      <c r="C1210" s="34">
        <v>43.140689999999999</v>
      </c>
      <c r="D1210" s="34">
        <v>-89.345209999999994</v>
      </c>
      <c r="E1210" s="34">
        <v>261.7</v>
      </c>
      <c r="F1210" s="34">
        <v>0</v>
      </c>
      <c r="G1210" s="34" t="s">
        <v>59</v>
      </c>
      <c r="H1210" s="34">
        <v>0</v>
      </c>
      <c r="I1210" s="34" t="s">
        <v>58</v>
      </c>
      <c r="J1210" s="34">
        <v>0</v>
      </c>
      <c r="K1210" s="34" t="s">
        <v>57</v>
      </c>
    </row>
    <row r="1211" spans="1:11" ht="15.75">
      <c r="A1211" s="34" t="s">
        <v>55</v>
      </c>
      <c r="B1211" s="34" t="s">
        <v>56</v>
      </c>
      <c r="C1211" s="34">
        <v>43.140689999999999</v>
      </c>
      <c r="D1211" s="34">
        <v>-89.345209999999994</v>
      </c>
      <c r="E1211" s="34">
        <v>261.7</v>
      </c>
      <c r="F1211" s="34">
        <v>0</v>
      </c>
      <c r="G1211" s="34" t="s">
        <v>57</v>
      </c>
      <c r="H1211" s="34">
        <v>0</v>
      </c>
      <c r="I1211" s="34" t="s">
        <v>58</v>
      </c>
      <c r="J1211" s="34">
        <v>0</v>
      </c>
      <c r="K1211" s="34" t="s">
        <v>57</v>
      </c>
    </row>
    <row r="1212" spans="1:11" ht="15.75">
      <c r="A1212" s="34" t="s">
        <v>55</v>
      </c>
      <c r="B1212" s="34" t="s">
        <v>56</v>
      </c>
      <c r="C1212" s="34">
        <v>43.140689999999999</v>
      </c>
      <c r="D1212" s="34">
        <v>-89.345209999999994</v>
      </c>
      <c r="E1212" s="34">
        <v>261.7</v>
      </c>
      <c r="F1212" s="34">
        <v>0</v>
      </c>
      <c r="G1212" s="34" t="s">
        <v>57</v>
      </c>
      <c r="H1212" s="34">
        <v>0</v>
      </c>
      <c r="I1212" s="34" t="s">
        <v>58</v>
      </c>
      <c r="J1212" s="34">
        <v>0</v>
      </c>
      <c r="K1212" s="34" t="s">
        <v>57</v>
      </c>
    </row>
    <row r="1213" spans="1:11" ht="15.75">
      <c r="A1213" s="34" t="s">
        <v>55</v>
      </c>
      <c r="B1213" s="34" t="s">
        <v>56</v>
      </c>
      <c r="C1213" s="34">
        <v>43.140689999999999</v>
      </c>
      <c r="D1213" s="34">
        <v>-89.345209999999994</v>
      </c>
      <c r="E1213" s="34">
        <v>261.7</v>
      </c>
      <c r="F1213" s="34">
        <v>0</v>
      </c>
      <c r="G1213" s="34" t="s">
        <v>57</v>
      </c>
      <c r="H1213" s="34">
        <v>0</v>
      </c>
      <c r="I1213" s="34" t="s">
        <v>58</v>
      </c>
      <c r="J1213" s="34">
        <v>0</v>
      </c>
      <c r="K1213" s="34" t="s">
        <v>57</v>
      </c>
    </row>
    <row r="1214" spans="1:11" ht="15.75">
      <c r="A1214" s="34" t="s">
        <v>55</v>
      </c>
      <c r="B1214" s="34" t="s">
        <v>56</v>
      </c>
      <c r="C1214" s="34">
        <v>43.140689999999999</v>
      </c>
      <c r="D1214" s="34">
        <v>-89.345209999999994</v>
      </c>
      <c r="E1214" s="34">
        <v>261.7</v>
      </c>
      <c r="F1214" s="34">
        <v>5.6</v>
      </c>
      <c r="G1214" s="34" t="s">
        <v>57</v>
      </c>
      <c r="H1214" s="34">
        <v>0</v>
      </c>
      <c r="I1214" s="34" t="s">
        <v>58</v>
      </c>
      <c r="J1214" s="34">
        <v>0</v>
      </c>
      <c r="K1214" s="34" t="s">
        <v>57</v>
      </c>
    </row>
    <row r="1215" spans="1:11" ht="15.75">
      <c r="A1215" s="34" t="s">
        <v>55</v>
      </c>
      <c r="B1215" s="34" t="s">
        <v>56</v>
      </c>
      <c r="C1215" s="34">
        <v>43.140689999999999</v>
      </c>
      <c r="D1215" s="34">
        <v>-89.345209999999994</v>
      </c>
      <c r="E1215" s="34">
        <v>261.7</v>
      </c>
      <c r="F1215" s="34">
        <v>0</v>
      </c>
      <c r="G1215" s="34" t="s">
        <v>57</v>
      </c>
      <c r="H1215" s="34">
        <v>0</v>
      </c>
      <c r="I1215" s="34" t="s">
        <v>58</v>
      </c>
      <c r="J1215" s="34">
        <v>0</v>
      </c>
      <c r="K1215" s="34" t="s">
        <v>57</v>
      </c>
    </row>
    <row r="1216" spans="1:11" ht="15.75">
      <c r="A1216" s="34" t="s">
        <v>55</v>
      </c>
      <c r="B1216" s="34" t="s">
        <v>56</v>
      </c>
      <c r="C1216" s="34">
        <v>43.140689999999999</v>
      </c>
      <c r="D1216" s="34">
        <v>-89.345209999999994</v>
      </c>
      <c r="E1216" s="34">
        <v>261.7</v>
      </c>
      <c r="F1216" s="34">
        <v>0</v>
      </c>
      <c r="G1216" s="34" t="s">
        <v>57</v>
      </c>
      <c r="H1216" s="34">
        <v>0</v>
      </c>
      <c r="I1216" s="34" t="s">
        <v>58</v>
      </c>
      <c r="J1216" s="34">
        <v>0</v>
      </c>
      <c r="K1216" s="34" t="s">
        <v>57</v>
      </c>
    </row>
    <row r="1217" spans="1:11" ht="15.75">
      <c r="A1217" s="34" t="s">
        <v>55</v>
      </c>
      <c r="B1217" s="34" t="s">
        <v>56</v>
      </c>
      <c r="C1217" s="34">
        <v>43.140689999999999</v>
      </c>
      <c r="D1217" s="34">
        <v>-89.345209999999994</v>
      </c>
      <c r="E1217" s="34">
        <v>261.7</v>
      </c>
      <c r="F1217" s="34">
        <v>2.2999999999999998</v>
      </c>
      <c r="G1217" s="34" t="s">
        <v>57</v>
      </c>
      <c r="H1217" s="34">
        <v>0</v>
      </c>
      <c r="I1217" s="34" t="s">
        <v>58</v>
      </c>
      <c r="J1217" s="34">
        <v>0</v>
      </c>
      <c r="K1217" s="34" t="s">
        <v>57</v>
      </c>
    </row>
    <row r="1218" spans="1:11" ht="15.75">
      <c r="A1218" s="34" t="s">
        <v>55</v>
      </c>
      <c r="B1218" s="34" t="s">
        <v>56</v>
      </c>
      <c r="C1218" s="34">
        <v>43.140689999999999</v>
      </c>
      <c r="D1218" s="34">
        <v>-89.345209999999994</v>
      </c>
      <c r="E1218" s="34">
        <v>261.7</v>
      </c>
      <c r="F1218" s="34">
        <v>0</v>
      </c>
      <c r="G1218" s="34" t="s">
        <v>57</v>
      </c>
      <c r="H1218" s="34">
        <v>0</v>
      </c>
      <c r="I1218" s="34" t="s">
        <v>58</v>
      </c>
      <c r="J1218" s="34">
        <v>0</v>
      </c>
      <c r="K1218" s="34" t="s">
        <v>57</v>
      </c>
    </row>
    <row r="1219" spans="1:11" ht="15.75">
      <c r="A1219" s="34" t="s">
        <v>55</v>
      </c>
      <c r="B1219" s="34" t="s">
        <v>56</v>
      </c>
      <c r="C1219" s="34">
        <v>43.140689999999999</v>
      </c>
      <c r="D1219" s="34">
        <v>-89.345209999999994</v>
      </c>
      <c r="E1219" s="34">
        <v>261.7</v>
      </c>
      <c r="F1219" s="34">
        <v>0</v>
      </c>
      <c r="G1219" s="34" t="s">
        <v>57</v>
      </c>
      <c r="H1219" s="34">
        <v>0</v>
      </c>
      <c r="I1219" s="34" t="s">
        <v>58</v>
      </c>
      <c r="J1219" s="34">
        <v>0</v>
      </c>
      <c r="K1219" s="34" t="s">
        <v>57</v>
      </c>
    </row>
    <row r="1220" spans="1:11" ht="15.75">
      <c r="A1220" s="34" t="s">
        <v>55</v>
      </c>
      <c r="B1220" s="34" t="s">
        <v>56</v>
      </c>
      <c r="C1220" s="34">
        <v>43.140689999999999</v>
      </c>
      <c r="D1220" s="34">
        <v>-89.345209999999994</v>
      </c>
      <c r="E1220" s="34">
        <v>261.7</v>
      </c>
      <c r="F1220" s="34">
        <v>0</v>
      </c>
      <c r="G1220" s="34" t="s">
        <v>57</v>
      </c>
      <c r="H1220" s="34">
        <v>0</v>
      </c>
      <c r="I1220" s="34" t="s">
        <v>58</v>
      </c>
      <c r="J1220" s="34">
        <v>0</v>
      </c>
      <c r="K1220" s="34" t="s">
        <v>57</v>
      </c>
    </row>
    <row r="1221" spans="1:11" ht="15.75">
      <c r="A1221" s="34" t="s">
        <v>55</v>
      </c>
      <c r="B1221" s="34" t="s">
        <v>56</v>
      </c>
      <c r="C1221" s="34">
        <v>43.140689999999999</v>
      </c>
      <c r="D1221" s="34">
        <v>-89.345209999999994</v>
      </c>
      <c r="E1221" s="34">
        <v>261.7</v>
      </c>
      <c r="F1221" s="34">
        <v>0</v>
      </c>
      <c r="G1221" s="34" t="s">
        <v>59</v>
      </c>
      <c r="H1221" s="34">
        <v>0</v>
      </c>
      <c r="I1221" s="34" t="s">
        <v>58</v>
      </c>
      <c r="J1221" s="34">
        <v>0</v>
      </c>
      <c r="K1221" s="34" t="s">
        <v>57</v>
      </c>
    </row>
    <row r="1222" spans="1:11" ht="15.75">
      <c r="A1222" s="34" t="s">
        <v>55</v>
      </c>
      <c r="B1222" s="34" t="s">
        <v>56</v>
      </c>
      <c r="C1222" s="34">
        <v>43.140689999999999</v>
      </c>
      <c r="D1222" s="34">
        <v>-89.345209999999994</v>
      </c>
      <c r="E1222" s="34">
        <v>261.7</v>
      </c>
      <c r="F1222" s="34">
        <v>0</v>
      </c>
      <c r="G1222" s="34" t="s">
        <v>57</v>
      </c>
      <c r="H1222" s="34">
        <v>0</v>
      </c>
      <c r="I1222" s="34" t="s">
        <v>58</v>
      </c>
      <c r="J1222" s="34">
        <v>0</v>
      </c>
      <c r="K1222" s="34" t="s">
        <v>57</v>
      </c>
    </row>
    <row r="1223" spans="1:11" ht="15.75">
      <c r="A1223" s="34" t="s">
        <v>55</v>
      </c>
      <c r="B1223" s="34" t="s">
        <v>56</v>
      </c>
      <c r="C1223" s="34">
        <v>43.140689999999999</v>
      </c>
      <c r="D1223" s="34">
        <v>-89.345209999999994</v>
      </c>
      <c r="E1223" s="34">
        <v>261.7</v>
      </c>
      <c r="F1223" s="34">
        <v>19.600000000000001</v>
      </c>
      <c r="G1223" s="34" t="s">
        <v>57</v>
      </c>
      <c r="H1223" s="34">
        <v>0</v>
      </c>
      <c r="I1223" s="34" t="s">
        <v>58</v>
      </c>
      <c r="J1223" s="34">
        <v>0</v>
      </c>
      <c r="K1223" s="34" t="s">
        <v>57</v>
      </c>
    </row>
    <row r="1224" spans="1:11" ht="15.75">
      <c r="A1224" s="34" t="s">
        <v>55</v>
      </c>
      <c r="B1224" s="34" t="s">
        <v>56</v>
      </c>
      <c r="C1224" s="34">
        <v>43.140689999999999</v>
      </c>
      <c r="D1224" s="34">
        <v>-89.345209999999994</v>
      </c>
      <c r="E1224" s="34">
        <v>261.7</v>
      </c>
      <c r="F1224" s="34">
        <v>48.5</v>
      </c>
      <c r="G1224" s="34" t="s">
        <v>57</v>
      </c>
      <c r="H1224" s="34">
        <v>0</v>
      </c>
      <c r="I1224" s="34" t="s">
        <v>58</v>
      </c>
      <c r="J1224" s="34">
        <v>0</v>
      </c>
      <c r="K1224" s="34" t="s">
        <v>57</v>
      </c>
    </row>
    <row r="1225" spans="1:11" ht="15.75">
      <c r="A1225" s="34" t="s">
        <v>55</v>
      </c>
      <c r="B1225" s="34" t="s">
        <v>56</v>
      </c>
      <c r="C1225" s="34">
        <v>43.140689999999999</v>
      </c>
      <c r="D1225" s="34">
        <v>-89.345209999999994</v>
      </c>
      <c r="E1225" s="34">
        <v>261.7</v>
      </c>
      <c r="F1225" s="34">
        <v>0.3</v>
      </c>
      <c r="G1225" s="34" t="s">
        <v>57</v>
      </c>
      <c r="H1225" s="34">
        <v>0</v>
      </c>
      <c r="I1225" s="34" t="s">
        <v>58</v>
      </c>
      <c r="J1225" s="34">
        <v>0</v>
      </c>
      <c r="K1225" s="34" t="s">
        <v>57</v>
      </c>
    </row>
    <row r="1226" spans="1:11" ht="15.75">
      <c r="A1226" s="34" t="s">
        <v>55</v>
      </c>
      <c r="B1226" s="34" t="s">
        <v>56</v>
      </c>
      <c r="C1226" s="34">
        <v>43.140689999999999</v>
      </c>
      <c r="D1226" s="34">
        <v>-89.345209999999994</v>
      </c>
      <c r="E1226" s="34">
        <v>261.7</v>
      </c>
      <c r="F1226" s="34">
        <v>0</v>
      </c>
      <c r="G1226" s="34" t="s">
        <v>57</v>
      </c>
      <c r="H1226" s="34">
        <v>0</v>
      </c>
      <c r="I1226" s="34" t="s">
        <v>58</v>
      </c>
      <c r="J1226" s="34">
        <v>0</v>
      </c>
      <c r="K1226" s="34" t="s">
        <v>57</v>
      </c>
    </row>
    <row r="1227" spans="1:11" ht="15.75">
      <c r="A1227" s="34" t="s">
        <v>55</v>
      </c>
      <c r="B1227" s="34" t="s">
        <v>56</v>
      </c>
      <c r="C1227" s="34">
        <v>43.140689999999999</v>
      </c>
      <c r="D1227" s="34">
        <v>-89.345209999999994</v>
      </c>
      <c r="E1227" s="34">
        <v>261.7</v>
      </c>
      <c r="F1227" s="34">
        <v>1</v>
      </c>
      <c r="G1227" s="34" t="s">
        <v>57</v>
      </c>
      <c r="H1227" s="34">
        <v>0</v>
      </c>
      <c r="I1227" s="34" t="s">
        <v>58</v>
      </c>
      <c r="J1227" s="34">
        <v>0</v>
      </c>
      <c r="K1227" s="34" t="s">
        <v>57</v>
      </c>
    </row>
    <row r="1228" spans="1:11" ht="15.75">
      <c r="A1228" s="34" t="s">
        <v>55</v>
      </c>
      <c r="B1228" s="34" t="s">
        <v>56</v>
      </c>
      <c r="C1228" s="34">
        <v>43.140689999999999</v>
      </c>
      <c r="D1228" s="34">
        <v>-89.345209999999994</v>
      </c>
      <c r="E1228" s="34">
        <v>261.7</v>
      </c>
      <c r="F1228" s="34">
        <v>0</v>
      </c>
      <c r="G1228" s="34" t="s">
        <v>57</v>
      </c>
      <c r="H1228" s="34">
        <v>0</v>
      </c>
      <c r="I1228" s="34" t="s">
        <v>58</v>
      </c>
      <c r="J1228" s="34">
        <v>0</v>
      </c>
      <c r="K1228" s="34" t="s">
        <v>57</v>
      </c>
    </row>
    <row r="1229" spans="1:11" ht="15.75">
      <c r="A1229" s="34" t="s">
        <v>55</v>
      </c>
      <c r="B1229" s="34" t="s">
        <v>56</v>
      </c>
      <c r="C1229" s="34">
        <v>43.140689999999999</v>
      </c>
      <c r="D1229" s="34">
        <v>-89.345209999999994</v>
      </c>
      <c r="E1229" s="34">
        <v>261.7</v>
      </c>
      <c r="F1229" s="34">
        <v>2.5</v>
      </c>
      <c r="G1229" s="34" t="s">
        <v>57</v>
      </c>
      <c r="H1229" s="34">
        <v>0</v>
      </c>
      <c r="I1229" s="34" t="s">
        <v>58</v>
      </c>
      <c r="J1229" s="34">
        <v>0</v>
      </c>
      <c r="K1229" s="34" t="s">
        <v>57</v>
      </c>
    </row>
    <row r="1230" spans="1:11" ht="15.75">
      <c r="A1230" s="34" t="s">
        <v>55</v>
      </c>
      <c r="B1230" s="34" t="s">
        <v>56</v>
      </c>
      <c r="C1230" s="34">
        <v>43.140689999999999</v>
      </c>
      <c r="D1230" s="34">
        <v>-89.345209999999994</v>
      </c>
      <c r="E1230" s="34">
        <v>261.7</v>
      </c>
      <c r="F1230" s="34">
        <v>0</v>
      </c>
      <c r="G1230" s="34" t="s">
        <v>59</v>
      </c>
      <c r="H1230" s="34">
        <v>0</v>
      </c>
      <c r="I1230" s="34" t="s">
        <v>58</v>
      </c>
      <c r="J1230" s="34">
        <v>0</v>
      </c>
      <c r="K1230" s="34" t="s">
        <v>57</v>
      </c>
    </row>
    <row r="1231" spans="1:11" ht="15.75">
      <c r="A1231" s="34" t="s">
        <v>55</v>
      </c>
      <c r="B1231" s="34" t="s">
        <v>56</v>
      </c>
      <c r="C1231" s="34">
        <v>43.140689999999999</v>
      </c>
      <c r="D1231" s="34">
        <v>-89.345209999999994</v>
      </c>
      <c r="E1231" s="34">
        <v>261.7</v>
      </c>
      <c r="F1231" s="34">
        <v>0</v>
      </c>
      <c r="G1231" s="34" t="s">
        <v>59</v>
      </c>
      <c r="H1231" s="34">
        <v>0</v>
      </c>
      <c r="I1231" s="34" t="s">
        <v>58</v>
      </c>
      <c r="J1231" s="34">
        <v>0</v>
      </c>
      <c r="K1231" s="34" t="s">
        <v>57</v>
      </c>
    </row>
    <row r="1232" spans="1:11" ht="15.75">
      <c r="A1232" s="34" t="s">
        <v>55</v>
      </c>
      <c r="B1232" s="34" t="s">
        <v>56</v>
      </c>
      <c r="C1232" s="34">
        <v>43.140689999999999</v>
      </c>
      <c r="D1232" s="34">
        <v>-89.345209999999994</v>
      </c>
      <c r="E1232" s="34">
        <v>261.7</v>
      </c>
      <c r="F1232" s="34">
        <v>0</v>
      </c>
      <c r="G1232" s="34" t="s">
        <v>59</v>
      </c>
      <c r="H1232" s="34">
        <v>0</v>
      </c>
      <c r="I1232" s="34" t="s">
        <v>58</v>
      </c>
      <c r="J1232" s="34">
        <v>0</v>
      </c>
      <c r="K1232" s="34" t="s">
        <v>57</v>
      </c>
    </row>
    <row r="1233" spans="1:11" ht="15.75">
      <c r="A1233" s="34" t="s">
        <v>55</v>
      </c>
      <c r="B1233" s="34" t="s">
        <v>56</v>
      </c>
      <c r="C1233" s="34">
        <v>43.140689999999999</v>
      </c>
      <c r="D1233" s="34">
        <v>-89.345209999999994</v>
      </c>
      <c r="E1233" s="34">
        <v>261.7</v>
      </c>
      <c r="F1233" s="34">
        <v>0</v>
      </c>
      <c r="G1233" s="34" t="s">
        <v>57</v>
      </c>
      <c r="H1233" s="34">
        <v>0</v>
      </c>
      <c r="I1233" s="34" t="s">
        <v>58</v>
      </c>
      <c r="J1233" s="34">
        <v>0</v>
      </c>
      <c r="K1233" s="34" t="s">
        <v>57</v>
      </c>
    </row>
    <row r="1234" spans="1:11" ht="15.75">
      <c r="A1234" s="34" t="s">
        <v>55</v>
      </c>
      <c r="B1234" s="34" t="s">
        <v>56</v>
      </c>
      <c r="C1234" s="34">
        <v>43.140689999999999</v>
      </c>
      <c r="D1234" s="34">
        <v>-89.345209999999994</v>
      </c>
      <c r="E1234" s="34">
        <v>261.7</v>
      </c>
      <c r="F1234" s="34">
        <v>14</v>
      </c>
      <c r="G1234" s="34" t="s">
        <v>57</v>
      </c>
      <c r="H1234" s="34">
        <v>0</v>
      </c>
      <c r="I1234" s="34" t="s">
        <v>58</v>
      </c>
      <c r="J1234" s="34">
        <v>0</v>
      </c>
      <c r="K1234" s="34" t="s">
        <v>57</v>
      </c>
    </row>
    <row r="1235" spans="1:11" ht="15.75">
      <c r="A1235" s="34" t="s">
        <v>55</v>
      </c>
      <c r="B1235" s="34" t="s">
        <v>56</v>
      </c>
      <c r="C1235" s="34">
        <v>43.140689999999999</v>
      </c>
      <c r="D1235" s="34">
        <v>-89.345209999999994</v>
      </c>
      <c r="E1235" s="34">
        <v>261.7</v>
      </c>
      <c r="F1235" s="34">
        <v>0</v>
      </c>
      <c r="G1235" s="34" t="s">
        <v>59</v>
      </c>
      <c r="H1235" s="34">
        <v>0</v>
      </c>
      <c r="I1235" s="34" t="s">
        <v>58</v>
      </c>
      <c r="J1235" s="34">
        <v>0</v>
      </c>
      <c r="K1235" s="34" t="s">
        <v>57</v>
      </c>
    </row>
    <row r="1236" spans="1:11" ht="15.75">
      <c r="A1236" s="34" t="s">
        <v>55</v>
      </c>
      <c r="B1236" s="34" t="s">
        <v>56</v>
      </c>
      <c r="C1236" s="34">
        <v>43.140689999999999</v>
      </c>
      <c r="D1236" s="34">
        <v>-89.345209999999994</v>
      </c>
      <c r="E1236" s="34">
        <v>261.7</v>
      </c>
      <c r="F1236" s="34">
        <v>0</v>
      </c>
      <c r="G1236" s="34" t="s">
        <v>57</v>
      </c>
      <c r="H1236" s="34">
        <v>0</v>
      </c>
      <c r="I1236" s="34" t="s">
        <v>58</v>
      </c>
      <c r="J1236" s="34">
        <v>0</v>
      </c>
      <c r="K1236" s="34" t="s">
        <v>57</v>
      </c>
    </row>
    <row r="1237" spans="1:11" ht="15.75">
      <c r="A1237" s="34" t="s">
        <v>55</v>
      </c>
      <c r="B1237" s="34" t="s">
        <v>56</v>
      </c>
      <c r="C1237" s="34">
        <v>43.140689999999999</v>
      </c>
      <c r="D1237" s="34">
        <v>-89.345209999999994</v>
      </c>
      <c r="E1237" s="34">
        <v>261.7</v>
      </c>
      <c r="F1237" s="34">
        <v>0</v>
      </c>
      <c r="G1237" s="34" t="s">
        <v>57</v>
      </c>
      <c r="H1237" s="34">
        <v>0</v>
      </c>
      <c r="I1237" s="34" t="s">
        <v>58</v>
      </c>
      <c r="J1237" s="34">
        <v>0</v>
      </c>
      <c r="K1237" s="34" t="s">
        <v>57</v>
      </c>
    </row>
    <row r="1238" spans="1:11" ht="15.75">
      <c r="A1238" s="34" t="s">
        <v>55</v>
      </c>
      <c r="B1238" s="34" t="s">
        <v>56</v>
      </c>
      <c r="C1238" s="34">
        <v>43.140689999999999</v>
      </c>
      <c r="D1238" s="34">
        <v>-89.345209999999994</v>
      </c>
      <c r="E1238" s="34">
        <v>261.7</v>
      </c>
      <c r="F1238" s="34">
        <v>0</v>
      </c>
      <c r="G1238" s="34" t="s">
        <v>57</v>
      </c>
      <c r="H1238" s="34">
        <v>0</v>
      </c>
      <c r="I1238" s="34" t="s">
        <v>58</v>
      </c>
      <c r="J1238" s="34">
        <v>0</v>
      </c>
      <c r="K1238" s="34" t="s">
        <v>57</v>
      </c>
    </row>
    <row r="1239" spans="1:11" ht="15.75">
      <c r="A1239" s="34" t="s">
        <v>55</v>
      </c>
      <c r="B1239" s="34" t="s">
        <v>56</v>
      </c>
      <c r="C1239" s="34">
        <v>43.140689999999999</v>
      </c>
      <c r="D1239" s="34">
        <v>-89.345209999999994</v>
      </c>
      <c r="E1239" s="34">
        <v>261.7</v>
      </c>
      <c r="F1239" s="34">
        <v>0</v>
      </c>
      <c r="G1239" s="34" t="s">
        <v>57</v>
      </c>
      <c r="H1239" s="34">
        <v>0</v>
      </c>
      <c r="I1239" s="34" t="s">
        <v>58</v>
      </c>
      <c r="J1239" s="34">
        <v>0</v>
      </c>
      <c r="K1239" s="34" t="s">
        <v>57</v>
      </c>
    </row>
    <row r="1240" spans="1:11" ht="15.75">
      <c r="A1240" s="34" t="s">
        <v>55</v>
      </c>
      <c r="B1240" s="34" t="s">
        <v>56</v>
      </c>
      <c r="C1240" s="34">
        <v>43.140689999999999</v>
      </c>
      <c r="D1240" s="34">
        <v>-89.345209999999994</v>
      </c>
      <c r="E1240" s="34">
        <v>261.7</v>
      </c>
      <c r="F1240" s="34">
        <v>0</v>
      </c>
      <c r="G1240" s="34" t="s">
        <v>57</v>
      </c>
      <c r="H1240" s="34">
        <v>0</v>
      </c>
      <c r="I1240" s="34" t="s">
        <v>58</v>
      </c>
      <c r="J1240" s="34">
        <v>0</v>
      </c>
      <c r="K1240" s="34" t="s">
        <v>57</v>
      </c>
    </row>
    <row r="1241" spans="1:11" ht="15.75">
      <c r="A1241" s="34" t="s">
        <v>55</v>
      </c>
      <c r="B1241" s="34" t="s">
        <v>56</v>
      </c>
      <c r="C1241" s="34">
        <v>43.140689999999999</v>
      </c>
      <c r="D1241" s="34">
        <v>-89.345209999999994</v>
      </c>
      <c r="E1241" s="34">
        <v>261.7</v>
      </c>
      <c r="F1241" s="34">
        <v>0</v>
      </c>
      <c r="G1241" s="34" t="s">
        <v>57</v>
      </c>
      <c r="H1241" s="34">
        <v>0</v>
      </c>
      <c r="I1241" s="34" t="s">
        <v>58</v>
      </c>
      <c r="J1241" s="34">
        <v>0</v>
      </c>
      <c r="K1241" s="34" t="s">
        <v>57</v>
      </c>
    </row>
    <row r="1242" spans="1:11" ht="15.75">
      <c r="A1242" s="34" t="s">
        <v>55</v>
      </c>
      <c r="B1242" s="34" t="s">
        <v>56</v>
      </c>
      <c r="C1242" s="34">
        <v>43.140689999999999</v>
      </c>
      <c r="D1242" s="34">
        <v>-89.345209999999994</v>
      </c>
      <c r="E1242" s="34">
        <v>261.7</v>
      </c>
      <c r="F1242" s="34">
        <v>31.8</v>
      </c>
      <c r="G1242" s="34" t="s">
        <v>57</v>
      </c>
      <c r="H1242" s="34">
        <v>0</v>
      </c>
      <c r="I1242" s="34" t="s">
        <v>60</v>
      </c>
      <c r="J1242" s="34">
        <v>0</v>
      </c>
      <c r="K1242" s="34" t="s">
        <v>57</v>
      </c>
    </row>
    <row r="1243" spans="1:11" ht="15.75">
      <c r="A1243" s="34" t="s">
        <v>55</v>
      </c>
      <c r="B1243" s="34" t="s">
        <v>56</v>
      </c>
      <c r="C1243" s="34">
        <v>43.140689999999999</v>
      </c>
      <c r="D1243" s="34">
        <v>-89.345209999999994</v>
      </c>
      <c r="E1243" s="34">
        <v>261.7</v>
      </c>
      <c r="F1243" s="34">
        <v>12.2</v>
      </c>
      <c r="G1243" s="34" t="s">
        <v>57</v>
      </c>
      <c r="H1243" s="34">
        <v>0</v>
      </c>
      <c r="I1243" s="34" t="s">
        <v>58</v>
      </c>
      <c r="J1243" s="34">
        <v>0</v>
      </c>
      <c r="K1243" s="34" t="s">
        <v>57</v>
      </c>
    </row>
    <row r="1244" spans="1:11" ht="15.75">
      <c r="A1244" s="34" t="s">
        <v>55</v>
      </c>
      <c r="B1244" s="34" t="s">
        <v>56</v>
      </c>
      <c r="C1244" s="34">
        <v>43.140689999999999</v>
      </c>
      <c r="D1244" s="34">
        <v>-89.345209999999994</v>
      </c>
      <c r="E1244" s="34">
        <v>261.7</v>
      </c>
      <c r="F1244" s="34">
        <v>0</v>
      </c>
      <c r="G1244" s="34" t="s">
        <v>57</v>
      </c>
      <c r="H1244" s="34">
        <v>0</v>
      </c>
      <c r="I1244" s="34" t="s">
        <v>58</v>
      </c>
      <c r="J1244" s="34">
        <v>0</v>
      </c>
      <c r="K1244" s="34" t="s">
        <v>57</v>
      </c>
    </row>
    <row r="1245" spans="1:11" ht="15.75">
      <c r="A1245" s="34" t="s">
        <v>55</v>
      </c>
      <c r="B1245" s="34" t="s">
        <v>56</v>
      </c>
      <c r="C1245" s="34">
        <v>43.140689999999999</v>
      </c>
      <c r="D1245" s="34">
        <v>-89.345209999999994</v>
      </c>
      <c r="E1245" s="34">
        <v>261.7</v>
      </c>
      <c r="F1245" s="34">
        <v>0</v>
      </c>
      <c r="G1245" s="34" t="s">
        <v>57</v>
      </c>
      <c r="H1245" s="34">
        <v>0</v>
      </c>
      <c r="I1245" s="34" t="s">
        <v>58</v>
      </c>
      <c r="J1245" s="34">
        <v>0</v>
      </c>
      <c r="K1245" s="34" t="s">
        <v>57</v>
      </c>
    </row>
    <row r="1246" spans="1:11" ht="15.75">
      <c r="A1246" s="34" t="s">
        <v>55</v>
      </c>
      <c r="B1246" s="34" t="s">
        <v>56</v>
      </c>
      <c r="C1246" s="34">
        <v>43.140689999999999</v>
      </c>
      <c r="D1246" s="34">
        <v>-89.345209999999994</v>
      </c>
      <c r="E1246" s="34">
        <v>261.7</v>
      </c>
      <c r="F1246" s="34">
        <v>7.1</v>
      </c>
      <c r="G1246" s="34" t="s">
        <v>57</v>
      </c>
      <c r="H1246" s="34">
        <v>0</v>
      </c>
      <c r="I1246" s="34" t="s">
        <v>58</v>
      </c>
      <c r="J1246" s="34">
        <v>0</v>
      </c>
      <c r="K1246" s="34" t="s">
        <v>57</v>
      </c>
    </row>
    <row r="1247" spans="1:11" ht="15.75">
      <c r="A1247" s="34" t="s">
        <v>55</v>
      </c>
      <c r="B1247" s="34" t="s">
        <v>56</v>
      </c>
      <c r="C1247" s="34">
        <v>43.140689999999999</v>
      </c>
      <c r="D1247" s="34">
        <v>-89.345209999999994</v>
      </c>
      <c r="E1247" s="34">
        <v>261.7</v>
      </c>
      <c r="F1247" s="34">
        <v>0.8</v>
      </c>
      <c r="G1247" s="34" t="s">
        <v>57</v>
      </c>
      <c r="H1247" s="34">
        <v>0</v>
      </c>
      <c r="I1247" s="34" t="s">
        <v>58</v>
      </c>
      <c r="J1247" s="34">
        <v>0</v>
      </c>
      <c r="K1247" s="34" t="s">
        <v>57</v>
      </c>
    </row>
    <row r="1248" spans="1:11" ht="15.75">
      <c r="A1248" s="34" t="s">
        <v>55</v>
      </c>
      <c r="B1248" s="34" t="s">
        <v>56</v>
      </c>
      <c r="C1248" s="34">
        <v>43.140689999999999</v>
      </c>
      <c r="D1248" s="34">
        <v>-89.345209999999994</v>
      </c>
      <c r="E1248" s="34">
        <v>261.7</v>
      </c>
      <c r="F1248" s="34">
        <v>0</v>
      </c>
      <c r="G1248" s="34" t="s">
        <v>57</v>
      </c>
      <c r="H1248" s="34">
        <v>0</v>
      </c>
      <c r="I1248" s="34" t="s">
        <v>58</v>
      </c>
      <c r="J1248" s="34">
        <v>0</v>
      </c>
      <c r="K1248" s="34" t="s">
        <v>57</v>
      </c>
    </row>
    <row r="1249" spans="1:11" ht="15.75">
      <c r="A1249" s="34" t="s">
        <v>55</v>
      </c>
      <c r="B1249" s="34" t="s">
        <v>56</v>
      </c>
      <c r="C1249" s="34">
        <v>43.140689999999999</v>
      </c>
      <c r="D1249" s="34">
        <v>-89.345209999999994</v>
      </c>
      <c r="E1249" s="34">
        <v>261.7</v>
      </c>
      <c r="F1249" s="34">
        <v>0</v>
      </c>
      <c r="G1249" s="34" t="s">
        <v>57</v>
      </c>
      <c r="H1249" s="34">
        <v>0</v>
      </c>
      <c r="I1249" s="34" t="s">
        <v>58</v>
      </c>
      <c r="J1249" s="34">
        <v>0</v>
      </c>
      <c r="K1249" s="34" t="s">
        <v>57</v>
      </c>
    </row>
    <row r="1250" spans="1:11" ht="15.75">
      <c r="A1250" s="34" t="s">
        <v>55</v>
      </c>
      <c r="B1250" s="34" t="s">
        <v>56</v>
      </c>
      <c r="C1250" s="34">
        <v>43.140689999999999</v>
      </c>
      <c r="D1250" s="34">
        <v>-89.345209999999994</v>
      </c>
      <c r="E1250" s="34">
        <v>261.7</v>
      </c>
      <c r="F1250" s="34">
        <v>0</v>
      </c>
      <c r="G1250" s="34" t="s">
        <v>57</v>
      </c>
      <c r="H1250" s="34">
        <v>0</v>
      </c>
      <c r="I1250" s="34" t="s">
        <v>58</v>
      </c>
      <c r="J1250" s="34">
        <v>0</v>
      </c>
      <c r="K1250" s="34" t="s">
        <v>57</v>
      </c>
    </row>
    <row r="1251" spans="1:11" ht="15.75">
      <c r="A1251" s="34" t="s">
        <v>55</v>
      </c>
      <c r="B1251" s="34" t="s">
        <v>56</v>
      </c>
      <c r="C1251" s="34">
        <v>43.140689999999999</v>
      </c>
      <c r="D1251" s="34">
        <v>-89.345209999999994</v>
      </c>
      <c r="E1251" s="34">
        <v>261.7</v>
      </c>
      <c r="F1251" s="34">
        <v>8.9</v>
      </c>
      <c r="G1251" s="34" t="s">
        <v>57</v>
      </c>
      <c r="H1251" s="34">
        <v>0</v>
      </c>
      <c r="I1251" s="34" t="s">
        <v>58</v>
      </c>
      <c r="J1251" s="34">
        <v>0</v>
      </c>
      <c r="K1251" s="34" t="s">
        <v>57</v>
      </c>
    </row>
    <row r="1252" spans="1:11" ht="15.75">
      <c r="A1252" s="34" t="s">
        <v>55</v>
      </c>
      <c r="B1252" s="34" t="s">
        <v>56</v>
      </c>
      <c r="C1252" s="34">
        <v>43.140689999999999</v>
      </c>
      <c r="D1252" s="34">
        <v>-89.345209999999994</v>
      </c>
      <c r="E1252" s="34">
        <v>261.7</v>
      </c>
      <c r="F1252" s="34">
        <v>0</v>
      </c>
      <c r="G1252" s="34" t="s">
        <v>57</v>
      </c>
      <c r="H1252" s="34">
        <v>0</v>
      </c>
      <c r="I1252" s="34" t="s">
        <v>58</v>
      </c>
      <c r="J1252" s="34">
        <v>0</v>
      </c>
      <c r="K1252" s="34" t="s">
        <v>57</v>
      </c>
    </row>
    <row r="1253" spans="1:11" ht="15.75">
      <c r="A1253" s="34" t="s">
        <v>55</v>
      </c>
      <c r="B1253" s="34" t="s">
        <v>56</v>
      </c>
      <c r="C1253" s="34">
        <v>43.140689999999999</v>
      </c>
      <c r="D1253" s="34">
        <v>-89.345209999999994</v>
      </c>
      <c r="E1253" s="34">
        <v>261.7</v>
      </c>
      <c r="F1253" s="34">
        <v>13.5</v>
      </c>
      <c r="G1253" s="34" t="s">
        <v>57</v>
      </c>
      <c r="H1253" s="34">
        <v>0</v>
      </c>
      <c r="I1253" s="34" t="s">
        <v>58</v>
      </c>
      <c r="J1253" s="34">
        <v>0</v>
      </c>
      <c r="K1253" s="34" t="s">
        <v>57</v>
      </c>
    </row>
    <row r="1254" spans="1:11" ht="15.75">
      <c r="A1254" s="34" t="s">
        <v>55</v>
      </c>
      <c r="B1254" s="34" t="s">
        <v>56</v>
      </c>
      <c r="C1254" s="34">
        <v>43.140689999999999</v>
      </c>
      <c r="D1254" s="34">
        <v>-89.345209999999994</v>
      </c>
      <c r="E1254" s="34">
        <v>261.7</v>
      </c>
      <c r="F1254" s="34">
        <v>0</v>
      </c>
      <c r="G1254" s="34" t="s">
        <v>57</v>
      </c>
      <c r="H1254" s="34">
        <v>0</v>
      </c>
      <c r="I1254" s="34" t="s">
        <v>58</v>
      </c>
      <c r="J1254" s="34">
        <v>0</v>
      </c>
      <c r="K1254" s="34" t="s">
        <v>57</v>
      </c>
    </row>
    <row r="1255" spans="1:11" ht="15.75">
      <c r="A1255" s="34" t="s">
        <v>55</v>
      </c>
      <c r="B1255" s="34" t="s">
        <v>56</v>
      </c>
      <c r="C1255" s="34">
        <v>43.140689999999999</v>
      </c>
      <c r="D1255" s="34">
        <v>-89.345209999999994</v>
      </c>
      <c r="E1255" s="34">
        <v>261.7</v>
      </c>
      <c r="F1255" s="34">
        <v>0</v>
      </c>
      <c r="G1255" s="34" t="s">
        <v>57</v>
      </c>
      <c r="H1255" s="34">
        <v>0</v>
      </c>
      <c r="I1255" s="34" t="s">
        <v>58</v>
      </c>
      <c r="J1255" s="34">
        <v>0</v>
      </c>
      <c r="K1255" s="34" t="s">
        <v>57</v>
      </c>
    </row>
    <row r="1256" spans="1:11" ht="15.75">
      <c r="A1256" s="34" t="s">
        <v>55</v>
      </c>
      <c r="B1256" s="34" t="s">
        <v>56</v>
      </c>
      <c r="C1256" s="34">
        <v>43.140689999999999</v>
      </c>
      <c r="D1256" s="34">
        <v>-89.345209999999994</v>
      </c>
      <c r="E1256" s="34">
        <v>261.7</v>
      </c>
      <c r="F1256" s="34">
        <v>27.4</v>
      </c>
      <c r="G1256" s="34" t="s">
        <v>57</v>
      </c>
      <c r="H1256" s="34">
        <v>0</v>
      </c>
      <c r="I1256" s="34" t="s">
        <v>58</v>
      </c>
      <c r="J1256" s="34">
        <v>0</v>
      </c>
      <c r="K1256" s="34" t="s">
        <v>57</v>
      </c>
    </row>
    <row r="1257" spans="1:11" ht="15.75">
      <c r="A1257" s="34" t="s">
        <v>55</v>
      </c>
      <c r="B1257" s="34" t="s">
        <v>56</v>
      </c>
      <c r="C1257" s="34">
        <v>43.140689999999999</v>
      </c>
      <c r="D1257" s="34">
        <v>-89.345209999999994</v>
      </c>
      <c r="E1257" s="34">
        <v>261.7</v>
      </c>
      <c r="F1257" s="34">
        <v>16.8</v>
      </c>
      <c r="G1257" s="34" t="s">
        <v>57</v>
      </c>
      <c r="H1257" s="34">
        <v>0</v>
      </c>
      <c r="I1257" s="34" t="s">
        <v>58</v>
      </c>
      <c r="J1257" s="34">
        <v>0</v>
      </c>
      <c r="K1257" s="34" t="s">
        <v>57</v>
      </c>
    </row>
    <row r="1258" spans="1:11" ht="15.75">
      <c r="A1258" s="34" t="s">
        <v>55</v>
      </c>
      <c r="B1258" s="34" t="s">
        <v>56</v>
      </c>
      <c r="C1258" s="34">
        <v>43.140689999999999</v>
      </c>
      <c r="D1258" s="34">
        <v>-89.345209999999994</v>
      </c>
      <c r="E1258" s="34">
        <v>261.7</v>
      </c>
      <c r="F1258" s="34">
        <v>10.199999999999999</v>
      </c>
      <c r="G1258" s="34" t="s">
        <v>57</v>
      </c>
      <c r="H1258" s="34">
        <v>0</v>
      </c>
      <c r="I1258" s="34" t="s">
        <v>58</v>
      </c>
      <c r="J1258" s="34">
        <v>0</v>
      </c>
      <c r="K1258" s="34" t="s">
        <v>57</v>
      </c>
    </row>
    <row r="1259" spans="1:11" ht="15.75">
      <c r="A1259" s="34" t="s">
        <v>55</v>
      </c>
      <c r="B1259" s="34" t="s">
        <v>56</v>
      </c>
      <c r="C1259" s="34">
        <v>43.140689999999999</v>
      </c>
      <c r="D1259" s="34">
        <v>-89.345209999999994</v>
      </c>
      <c r="E1259" s="34">
        <v>261.7</v>
      </c>
      <c r="F1259" s="34">
        <v>0</v>
      </c>
      <c r="G1259" s="34" t="s">
        <v>57</v>
      </c>
      <c r="H1259" s="34">
        <v>0</v>
      </c>
      <c r="I1259" s="34" t="s">
        <v>58</v>
      </c>
      <c r="J1259" s="34">
        <v>0</v>
      </c>
      <c r="K1259" s="34" t="s">
        <v>57</v>
      </c>
    </row>
    <row r="1260" spans="1:11" ht="15.75">
      <c r="A1260" s="34" t="s">
        <v>55</v>
      </c>
      <c r="B1260" s="34" t="s">
        <v>56</v>
      </c>
      <c r="C1260" s="34">
        <v>43.140689999999999</v>
      </c>
      <c r="D1260" s="34">
        <v>-89.345209999999994</v>
      </c>
      <c r="E1260" s="34">
        <v>261.7</v>
      </c>
      <c r="F1260" s="34">
        <v>0</v>
      </c>
      <c r="G1260" s="34" t="s">
        <v>59</v>
      </c>
      <c r="H1260" s="34">
        <v>0</v>
      </c>
      <c r="I1260" s="34" t="s">
        <v>58</v>
      </c>
      <c r="J1260" s="34">
        <v>0</v>
      </c>
      <c r="K1260" s="34" t="s">
        <v>57</v>
      </c>
    </row>
    <row r="1261" spans="1:11" ht="15.75">
      <c r="A1261" s="34" t="s">
        <v>55</v>
      </c>
      <c r="B1261" s="34" t="s">
        <v>56</v>
      </c>
      <c r="C1261" s="34">
        <v>43.140689999999999</v>
      </c>
      <c r="D1261" s="34">
        <v>-89.345209999999994</v>
      </c>
      <c r="E1261" s="34">
        <v>261.7</v>
      </c>
      <c r="F1261" s="34">
        <v>0</v>
      </c>
      <c r="G1261" s="34" t="s">
        <v>57</v>
      </c>
      <c r="H1261" s="34">
        <v>0</v>
      </c>
      <c r="I1261" s="34" t="s">
        <v>58</v>
      </c>
      <c r="J1261" s="34">
        <v>0</v>
      </c>
      <c r="K1261" s="34" t="s">
        <v>57</v>
      </c>
    </row>
    <row r="1262" spans="1:11" ht="15.75">
      <c r="A1262" s="34" t="s">
        <v>55</v>
      </c>
      <c r="B1262" s="34" t="s">
        <v>56</v>
      </c>
      <c r="C1262" s="34">
        <v>43.140689999999999</v>
      </c>
      <c r="D1262" s="34">
        <v>-89.345209999999994</v>
      </c>
      <c r="E1262" s="34">
        <v>261.7</v>
      </c>
      <c r="F1262" s="34">
        <v>0.5</v>
      </c>
      <c r="G1262" s="34" t="s">
        <v>57</v>
      </c>
      <c r="H1262" s="34">
        <v>0</v>
      </c>
      <c r="I1262" s="34" t="s">
        <v>58</v>
      </c>
      <c r="J1262" s="34">
        <v>0</v>
      </c>
      <c r="K1262" s="34" t="s">
        <v>57</v>
      </c>
    </row>
    <row r="1263" spans="1:11" ht="15.75">
      <c r="A1263" s="34" t="s">
        <v>55</v>
      </c>
      <c r="B1263" s="34" t="s">
        <v>56</v>
      </c>
      <c r="C1263" s="34">
        <v>43.140689999999999</v>
      </c>
      <c r="D1263" s="34">
        <v>-89.345209999999994</v>
      </c>
      <c r="E1263" s="34">
        <v>261.7</v>
      </c>
      <c r="F1263" s="34">
        <v>0.3</v>
      </c>
      <c r="G1263" s="34" t="s">
        <v>57</v>
      </c>
      <c r="H1263" s="34">
        <v>0</v>
      </c>
      <c r="I1263" s="34" t="s">
        <v>58</v>
      </c>
      <c r="J1263" s="34">
        <v>0</v>
      </c>
      <c r="K1263" s="34" t="s">
        <v>57</v>
      </c>
    </row>
    <row r="1264" spans="1:11" ht="15.75">
      <c r="A1264" s="34" t="s">
        <v>55</v>
      </c>
      <c r="B1264" s="34" t="s">
        <v>56</v>
      </c>
      <c r="C1264" s="34">
        <v>43.140689999999999</v>
      </c>
      <c r="D1264" s="34">
        <v>-89.345209999999994</v>
      </c>
      <c r="E1264" s="34">
        <v>261.7</v>
      </c>
      <c r="F1264" s="34">
        <v>0</v>
      </c>
      <c r="G1264" s="34" t="s">
        <v>59</v>
      </c>
      <c r="H1264" s="34">
        <v>0</v>
      </c>
      <c r="I1264" s="34" t="s">
        <v>58</v>
      </c>
      <c r="J1264" s="34">
        <v>0</v>
      </c>
      <c r="K1264" s="34" t="s">
        <v>57</v>
      </c>
    </row>
    <row r="1265" spans="1:11" ht="15.75">
      <c r="A1265" s="34" t="s">
        <v>55</v>
      </c>
      <c r="B1265" s="34" t="s">
        <v>56</v>
      </c>
      <c r="C1265" s="34">
        <v>43.140689999999999</v>
      </c>
      <c r="D1265" s="34">
        <v>-89.345209999999994</v>
      </c>
      <c r="E1265" s="34">
        <v>261.7</v>
      </c>
      <c r="F1265" s="34">
        <v>0</v>
      </c>
      <c r="G1265" s="34" t="s">
        <v>57</v>
      </c>
      <c r="H1265" s="34">
        <v>0</v>
      </c>
      <c r="I1265" s="34" t="s">
        <v>58</v>
      </c>
      <c r="J1265" s="34">
        <v>0</v>
      </c>
      <c r="K1265" s="34" t="s">
        <v>57</v>
      </c>
    </row>
    <row r="1266" spans="1:11" ht="15.75">
      <c r="A1266" s="34" t="s">
        <v>55</v>
      </c>
      <c r="B1266" s="34" t="s">
        <v>56</v>
      </c>
      <c r="C1266" s="34">
        <v>43.140689999999999</v>
      </c>
      <c r="D1266" s="34">
        <v>-89.345209999999994</v>
      </c>
      <c r="E1266" s="34">
        <v>261.7</v>
      </c>
      <c r="F1266" s="34">
        <v>0</v>
      </c>
      <c r="G1266" s="34" t="s">
        <v>57</v>
      </c>
      <c r="H1266" s="34">
        <v>0</v>
      </c>
      <c r="I1266" s="34" t="s">
        <v>58</v>
      </c>
      <c r="J1266" s="34">
        <v>0</v>
      </c>
      <c r="K1266" s="34" t="s">
        <v>57</v>
      </c>
    </row>
    <row r="1267" spans="1:11" ht="15.75">
      <c r="A1267" s="34" t="s">
        <v>55</v>
      </c>
      <c r="B1267" s="34" t="s">
        <v>56</v>
      </c>
      <c r="C1267" s="34">
        <v>43.140689999999999</v>
      </c>
      <c r="D1267" s="34">
        <v>-89.345209999999994</v>
      </c>
      <c r="E1267" s="34">
        <v>261.7</v>
      </c>
      <c r="F1267" s="34">
        <v>0</v>
      </c>
      <c r="G1267" s="34" t="s">
        <v>57</v>
      </c>
      <c r="H1267" s="34">
        <v>0</v>
      </c>
      <c r="I1267" s="34" t="s">
        <v>58</v>
      </c>
      <c r="J1267" s="34">
        <v>0</v>
      </c>
      <c r="K1267" s="34" t="s">
        <v>57</v>
      </c>
    </row>
    <row r="1268" spans="1:11" ht="15.75">
      <c r="A1268" s="34" t="s">
        <v>55</v>
      </c>
      <c r="B1268" s="34" t="s">
        <v>56</v>
      </c>
      <c r="C1268" s="34">
        <v>43.140689999999999</v>
      </c>
      <c r="D1268" s="34">
        <v>-89.345209999999994</v>
      </c>
      <c r="E1268" s="34">
        <v>261.7</v>
      </c>
      <c r="F1268" s="34">
        <v>0</v>
      </c>
      <c r="G1268" s="34" t="s">
        <v>57</v>
      </c>
      <c r="H1268" s="34">
        <v>0</v>
      </c>
      <c r="I1268" s="34" t="s">
        <v>58</v>
      </c>
      <c r="J1268" s="34">
        <v>0</v>
      </c>
      <c r="K1268" s="34" t="s">
        <v>57</v>
      </c>
    </row>
    <row r="1269" spans="1:11" ht="15.75">
      <c r="A1269" s="34" t="s">
        <v>55</v>
      </c>
      <c r="B1269" s="34" t="s">
        <v>56</v>
      </c>
      <c r="C1269" s="34">
        <v>43.140689999999999</v>
      </c>
      <c r="D1269" s="34">
        <v>-89.345209999999994</v>
      </c>
      <c r="E1269" s="34">
        <v>261.7</v>
      </c>
      <c r="F1269" s="34">
        <v>0.3</v>
      </c>
      <c r="G1269" s="34" t="s">
        <v>57</v>
      </c>
      <c r="H1269" s="34">
        <v>0</v>
      </c>
      <c r="I1269" s="34" t="s">
        <v>58</v>
      </c>
      <c r="J1269" s="34">
        <v>0</v>
      </c>
      <c r="K1269" s="34" t="s">
        <v>57</v>
      </c>
    </row>
    <row r="1270" spans="1:11" ht="15.75">
      <c r="A1270" s="34" t="s">
        <v>55</v>
      </c>
      <c r="B1270" s="34" t="s">
        <v>56</v>
      </c>
      <c r="C1270" s="34">
        <v>43.140689999999999</v>
      </c>
      <c r="D1270" s="34">
        <v>-89.345209999999994</v>
      </c>
      <c r="E1270" s="34">
        <v>261.7</v>
      </c>
      <c r="F1270" s="34">
        <v>4.5999999999999996</v>
      </c>
      <c r="G1270" s="34" t="s">
        <v>57</v>
      </c>
      <c r="H1270" s="34">
        <v>0</v>
      </c>
      <c r="I1270" s="34" t="s">
        <v>58</v>
      </c>
      <c r="J1270" s="34">
        <v>0</v>
      </c>
      <c r="K1270" s="34" t="s">
        <v>57</v>
      </c>
    </row>
    <row r="1271" spans="1:11" ht="15.75">
      <c r="A1271" s="34" t="s">
        <v>55</v>
      </c>
      <c r="B1271" s="34" t="s">
        <v>56</v>
      </c>
      <c r="C1271" s="34">
        <v>43.140689999999999</v>
      </c>
      <c r="D1271" s="34">
        <v>-89.345209999999994</v>
      </c>
      <c r="E1271" s="34">
        <v>261.7</v>
      </c>
      <c r="F1271" s="34">
        <v>0</v>
      </c>
      <c r="G1271" s="34" t="s">
        <v>57</v>
      </c>
      <c r="H1271" s="34">
        <v>0</v>
      </c>
      <c r="I1271" s="34" t="s">
        <v>58</v>
      </c>
      <c r="J1271" s="34">
        <v>0</v>
      </c>
      <c r="K1271" s="34" t="s">
        <v>57</v>
      </c>
    </row>
    <row r="1272" spans="1:11" ht="15.75">
      <c r="A1272" s="34" t="s">
        <v>55</v>
      </c>
      <c r="B1272" s="34" t="s">
        <v>56</v>
      </c>
      <c r="C1272" s="34">
        <v>43.140689999999999</v>
      </c>
      <c r="D1272" s="34">
        <v>-89.345209999999994</v>
      </c>
      <c r="E1272" s="34">
        <v>261.7</v>
      </c>
      <c r="F1272" s="34">
        <v>0</v>
      </c>
      <c r="G1272" s="34" t="s">
        <v>57</v>
      </c>
      <c r="H1272" s="34">
        <v>0</v>
      </c>
      <c r="I1272" s="34" t="s">
        <v>58</v>
      </c>
      <c r="J1272" s="34">
        <v>0</v>
      </c>
      <c r="K1272" s="34" t="s">
        <v>57</v>
      </c>
    </row>
    <row r="1273" spans="1:11" ht="15.75">
      <c r="A1273" s="34" t="s">
        <v>55</v>
      </c>
      <c r="B1273" s="34" t="s">
        <v>56</v>
      </c>
      <c r="C1273" s="34">
        <v>43.140689999999999</v>
      </c>
      <c r="D1273" s="34">
        <v>-89.345209999999994</v>
      </c>
      <c r="E1273" s="34">
        <v>261.7</v>
      </c>
      <c r="F1273" s="34">
        <v>0</v>
      </c>
      <c r="G1273" s="34" t="s">
        <v>57</v>
      </c>
      <c r="H1273" s="34">
        <v>0</v>
      </c>
      <c r="I1273" s="34" t="s">
        <v>58</v>
      </c>
      <c r="J1273" s="34">
        <v>0</v>
      </c>
      <c r="K1273" s="34" t="s">
        <v>57</v>
      </c>
    </row>
    <row r="1274" spans="1:11" ht="15.75">
      <c r="A1274" s="34" t="s">
        <v>55</v>
      </c>
      <c r="B1274" s="34" t="s">
        <v>56</v>
      </c>
      <c r="C1274" s="34">
        <v>43.140689999999999</v>
      </c>
      <c r="D1274" s="34">
        <v>-89.345209999999994</v>
      </c>
      <c r="E1274" s="34">
        <v>261.7</v>
      </c>
      <c r="F1274" s="34">
        <v>4.3</v>
      </c>
      <c r="G1274" s="34" t="s">
        <v>57</v>
      </c>
      <c r="H1274" s="34">
        <v>0</v>
      </c>
      <c r="I1274" s="34" t="s">
        <v>58</v>
      </c>
      <c r="J1274" s="34">
        <v>0</v>
      </c>
      <c r="K1274" s="34" t="s">
        <v>57</v>
      </c>
    </row>
    <row r="1275" spans="1:11" ht="15.75">
      <c r="A1275" s="34" t="s">
        <v>55</v>
      </c>
      <c r="B1275" s="34" t="s">
        <v>56</v>
      </c>
      <c r="C1275" s="34">
        <v>43.140689999999999</v>
      </c>
      <c r="D1275" s="34">
        <v>-89.345209999999994</v>
      </c>
      <c r="E1275" s="34">
        <v>261.7</v>
      </c>
      <c r="F1275" s="34">
        <v>47.2</v>
      </c>
      <c r="G1275" s="34" t="s">
        <v>57</v>
      </c>
      <c r="H1275" s="34">
        <v>0</v>
      </c>
      <c r="I1275" s="34" t="s">
        <v>58</v>
      </c>
      <c r="J1275" s="34">
        <v>0</v>
      </c>
      <c r="K1275" s="34" t="s">
        <v>57</v>
      </c>
    </row>
    <row r="1276" spans="1:11" ht="15.75">
      <c r="A1276" s="34" t="s">
        <v>55</v>
      </c>
      <c r="B1276" s="34" t="s">
        <v>56</v>
      </c>
      <c r="C1276" s="34">
        <v>43.140689999999999</v>
      </c>
      <c r="D1276" s="34">
        <v>-89.345209999999994</v>
      </c>
      <c r="E1276" s="34">
        <v>261.7</v>
      </c>
      <c r="F1276" s="34">
        <v>0</v>
      </c>
      <c r="G1276" s="34" t="s">
        <v>57</v>
      </c>
      <c r="H1276" s="34">
        <v>0</v>
      </c>
      <c r="I1276" s="34" t="s">
        <v>58</v>
      </c>
      <c r="J1276" s="34">
        <v>0</v>
      </c>
      <c r="K1276" s="34" t="s">
        <v>57</v>
      </c>
    </row>
    <row r="1277" spans="1:11" ht="15.75">
      <c r="A1277" s="34" t="s">
        <v>55</v>
      </c>
      <c r="B1277" s="34" t="s">
        <v>56</v>
      </c>
      <c r="C1277" s="34">
        <v>43.140689999999999</v>
      </c>
      <c r="D1277" s="34">
        <v>-89.345209999999994</v>
      </c>
      <c r="E1277" s="34">
        <v>261.7</v>
      </c>
      <c r="F1277" s="34">
        <v>11.4</v>
      </c>
      <c r="G1277" s="34" t="s">
        <v>57</v>
      </c>
      <c r="H1277" s="34">
        <v>0</v>
      </c>
      <c r="I1277" s="34" t="s">
        <v>58</v>
      </c>
      <c r="J1277" s="34">
        <v>0</v>
      </c>
      <c r="K1277" s="34" t="s">
        <v>57</v>
      </c>
    </row>
    <row r="1278" spans="1:11" ht="15.75">
      <c r="A1278" s="34" t="s">
        <v>55</v>
      </c>
      <c r="B1278" s="34" t="s">
        <v>56</v>
      </c>
      <c r="C1278" s="34">
        <v>43.140689999999999</v>
      </c>
      <c r="D1278" s="34">
        <v>-89.345209999999994</v>
      </c>
      <c r="E1278" s="34">
        <v>261.7</v>
      </c>
      <c r="F1278" s="34">
        <v>1</v>
      </c>
      <c r="G1278" s="34" t="s">
        <v>57</v>
      </c>
      <c r="H1278" s="34">
        <v>0</v>
      </c>
      <c r="I1278" s="34" t="s">
        <v>58</v>
      </c>
      <c r="J1278" s="34">
        <v>0</v>
      </c>
      <c r="K1278" s="34" t="s">
        <v>57</v>
      </c>
    </row>
    <row r="1279" spans="1:11" ht="15.75">
      <c r="A1279" s="34" t="s">
        <v>55</v>
      </c>
      <c r="B1279" s="34" t="s">
        <v>56</v>
      </c>
      <c r="C1279" s="34">
        <v>43.140689999999999</v>
      </c>
      <c r="D1279" s="34">
        <v>-89.345209999999994</v>
      </c>
      <c r="E1279" s="34">
        <v>261.7</v>
      </c>
      <c r="F1279" s="34">
        <v>0</v>
      </c>
      <c r="G1279" s="34" t="s">
        <v>57</v>
      </c>
      <c r="H1279" s="34">
        <v>0</v>
      </c>
      <c r="I1279" s="34" t="s">
        <v>58</v>
      </c>
      <c r="J1279" s="34">
        <v>0</v>
      </c>
      <c r="K1279" s="34" t="s">
        <v>57</v>
      </c>
    </row>
    <row r="1280" spans="1:11" ht="15.75">
      <c r="A1280" s="34" t="s">
        <v>55</v>
      </c>
      <c r="B1280" s="34" t="s">
        <v>56</v>
      </c>
      <c r="C1280" s="34">
        <v>43.140689999999999</v>
      </c>
      <c r="D1280" s="34">
        <v>-89.345209999999994</v>
      </c>
      <c r="E1280" s="34">
        <v>261.7</v>
      </c>
      <c r="F1280" s="34">
        <v>0</v>
      </c>
      <c r="G1280" s="34" t="s">
        <v>57</v>
      </c>
      <c r="H1280" s="34">
        <v>0</v>
      </c>
      <c r="I1280" s="34" t="s">
        <v>58</v>
      </c>
      <c r="J1280" s="34">
        <v>0</v>
      </c>
      <c r="K1280" s="34" t="s">
        <v>57</v>
      </c>
    </row>
    <row r="1281" spans="1:11" ht="15.75">
      <c r="A1281" s="34" t="s">
        <v>55</v>
      </c>
      <c r="B1281" s="34" t="s">
        <v>56</v>
      </c>
      <c r="C1281" s="34">
        <v>43.140689999999999</v>
      </c>
      <c r="D1281" s="34">
        <v>-89.345209999999994</v>
      </c>
      <c r="E1281" s="34">
        <v>261.7</v>
      </c>
      <c r="F1281" s="34">
        <v>0</v>
      </c>
      <c r="G1281" s="34" t="s">
        <v>57</v>
      </c>
      <c r="H1281" s="34">
        <v>0</v>
      </c>
      <c r="I1281" s="34" t="s">
        <v>58</v>
      </c>
      <c r="J1281" s="34">
        <v>0</v>
      </c>
      <c r="K1281" s="34" t="s">
        <v>57</v>
      </c>
    </row>
    <row r="1282" spans="1:11" ht="15.75">
      <c r="A1282" s="34" t="s">
        <v>55</v>
      </c>
      <c r="B1282" s="34" t="s">
        <v>56</v>
      </c>
      <c r="C1282" s="34">
        <v>43.140689999999999</v>
      </c>
      <c r="D1282" s="34">
        <v>-89.345209999999994</v>
      </c>
      <c r="E1282" s="34">
        <v>261.7</v>
      </c>
      <c r="F1282" s="34">
        <v>0</v>
      </c>
      <c r="G1282" s="34" t="s">
        <v>57</v>
      </c>
      <c r="H1282" s="34">
        <v>0</v>
      </c>
      <c r="I1282" s="34" t="s">
        <v>58</v>
      </c>
      <c r="J1282" s="34">
        <v>0</v>
      </c>
      <c r="K1282" s="34" t="s">
        <v>57</v>
      </c>
    </row>
    <row r="1283" spans="1:11" ht="15.75">
      <c r="A1283" s="34" t="s">
        <v>55</v>
      </c>
      <c r="B1283" s="34" t="s">
        <v>56</v>
      </c>
      <c r="C1283" s="34">
        <v>43.140689999999999</v>
      </c>
      <c r="D1283" s="34">
        <v>-89.345209999999994</v>
      </c>
      <c r="E1283" s="34">
        <v>261.7</v>
      </c>
      <c r="F1283" s="34">
        <v>0</v>
      </c>
      <c r="G1283" s="34" t="s">
        <v>57</v>
      </c>
      <c r="H1283" s="34">
        <v>0</v>
      </c>
      <c r="I1283" s="34" t="s">
        <v>58</v>
      </c>
      <c r="J1283" s="34">
        <v>0</v>
      </c>
      <c r="K1283" s="34" t="s">
        <v>57</v>
      </c>
    </row>
    <row r="1284" spans="1:11" ht="15.75">
      <c r="A1284" s="34" t="s">
        <v>55</v>
      </c>
      <c r="B1284" s="34" t="s">
        <v>56</v>
      </c>
      <c r="C1284" s="34">
        <v>43.140689999999999</v>
      </c>
      <c r="D1284" s="34">
        <v>-89.345209999999994</v>
      </c>
      <c r="E1284" s="34">
        <v>261.7</v>
      </c>
      <c r="F1284" s="34">
        <v>6.9</v>
      </c>
      <c r="G1284" s="34" t="s">
        <v>57</v>
      </c>
      <c r="H1284" s="34">
        <v>0</v>
      </c>
      <c r="I1284" s="34" t="s">
        <v>58</v>
      </c>
      <c r="J1284" s="34">
        <v>0</v>
      </c>
      <c r="K1284" s="34" t="s">
        <v>57</v>
      </c>
    </row>
    <row r="1285" spans="1:11" ht="15.75">
      <c r="A1285" s="34" t="s">
        <v>55</v>
      </c>
      <c r="B1285" s="34" t="s">
        <v>56</v>
      </c>
      <c r="C1285" s="34">
        <v>43.140689999999999</v>
      </c>
      <c r="D1285" s="34">
        <v>-89.345209999999994</v>
      </c>
      <c r="E1285" s="34">
        <v>261.7</v>
      </c>
      <c r="F1285" s="34">
        <v>0</v>
      </c>
      <c r="G1285" s="34" t="s">
        <v>57</v>
      </c>
      <c r="H1285" s="34">
        <v>0</v>
      </c>
      <c r="I1285" s="34" t="s">
        <v>58</v>
      </c>
      <c r="J1285" s="34">
        <v>0</v>
      </c>
      <c r="K1285" s="34" t="s">
        <v>57</v>
      </c>
    </row>
    <row r="1286" spans="1:11" ht="15.75">
      <c r="A1286" s="34" t="s">
        <v>55</v>
      </c>
      <c r="B1286" s="34" t="s">
        <v>56</v>
      </c>
      <c r="C1286" s="34">
        <v>43.140689999999999</v>
      </c>
      <c r="D1286" s="34">
        <v>-89.345209999999994</v>
      </c>
      <c r="E1286" s="34">
        <v>261.7</v>
      </c>
      <c r="F1286" s="34">
        <v>0</v>
      </c>
      <c r="G1286" s="34" t="s">
        <v>57</v>
      </c>
      <c r="H1286" s="34">
        <v>0</v>
      </c>
      <c r="I1286" s="34" t="s">
        <v>58</v>
      </c>
      <c r="J1286" s="34">
        <v>0</v>
      </c>
      <c r="K1286" s="34" t="s">
        <v>57</v>
      </c>
    </row>
    <row r="1287" spans="1:11" ht="15.75">
      <c r="A1287" s="34" t="s">
        <v>55</v>
      </c>
      <c r="B1287" s="34" t="s">
        <v>56</v>
      </c>
      <c r="C1287" s="34">
        <v>43.140689999999999</v>
      </c>
      <c r="D1287" s="34">
        <v>-89.345209999999994</v>
      </c>
      <c r="E1287" s="34">
        <v>261.7</v>
      </c>
      <c r="F1287" s="34">
        <v>0</v>
      </c>
      <c r="G1287" s="34" t="s">
        <v>57</v>
      </c>
      <c r="H1287" s="34">
        <v>0</v>
      </c>
      <c r="I1287" s="34" t="s">
        <v>58</v>
      </c>
      <c r="J1287" s="34">
        <v>0</v>
      </c>
      <c r="K1287" s="34" t="s">
        <v>57</v>
      </c>
    </row>
    <row r="1288" spans="1:11" ht="15.75">
      <c r="A1288" s="34" t="s">
        <v>55</v>
      </c>
      <c r="B1288" s="34" t="s">
        <v>56</v>
      </c>
      <c r="C1288" s="34">
        <v>43.140689999999999</v>
      </c>
      <c r="D1288" s="34">
        <v>-89.345209999999994</v>
      </c>
      <c r="E1288" s="34">
        <v>261.7</v>
      </c>
      <c r="F1288" s="34">
        <v>0</v>
      </c>
      <c r="G1288" s="34" t="s">
        <v>57</v>
      </c>
      <c r="H1288" s="34">
        <v>0</v>
      </c>
      <c r="I1288" s="34" t="s">
        <v>58</v>
      </c>
      <c r="J1288" s="34">
        <v>0</v>
      </c>
      <c r="K1288" s="34" t="s">
        <v>57</v>
      </c>
    </row>
    <row r="1289" spans="1:11" ht="15.75">
      <c r="A1289" s="34" t="s">
        <v>55</v>
      </c>
      <c r="B1289" s="34" t="s">
        <v>56</v>
      </c>
      <c r="C1289" s="34">
        <v>43.140689999999999</v>
      </c>
      <c r="D1289" s="34">
        <v>-89.345209999999994</v>
      </c>
      <c r="E1289" s="34">
        <v>261.7</v>
      </c>
      <c r="F1289" s="34">
        <v>0</v>
      </c>
      <c r="G1289" s="34" t="s">
        <v>57</v>
      </c>
      <c r="H1289" s="34">
        <v>0</v>
      </c>
      <c r="I1289" s="34" t="s">
        <v>58</v>
      </c>
      <c r="J1289" s="34">
        <v>0</v>
      </c>
      <c r="K1289" s="34" t="s">
        <v>57</v>
      </c>
    </row>
    <row r="1290" spans="1:11" ht="15.75">
      <c r="A1290" s="34" t="s">
        <v>55</v>
      </c>
      <c r="B1290" s="34" t="s">
        <v>56</v>
      </c>
      <c r="C1290" s="34">
        <v>43.140689999999999</v>
      </c>
      <c r="D1290" s="34">
        <v>-89.345209999999994</v>
      </c>
      <c r="E1290" s="34">
        <v>261.7</v>
      </c>
      <c r="F1290" s="34">
        <v>0</v>
      </c>
      <c r="G1290" s="34" t="s">
        <v>57</v>
      </c>
      <c r="H1290" s="34">
        <v>0</v>
      </c>
      <c r="I1290" s="34" t="s">
        <v>58</v>
      </c>
      <c r="J1290" s="34">
        <v>0</v>
      </c>
      <c r="K1290" s="34" t="s">
        <v>57</v>
      </c>
    </row>
    <row r="1291" spans="1:11" ht="15.75">
      <c r="A1291" s="34" t="s">
        <v>55</v>
      </c>
      <c r="B1291" s="34" t="s">
        <v>56</v>
      </c>
      <c r="C1291" s="34">
        <v>43.140689999999999</v>
      </c>
      <c r="D1291" s="34">
        <v>-89.345209999999994</v>
      </c>
      <c r="E1291" s="34">
        <v>261.7</v>
      </c>
      <c r="F1291" s="34">
        <v>5.6</v>
      </c>
      <c r="G1291" s="34" t="s">
        <v>57</v>
      </c>
      <c r="H1291" s="34">
        <v>0</v>
      </c>
      <c r="I1291" s="34" t="s">
        <v>58</v>
      </c>
      <c r="J1291" s="34">
        <v>0</v>
      </c>
      <c r="K1291" s="34" t="s">
        <v>57</v>
      </c>
    </row>
    <row r="1292" spans="1:11" ht="15.75">
      <c r="A1292" s="34" t="s">
        <v>55</v>
      </c>
      <c r="B1292" s="34" t="s">
        <v>56</v>
      </c>
      <c r="C1292" s="34">
        <v>43.140689999999999</v>
      </c>
      <c r="D1292" s="34">
        <v>-89.345209999999994</v>
      </c>
      <c r="E1292" s="34">
        <v>261.7</v>
      </c>
      <c r="F1292" s="34">
        <v>55.4</v>
      </c>
      <c r="G1292" s="34" t="s">
        <v>57</v>
      </c>
      <c r="H1292" s="34">
        <v>0</v>
      </c>
      <c r="I1292" s="34" t="s">
        <v>58</v>
      </c>
      <c r="J1292" s="34">
        <v>0</v>
      </c>
      <c r="K1292" s="34" t="s">
        <v>57</v>
      </c>
    </row>
    <row r="1293" spans="1:11" ht="15.75">
      <c r="A1293" s="34" t="s">
        <v>55</v>
      </c>
      <c r="B1293" s="34" t="s">
        <v>56</v>
      </c>
      <c r="C1293" s="34">
        <v>43.140689999999999</v>
      </c>
      <c r="D1293" s="34">
        <v>-89.345209999999994</v>
      </c>
      <c r="E1293" s="34">
        <v>261.7</v>
      </c>
      <c r="F1293" s="34">
        <v>19.8</v>
      </c>
      <c r="G1293" s="34" t="s">
        <v>57</v>
      </c>
      <c r="H1293" s="34">
        <v>0</v>
      </c>
      <c r="I1293" s="34" t="s">
        <v>58</v>
      </c>
      <c r="J1293" s="34">
        <v>0</v>
      </c>
      <c r="K1293" s="34" t="s">
        <v>57</v>
      </c>
    </row>
    <row r="1294" spans="1:11" ht="15.75">
      <c r="A1294" s="34" t="s">
        <v>55</v>
      </c>
      <c r="B1294" s="34" t="s">
        <v>56</v>
      </c>
      <c r="C1294" s="34">
        <v>43.140689999999999</v>
      </c>
      <c r="D1294" s="34">
        <v>-89.345209999999994</v>
      </c>
      <c r="E1294" s="34">
        <v>261.7</v>
      </c>
      <c r="F1294" s="34">
        <v>0</v>
      </c>
      <c r="G1294" s="34" t="s">
        <v>57</v>
      </c>
      <c r="H1294" s="34">
        <v>0</v>
      </c>
      <c r="I1294" s="34" t="s">
        <v>58</v>
      </c>
      <c r="J1294" s="34">
        <v>0</v>
      </c>
      <c r="K1294" s="34" t="s">
        <v>57</v>
      </c>
    </row>
    <row r="1295" spans="1:11" ht="15.75">
      <c r="A1295" s="34" t="s">
        <v>55</v>
      </c>
      <c r="B1295" s="34" t="s">
        <v>56</v>
      </c>
      <c r="C1295" s="34">
        <v>43.140689999999999</v>
      </c>
      <c r="D1295" s="34">
        <v>-89.345209999999994</v>
      </c>
      <c r="E1295" s="34">
        <v>261.7</v>
      </c>
      <c r="F1295" s="34">
        <v>0</v>
      </c>
      <c r="G1295" s="34" t="s">
        <v>57</v>
      </c>
      <c r="H1295" s="34">
        <v>0</v>
      </c>
      <c r="I1295" s="34" t="s">
        <v>58</v>
      </c>
      <c r="J1295" s="34">
        <v>0</v>
      </c>
      <c r="K1295" s="34" t="s">
        <v>57</v>
      </c>
    </row>
    <row r="1296" spans="1:11" ht="15.75">
      <c r="A1296" s="34" t="s">
        <v>55</v>
      </c>
      <c r="B1296" s="34" t="s">
        <v>56</v>
      </c>
      <c r="C1296" s="34">
        <v>43.140689999999999</v>
      </c>
      <c r="D1296" s="34">
        <v>-89.345209999999994</v>
      </c>
      <c r="E1296" s="34">
        <v>261.7</v>
      </c>
      <c r="F1296" s="34">
        <v>0</v>
      </c>
      <c r="G1296" s="34" t="s">
        <v>57</v>
      </c>
      <c r="H1296" s="34">
        <v>0</v>
      </c>
      <c r="I1296" s="34" t="s">
        <v>58</v>
      </c>
      <c r="J1296" s="34">
        <v>0</v>
      </c>
      <c r="K1296" s="34" t="s">
        <v>57</v>
      </c>
    </row>
    <row r="1297" spans="1:11" ht="15.75">
      <c r="A1297" s="34" t="s">
        <v>55</v>
      </c>
      <c r="B1297" s="34" t="s">
        <v>56</v>
      </c>
      <c r="C1297" s="34">
        <v>43.140689999999999</v>
      </c>
      <c r="D1297" s="34">
        <v>-89.345209999999994</v>
      </c>
      <c r="E1297" s="34">
        <v>261.7</v>
      </c>
      <c r="F1297" s="34">
        <v>0</v>
      </c>
      <c r="G1297" s="34" t="s">
        <v>57</v>
      </c>
      <c r="H1297" s="34">
        <v>0</v>
      </c>
      <c r="I1297" s="34" t="s">
        <v>58</v>
      </c>
      <c r="J1297" s="34">
        <v>0</v>
      </c>
      <c r="K1297" s="34" t="s">
        <v>57</v>
      </c>
    </row>
    <row r="1298" spans="1:11" ht="15.75">
      <c r="A1298" s="34" t="s">
        <v>55</v>
      </c>
      <c r="B1298" s="34" t="s">
        <v>56</v>
      </c>
      <c r="C1298" s="34">
        <v>43.140689999999999</v>
      </c>
      <c r="D1298" s="34">
        <v>-89.345209999999994</v>
      </c>
      <c r="E1298" s="34">
        <v>261.7</v>
      </c>
      <c r="F1298" s="34">
        <v>0</v>
      </c>
      <c r="G1298" s="34" t="s">
        <v>59</v>
      </c>
      <c r="H1298" s="34">
        <v>0</v>
      </c>
      <c r="I1298" s="34" t="s">
        <v>58</v>
      </c>
      <c r="J1298" s="34">
        <v>0</v>
      </c>
      <c r="K1298" s="34" t="s">
        <v>57</v>
      </c>
    </row>
    <row r="1299" spans="1:11" ht="15.75">
      <c r="A1299" s="34" t="s">
        <v>55</v>
      </c>
      <c r="B1299" s="34" t="s">
        <v>56</v>
      </c>
      <c r="C1299" s="34">
        <v>43.140689999999999</v>
      </c>
      <c r="D1299" s="34">
        <v>-89.345209999999994</v>
      </c>
      <c r="E1299" s="34">
        <v>261.7</v>
      </c>
      <c r="F1299" s="34">
        <v>0</v>
      </c>
      <c r="G1299" s="34" t="s">
        <v>57</v>
      </c>
      <c r="H1299" s="34">
        <v>0</v>
      </c>
      <c r="I1299" s="34" t="s">
        <v>58</v>
      </c>
      <c r="J1299" s="34">
        <v>0</v>
      </c>
      <c r="K1299" s="34" t="s">
        <v>57</v>
      </c>
    </row>
    <row r="1300" spans="1:11" ht="15.75">
      <c r="A1300" s="34" t="s">
        <v>55</v>
      </c>
      <c r="B1300" s="34" t="s">
        <v>56</v>
      </c>
      <c r="C1300" s="34">
        <v>43.140689999999999</v>
      </c>
      <c r="D1300" s="34">
        <v>-89.345209999999994</v>
      </c>
      <c r="E1300" s="34">
        <v>261.7</v>
      </c>
      <c r="F1300" s="34">
        <v>0</v>
      </c>
      <c r="G1300" s="34" t="s">
        <v>57</v>
      </c>
      <c r="H1300" s="34">
        <v>0</v>
      </c>
      <c r="I1300" s="34" t="s">
        <v>58</v>
      </c>
      <c r="J1300" s="34">
        <v>0</v>
      </c>
      <c r="K1300" s="34" t="s">
        <v>57</v>
      </c>
    </row>
    <row r="1301" spans="1:11" ht="15.75">
      <c r="A1301" s="34" t="s">
        <v>55</v>
      </c>
      <c r="B1301" s="34" t="s">
        <v>56</v>
      </c>
      <c r="C1301" s="34">
        <v>43.140689999999999</v>
      </c>
      <c r="D1301" s="34">
        <v>-89.345209999999994</v>
      </c>
      <c r="E1301" s="34">
        <v>261.7</v>
      </c>
      <c r="F1301" s="34">
        <v>5.0999999999999996</v>
      </c>
      <c r="G1301" s="34" t="s">
        <v>57</v>
      </c>
      <c r="H1301" s="34">
        <v>0</v>
      </c>
      <c r="I1301" s="34" t="s">
        <v>58</v>
      </c>
      <c r="J1301" s="34">
        <v>0</v>
      </c>
      <c r="K1301" s="34" t="s">
        <v>57</v>
      </c>
    </row>
    <row r="1302" spans="1:11" ht="15.75">
      <c r="A1302" s="34" t="s">
        <v>55</v>
      </c>
      <c r="B1302" s="34" t="s">
        <v>56</v>
      </c>
      <c r="C1302" s="34">
        <v>43.140689999999999</v>
      </c>
      <c r="D1302" s="34">
        <v>-89.345209999999994</v>
      </c>
      <c r="E1302" s="34">
        <v>261.7</v>
      </c>
      <c r="F1302" s="34">
        <v>0</v>
      </c>
      <c r="G1302" s="34" t="s">
        <v>57</v>
      </c>
      <c r="H1302" s="34">
        <v>0</v>
      </c>
      <c r="I1302" s="34" t="s">
        <v>58</v>
      </c>
      <c r="J1302" s="34">
        <v>0</v>
      </c>
      <c r="K1302" s="34" t="s">
        <v>57</v>
      </c>
    </row>
    <row r="1303" spans="1:11" ht="15.75">
      <c r="A1303" s="34" t="s">
        <v>55</v>
      </c>
      <c r="B1303" s="34" t="s">
        <v>56</v>
      </c>
      <c r="C1303" s="34">
        <v>43.140689999999999</v>
      </c>
      <c r="D1303" s="34">
        <v>-89.345209999999994</v>
      </c>
      <c r="E1303" s="34">
        <v>261.7</v>
      </c>
      <c r="F1303" s="34">
        <v>0</v>
      </c>
      <c r="G1303" s="34" t="s">
        <v>57</v>
      </c>
      <c r="H1303" s="34">
        <v>0</v>
      </c>
      <c r="I1303" s="34" t="s">
        <v>58</v>
      </c>
      <c r="J1303" s="34">
        <v>0</v>
      </c>
      <c r="K1303" s="34" t="s">
        <v>57</v>
      </c>
    </row>
    <row r="1304" spans="1:11" ht="15.75">
      <c r="A1304" s="34" t="s">
        <v>55</v>
      </c>
      <c r="B1304" s="34" t="s">
        <v>56</v>
      </c>
      <c r="C1304" s="34">
        <v>43.140689999999999</v>
      </c>
      <c r="D1304" s="34">
        <v>-89.345209999999994</v>
      </c>
      <c r="E1304" s="34">
        <v>261.7</v>
      </c>
      <c r="F1304" s="34">
        <v>0</v>
      </c>
      <c r="G1304" s="34" t="s">
        <v>59</v>
      </c>
      <c r="H1304" s="34">
        <v>0</v>
      </c>
      <c r="I1304" s="34" t="s">
        <v>58</v>
      </c>
      <c r="J1304" s="34">
        <v>0</v>
      </c>
      <c r="K1304" s="34" t="s">
        <v>57</v>
      </c>
    </row>
    <row r="1305" spans="1:11" ht="15.75">
      <c r="A1305" s="34" t="s">
        <v>55</v>
      </c>
      <c r="B1305" s="34" t="s">
        <v>56</v>
      </c>
      <c r="C1305" s="34">
        <v>43.140689999999999</v>
      </c>
      <c r="D1305" s="34">
        <v>-89.345209999999994</v>
      </c>
      <c r="E1305" s="34">
        <v>261.7</v>
      </c>
      <c r="F1305" s="34">
        <v>7.6</v>
      </c>
      <c r="G1305" s="34" t="s">
        <v>57</v>
      </c>
      <c r="H1305" s="34">
        <v>0</v>
      </c>
      <c r="I1305" s="34" t="s">
        <v>58</v>
      </c>
      <c r="J1305" s="34">
        <v>0</v>
      </c>
      <c r="K1305" s="34" t="s">
        <v>57</v>
      </c>
    </row>
    <row r="1306" spans="1:11" ht="15.75">
      <c r="A1306" s="34" t="s">
        <v>55</v>
      </c>
      <c r="B1306" s="34" t="s">
        <v>56</v>
      </c>
      <c r="C1306" s="34">
        <v>43.140689999999999</v>
      </c>
      <c r="D1306" s="34">
        <v>-89.345209999999994</v>
      </c>
      <c r="E1306" s="34">
        <v>261.7</v>
      </c>
      <c r="F1306" s="34">
        <v>2</v>
      </c>
      <c r="G1306" s="34" t="s">
        <v>57</v>
      </c>
      <c r="H1306" s="34">
        <v>0</v>
      </c>
      <c r="I1306" s="34" t="s">
        <v>58</v>
      </c>
      <c r="J1306" s="34">
        <v>0</v>
      </c>
      <c r="K1306" s="34" t="s">
        <v>57</v>
      </c>
    </row>
    <row r="1307" spans="1:11" ht="15.75">
      <c r="A1307" s="34" t="s">
        <v>55</v>
      </c>
      <c r="B1307" s="34" t="s">
        <v>56</v>
      </c>
      <c r="C1307" s="34">
        <v>43.140689999999999</v>
      </c>
      <c r="D1307" s="34">
        <v>-89.345209999999994</v>
      </c>
      <c r="E1307" s="34">
        <v>261.7</v>
      </c>
      <c r="F1307" s="34">
        <v>0</v>
      </c>
      <c r="G1307" s="34" t="s">
        <v>57</v>
      </c>
      <c r="H1307" s="34">
        <v>0</v>
      </c>
      <c r="I1307" s="34" t="s">
        <v>58</v>
      </c>
      <c r="J1307" s="34">
        <v>0</v>
      </c>
      <c r="K1307" s="34" t="s">
        <v>57</v>
      </c>
    </row>
    <row r="1308" spans="1:11" ht="15.75">
      <c r="A1308" s="34" t="s">
        <v>55</v>
      </c>
      <c r="B1308" s="34" t="s">
        <v>56</v>
      </c>
      <c r="C1308" s="34">
        <v>43.140689999999999</v>
      </c>
      <c r="D1308" s="34">
        <v>-89.345209999999994</v>
      </c>
      <c r="E1308" s="34">
        <v>261.7</v>
      </c>
      <c r="F1308" s="34">
        <v>0</v>
      </c>
      <c r="G1308" s="34" t="s">
        <v>57</v>
      </c>
      <c r="H1308" s="34">
        <v>0</v>
      </c>
      <c r="I1308" s="34" t="s">
        <v>58</v>
      </c>
      <c r="J1308" s="34">
        <v>0</v>
      </c>
      <c r="K1308" s="34" t="s">
        <v>57</v>
      </c>
    </row>
    <row r="1309" spans="1:11" ht="15.75">
      <c r="A1309" s="34" t="s">
        <v>55</v>
      </c>
      <c r="B1309" s="34" t="s">
        <v>56</v>
      </c>
      <c r="C1309" s="34">
        <v>43.140689999999999</v>
      </c>
      <c r="D1309" s="34">
        <v>-89.345209999999994</v>
      </c>
      <c r="E1309" s="34">
        <v>261.7</v>
      </c>
      <c r="F1309" s="34">
        <v>0</v>
      </c>
      <c r="G1309" s="34" t="s">
        <v>57</v>
      </c>
      <c r="H1309" s="34">
        <v>0</v>
      </c>
      <c r="I1309" s="34" t="s">
        <v>58</v>
      </c>
      <c r="J1309" s="34">
        <v>0</v>
      </c>
      <c r="K1309" s="34" t="s">
        <v>57</v>
      </c>
    </row>
    <row r="1310" spans="1:11" ht="15.75">
      <c r="A1310" s="34" t="s">
        <v>55</v>
      </c>
      <c r="B1310" s="34" t="s">
        <v>56</v>
      </c>
      <c r="C1310" s="34">
        <v>43.140689999999999</v>
      </c>
      <c r="D1310" s="34">
        <v>-89.345209999999994</v>
      </c>
      <c r="E1310" s="34">
        <v>261.7</v>
      </c>
      <c r="F1310" s="34">
        <v>0</v>
      </c>
      <c r="G1310" s="34" t="s">
        <v>57</v>
      </c>
      <c r="H1310" s="34">
        <v>0</v>
      </c>
      <c r="I1310" s="34" t="s">
        <v>58</v>
      </c>
      <c r="J1310" s="34">
        <v>0</v>
      </c>
      <c r="K1310" s="34" t="s">
        <v>57</v>
      </c>
    </row>
    <row r="1311" spans="1:11" ht="15.75">
      <c r="A1311" s="34" t="s">
        <v>55</v>
      </c>
      <c r="B1311" s="34" t="s">
        <v>56</v>
      </c>
      <c r="C1311" s="34">
        <v>43.140689999999999</v>
      </c>
      <c r="D1311" s="34">
        <v>-89.345209999999994</v>
      </c>
      <c r="E1311" s="34">
        <v>261.7</v>
      </c>
      <c r="F1311" s="34">
        <v>0</v>
      </c>
      <c r="G1311" s="34" t="s">
        <v>57</v>
      </c>
      <c r="H1311" s="34">
        <v>0</v>
      </c>
      <c r="I1311" s="34" t="s">
        <v>58</v>
      </c>
      <c r="J1311" s="34">
        <v>0</v>
      </c>
      <c r="K1311" s="34" t="s">
        <v>57</v>
      </c>
    </row>
    <row r="1312" spans="1:11" ht="15.75">
      <c r="A1312" s="34" t="s">
        <v>55</v>
      </c>
      <c r="B1312" s="34" t="s">
        <v>56</v>
      </c>
      <c r="C1312" s="34">
        <v>43.140689999999999</v>
      </c>
      <c r="D1312" s="34">
        <v>-89.345209999999994</v>
      </c>
      <c r="E1312" s="34">
        <v>261.7</v>
      </c>
      <c r="F1312" s="34">
        <v>0</v>
      </c>
      <c r="G1312" s="34" t="s">
        <v>57</v>
      </c>
      <c r="H1312" s="34">
        <v>0</v>
      </c>
      <c r="I1312" s="34" t="s">
        <v>58</v>
      </c>
      <c r="J1312" s="34">
        <v>0</v>
      </c>
      <c r="K1312" s="34" t="s">
        <v>57</v>
      </c>
    </row>
    <row r="1313" spans="1:11" ht="15.75">
      <c r="A1313" s="34" t="s">
        <v>55</v>
      </c>
      <c r="B1313" s="34" t="s">
        <v>56</v>
      </c>
      <c r="C1313" s="34">
        <v>43.140689999999999</v>
      </c>
      <c r="D1313" s="34">
        <v>-89.345209999999994</v>
      </c>
      <c r="E1313" s="34">
        <v>261.7</v>
      </c>
      <c r="F1313" s="34">
        <v>0</v>
      </c>
      <c r="G1313" s="34" t="s">
        <v>57</v>
      </c>
      <c r="H1313" s="34">
        <v>0</v>
      </c>
      <c r="I1313" s="34" t="s">
        <v>58</v>
      </c>
      <c r="J1313" s="34">
        <v>0</v>
      </c>
      <c r="K1313" s="34" t="s">
        <v>57</v>
      </c>
    </row>
    <row r="1314" spans="1:11" ht="15.75">
      <c r="A1314" s="34" t="s">
        <v>55</v>
      </c>
      <c r="B1314" s="34" t="s">
        <v>56</v>
      </c>
      <c r="C1314" s="34">
        <v>43.140689999999999</v>
      </c>
      <c r="D1314" s="34">
        <v>-89.345209999999994</v>
      </c>
      <c r="E1314" s="34">
        <v>261.7</v>
      </c>
      <c r="F1314" s="34">
        <v>0</v>
      </c>
      <c r="G1314" s="34" t="s">
        <v>57</v>
      </c>
      <c r="H1314" s="34">
        <v>0</v>
      </c>
      <c r="I1314" s="34" t="s">
        <v>58</v>
      </c>
      <c r="J1314" s="34">
        <v>0</v>
      </c>
      <c r="K1314" s="34" t="s">
        <v>57</v>
      </c>
    </row>
    <row r="1315" spans="1:11" ht="15.75">
      <c r="A1315" s="34" t="s">
        <v>55</v>
      </c>
      <c r="B1315" s="34" t="s">
        <v>56</v>
      </c>
      <c r="C1315" s="34">
        <v>43.140689999999999</v>
      </c>
      <c r="D1315" s="34">
        <v>-89.345209999999994</v>
      </c>
      <c r="E1315" s="34">
        <v>261.7</v>
      </c>
      <c r="F1315" s="34">
        <v>0</v>
      </c>
      <c r="G1315" s="34" t="s">
        <v>57</v>
      </c>
      <c r="H1315" s="34">
        <v>0</v>
      </c>
      <c r="I1315" s="34" t="s">
        <v>58</v>
      </c>
      <c r="J1315" s="34">
        <v>0</v>
      </c>
      <c r="K1315" s="34" t="s">
        <v>57</v>
      </c>
    </row>
    <row r="1316" spans="1:11" ht="15.75">
      <c r="A1316" s="34" t="s">
        <v>55</v>
      </c>
      <c r="B1316" s="34" t="s">
        <v>56</v>
      </c>
      <c r="C1316" s="34">
        <v>43.140689999999999</v>
      </c>
      <c r="D1316" s="34">
        <v>-89.345209999999994</v>
      </c>
      <c r="E1316" s="34">
        <v>261.7</v>
      </c>
      <c r="F1316" s="34">
        <v>0</v>
      </c>
      <c r="G1316" s="34" t="s">
        <v>57</v>
      </c>
      <c r="H1316" s="34">
        <v>0</v>
      </c>
      <c r="I1316" s="34" t="s">
        <v>58</v>
      </c>
      <c r="J1316" s="34">
        <v>0</v>
      </c>
      <c r="K1316" s="34" t="s">
        <v>57</v>
      </c>
    </row>
    <row r="1317" spans="1:11" ht="15.75">
      <c r="A1317" s="34" t="s">
        <v>55</v>
      </c>
      <c r="B1317" s="34" t="s">
        <v>56</v>
      </c>
      <c r="C1317" s="34">
        <v>43.140689999999999</v>
      </c>
      <c r="D1317" s="34">
        <v>-89.345209999999994</v>
      </c>
      <c r="E1317" s="34">
        <v>261.7</v>
      </c>
      <c r="F1317" s="34">
        <v>0</v>
      </c>
      <c r="G1317" s="34" t="s">
        <v>59</v>
      </c>
      <c r="H1317" s="34">
        <v>0</v>
      </c>
      <c r="I1317" s="34" t="s">
        <v>58</v>
      </c>
      <c r="J1317" s="34">
        <v>0</v>
      </c>
      <c r="K1317" s="34" t="s">
        <v>57</v>
      </c>
    </row>
    <row r="1318" spans="1:11" ht="15.75">
      <c r="A1318" s="34" t="s">
        <v>55</v>
      </c>
      <c r="B1318" s="34" t="s">
        <v>56</v>
      </c>
      <c r="C1318" s="34">
        <v>43.140689999999999</v>
      </c>
      <c r="D1318" s="34">
        <v>-89.345209999999994</v>
      </c>
      <c r="E1318" s="34">
        <v>261.7</v>
      </c>
      <c r="F1318" s="34">
        <v>0</v>
      </c>
      <c r="G1318" s="34" t="s">
        <v>57</v>
      </c>
      <c r="H1318" s="34">
        <v>0</v>
      </c>
      <c r="I1318" s="34" t="s">
        <v>58</v>
      </c>
      <c r="J1318" s="34">
        <v>0</v>
      </c>
      <c r="K1318" s="34" t="s">
        <v>57</v>
      </c>
    </row>
    <row r="1319" spans="1:11" ht="15.75">
      <c r="A1319" s="34" t="s">
        <v>55</v>
      </c>
      <c r="B1319" s="34" t="s">
        <v>56</v>
      </c>
      <c r="C1319" s="34">
        <v>43.140689999999999</v>
      </c>
      <c r="D1319" s="34">
        <v>-89.345209999999994</v>
      </c>
      <c r="E1319" s="34">
        <v>261.7</v>
      </c>
      <c r="F1319" s="34">
        <v>0</v>
      </c>
      <c r="G1319" s="34" t="s">
        <v>57</v>
      </c>
      <c r="H1319" s="34">
        <v>0</v>
      </c>
      <c r="I1319" s="34" t="s">
        <v>58</v>
      </c>
      <c r="J1319" s="34">
        <v>0</v>
      </c>
      <c r="K1319" s="34" t="s">
        <v>57</v>
      </c>
    </row>
    <row r="1320" spans="1:11" ht="15.75">
      <c r="A1320" s="34" t="s">
        <v>55</v>
      </c>
      <c r="B1320" s="34" t="s">
        <v>56</v>
      </c>
      <c r="C1320" s="34">
        <v>43.140689999999999</v>
      </c>
      <c r="D1320" s="34">
        <v>-89.345209999999994</v>
      </c>
      <c r="E1320" s="34">
        <v>261.7</v>
      </c>
      <c r="F1320" s="34">
        <v>0</v>
      </c>
      <c r="G1320" s="34" t="s">
        <v>59</v>
      </c>
      <c r="H1320" s="34">
        <v>0</v>
      </c>
      <c r="I1320" s="34" t="s">
        <v>58</v>
      </c>
      <c r="J1320" s="34">
        <v>0</v>
      </c>
      <c r="K1320" s="34" t="s">
        <v>57</v>
      </c>
    </row>
    <row r="1321" spans="1:11" ht="15.75">
      <c r="A1321" s="34" t="s">
        <v>55</v>
      </c>
      <c r="B1321" s="34" t="s">
        <v>56</v>
      </c>
      <c r="C1321" s="34">
        <v>43.140689999999999</v>
      </c>
      <c r="D1321" s="34">
        <v>-89.345209999999994</v>
      </c>
      <c r="E1321" s="34">
        <v>261.7</v>
      </c>
      <c r="F1321" s="34">
        <v>0</v>
      </c>
      <c r="G1321" s="34" t="s">
        <v>57</v>
      </c>
      <c r="H1321" s="34">
        <v>0</v>
      </c>
      <c r="I1321" s="34" t="s">
        <v>58</v>
      </c>
      <c r="J1321" s="34">
        <v>0</v>
      </c>
      <c r="K1321" s="34" t="s">
        <v>57</v>
      </c>
    </row>
    <row r="1322" spans="1:11" ht="15.75">
      <c r="A1322" s="34" t="s">
        <v>55</v>
      </c>
      <c r="B1322" s="34" t="s">
        <v>56</v>
      </c>
      <c r="C1322" s="34">
        <v>43.140689999999999</v>
      </c>
      <c r="D1322" s="34">
        <v>-89.345209999999994</v>
      </c>
      <c r="E1322" s="34">
        <v>261.7</v>
      </c>
      <c r="F1322" s="34">
        <v>0.5</v>
      </c>
      <c r="G1322" s="34" t="s">
        <v>57</v>
      </c>
      <c r="H1322" s="34">
        <v>0</v>
      </c>
      <c r="I1322" s="34" t="s">
        <v>58</v>
      </c>
      <c r="J1322" s="34">
        <v>0</v>
      </c>
      <c r="K1322" s="34" t="s">
        <v>57</v>
      </c>
    </row>
    <row r="1323" spans="1:11" ht="15.75">
      <c r="A1323" s="34" t="s">
        <v>55</v>
      </c>
      <c r="B1323" s="34" t="s">
        <v>56</v>
      </c>
      <c r="C1323" s="34">
        <v>43.140689999999999</v>
      </c>
      <c r="D1323" s="34">
        <v>-89.345209999999994</v>
      </c>
      <c r="E1323" s="34">
        <v>261.7</v>
      </c>
      <c r="F1323" s="34">
        <v>7.9</v>
      </c>
      <c r="G1323" s="34" t="s">
        <v>57</v>
      </c>
      <c r="H1323" s="34">
        <v>0</v>
      </c>
      <c r="I1323" s="34" t="s">
        <v>58</v>
      </c>
      <c r="J1323" s="34">
        <v>0</v>
      </c>
      <c r="K1323" s="34" t="s">
        <v>57</v>
      </c>
    </row>
    <row r="1324" spans="1:11" ht="15.75">
      <c r="A1324" s="34" t="s">
        <v>55</v>
      </c>
      <c r="B1324" s="34" t="s">
        <v>56</v>
      </c>
      <c r="C1324" s="34">
        <v>43.140689999999999</v>
      </c>
      <c r="D1324" s="34">
        <v>-89.345209999999994</v>
      </c>
      <c r="E1324" s="34">
        <v>261.7</v>
      </c>
      <c r="F1324" s="34">
        <v>0.8</v>
      </c>
      <c r="G1324" s="34" t="s">
        <v>57</v>
      </c>
      <c r="H1324" s="34">
        <v>0</v>
      </c>
      <c r="I1324" s="34" t="s">
        <v>60</v>
      </c>
      <c r="J1324" s="34">
        <v>0</v>
      </c>
      <c r="K1324" s="34" t="s">
        <v>57</v>
      </c>
    </row>
    <row r="1325" spans="1:11" ht="15.75">
      <c r="A1325" s="34" t="s">
        <v>55</v>
      </c>
      <c r="B1325" s="34" t="s">
        <v>56</v>
      </c>
      <c r="C1325" s="34">
        <v>43.140689999999999</v>
      </c>
      <c r="D1325" s="34">
        <v>-89.345209999999994</v>
      </c>
      <c r="E1325" s="34">
        <v>261.7</v>
      </c>
      <c r="F1325" s="34">
        <v>0</v>
      </c>
      <c r="G1325" s="34" t="s">
        <v>59</v>
      </c>
      <c r="H1325" s="34">
        <v>0</v>
      </c>
      <c r="I1325" s="34" t="s">
        <v>58</v>
      </c>
      <c r="J1325" s="34">
        <v>0</v>
      </c>
      <c r="K1325" s="34" t="s">
        <v>57</v>
      </c>
    </row>
    <row r="1326" spans="1:11" ht="15.75">
      <c r="A1326" s="34" t="s">
        <v>55</v>
      </c>
      <c r="B1326" s="34" t="s">
        <v>56</v>
      </c>
      <c r="C1326" s="34">
        <v>43.140689999999999</v>
      </c>
      <c r="D1326" s="34">
        <v>-89.345209999999994</v>
      </c>
      <c r="E1326" s="34">
        <v>261.7</v>
      </c>
      <c r="F1326" s="34">
        <v>0</v>
      </c>
      <c r="G1326" s="34" t="s">
        <v>57</v>
      </c>
      <c r="H1326" s="34">
        <v>0</v>
      </c>
      <c r="I1326" s="34" t="s">
        <v>58</v>
      </c>
      <c r="J1326" s="34">
        <v>0</v>
      </c>
      <c r="K1326" s="34" t="s">
        <v>57</v>
      </c>
    </row>
    <row r="1327" spans="1:11" ht="15.75">
      <c r="A1327" s="34" t="s">
        <v>55</v>
      </c>
      <c r="B1327" s="34" t="s">
        <v>56</v>
      </c>
      <c r="C1327" s="34">
        <v>43.140689999999999</v>
      </c>
      <c r="D1327" s="34">
        <v>-89.345209999999994</v>
      </c>
      <c r="E1327" s="34">
        <v>261.7</v>
      </c>
      <c r="F1327" s="34">
        <v>0.5</v>
      </c>
      <c r="G1327" s="34" t="s">
        <v>57</v>
      </c>
      <c r="H1327" s="34">
        <v>0</v>
      </c>
      <c r="I1327" s="34" t="s">
        <v>58</v>
      </c>
      <c r="J1327" s="34">
        <v>0</v>
      </c>
      <c r="K1327" s="34" t="s">
        <v>57</v>
      </c>
    </row>
    <row r="1328" spans="1:11" ht="15.75">
      <c r="A1328" s="34" t="s">
        <v>55</v>
      </c>
      <c r="B1328" s="34" t="s">
        <v>56</v>
      </c>
      <c r="C1328" s="34">
        <v>43.140689999999999</v>
      </c>
      <c r="D1328" s="34">
        <v>-89.345209999999994</v>
      </c>
      <c r="E1328" s="34">
        <v>261.7</v>
      </c>
      <c r="F1328" s="34">
        <v>0.5</v>
      </c>
      <c r="G1328" s="34" t="s">
        <v>57</v>
      </c>
      <c r="H1328" s="34">
        <v>5</v>
      </c>
      <c r="I1328" s="34" t="s">
        <v>58</v>
      </c>
      <c r="J1328" s="34">
        <v>0</v>
      </c>
      <c r="K1328" s="34" t="s">
        <v>57</v>
      </c>
    </row>
    <row r="1329" spans="1:11" ht="15.75">
      <c r="A1329" s="34" t="s">
        <v>55</v>
      </c>
      <c r="B1329" s="34" t="s">
        <v>56</v>
      </c>
      <c r="C1329" s="34">
        <v>43.140689999999999</v>
      </c>
      <c r="D1329" s="34">
        <v>-89.345209999999994</v>
      </c>
      <c r="E1329" s="34">
        <v>261.7</v>
      </c>
      <c r="F1329" s="34">
        <v>0</v>
      </c>
      <c r="G1329" s="34" t="s">
        <v>57</v>
      </c>
      <c r="H1329" s="34">
        <v>0</v>
      </c>
      <c r="I1329" s="34" t="s">
        <v>58</v>
      </c>
      <c r="J1329" s="34">
        <v>0</v>
      </c>
      <c r="K1329" s="34" t="s">
        <v>57</v>
      </c>
    </row>
    <row r="1330" spans="1:11" ht="15.75">
      <c r="A1330" s="34" t="s">
        <v>55</v>
      </c>
      <c r="B1330" s="34" t="s">
        <v>56</v>
      </c>
      <c r="C1330" s="34">
        <v>43.140689999999999</v>
      </c>
      <c r="D1330" s="34">
        <v>-89.345209999999994</v>
      </c>
      <c r="E1330" s="34">
        <v>261.7</v>
      </c>
      <c r="F1330" s="34">
        <v>0</v>
      </c>
      <c r="G1330" s="34" t="s">
        <v>57</v>
      </c>
      <c r="H1330" s="34">
        <v>0</v>
      </c>
      <c r="I1330" s="34" t="s">
        <v>58</v>
      </c>
      <c r="J1330" s="34">
        <v>0</v>
      </c>
      <c r="K1330" s="34" t="s">
        <v>57</v>
      </c>
    </row>
    <row r="1331" spans="1:11" ht="15.75">
      <c r="A1331" s="34" t="s">
        <v>55</v>
      </c>
      <c r="B1331" s="34" t="s">
        <v>56</v>
      </c>
      <c r="C1331" s="34">
        <v>43.140689999999999</v>
      </c>
      <c r="D1331" s="34">
        <v>-89.345209999999994</v>
      </c>
      <c r="E1331" s="34">
        <v>261.7</v>
      </c>
      <c r="F1331" s="34">
        <v>0</v>
      </c>
      <c r="G1331" s="34" t="s">
        <v>57</v>
      </c>
      <c r="H1331" s="34">
        <v>0</v>
      </c>
      <c r="I1331" s="34" t="s">
        <v>58</v>
      </c>
      <c r="J1331" s="34">
        <v>0</v>
      </c>
      <c r="K1331" s="34" t="s">
        <v>57</v>
      </c>
    </row>
    <row r="1332" spans="1:11" ht="15.75">
      <c r="A1332" s="34" t="s">
        <v>55</v>
      </c>
      <c r="B1332" s="34" t="s">
        <v>56</v>
      </c>
      <c r="C1332" s="34">
        <v>43.140689999999999</v>
      </c>
      <c r="D1332" s="34">
        <v>-89.345209999999994</v>
      </c>
      <c r="E1332" s="34">
        <v>261.7</v>
      </c>
      <c r="F1332" s="34">
        <v>0</v>
      </c>
      <c r="G1332" s="34" t="s">
        <v>57</v>
      </c>
      <c r="H1332" s="34">
        <v>0</v>
      </c>
      <c r="I1332" s="34" t="s">
        <v>58</v>
      </c>
      <c r="J1332" s="34">
        <v>0</v>
      </c>
      <c r="K1332" s="34" t="s">
        <v>57</v>
      </c>
    </row>
    <row r="1333" spans="1:11" ht="15.75">
      <c r="A1333" s="34" t="s">
        <v>55</v>
      </c>
      <c r="B1333" s="34" t="s">
        <v>56</v>
      </c>
      <c r="C1333" s="34">
        <v>43.140689999999999</v>
      </c>
      <c r="D1333" s="34">
        <v>-89.345209999999994</v>
      </c>
      <c r="E1333" s="34">
        <v>261.7</v>
      </c>
      <c r="F1333" s="34">
        <v>0</v>
      </c>
      <c r="G1333" s="34" t="s">
        <v>57</v>
      </c>
      <c r="H1333" s="34">
        <v>0</v>
      </c>
      <c r="I1333" s="34" t="s">
        <v>58</v>
      </c>
      <c r="J1333" s="34">
        <v>0</v>
      </c>
      <c r="K1333" s="34" t="s">
        <v>57</v>
      </c>
    </row>
    <row r="1334" spans="1:11" ht="15.75">
      <c r="A1334" s="34" t="s">
        <v>55</v>
      </c>
      <c r="B1334" s="34" t="s">
        <v>56</v>
      </c>
      <c r="C1334" s="34">
        <v>43.140689999999999</v>
      </c>
      <c r="D1334" s="34">
        <v>-89.345209999999994</v>
      </c>
      <c r="E1334" s="34">
        <v>261.7</v>
      </c>
      <c r="F1334" s="34">
        <v>1</v>
      </c>
      <c r="G1334" s="34" t="s">
        <v>57</v>
      </c>
      <c r="H1334" s="34">
        <v>0</v>
      </c>
      <c r="I1334" s="34" t="s">
        <v>58</v>
      </c>
      <c r="J1334" s="34">
        <v>0</v>
      </c>
      <c r="K1334" s="34" t="s">
        <v>57</v>
      </c>
    </row>
    <row r="1335" spans="1:11" ht="15.75">
      <c r="A1335" s="34" t="s">
        <v>55</v>
      </c>
      <c r="B1335" s="34" t="s">
        <v>56</v>
      </c>
      <c r="C1335" s="34">
        <v>43.140689999999999</v>
      </c>
      <c r="D1335" s="34">
        <v>-89.345209999999994</v>
      </c>
      <c r="E1335" s="34">
        <v>261.7</v>
      </c>
      <c r="F1335" s="34">
        <v>2</v>
      </c>
      <c r="G1335" s="34" t="s">
        <v>57</v>
      </c>
      <c r="H1335" s="34">
        <v>0</v>
      </c>
      <c r="I1335" s="34" t="s">
        <v>58</v>
      </c>
      <c r="J1335" s="34">
        <v>0</v>
      </c>
      <c r="K1335" s="34" t="s">
        <v>57</v>
      </c>
    </row>
    <row r="1336" spans="1:11" ht="15.75">
      <c r="A1336" s="34" t="s">
        <v>55</v>
      </c>
      <c r="B1336" s="34" t="s">
        <v>56</v>
      </c>
      <c r="C1336" s="34">
        <v>43.140689999999999</v>
      </c>
      <c r="D1336" s="34">
        <v>-89.345209999999994</v>
      </c>
      <c r="E1336" s="34">
        <v>261.7</v>
      </c>
      <c r="F1336" s="34">
        <v>8.4</v>
      </c>
      <c r="G1336" s="34" t="s">
        <v>57</v>
      </c>
      <c r="H1336" s="34">
        <v>0</v>
      </c>
      <c r="I1336" s="34" t="s">
        <v>58</v>
      </c>
      <c r="J1336" s="34">
        <v>0</v>
      </c>
      <c r="K1336" s="34" t="s">
        <v>57</v>
      </c>
    </row>
    <row r="1337" spans="1:11" ht="15.75">
      <c r="A1337" s="34" t="s">
        <v>55</v>
      </c>
      <c r="B1337" s="34" t="s">
        <v>56</v>
      </c>
      <c r="C1337" s="34">
        <v>43.140689999999999</v>
      </c>
      <c r="D1337" s="34">
        <v>-89.345209999999994</v>
      </c>
      <c r="E1337" s="34">
        <v>261.7</v>
      </c>
      <c r="F1337" s="34">
        <v>0</v>
      </c>
      <c r="G1337" s="34" t="s">
        <v>57</v>
      </c>
      <c r="H1337" s="34">
        <v>0</v>
      </c>
      <c r="I1337" s="34" t="s">
        <v>58</v>
      </c>
      <c r="J1337" s="34">
        <v>0</v>
      </c>
      <c r="K1337" s="34" t="s">
        <v>57</v>
      </c>
    </row>
    <row r="1338" spans="1:11" ht="15.75">
      <c r="A1338" s="34" t="s">
        <v>55</v>
      </c>
      <c r="B1338" s="34" t="s">
        <v>56</v>
      </c>
      <c r="C1338" s="34">
        <v>43.140689999999999</v>
      </c>
      <c r="D1338" s="34">
        <v>-89.345209999999994</v>
      </c>
      <c r="E1338" s="34">
        <v>261.7</v>
      </c>
      <c r="F1338" s="34">
        <v>0</v>
      </c>
      <c r="G1338" s="34" t="s">
        <v>57</v>
      </c>
      <c r="H1338" s="34">
        <v>0</v>
      </c>
      <c r="I1338" s="34" t="s">
        <v>58</v>
      </c>
      <c r="J1338" s="34">
        <v>0</v>
      </c>
      <c r="K1338" s="34" t="s">
        <v>57</v>
      </c>
    </row>
    <row r="1339" spans="1:11" ht="15.75">
      <c r="A1339" s="34" t="s">
        <v>55</v>
      </c>
      <c r="B1339" s="34" t="s">
        <v>56</v>
      </c>
      <c r="C1339" s="34">
        <v>43.140689999999999</v>
      </c>
      <c r="D1339" s="34">
        <v>-89.345209999999994</v>
      </c>
      <c r="E1339" s="34">
        <v>261.7</v>
      </c>
      <c r="F1339" s="34">
        <v>0</v>
      </c>
      <c r="G1339" s="34" t="s">
        <v>57</v>
      </c>
      <c r="H1339" s="34">
        <v>0</v>
      </c>
      <c r="I1339" s="34" t="s">
        <v>58</v>
      </c>
      <c r="J1339" s="34">
        <v>0</v>
      </c>
      <c r="K1339" s="34" t="s">
        <v>57</v>
      </c>
    </row>
    <row r="1340" spans="1:11" ht="15.75">
      <c r="A1340" s="34" t="s">
        <v>55</v>
      </c>
      <c r="B1340" s="34" t="s">
        <v>56</v>
      </c>
      <c r="C1340" s="34">
        <v>43.140689999999999</v>
      </c>
      <c r="D1340" s="34">
        <v>-89.345209999999994</v>
      </c>
      <c r="E1340" s="34">
        <v>261.7</v>
      </c>
      <c r="F1340" s="34">
        <v>0</v>
      </c>
      <c r="G1340" s="34" t="s">
        <v>57</v>
      </c>
      <c r="H1340" s="34">
        <v>0</v>
      </c>
      <c r="I1340" s="34" t="s">
        <v>58</v>
      </c>
      <c r="J1340" s="34">
        <v>0</v>
      </c>
      <c r="K1340" s="34" t="s">
        <v>57</v>
      </c>
    </row>
    <row r="1341" spans="1:11" ht="15.75">
      <c r="A1341" s="34" t="s">
        <v>55</v>
      </c>
      <c r="B1341" s="34" t="s">
        <v>56</v>
      </c>
      <c r="C1341" s="34">
        <v>43.140689999999999</v>
      </c>
      <c r="D1341" s="34">
        <v>-89.345209999999994</v>
      </c>
      <c r="E1341" s="34">
        <v>261.7</v>
      </c>
      <c r="F1341" s="34">
        <v>0</v>
      </c>
      <c r="G1341" s="34" t="s">
        <v>57</v>
      </c>
      <c r="H1341" s="34">
        <v>0</v>
      </c>
      <c r="I1341" s="34" t="s">
        <v>58</v>
      </c>
      <c r="J1341" s="34">
        <v>0</v>
      </c>
      <c r="K1341" s="34" t="s">
        <v>57</v>
      </c>
    </row>
    <row r="1342" spans="1:11" ht="15.75">
      <c r="A1342" s="34" t="s">
        <v>55</v>
      </c>
      <c r="B1342" s="34" t="s">
        <v>56</v>
      </c>
      <c r="C1342" s="34">
        <v>43.140689999999999</v>
      </c>
      <c r="D1342" s="34">
        <v>-89.345209999999994</v>
      </c>
      <c r="E1342" s="34">
        <v>261.7</v>
      </c>
      <c r="F1342" s="34">
        <v>0</v>
      </c>
      <c r="G1342" s="34" t="s">
        <v>57</v>
      </c>
      <c r="H1342" s="34">
        <v>0</v>
      </c>
      <c r="I1342" s="34" t="s">
        <v>58</v>
      </c>
      <c r="J1342" s="34">
        <v>0</v>
      </c>
      <c r="K1342" s="34" t="s">
        <v>57</v>
      </c>
    </row>
    <row r="1343" spans="1:11" ht="15.75">
      <c r="A1343" s="34" t="s">
        <v>55</v>
      </c>
      <c r="B1343" s="34" t="s">
        <v>56</v>
      </c>
      <c r="C1343" s="34">
        <v>43.140689999999999</v>
      </c>
      <c r="D1343" s="34">
        <v>-89.345209999999994</v>
      </c>
      <c r="E1343" s="34">
        <v>261.7</v>
      </c>
      <c r="F1343" s="34">
        <v>0</v>
      </c>
      <c r="G1343" s="34" t="s">
        <v>57</v>
      </c>
      <c r="H1343" s="34">
        <v>0</v>
      </c>
      <c r="I1343" s="34" t="s">
        <v>58</v>
      </c>
      <c r="J1343" s="34">
        <v>0</v>
      </c>
      <c r="K1343" s="34" t="s">
        <v>57</v>
      </c>
    </row>
    <row r="1344" spans="1:11" ht="15.75">
      <c r="A1344" s="34" t="s">
        <v>55</v>
      </c>
      <c r="B1344" s="34" t="s">
        <v>56</v>
      </c>
      <c r="C1344" s="34">
        <v>43.140689999999999</v>
      </c>
      <c r="D1344" s="34">
        <v>-89.345209999999994</v>
      </c>
      <c r="E1344" s="34">
        <v>261.7</v>
      </c>
      <c r="F1344" s="34">
        <v>0</v>
      </c>
      <c r="G1344" s="34" t="s">
        <v>57</v>
      </c>
      <c r="H1344" s="34">
        <v>0</v>
      </c>
      <c r="I1344" s="34" t="s">
        <v>58</v>
      </c>
      <c r="J1344" s="34">
        <v>0</v>
      </c>
      <c r="K1344" s="34" t="s">
        <v>57</v>
      </c>
    </row>
    <row r="1345" spans="1:11" ht="15.75">
      <c r="A1345" s="34" t="s">
        <v>55</v>
      </c>
      <c r="B1345" s="34" t="s">
        <v>56</v>
      </c>
      <c r="C1345" s="34">
        <v>43.140689999999999</v>
      </c>
      <c r="D1345" s="34">
        <v>-89.345209999999994</v>
      </c>
      <c r="E1345" s="34">
        <v>261.7</v>
      </c>
      <c r="F1345" s="34">
        <v>0</v>
      </c>
      <c r="G1345" s="34" t="s">
        <v>57</v>
      </c>
      <c r="H1345" s="34">
        <v>0</v>
      </c>
      <c r="I1345" s="34" t="s">
        <v>58</v>
      </c>
      <c r="J1345" s="34">
        <v>0</v>
      </c>
      <c r="K1345" s="34" t="s">
        <v>57</v>
      </c>
    </row>
    <row r="1346" spans="1:11" ht="15.75">
      <c r="A1346" s="34" t="s">
        <v>55</v>
      </c>
      <c r="B1346" s="34" t="s">
        <v>56</v>
      </c>
      <c r="C1346" s="34">
        <v>43.140689999999999</v>
      </c>
      <c r="D1346" s="34">
        <v>-89.345209999999994</v>
      </c>
      <c r="E1346" s="34">
        <v>261.7</v>
      </c>
      <c r="F1346" s="34">
        <v>38.1</v>
      </c>
      <c r="G1346" s="34" t="s">
        <v>57</v>
      </c>
      <c r="H1346" s="34">
        <v>0</v>
      </c>
      <c r="I1346" s="34" t="s">
        <v>58</v>
      </c>
      <c r="J1346" s="34">
        <v>0</v>
      </c>
      <c r="K1346" s="34" t="s">
        <v>57</v>
      </c>
    </row>
    <row r="1347" spans="1:11" ht="15.75">
      <c r="A1347" s="34" t="s">
        <v>55</v>
      </c>
      <c r="B1347" s="34" t="s">
        <v>56</v>
      </c>
      <c r="C1347" s="34">
        <v>43.140689999999999</v>
      </c>
      <c r="D1347" s="34">
        <v>-89.345209999999994</v>
      </c>
      <c r="E1347" s="34">
        <v>261.7</v>
      </c>
      <c r="F1347" s="34">
        <v>15.5</v>
      </c>
      <c r="G1347" s="34" t="s">
        <v>57</v>
      </c>
      <c r="H1347" s="34">
        <v>0</v>
      </c>
      <c r="I1347" s="34" t="s">
        <v>58</v>
      </c>
      <c r="J1347" s="34">
        <v>0</v>
      </c>
      <c r="K1347" s="34" t="s">
        <v>57</v>
      </c>
    </row>
    <row r="1348" spans="1:11" ht="15.75">
      <c r="A1348" s="34" t="s">
        <v>55</v>
      </c>
      <c r="B1348" s="34" t="s">
        <v>56</v>
      </c>
      <c r="C1348" s="34">
        <v>43.140689999999999</v>
      </c>
      <c r="D1348" s="34">
        <v>-89.345209999999994</v>
      </c>
      <c r="E1348" s="34">
        <v>261.7</v>
      </c>
      <c r="F1348" s="34">
        <v>0</v>
      </c>
      <c r="G1348" s="34" t="s">
        <v>57</v>
      </c>
      <c r="H1348" s="34">
        <v>0</v>
      </c>
      <c r="I1348" s="34" t="s">
        <v>58</v>
      </c>
      <c r="J1348" s="34">
        <v>0</v>
      </c>
      <c r="K1348" s="34" t="s">
        <v>57</v>
      </c>
    </row>
    <row r="1349" spans="1:11" ht="15.75">
      <c r="A1349" s="34" t="s">
        <v>55</v>
      </c>
      <c r="B1349" s="34" t="s">
        <v>56</v>
      </c>
      <c r="C1349" s="34">
        <v>43.140689999999999</v>
      </c>
      <c r="D1349" s="34">
        <v>-89.345209999999994</v>
      </c>
      <c r="E1349" s="34">
        <v>261.7</v>
      </c>
      <c r="F1349" s="34">
        <v>0</v>
      </c>
      <c r="G1349" s="34" t="s">
        <v>57</v>
      </c>
      <c r="H1349" s="34">
        <v>0</v>
      </c>
      <c r="I1349" s="34" t="s">
        <v>58</v>
      </c>
      <c r="J1349" s="34">
        <v>0</v>
      </c>
      <c r="K1349" s="34" t="s">
        <v>57</v>
      </c>
    </row>
    <row r="1350" spans="1:11" ht="15.75">
      <c r="A1350" s="34" t="s">
        <v>55</v>
      </c>
      <c r="B1350" s="34" t="s">
        <v>56</v>
      </c>
      <c r="C1350" s="34">
        <v>43.140689999999999</v>
      </c>
      <c r="D1350" s="34">
        <v>-89.345209999999994</v>
      </c>
      <c r="E1350" s="34">
        <v>261.7</v>
      </c>
      <c r="F1350" s="34">
        <v>0</v>
      </c>
      <c r="G1350" s="34" t="s">
        <v>57</v>
      </c>
      <c r="H1350" s="34">
        <v>0</v>
      </c>
      <c r="I1350" s="34" t="s">
        <v>58</v>
      </c>
      <c r="J1350" s="34">
        <v>0</v>
      </c>
      <c r="K1350" s="34" t="s">
        <v>57</v>
      </c>
    </row>
    <row r="1351" spans="1:11" ht="15.75">
      <c r="A1351" s="34" t="s">
        <v>55</v>
      </c>
      <c r="B1351" s="34" t="s">
        <v>56</v>
      </c>
      <c r="C1351" s="34">
        <v>43.140689999999999</v>
      </c>
      <c r="D1351" s="34">
        <v>-89.345209999999994</v>
      </c>
      <c r="E1351" s="34">
        <v>261.7</v>
      </c>
      <c r="F1351" s="34">
        <v>0</v>
      </c>
      <c r="G1351" s="34" t="s">
        <v>57</v>
      </c>
      <c r="H1351" s="34">
        <v>0</v>
      </c>
      <c r="I1351" s="34" t="s">
        <v>58</v>
      </c>
      <c r="J1351" s="34">
        <v>0</v>
      </c>
      <c r="K1351" s="34" t="s">
        <v>57</v>
      </c>
    </row>
    <row r="1352" spans="1:11" ht="15.75">
      <c r="A1352" s="34" t="s">
        <v>55</v>
      </c>
      <c r="B1352" s="34" t="s">
        <v>56</v>
      </c>
      <c r="C1352" s="34">
        <v>43.140689999999999</v>
      </c>
      <c r="D1352" s="34">
        <v>-89.345209999999994</v>
      </c>
      <c r="E1352" s="34">
        <v>261.7</v>
      </c>
      <c r="F1352" s="34">
        <v>15</v>
      </c>
      <c r="G1352" s="34" t="s">
        <v>57</v>
      </c>
      <c r="H1352" s="34">
        <v>0</v>
      </c>
      <c r="I1352" s="34" t="s">
        <v>58</v>
      </c>
      <c r="J1352" s="34">
        <v>0</v>
      </c>
      <c r="K1352" s="34" t="s">
        <v>57</v>
      </c>
    </row>
    <row r="1353" spans="1:11" ht="15.75">
      <c r="A1353" s="34" t="s">
        <v>55</v>
      </c>
      <c r="B1353" s="34" t="s">
        <v>56</v>
      </c>
      <c r="C1353" s="34">
        <v>43.140689999999999</v>
      </c>
      <c r="D1353" s="34">
        <v>-89.345209999999994</v>
      </c>
      <c r="E1353" s="34">
        <v>261.7</v>
      </c>
      <c r="F1353" s="34">
        <v>0.5</v>
      </c>
      <c r="G1353" s="34" t="s">
        <v>57</v>
      </c>
      <c r="H1353" s="34">
        <v>0</v>
      </c>
      <c r="I1353" s="34" t="s">
        <v>60</v>
      </c>
      <c r="J1353" s="34">
        <v>0</v>
      </c>
      <c r="K1353" s="34" t="s">
        <v>57</v>
      </c>
    </row>
    <row r="1354" spans="1:11" ht="15.75">
      <c r="A1354" s="34" t="s">
        <v>55</v>
      </c>
      <c r="B1354" s="34" t="s">
        <v>56</v>
      </c>
      <c r="C1354" s="34">
        <v>43.140689999999999</v>
      </c>
      <c r="D1354" s="34">
        <v>-89.345209999999994</v>
      </c>
      <c r="E1354" s="34">
        <v>261.7</v>
      </c>
      <c r="F1354" s="34">
        <v>0.8</v>
      </c>
      <c r="G1354" s="34" t="s">
        <v>57</v>
      </c>
      <c r="H1354" s="34">
        <v>3</v>
      </c>
      <c r="I1354" s="34" t="s">
        <v>58</v>
      </c>
      <c r="J1354" s="34">
        <v>0</v>
      </c>
      <c r="K1354" s="34" t="s">
        <v>57</v>
      </c>
    </row>
    <row r="1355" spans="1:11" ht="15.75">
      <c r="A1355" s="34" t="s">
        <v>55</v>
      </c>
      <c r="B1355" s="34" t="s">
        <v>56</v>
      </c>
      <c r="C1355" s="34">
        <v>43.140689999999999</v>
      </c>
      <c r="D1355" s="34">
        <v>-89.345209999999994</v>
      </c>
      <c r="E1355" s="34">
        <v>261.7</v>
      </c>
      <c r="F1355" s="34">
        <v>0</v>
      </c>
      <c r="G1355" s="34" t="s">
        <v>57</v>
      </c>
      <c r="H1355" s="34">
        <v>0</v>
      </c>
      <c r="I1355" s="34" t="s">
        <v>58</v>
      </c>
      <c r="J1355" s="34">
        <v>0</v>
      </c>
      <c r="K1355" s="34" t="s">
        <v>57</v>
      </c>
    </row>
    <row r="1356" spans="1:11" ht="15.75">
      <c r="A1356" s="34" t="s">
        <v>55</v>
      </c>
      <c r="B1356" s="34" t="s">
        <v>56</v>
      </c>
      <c r="C1356" s="34">
        <v>43.140689999999999</v>
      </c>
      <c r="D1356" s="34">
        <v>-89.345209999999994</v>
      </c>
      <c r="E1356" s="34">
        <v>261.7</v>
      </c>
      <c r="F1356" s="34">
        <v>0</v>
      </c>
      <c r="G1356" s="34" t="s">
        <v>57</v>
      </c>
      <c r="H1356" s="34">
        <v>0</v>
      </c>
      <c r="I1356" s="34" t="s">
        <v>58</v>
      </c>
      <c r="J1356" s="34">
        <v>0</v>
      </c>
      <c r="K1356" s="34" t="s">
        <v>57</v>
      </c>
    </row>
    <row r="1357" spans="1:11" ht="15.75">
      <c r="A1357" s="34" t="s">
        <v>55</v>
      </c>
      <c r="B1357" s="34" t="s">
        <v>56</v>
      </c>
      <c r="C1357" s="34">
        <v>43.140689999999999</v>
      </c>
      <c r="D1357" s="34">
        <v>-89.345209999999994</v>
      </c>
      <c r="E1357" s="34">
        <v>261.7</v>
      </c>
      <c r="F1357" s="34">
        <v>6.9</v>
      </c>
      <c r="G1357" s="34" t="s">
        <v>57</v>
      </c>
      <c r="H1357" s="34">
        <v>71</v>
      </c>
      <c r="I1357" s="34" t="s">
        <v>58</v>
      </c>
      <c r="J1357" s="34">
        <v>0</v>
      </c>
      <c r="K1357" s="34" t="s">
        <v>59</v>
      </c>
    </row>
    <row r="1358" spans="1:11" ht="15.75">
      <c r="A1358" s="34" t="s">
        <v>55</v>
      </c>
      <c r="B1358" s="34" t="s">
        <v>56</v>
      </c>
      <c r="C1358" s="34">
        <v>43.140689999999999</v>
      </c>
      <c r="D1358" s="34">
        <v>-89.345209999999994</v>
      </c>
      <c r="E1358" s="34">
        <v>261.7</v>
      </c>
      <c r="F1358" s="34">
        <v>0.8</v>
      </c>
      <c r="G1358" s="34" t="s">
        <v>57</v>
      </c>
      <c r="H1358" s="34">
        <v>8</v>
      </c>
      <c r="I1358" s="34" t="s">
        <v>58</v>
      </c>
      <c r="J1358" s="34">
        <v>50</v>
      </c>
      <c r="K1358" s="34" t="s">
        <v>57</v>
      </c>
    </row>
    <row r="1359" spans="1:11" ht="15.75">
      <c r="A1359" s="34" t="s">
        <v>55</v>
      </c>
      <c r="B1359" s="34" t="s">
        <v>56</v>
      </c>
      <c r="C1359" s="34">
        <v>43.140689999999999</v>
      </c>
      <c r="D1359" s="34">
        <v>-89.345209999999994</v>
      </c>
      <c r="E1359" s="34">
        <v>261.7</v>
      </c>
      <c r="F1359" s="34">
        <v>1.5</v>
      </c>
      <c r="G1359" s="34" t="s">
        <v>57</v>
      </c>
      <c r="H1359" s="34">
        <v>30</v>
      </c>
      <c r="I1359" s="34" t="s">
        <v>58</v>
      </c>
      <c r="J1359" s="34">
        <v>30</v>
      </c>
      <c r="K1359" s="34" t="s">
        <v>57</v>
      </c>
    </row>
    <row r="1360" spans="1:11" ht="15.75">
      <c r="A1360" s="34" t="s">
        <v>55</v>
      </c>
      <c r="B1360" s="34" t="s">
        <v>56</v>
      </c>
      <c r="C1360" s="34">
        <v>43.140689999999999</v>
      </c>
      <c r="D1360" s="34">
        <v>-89.345209999999994</v>
      </c>
      <c r="E1360" s="34">
        <v>261.7</v>
      </c>
      <c r="F1360" s="34">
        <v>0</v>
      </c>
      <c r="G1360" s="34" t="s">
        <v>59</v>
      </c>
      <c r="H1360" s="34">
        <v>3</v>
      </c>
      <c r="I1360" s="34" t="s">
        <v>58</v>
      </c>
      <c r="J1360" s="34">
        <v>50</v>
      </c>
      <c r="K1360" s="34" t="s">
        <v>57</v>
      </c>
    </row>
    <row r="1361" spans="1:11" ht="15.75">
      <c r="A1361" s="34" t="s">
        <v>55</v>
      </c>
      <c r="B1361" s="34" t="s">
        <v>56</v>
      </c>
      <c r="C1361" s="34">
        <v>43.140689999999999</v>
      </c>
      <c r="D1361" s="34">
        <v>-89.345209999999994</v>
      </c>
      <c r="E1361" s="34">
        <v>261.7</v>
      </c>
      <c r="F1361" s="34">
        <v>0</v>
      </c>
      <c r="G1361" s="34" t="s">
        <v>59</v>
      </c>
      <c r="H1361" s="34">
        <v>3</v>
      </c>
      <c r="I1361" s="34" t="s">
        <v>58</v>
      </c>
      <c r="J1361" s="34">
        <v>30</v>
      </c>
      <c r="K1361" s="34" t="s">
        <v>57</v>
      </c>
    </row>
    <row r="1362" spans="1:11" ht="15.75">
      <c r="A1362" s="34" t="s">
        <v>55</v>
      </c>
      <c r="B1362" s="34" t="s">
        <v>56</v>
      </c>
      <c r="C1362" s="34">
        <v>43.140689999999999</v>
      </c>
      <c r="D1362" s="34">
        <v>-89.345209999999994</v>
      </c>
      <c r="E1362" s="34">
        <v>261.7</v>
      </c>
      <c r="F1362" s="34">
        <v>0</v>
      </c>
      <c r="G1362" s="34" t="s">
        <v>57</v>
      </c>
      <c r="H1362" s="34">
        <v>0</v>
      </c>
      <c r="I1362" s="34" t="s">
        <v>58</v>
      </c>
      <c r="J1362" s="34">
        <v>30</v>
      </c>
      <c r="K1362" s="34" t="s">
        <v>57</v>
      </c>
    </row>
    <row r="1363" spans="1:11" ht="15.75">
      <c r="A1363" s="34" t="s">
        <v>55</v>
      </c>
      <c r="B1363" s="34" t="s">
        <v>56</v>
      </c>
      <c r="C1363" s="34">
        <v>43.140689999999999</v>
      </c>
      <c r="D1363" s="34">
        <v>-89.345209999999994</v>
      </c>
      <c r="E1363" s="34">
        <v>261.7</v>
      </c>
      <c r="F1363" s="34">
        <v>0</v>
      </c>
      <c r="G1363" s="34" t="s">
        <v>57</v>
      </c>
      <c r="H1363" s="34">
        <v>0</v>
      </c>
      <c r="I1363" s="34" t="s">
        <v>58</v>
      </c>
      <c r="J1363" s="34">
        <v>30</v>
      </c>
      <c r="K1363" s="34" t="s">
        <v>57</v>
      </c>
    </row>
    <row r="1364" spans="1:11" ht="15.75">
      <c r="A1364" s="34" t="s">
        <v>55</v>
      </c>
      <c r="B1364" s="34" t="s">
        <v>56</v>
      </c>
      <c r="C1364" s="34">
        <v>43.140689999999999</v>
      </c>
      <c r="D1364" s="34">
        <v>-89.345209999999994</v>
      </c>
      <c r="E1364" s="34">
        <v>261.7</v>
      </c>
      <c r="F1364" s="34">
        <v>0</v>
      </c>
      <c r="G1364" s="34" t="s">
        <v>57</v>
      </c>
      <c r="H1364" s="34">
        <v>0</v>
      </c>
      <c r="I1364" s="34" t="s">
        <v>58</v>
      </c>
      <c r="J1364" s="34">
        <v>30</v>
      </c>
      <c r="K1364" s="34" t="s">
        <v>57</v>
      </c>
    </row>
    <row r="1365" spans="1:11" ht="15.75">
      <c r="A1365" s="34" t="s">
        <v>55</v>
      </c>
      <c r="B1365" s="34" t="s">
        <v>56</v>
      </c>
      <c r="C1365" s="34">
        <v>43.140689999999999</v>
      </c>
      <c r="D1365" s="34">
        <v>-89.345209999999994</v>
      </c>
      <c r="E1365" s="34">
        <v>261.7</v>
      </c>
      <c r="F1365" s="34">
        <v>0</v>
      </c>
      <c r="G1365" s="34" t="s">
        <v>57</v>
      </c>
      <c r="H1365" s="34">
        <v>0</v>
      </c>
      <c r="I1365" s="34" t="s">
        <v>58</v>
      </c>
      <c r="J1365" s="34">
        <v>0</v>
      </c>
      <c r="K1365" s="34" t="s">
        <v>59</v>
      </c>
    </row>
    <row r="1366" spans="1:11" ht="15.75">
      <c r="A1366" s="34" t="s">
        <v>55</v>
      </c>
      <c r="B1366" s="34" t="s">
        <v>56</v>
      </c>
      <c r="C1366" s="34">
        <v>43.140689999999999</v>
      </c>
      <c r="D1366" s="34">
        <v>-89.345209999999994</v>
      </c>
      <c r="E1366" s="34">
        <v>261.7</v>
      </c>
      <c r="F1366" s="34">
        <v>0</v>
      </c>
      <c r="G1366" s="34" t="s">
        <v>57</v>
      </c>
      <c r="H1366" s="34">
        <v>0</v>
      </c>
      <c r="I1366" s="34" t="s">
        <v>58</v>
      </c>
      <c r="J1366" s="34">
        <v>0</v>
      </c>
      <c r="K1366" s="34" t="s">
        <v>57</v>
      </c>
    </row>
    <row r="1367" spans="1:11" ht="15.75">
      <c r="A1367" s="34" t="s">
        <v>55</v>
      </c>
      <c r="B1367" s="34" t="s">
        <v>56</v>
      </c>
      <c r="C1367" s="34">
        <v>43.140689999999999</v>
      </c>
      <c r="D1367" s="34">
        <v>-89.345209999999994</v>
      </c>
      <c r="E1367" s="34">
        <v>261.7</v>
      </c>
      <c r="F1367" s="34">
        <v>0</v>
      </c>
      <c r="G1367" s="34" t="s">
        <v>57</v>
      </c>
      <c r="H1367" s="34">
        <v>0</v>
      </c>
      <c r="I1367" s="34" t="s">
        <v>58</v>
      </c>
      <c r="J1367" s="34">
        <v>0</v>
      </c>
      <c r="K1367" s="34" t="s">
        <v>57</v>
      </c>
    </row>
    <row r="1368" spans="1:11" ht="15.75">
      <c r="A1368" s="34" t="s">
        <v>55</v>
      </c>
      <c r="B1368" s="34" t="s">
        <v>56</v>
      </c>
      <c r="C1368" s="34">
        <v>43.140689999999999</v>
      </c>
      <c r="D1368" s="34">
        <v>-89.345209999999994</v>
      </c>
      <c r="E1368" s="34">
        <v>261.7</v>
      </c>
      <c r="F1368" s="34">
        <v>0</v>
      </c>
      <c r="G1368" s="34" t="s">
        <v>57</v>
      </c>
      <c r="H1368" s="34">
        <v>0</v>
      </c>
      <c r="I1368" s="34" t="s">
        <v>58</v>
      </c>
      <c r="J1368" s="34">
        <v>0</v>
      </c>
      <c r="K1368" s="34" t="s">
        <v>57</v>
      </c>
    </row>
    <row r="1369" spans="1:11" ht="15.75">
      <c r="A1369" s="34" t="s">
        <v>55</v>
      </c>
      <c r="B1369" s="34" t="s">
        <v>56</v>
      </c>
      <c r="C1369" s="34">
        <v>43.140689999999999</v>
      </c>
      <c r="D1369" s="34">
        <v>-89.345209999999994</v>
      </c>
      <c r="E1369" s="34">
        <v>261.7</v>
      </c>
      <c r="F1369" s="34">
        <v>0</v>
      </c>
      <c r="G1369" s="34" t="s">
        <v>57</v>
      </c>
      <c r="H1369" s="34">
        <v>0</v>
      </c>
      <c r="I1369" s="34" t="s">
        <v>58</v>
      </c>
      <c r="J1369" s="34">
        <v>0</v>
      </c>
      <c r="K1369" s="34" t="s">
        <v>57</v>
      </c>
    </row>
    <row r="1370" spans="1:11" ht="15.75">
      <c r="A1370" s="34" t="s">
        <v>55</v>
      </c>
      <c r="B1370" s="34" t="s">
        <v>56</v>
      </c>
      <c r="C1370" s="34">
        <v>43.140689999999999</v>
      </c>
      <c r="D1370" s="34">
        <v>-89.345209999999994</v>
      </c>
      <c r="E1370" s="34">
        <v>261.7</v>
      </c>
      <c r="F1370" s="34">
        <v>0</v>
      </c>
      <c r="G1370" s="34" t="s">
        <v>57</v>
      </c>
      <c r="H1370" s="34">
        <v>0</v>
      </c>
      <c r="I1370" s="34" t="s">
        <v>58</v>
      </c>
      <c r="J1370" s="34">
        <v>0</v>
      </c>
      <c r="K1370" s="34" t="s">
        <v>57</v>
      </c>
    </row>
    <row r="1371" spans="1:11" ht="15.75">
      <c r="A1371" s="34" t="s">
        <v>55</v>
      </c>
      <c r="B1371" s="34" t="s">
        <v>56</v>
      </c>
      <c r="C1371" s="34">
        <v>43.140689999999999</v>
      </c>
      <c r="D1371" s="34">
        <v>-89.345209999999994</v>
      </c>
      <c r="E1371" s="34">
        <v>261.7</v>
      </c>
      <c r="F1371" s="34">
        <v>6.6</v>
      </c>
      <c r="G1371" s="34" t="s">
        <v>57</v>
      </c>
      <c r="H1371" s="34">
        <v>0</v>
      </c>
      <c r="I1371" s="34" t="s">
        <v>58</v>
      </c>
      <c r="J1371" s="34">
        <v>0</v>
      </c>
      <c r="K1371" s="34" t="s">
        <v>57</v>
      </c>
    </row>
    <row r="1372" spans="1:11" ht="15.75">
      <c r="A1372" s="34" t="s">
        <v>55</v>
      </c>
      <c r="B1372" s="34" t="s">
        <v>56</v>
      </c>
      <c r="C1372" s="34">
        <v>43.140689999999999</v>
      </c>
      <c r="D1372" s="34">
        <v>-89.345209999999994</v>
      </c>
      <c r="E1372" s="34">
        <v>261.7</v>
      </c>
      <c r="F1372" s="34">
        <v>0</v>
      </c>
      <c r="G1372" s="34" t="s">
        <v>59</v>
      </c>
      <c r="H1372" s="34">
        <v>0</v>
      </c>
      <c r="I1372" s="34" t="s">
        <v>60</v>
      </c>
      <c r="J1372" s="34">
        <v>0</v>
      </c>
      <c r="K1372" s="34" t="s">
        <v>57</v>
      </c>
    </row>
    <row r="1373" spans="1:11" ht="15.75">
      <c r="A1373" s="34" t="s">
        <v>55</v>
      </c>
      <c r="B1373" s="34" t="s">
        <v>56</v>
      </c>
      <c r="C1373" s="34">
        <v>43.140689999999999</v>
      </c>
      <c r="D1373" s="34">
        <v>-89.345209999999994</v>
      </c>
      <c r="E1373" s="34">
        <v>261.7</v>
      </c>
      <c r="F1373" s="34">
        <v>0</v>
      </c>
      <c r="G1373" s="34" t="s">
        <v>57</v>
      </c>
      <c r="H1373" s="34">
        <v>0</v>
      </c>
      <c r="I1373" s="34" t="s">
        <v>58</v>
      </c>
      <c r="J1373" s="34">
        <v>0</v>
      </c>
      <c r="K1373" s="34" t="s">
        <v>57</v>
      </c>
    </row>
    <row r="1374" spans="1:11" ht="15.75">
      <c r="A1374" s="34" t="s">
        <v>55</v>
      </c>
      <c r="B1374" s="34" t="s">
        <v>56</v>
      </c>
      <c r="C1374" s="34">
        <v>43.140689999999999</v>
      </c>
      <c r="D1374" s="34">
        <v>-89.345209999999994</v>
      </c>
      <c r="E1374" s="34">
        <v>261.7</v>
      </c>
      <c r="F1374" s="34">
        <v>0</v>
      </c>
      <c r="G1374" s="34" t="s">
        <v>57</v>
      </c>
      <c r="H1374" s="34">
        <v>0</v>
      </c>
      <c r="I1374" s="34" t="s">
        <v>58</v>
      </c>
      <c r="J1374" s="34">
        <v>0</v>
      </c>
      <c r="K1374" s="34" t="s">
        <v>57</v>
      </c>
    </row>
    <row r="1375" spans="1:11" ht="15.75">
      <c r="A1375" s="34" t="s">
        <v>55</v>
      </c>
      <c r="B1375" s="34" t="s">
        <v>56</v>
      </c>
      <c r="C1375" s="34">
        <v>43.140689999999999</v>
      </c>
      <c r="D1375" s="34">
        <v>-89.345209999999994</v>
      </c>
      <c r="E1375" s="34">
        <v>261.7</v>
      </c>
      <c r="F1375" s="34">
        <v>0</v>
      </c>
      <c r="G1375" s="34" t="s">
        <v>59</v>
      </c>
      <c r="H1375" s="34">
        <v>0</v>
      </c>
      <c r="I1375" s="34" t="s">
        <v>60</v>
      </c>
      <c r="J1375" s="34">
        <v>0</v>
      </c>
      <c r="K1375" s="34" t="s">
        <v>59</v>
      </c>
    </row>
    <row r="1376" spans="1:11" ht="15.75">
      <c r="A1376" s="34" t="s">
        <v>55</v>
      </c>
      <c r="B1376" s="34" t="s">
        <v>56</v>
      </c>
      <c r="C1376" s="34">
        <v>43.140689999999999</v>
      </c>
      <c r="D1376" s="34">
        <v>-89.345209999999994</v>
      </c>
      <c r="E1376" s="34">
        <v>261.7</v>
      </c>
      <c r="F1376" s="34">
        <v>0</v>
      </c>
      <c r="G1376" s="34" t="s">
        <v>57</v>
      </c>
      <c r="H1376" s="34">
        <v>0</v>
      </c>
      <c r="I1376" s="34" t="s">
        <v>58</v>
      </c>
      <c r="J1376" s="34">
        <v>0</v>
      </c>
      <c r="K1376" s="34" t="s">
        <v>57</v>
      </c>
    </row>
    <row r="1377" spans="1:11" ht="15.75">
      <c r="A1377" s="34" t="s">
        <v>55</v>
      </c>
      <c r="B1377" s="34" t="s">
        <v>56</v>
      </c>
      <c r="C1377" s="34">
        <v>43.140689999999999</v>
      </c>
      <c r="D1377" s="34">
        <v>-89.345209999999994</v>
      </c>
      <c r="E1377" s="34">
        <v>261.7</v>
      </c>
      <c r="F1377" s="34">
        <v>0.3</v>
      </c>
      <c r="G1377" s="34" t="s">
        <v>57</v>
      </c>
      <c r="H1377" s="34">
        <v>0</v>
      </c>
      <c r="I1377" s="34" t="s">
        <v>60</v>
      </c>
      <c r="J1377" s="34">
        <v>0</v>
      </c>
      <c r="K1377" s="34" t="s">
        <v>57</v>
      </c>
    </row>
    <row r="1378" spans="1:11" ht="15.75">
      <c r="A1378" s="34" t="s">
        <v>55</v>
      </c>
      <c r="B1378" s="34" t="s">
        <v>56</v>
      </c>
      <c r="C1378" s="34">
        <v>43.140689999999999</v>
      </c>
      <c r="D1378" s="34">
        <v>-89.345209999999994</v>
      </c>
      <c r="E1378" s="34">
        <v>261.7</v>
      </c>
      <c r="F1378" s="34">
        <v>1</v>
      </c>
      <c r="G1378" s="34" t="s">
        <v>57</v>
      </c>
      <c r="H1378" s="34">
        <v>13</v>
      </c>
      <c r="I1378" s="34" t="s">
        <v>58</v>
      </c>
      <c r="J1378" s="34">
        <v>0</v>
      </c>
      <c r="K1378" s="34" t="s">
        <v>57</v>
      </c>
    </row>
    <row r="1379" spans="1:11" ht="15.75">
      <c r="A1379" s="34" t="s">
        <v>55</v>
      </c>
      <c r="B1379" s="34" t="s">
        <v>56</v>
      </c>
      <c r="C1379" s="34">
        <v>43.140689999999999</v>
      </c>
      <c r="D1379" s="34">
        <v>-89.345209999999994</v>
      </c>
      <c r="E1379" s="34">
        <v>261.7</v>
      </c>
      <c r="F1379" s="34">
        <v>0</v>
      </c>
      <c r="G1379" s="34" t="s">
        <v>57</v>
      </c>
      <c r="H1379" s="34">
        <v>0</v>
      </c>
      <c r="I1379" s="34" t="s">
        <v>58</v>
      </c>
      <c r="J1379" s="34">
        <v>0</v>
      </c>
      <c r="K1379" s="34" t="s">
        <v>57</v>
      </c>
    </row>
    <row r="1380" spans="1:11" ht="15.75">
      <c r="A1380" s="34" t="s">
        <v>55</v>
      </c>
      <c r="B1380" s="34" t="s">
        <v>56</v>
      </c>
      <c r="C1380" s="34">
        <v>43.140689999999999</v>
      </c>
      <c r="D1380" s="34">
        <v>-89.345209999999994</v>
      </c>
      <c r="E1380" s="34">
        <v>261.7</v>
      </c>
      <c r="F1380" s="34">
        <v>0</v>
      </c>
      <c r="G1380" s="34" t="s">
        <v>57</v>
      </c>
      <c r="H1380" s="34">
        <v>0</v>
      </c>
      <c r="I1380" s="34" t="s">
        <v>58</v>
      </c>
      <c r="J1380" s="34">
        <v>0</v>
      </c>
      <c r="K1380" s="34" t="s">
        <v>57</v>
      </c>
    </row>
    <row r="1381" spans="1:11" ht="15.75">
      <c r="A1381" s="34" t="s">
        <v>55</v>
      </c>
      <c r="B1381" s="34" t="s">
        <v>56</v>
      </c>
      <c r="C1381" s="34">
        <v>43.140689999999999</v>
      </c>
      <c r="D1381" s="34">
        <v>-89.345209999999994</v>
      </c>
      <c r="E1381" s="34">
        <v>261.7</v>
      </c>
      <c r="F1381" s="34">
        <v>11.7</v>
      </c>
      <c r="G1381" s="34" t="s">
        <v>57</v>
      </c>
      <c r="H1381" s="34">
        <v>112</v>
      </c>
      <c r="I1381" s="34" t="s">
        <v>58</v>
      </c>
      <c r="J1381" s="34">
        <v>0</v>
      </c>
      <c r="K1381" s="34" t="s">
        <v>57</v>
      </c>
    </row>
    <row r="1382" spans="1:11" ht="15.75">
      <c r="A1382" s="34" t="s">
        <v>55</v>
      </c>
      <c r="B1382" s="34" t="s">
        <v>56</v>
      </c>
      <c r="C1382" s="34">
        <v>43.140689999999999</v>
      </c>
      <c r="D1382" s="34">
        <v>-89.345209999999994</v>
      </c>
      <c r="E1382" s="34">
        <v>261.7</v>
      </c>
      <c r="F1382" s="34">
        <v>0.3</v>
      </c>
      <c r="G1382" s="34" t="s">
        <v>57</v>
      </c>
      <c r="H1382" s="34">
        <v>0</v>
      </c>
      <c r="I1382" s="34" t="s">
        <v>60</v>
      </c>
      <c r="J1382" s="34">
        <v>80</v>
      </c>
      <c r="K1382" s="34" t="s">
        <v>57</v>
      </c>
    </row>
    <row r="1383" spans="1:11" ht="15.75">
      <c r="A1383" s="34" t="s">
        <v>55</v>
      </c>
      <c r="B1383" s="34" t="s">
        <v>56</v>
      </c>
      <c r="C1383" s="34">
        <v>43.140689999999999</v>
      </c>
      <c r="D1383" s="34">
        <v>-89.345209999999994</v>
      </c>
      <c r="E1383" s="34">
        <v>261.7</v>
      </c>
      <c r="F1383" s="34">
        <v>0</v>
      </c>
      <c r="G1383" s="34" t="s">
        <v>57</v>
      </c>
      <c r="H1383" s="34">
        <v>0</v>
      </c>
      <c r="I1383" s="34" t="s">
        <v>58</v>
      </c>
      <c r="J1383" s="34">
        <v>50</v>
      </c>
      <c r="K1383" s="34" t="s">
        <v>57</v>
      </c>
    </row>
    <row r="1384" spans="1:11" ht="15.75">
      <c r="A1384" s="34" t="s">
        <v>55</v>
      </c>
      <c r="B1384" s="34" t="s">
        <v>56</v>
      </c>
      <c r="C1384" s="34">
        <v>43.140689999999999</v>
      </c>
      <c r="D1384" s="34">
        <v>-89.345209999999994</v>
      </c>
      <c r="E1384" s="34">
        <v>261.7</v>
      </c>
      <c r="F1384" s="34">
        <v>0</v>
      </c>
      <c r="G1384" s="34" t="s">
        <v>57</v>
      </c>
      <c r="H1384" s="34">
        <v>0</v>
      </c>
      <c r="I1384" s="34" t="s">
        <v>58</v>
      </c>
      <c r="J1384" s="34">
        <v>30</v>
      </c>
      <c r="K1384" s="34" t="s">
        <v>57</v>
      </c>
    </row>
    <row r="1385" spans="1:11" ht="15.75">
      <c r="A1385" s="34" t="s">
        <v>55</v>
      </c>
      <c r="B1385" s="34" t="s">
        <v>56</v>
      </c>
      <c r="C1385" s="34">
        <v>43.140689999999999</v>
      </c>
      <c r="D1385" s="34">
        <v>-89.345209999999994</v>
      </c>
      <c r="E1385" s="34">
        <v>261.7</v>
      </c>
      <c r="F1385" s="34">
        <v>1.3</v>
      </c>
      <c r="G1385" s="34" t="s">
        <v>57</v>
      </c>
      <c r="H1385" s="34">
        <v>0</v>
      </c>
      <c r="I1385" s="34" t="s">
        <v>58</v>
      </c>
      <c r="J1385" s="34">
        <v>30</v>
      </c>
      <c r="K1385" s="34" t="s">
        <v>57</v>
      </c>
    </row>
    <row r="1386" spans="1:11" ht="15.75">
      <c r="A1386" s="34" t="s">
        <v>55</v>
      </c>
      <c r="B1386" s="34" t="s">
        <v>56</v>
      </c>
      <c r="C1386" s="34">
        <v>43.140689999999999</v>
      </c>
      <c r="D1386" s="34">
        <v>-89.345209999999994</v>
      </c>
      <c r="E1386" s="34">
        <v>261.7</v>
      </c>
      <c r="F1386" s="34">
        <v>26.7</v>
      </c>
      <c r="G1386" s="34" t="s">
        <v>57</v>
      </c>
      <c r="H1386" s="34">
        <v>25</v>
      </c>
      <c r="I1386" s="34" t="s">
        <v>58</v>
      </c>
      <c r="J1386" s="34">
        <v>0</v>
      </c>
      <c r="K1386" s="34" t="s">
        <v>57</v>
      </c>
    </row>
    <row r="1387" spans="1:11" ht="15.75">
      <c r="A1387" s="34" t="s">
        <v>55</v>
      </c>
      <c r="B1387" s="34" t="s">
        <v>56</v>
      </c>
      <c r="C1387" s="34">
        <v>43.140689999999999</v>
      </c>
      <c r="D1387" s="34">
        <v>-89.345209999999994</v>
      </c>
      <c r="E1387" s="34">
        <v>261.7</v>
      </c>
      <c r="F1387" s="34">
        <v>8.4</v>
      </c>
      <c r="G1387" s="34" t="s">
        <v>57</v>
      </c>
      <c r="H1387" s="34">
        <v>89</v>
      </c>
      <c r="I1387" s="34" t="s">
        <v>58</v>
      </c>
      <c r="J1387" s="34">
        <v>100</v>
      </c>
      <c r="K1387" s="34" t="s">
        <v>57</v>
      </c>
    </row>
    <row r="1388" spans="1:11" ht="15.75">
      <c r="A1388" s="34" t="s">
        <v>55</v>
      </c>
      <c r="B1388" s="34" t="s">
        <v>56</v>
      </c>
      <c r="C1388" s="34">
        <v>43.140689999999999</v>
      </c>
      <c r="D1388" s="34">
        <v>-89.345209999999994</v>
      </c>
      <c r="E1388" s="34">
        <v>261.7</v>
      </c>
      <c r="F1388" s="34">
        <v>0.5</v>
      </c>
      <c r="G1388" s="34" t="s">
        <v>57</v>
      </c>
      <c r="H1388" s="34">
        <v>20</v>
      </c>
      <c r="I1388" s="34" t="s">
        <v>58</v>
      </c>
      <c r="J1388" s="34">
        <v>80</v>
      </c>
      <c r="K1388" s="34" t="s">
        <v>57</v>
      </c>
    </row>
    <row r="1389" spans="1:11" ht="15.75">
      <c r="A1389" s="34" t="s">
        <v>55</v>
      </c>
      <c r="B1389" s="34" t="s">
        <v>56</v>
      </c>
      <c r="C1389" s="34">
        <v>43.140689999999999</v>
      </c>
      <c r="D1389" s="34">
        <v>-89.345209999999994</v>
      </c>
      <c r="E1389" s="34">
        <v>261.7</v>
      </c>
      <c r="F1389" s="34">
        <v>0.3</v>
      </c>
      <c r="G1389" s="34" t="s">
        <v>57</v>
      </c>
      <c r="H1389" s="34">
        <v>10</v>
      </c>
      <c r="I1389" s="34" t="s">
        <v>58</v>
      </c>
      <c r="J1389" s="34">
        <v>80</v>
      </c>
      <c r="K1389" s="34" t="s">
        <v>57</v>
      </c>
    </row>
    <row r="1390" spans="1:11" ht="15.75">
      <c r="A1390" s="34" t="s">
        <v>55</v>
      </c>
      <c r="B1390" s="34" t="s">
        <v>56</v>
      </c>
      <c r="C1390" s="34">
        <v>43.140689999999999</v>
      </c>
      <c r="D1390" s="34">
        <v>-89.345209999999994</v>
      </c>
      <c r="E1390" s="34">
        <v>261.7</v>
      </c>
      <c r="F1390" s="34">
        <v>0</v>
      </c>
      <c r="G1390" s="34" t="s">
        <v>59</v>
      </c>
      <c r="H1390" s="34">
        <v>0</v>
      </c>
      <c r="I1390" s="34" t="s">
        <v>60</v>
      </c>
      <c r="J1390" s="34">
        <v>80</v>
      </c>
      <c r="K1390" s="34" t="s">
        <v>57</v>
      </c>
    </row>
    <row r="1391" spans="1:11" ht="15.75">
      <c r="A1391" s="34" t="s">
        <v>55</v>
      </c>
      <c r="B1391" s="34" t="s">
        <v>56</v>
      </c>
      <c r="C1391" s="34">
        <v>43.140689999999999</v>
      </c>
      <c r="D1391" s="34">
        <v>-89.345209999999994</v>
      </c>
      <c r="E1391" s="34">
        <v>261.7</v>
      </c>
      <c r="F1391" s="34">
        <v>0.3</v>
      </c>
      <c r="G1391" s="34" t="s">
        <v>57</v>
      </c>
      <c r="H1391" s="34">
        <v>13</v>
      </c>
      <c r="I1391" s="34" t="s">
        <v>58</v>
      </c>
      <c r="J1391" s="34">
        <v>80</v>
      </c>
      <c r="K1391" s="34" t="s">
        <v>57</v>
      </c>
    </row>
    <row r="1392" spans="1:11" ht="15.75">
      <c r="A1392" s="34" t="s">
        <v>55</v>
      </c>
      <c r="B1392" s="34" t="s">
        <v>56</v>
      </c>
      <c r="C1392" s="34">
        <v>43.140689999999999</v>
      </c>
      <c r="D1392" s="34">
        <v>-89.345209999999994</v>
      </c>
      <c r="E1392" s="34">
        <v>261.7</v>
      </c>
      <c r="F1392" s="34">
        <v>0.3</v>
      </c>
      <c r="G1392" s="34" t="s">
        <v>57</v>
      </c>
      <c r="H1392" s="34">
        <v>8</v>
      </c>
      <c r="I1392" s="34" t="s">
        <v>58</v>
      </c>
      <c r="J1392" s="34">
        <v>80</v>
      </c>
      <c r="K1392" s="34" t="s">
        <v>57</v>
      </c>
    </row>
    <row r="1393" spans="1:11" ht="15.75">
      <c r="A1393" s="34" t="s">
        <v>55</v>
      </c>
      <c r="B1393" s="34" t="s">
        <v>56</v>
      </c>
      <c r="C1393" s="34">
        <v>43.140689999999999</v>
      </c>
      <c r="D1393" s="34">
        <v>-89.345209999999994</v>
      </c>
      <c r="E1393" s="34">
        <v>261.7</v>
      </c>
      <c r="F1393" s="34">
        <v>0.5</v>
      </c>
      <c r="G1393" s="34" t="s">
        <v>57</v>
      </c>
      <c r="H1393" s="34">
        <v>8</v>
      </c>
      <c r="I1393" s="34" t="s">
        <v>58</v>
      </c>
      <c r="J1393" s="34">
        <v>80</v>
      </c>
      <c r="K1393" s="34" t="s">
        <v>57</v>
      </c>
    </row>
    <row r="1394" spans="1:11" ht="15.75">
      <c r="A1394" s="34" t="s">
        <v>55</v>
      </c>
      <c r="B1394" s="34" t="s">
        <v>56</v>
      </c>
      <c r="C1394" s="34">
        <v>43.140689999999999</v>
      </c>
      <c r="D1394" s="34">
        <v>-89.345209999999994</v>
      </c>
      <c r="E1394" s="34">
        <v>261.7</v>
      </c>
      <c r="F1394" s="34">
        <v>5.8</v>
      </c>
      <c r="G1394" s="34" t="s">
        <v>57</v>
      </c>
      <c r="H1394" s="34">
        <v>94</v>
      </c>
      <c r="I1394" s="34" t="s">
        <v>58</v>
      </c>
      <c r="J1394" s="34">
        <v>130</v>
      </c>
      <c r="K1394" s="34" t="s">
        <v>57</v>
      </c>
    </row>
    <row r="1395" spans="1:11" ht="15.75">
      <c r="A1395" s="34" t="s">
        <v>55</v>
      </c>
      <c r="B1395" s="34" t="s">
        <v>56</v>
      </c>
      <c r="C1395" s="34">
        <v>43.140689999999999</v>
      </c>
      <c r="D1395" s="34">
        <v>-89.345209999999994</v>
      </c>
      <c r="E1395" s="34">
        <v>261.7</v>
      </c>
      <c r="F1395" s="34">
        <v>0</v>
      </c>
      <c r="G1395" s="34" t="s">
        <v>59</v>
      </c>
      <c r="H1395" s="34">
        <v>0</v>
      </c>
      <c r="I1395" s="34" t="s">
        <v>60</v>
      </c>
      <c r="J1395" s="34">
        <v>150</v>
      </c>
      <c r="K1395" s="34" t="s">
        <v>57</v>
      </c>
    </row>
    <row r="1396" spans="1:11" ht="15.75">
      <c r="A1396" s="34" t="s">
        <v>55</v>
      </c>
      <c r="B1396" s="34" t="s">
        <v>56</v>
      </c>
      <c r="C1396" s="34">
        <v>43.140689999999999</v>
      </c>
      <c r="D1396" s="34">
        <v>-89.345209999999994</v>
      </c>
      <c r="E1396" s="34">
        <v>261.7</v>
      </c>
      <c r="F1396" s="34">
        <v>0</v>
      </c>
      <c r="G1396" s="34" t="s">
        <v>57</v>
      </c>
      <c r="H1396" s="34">
        <v>0</v>
      </c>
      <c r="I1396" s="34" t="s">
        <v>58</v>
      </c>
      <c r="J1396" s="34">
        <v>150</v>
      </c>
      <c r="K1396" s="34" t="s">
        <v>57</v>
      </c>
    </row>
    <row r="1397" spans="1:11" ht="15.75">
      <c r="A1397" s="34" t="s">
        <v>55</v>
      </c>
      <c r="B1397" s="34" t="s">
        <v>56</v>
      </c>
      <c r="C1397" s="34">
        <v>43.140689999999999</v>
      </c>
      <c r="D1397" s="34">
        <v>-89.345209999999994</v>
      </c>
      <c r="E1397" s="34">
        <v>261.7</v>
      </c>
      <c r="F1397" s="34">
        <v>0</v>
      </c>
      <c r="G1397" s="34" t="s">
        <v>57</v>
      </c>
      <c r="H1397" s="34">
        <v>0</v>
      </c>
      <c r="I1397" s="34" t="s">
        <v>58</v>
      </c>
      <c r="J1397" s="34">
        <v>150</v>
      </c>
      <c r="K1397" s="34" t="s">
        <v>57</v>
      </c>
    </row>
    <row r="1398" spans="1:11" ht="15.75">
      <c r="A1398" s="34" t="s">
        <v>55</v>
      </c>
      <c r="B1398" s="34" t="s">
        <v>56</v>
      </c>
      <c r="C1398" s="34">
        <v>43.140689999999999</v>
      </c>
      <c r="D1398" s="34">
        <v>-89.345209999999994</v>
      </c>
      <c r="E1398" s="34">
        <v>261.7</v>
      </c>
      <c r="F1398" s="34">
        <v>0</v>
      </c>
      <c r="G1398" s="34" t="s">
        <v>59</v>
      </c>
      <c r="H1398" s="34">
        <v>0</v>
      </c>
      <c r="I1398" s="34" t="s">
        <v>60</v>
      </c>
      <c r="J1398" s="34">
        <v>150</v>
      </c>
      <c r="K1398" s="34" t="s">
        <v>57</v>
      </c>
    </row>
    <row r="1399" spans="1:11" ht="15.75">
      <c r="A1399" s="34" t="s">
        <v>55</v>
      </c>
      <c r="B1399" s="34" t="s">
        <v>56</v>
      </c>
      <c r="C1399" s="34">
        <v>43.140689999999999</v>
      </c>
      <c r="D1399" s="34">
        <v>-89.345209999999994</v>
      </c>
      <c r="E1399" s="34">
        <v>261.7</v>
      </c>
      <c r="F1399" s="34">
        <v>0</v>
      </c>
      <c r="G1399" s="34" t="s">
        <v>57</v>
      </c>
      <c r="H1399" s="34">
        <v>0</v>
      </c>
      <c r="I1399" s="34" t="s">
        <v>58</v>
      </c>
      <c r="J1399" s="34">
        <v>130</v>
      </c>
      <c r="K1399" s="34" t="s">
        <v>57</v>
      </c>
    </row>
    <row r="1400" spans="1:11" ht="15.75">
      <c r="A1400" s="34" t="s">
        <v>55</v>
      </c>
      <c r="B1400" s="34" t="s">
        <v>56</v>
      </c>
      <c r="C1400" s="34">
        <v>43.140689999999999</v>
      </c>
      <c r="D1400" s="34">
        <v>-89.345209999999994</v>
      </c>
      <c r="E1400" s="34">
        <v>261.7</v>
      </c>
      <c r="F1400" s="34">
        <v>0</v>
      </c>
      <c r="G1400" s="34" t="s">
        <v>57</v>
      </c>
      <c r="H1400" s="34">
        <v>0</v>
      </c>
      <c r="I1400" s="34" t="s">
        <v>58</v>
      </c>
      <c r="J1400" s="34">
        <v>130</v>
      </c>
      <c r="K1400" s="34" t="s">
        <v>57</v>
      </c>
    </row>
    <row r="1401" spans="1:11" ht="15.75">
      <c r="A1401" s="34" t="s">
        <v>55</v>
      </c>
      <c r="B1401" s="34" t="s">
        <v>56</v>
      </c>
      <c r="C1401" s="34">
        <v>43.140689999999999</v>
      </c>
      <c r="D1401" s="34">
        <v>-89.345209999999994</v>
      </c>
      <c r="E1401" s="34">
        <v>261.7</v>
      </c>
      <c r="F1401" s="34">
        <v>0</v>
      </c>
      <c r="G1401" s="34" t="s">
        <v>61</v>
      </c>
      <c r="H1401" s="34">
        <v>0</v>
      </c>
      <c r="I1401" s="34" t="s">
        <v>62</v>
      </c>
      <c r="J1401" s="34">
        <v>102</v>
      </c>
      <c r="K1401" s="34" t="s">
        <v>61</v>
      </c>
    </row>
    <row r="1402" spans="1:11" ht="15.75">
      <c r="A1402" s="34" t="s">
        <v>55</v>
      </c>
      <c r="B1402" s="34" t="s">
        <v>56</v>
      </c>
      <c r="C1402" s="34">
        <v>43.140689999999999</v>
      </c>
      <c r="D1402" s="34">
        <v>-89.345209999999994</v>
      </c>
      <c r="E1402" s="34">
        <v>261.7</v>
      </c>
      <c r="F1402" s="34">
        <v>0</v>
      </c>
      <c r="G1402" s="34" t="s">
        <v>61</v>
      </c>
      <c r="H1402" s="34">
        <v>0</v>
      </c>
      <c r="I1402" s="34" t="s">
        <v>62</v>
      </c>
      <c r="J1402" s="34">
        <v>0</v>
      </c>
      <c r="K1402" s="34" t="s">
        <v>61</v>
      </c>
    </row>
    <row r="1403" spans="1:11" ht="15.75">
      <c r="A1403" s="34" t="s">
        <v>55</v>
      </c>
      <c r="B1403" s="34" t="s">
        <v>56</v>
      </c>
      <c r="C1403" s="34">
        <v>43.140689999999999</v>
      </c>
      <c r="D1403" s="34">
        <v>-89.345209999999994</v>
      </c>
      <c r="E1403" s="34">
        <v>261.7</v>
      </c>
      <c r="F1403" s="34">
        <v>2.2999999999999998</v>
      </c>
      <c r="G1403" s="34" t="s">
        <v>61</v>
      </c>
      <c r="H1403" s="34">
        <v>0</v>
      </c>
      <c r="I1403" s="34" t="s">
        <v>63</v>
      </c>
      <c r="J1403" s="34">
        <v>0</v>
      </c>
      <c r="K1403" s="34" t="s">
        <v>61</v>
      </c>
    </row>
    <row r="1404" spans="1:11" ht="15.75">
      <c r="A1404" s="34" t="s">
        <v>55</v>
      </c>
      <c r="B1404" s="34" t="s">
        <v>56</v>
      </c>
      <c r="C1404" s="34">
        <v>43.140689999999999</v>
      </c>
      <c r="D1404" s="34">
        <v>-89.345209999999994</v>
      </c>
      <c r="E1404" s="34">
        <v>261.7</v>
      </c>
      <c r="F1404" s="34">
        <v>0.8</v>
      </c>
      <c r="G1404" s="34" t="s">
        <v>61</v>
      </c>
      <c r="H1404" s="34">
        <v>0</v>
      </c>
      <c r="I1404" s="34" t="s">
        <v>62</v>
      </c>
      <c r="J1404" s="34">
        <v>0</v>
      </c>
      <c r="K1404" s="34" t="s">
        <v>64</v>
      </c>
    </row>
    <row r="1405" spans="1:11" ht="15.75">
      <c r="A1405" s="34" t="s">
        <v>55</v>
      </c>
      <c r="B1405" s="34" t="s">
        <v>56</v>
      </c>
      <c r="C1405" s="34">
        <v>43.140689999999999</v>
      </c>
      <c r="D1405" s="34">
        <v>-89.345209999999994</v>
      </c>
      <c r="E1405" s="34">
        <v>261.7</v>
      </c>
      <c r="F1405" s="34">
        <v>0</v>
      </c>
      <c r="G1405" s="34" t="s">
        <v>61</v>
      </c>
      <c r="H1405" s="34">
        <v>0</v>
      </c>
      <c r="I1405" s="34" t="s">
        <v>62</v>
      </c>
      <c r="J1405" s="34">
        <v>0</v>
      </c>
      <c r="K1405" s="34" t="s">
        <v>61</v>
      </c>
    </row>
    <row r="1406" spans="1:11" ht="15.75">
      <c r="A1406" s="34" t="s">
        <v>55</v>
      </c>
      <c r="B1406" s="34" t="s">
        <v>56</v>
      </c>
      <c r="C1406" s="34">
        <v>43.140689999999999</v>
      </c>
      <c r="D1406" s="34">
        <v>-89.345209999999994</v>
      </c>
      <c r="E1406" s="34">
        <v>261.7</v>
      </c>
      <c r="F1406" s="34">
        <v>12.4</v>
      </c>
      <c r="G1406" s="34" t="s">
        <v>61</v>
      </c>
      <c r="H1406" s="34">
        <v>0</v>
      </c>
      <c r="I1406" s="34" t="s">
        <v>63</v>
      </c>
      <c r="J1406" s="34">
        <v>0</v>
      </c>
      <c r="K1406" s="34" t="s">
        <v>61</v>
      </c>
    </row>
    <row r="1407" spans="1:11" ht="15.75">
      <c r="A1407" s="34" t="s">
        <v>55</v>
      </c>
      <c r="B1407" s="34" t="s">
        <v>56</v>
      </c>
      <c r="C1407" s="34">
        <v>43.140689999999999</v>
      </c>
      <c r="D1407" s="34">
        <v>-89.345209999999994</v>
      </c>
      <c r="E1407" s="34">
        <v>261.7</v>
      </c>
      <c r="F1407" s="34">
        <v>1</v>
      </c>
      <c r="G1407" s="34" t="s">
        <v>61</v>
      </c>
      <c r="H1407" s="34">
        <v>10</v>
      </c>
      <c r="I1407" s="34" t="s">
        <v>62</v>
      </c>
      <c r="J1407" s="34">
        <v>0</v>
      </c>
      <c r="K1407" s="34" t="s">
        <v>61</v>
      </c>
    </row>
    <row r="1408" spans="1:11" ht="15.75">
      <c r="A1408" s="34" t="s">
        <v>55</v>
      </c>
      <c r="B1408" s="34" t="s">
        <v>56</v>
      </c>
      <c r="C1408" s="34">
        <v>43.140689999999999</v>
      </c>
      <c r="D1408" s="34">
        <v>-89.345209999999994</v>
      </c>
      <c r="E1408" s="34">
        <v>261.7</v>
      </c>
      <c r="F1408" s="34">
        <v>0.8</v>
      </c>
      <c r="G1408" s="34" t="s">
        <v>61</v>
      </c>
      <c r="H1408" s="34">
        <v>8</v>
      </c>
      <c r="I1408" s="34" t="s">
        <v>58</v>
      </c>
      <c r="J1408" s="34">
        <v>25</v>
      </c>
      <c r="K1408" s="34" t="s">
        <v>61</v>
      </c>
    </row>
    <row r="1409" spans="1:11" ht="15.75">
      <c r="A1409" s="34" t="s">
        <v>55</v>
      </c>
      <c r="B1409" s="34" t="s">
        <v>56</v>
      </c>
      <c r="C1409" s="34">
        <v>43.140689999999999</v>
      </c>
      <c r="D1409" s="34">
        <v>-89.345209999999994</v>
      </c>
      <c r="E1409" s="34">
        <v>261.7</v>
      </c>
      <c r="F1409" s="34">
        <v>0</v>
      </c>
      <c r="G1409" s="34" t="s">
        <v>61</v>
      </c>
      <c r="H1409" s="34">
        <v>0</v>
      </c>
      <c r="I1409" s="34" t="s">
        <v>62</v>
      </c>
      <c r="J1409" s="34">
        <v>0</v>
      </c>
      <c r="K1409" s="34" t="s">
        <v>64</v>
      </c>
    </row>
    <row r="1410" spans="1:11" ht="15.75">
      <c r="A1410" s="34" t="s">
        <v>55</v>
      </c>
      <c r="B1410" s="34" t="s">
        <v>56</v>
      </c>
      <c r="C1410" s="34">
        <v>43.140689999999999</v>
      </c>
      <c r="D1410" s="34">
        <v>-89.345209999999994</v>
      </c>
      <c r="E1410" s="34">
        <v>261.7</v>
      </c>
      <c r="F1410" s="34">
        <v>0</v>
      </c>
      <c r="G1410" s="34" t="s">
        <v>64</v>
      </c>
      <c r="H1410" s="34">
        <v>3</v>
      </c>
      <c r="I1410" s="34" t="s">
        <v>62</v>
      </c>
      <c r="J1410" s="34">
        <v>0</v>
      </c>
      <c r="K1410" s="34" t="s">
        <v>64</v>
      </c>
    </row>
    <row r="1411" spans="1:11" ht="15.75">
      <c r="A1411" s="34" t="s">
        <v>55</v>
      </c>
      <c r="B1411" s="34" t="s">
        <v>56</v>
      </c>
      <c r="C1411" s="34">
        <v>43.140689999999999</v>
      </c>
      <c r="D1411" s="34">
        <v>-89.345209999999994</v>
      </c>
      <c r="E1411" s="34">
        <v>261.7</v>
      </c>
      <c r="F1411" s="34">
        <v>0</v>
      </c>
      <c r="G1411" s="34" t="s">
        <v>61</v>
      </c>
      <c r="H1411" s="34">
        <v>0</v>
      </c>
      <c r="I1411" s="34" t="s">
        <v>62</v>
      </c>
      <c r="J1411" s="34">
        <v>0</v>
      </c>
      <c r="K1411" s="34" t="s">
        <v>64</v>
      </c>
    </row>
    <row r="1412" spans="1:11" ht="15.75">
      <c r="A1412" s="34" t="s">
        <v>55</v>
      </c>
      <c r="B1412" s="34" t="s">
        <v>56</v>
      </c>
      <c r="C1412" s="34">
        <v>43.140689999999999</v>
      </c>
      <c r="D1412" s="34">
        <v>-89.345209999999994</v>
      </c>
      <c r="E1412" s="34">
        <v>261.7</v>
      </c>
      <c r="F1412" s="34">
        <v>0</v>
      </c>
      <c r="G1412" s="34" t="s">
        <v>61</v>
      </c>
      <c r="H1412" s="34">
        <v>0</v>
      </c>
      <c r="I1412" s="34" t="s">
        <v>62</v>
      </c>
      <c r="J1412" s="34">
        <v>0</v>
      </c>
      <c r="K1412" s="34" t="s">
        <v>64</v>
      </c>
    </row>
    <row r="1413" spans="1:11" ht="15.75">
      <c r="A1413" s="34" t="s">
        <v>55</v>
      </c>
      <c r="B1413" s="34" t="s">
        <v>56</v>
      </c>
      <c r="C1413" s="34">
        <v>43.140689999999999</v>
      </c>
      <c r="D1413" s="34">
        <v>-89.345209999999994</v>
      </c>
      <c r="E1413" s="34">
        <v>261.7</v>
      </c>
      <c r="F1413" s="34">
        <v>0</v>
      </c>
      <c r="G1413" s="34" t="s">
        <v>61</v>
      </c>
      <c r="H1413" s="34">
        <v>0</v>
      </c>
      <c r="I1413" s="34" t="s">
        <v>62</v>
      </c>
      <c r="J1413" s="34">
        <v>0</v>
      </c>
      <c r="K1413" s="34" t="s">
        <v>61</v>
      </c>
    </row>
    <row r="1414" spans="1:11" ht="15.75">
      <c r="A1414" s="34" t="s">
        <v>55</v>
      </c>
      <c r="B1414" s="34" t="s">
        <v>56</v>
      </c>
      <c r="C1414" s="34">
        <v>43.140689999999999</v>
      </c>
      <c r="D1414" s="34">
        <v>-89.345209999999994</v>
      </c>
      <c r="E1414" s="34">
        <v>261.7</v>
      </c>
      <c r="F1414" s="34">
        <v>0</v>
      </c>
      <c r="G1414" s="34" t="s">
        <v>64</v>
      </c>
      <c r="H1414" s="34">
        <v>0</v>
      </c>
      <c r="I1414" s="34" t="s">
        <v>62</v>
      </c>
      <c r="J1414" s="34">
        <v>0</v>
      </c>
      <c r="K1414" s="34" t="s">
        <v>61</v>
      </c>
    </row>
    <row r="1415" spans="1:11" ht="15.75">
      <c r="A1415" s="34" t="s">
        <v>55</v>
      </c>
      <c r="B1415" s="34" t="s">
        <v>56</v>
      </c>
      <c r="C1415" s="34">
        <v>43.140689999999999</v>
      </c>
      <c r="D1415" s="34">
        <v>-89.345209999999994</v>
      </c>
      <c r="E1415" s="34">
        <v>261.7</v>
      </c>
      <c r="F1415" s="34">
        <v>0</v>
      </c>
      <c r="G1415" s="34" t="s">
        <v>64</v>
      </c>
      <c r="H1415" s="34">
        <v>5</v>
      </c>
      <c r="I1415" s="34" t="s">
        <v>62</v>
      </c>
      <c r="J1415" s="34">
        <v>0</v>
      </c>
      <c r="K1415" s="34" t="s">
        <v>61</v>
      </c>
    </row>
    <row r="1416" spans="1:11" ht="15.75">
      <c r="A1416" s="34" t="s">
        <v>55</v>
      </c>
      <c r="B1416" s="34" t="s">
        <v>56</v>
      </c>
      <c r="C1416" s="34">
        <v>43.140689999999999</v>
      </c>
      <c r="D1416" s="34">
        <v>-89.345209999999994</v>
      </c>
      <c r="E1416" s="34">
        <v>261.7</v>
      </c>
      <c r="F1416" s="34">
        <v>0.3</v>
      </c>
      <c r="G1416" s="34" t="s">
        <v>61</v>
      </c>
      <c r="H1416" s="34">
        <v>3</v>
      </c>
      <c r="I1416" s="34" t="s">
        <v>62</v>
      </c>
      <c r="J1416" s="34">
        <v>0</v>
      </c>
      <c r="K1416" s="34" t="s">
        <v>64</v>
      </c>
    </row>
    <row r="1417" spans="1:11" ht="15.75">
      <c r="A1417" s="34" t="s">
        <v>55</v>
      </c>
      <c r="B1417" s="34" t="s">
        <v>56</v>
      </c>
      <c r="C1417" s="34">
        <v>43.140689999999999</v>
      </c>
      <c r="D1417" s="34">
        <v>-89.345209999999994</v>
      </c>
      <c r="E1417" s="34">
        <v>261.7</v>
      </c>
      <c r="F1417" s="34">
        <v>0</v>
      </c>
      <c r="G1417" s="34" t="s">
        <v>61</v>
      </c>
      <c r="H1417" s="34">
        <v>0</v>
      </c>
      <c r="I1417" s="34" t="s">
        <v>62</v>
      </c>
      <c r="J1417" s="34">
        <v>0</v>
      </c>
      <c r="K1417" s="34" t="s">
        <v>64</v>
      </c>
    </row>
    <row r="1418" spans="1:11" ht="15.75">
      <c r="A1418" s="34" t="s">
        <v>55</v>
      </c>
      <c r="B1418" s="34" t="s">
        <v>56</v>
      </c>
      <c r="C1418" s="34">
        <v>43.140689999999999</v>
      </c>
      <c r="D1418" s="34">
        <v>-89.345209999999994</v>
      </c>
      <c r="E1418" s="34">
        <v>261.7</v>
      </c>
      <c r="F1418" s="34">
        <v>0</v>
      </c>
      <c r="G1418" s="34" t="s">
        <v>61</v>
      </c>
      <c r="H1418" s="34">
        <v>0</v>
      </c>
      <c r="I1418" s="34" t="s">
        <v>62</v>
      </c>
      <c r="J1418" s="34">
        <v>0</v>
      </c>
      <c r="K1418" s="34" t="s">
        <v>61</v>
      </c>
    </row>
    <row r="1419" spans="1:11" ht="15.75">
      <c r="A1419" s="34" t="s">
        <v>55</v>
      </c>
      <c r="B1419" s="34" t="s">
        <v>56</v>
      </c>
      <c r="C1419" s="34">
        <v>43.140689999999999</v>
      </c>
      <c r="D1419" s="34">
        <v>-89.345209999999994</v>
      </c>
      <c r="E1419" s="34">
        <v>261.7</v>
      </c>
      <c r="F1419" s="34">
        <v>7.9</v>
      </c>
      <c r="G1419" s="34" t="s">
        <v>61</v>
      </c>
      <c r="H1419" s="34">
        <v>0</v>
      </c>
      <c r="I1419" s="34" t="s">
        <v>62</v>
      </c>
      <c r="J1419" s="34">
        <v>0</v>
      </c>
      <c r="K1419" s="34" t="s">
        <v>61</v>
      </c>
    </row>
    <row r="1420" spans="1:11" ht="15.75">
      <c r="A1420" s="34" t="s">
        <v>55</v>
      </c>
      <c r="B1420" s="34" t="s">
        <v>56</v>
      </c>
      <c r="C1420" s="34">
        <v>43.140689999999999</v>
      </c>
      <c r="D1420" s="34">
        <v>-89.345209999999994</v>
      </c>
      <c r="E1420" s="34">
        <v>261.7</v>
      </c>
      <c r="F1420" s="34">
        <v>0.3</v>
      </c>
      <c r="G1420" s="34" t="s">
        <v>61</v>
      </c>
      <c r="H1420" s="34">
        <v>0</v>
      </c>
      <c r="I1420" s="34" t="s">
        <v>62</v>
      </c>
      <c r="J1420" s="34">
        <v>0</v>
      </c>
      <c r="K1420" s="34" t="s">
        <v>61</v>
      </c>
    </row>
    <row r="1421" spans="1:11" ht="15.75">
      <c r="A1421" s="34" t="s">
        <v>55</v>
      </c>
      <c r="B1421" s="34" t="s">
        <v>56</v>
      </c>
      <c r="C1421" s="34">
        <v>43.140689999999999</v>
      </c>
      <c r="D1421" s="34">
        <v>-89.345209999999994</v>
      </c>
      <c r="E1421" s="34">
        <v>261.7</v>
      </c>
      <c r="F1421" s="34">
        <v>2</v>
      </c>
      <c r="G1421" s="34" t="s">
        <v>61</v>
      </c>
      <c r="H1421" s="34">
        <v>8</v>
      </c>
      <c r="I1421" s="34" t="s">
        <v>62</v>
      </c>
      <c r="J1421" s="34">
        <v>0</v>
      </c>
      <c r="K1421" s="34" t="s">
        <v>61</v>
      </c>
    </row>
    <row r="1422" spans="1:11" ht="15.75">
      <c r="A1422" s="34" t="s">
        <v>55</v>
      </c>
      <c r="B1422" s="34" t="s">
        <v>56</v>
      </c>
      <c r="C1422" s="34">
        <v>43.140689999999999</v>
      </c>
      <c r="D1422" s="34">
        <v>-89.345209999999994</v>
      </c>
      <c r="E1422" s="34">
        <v>261.7</v>
      </c>
      <c r="F1422" s="34">
        <v>5.8</v>
      </c>
      <c r="G1422" s="34" t="s">
        <v>61</v>
      </c>
      <c r="H1422" s="34">
        <v>36</v>
      </c>
      <c r="I1422" s="34" t="s">
        <v>62</v>
      </c>
      <c r="J1422" s="34">
        <v>51</v>
      </c>
      <c r="K1422" s="34" t="s">
        <v>61</v>
      </c>
    </row>
    <row r="1423" spans="1:11" ht="15.75">
      <c r="A1423" s="34" t="s">
        <v>55</v>
      </c>
      <c r="B1423" s="34" t="s">
        <v>56</v>
      </c>
      <c r="C1423" s="34">
        <v>43.140689999999999</v>
      </c>
      <c r="D1423" s="34">
        <v>-89.345209999999994</v>
      </c>
      <c r="E1423" s="34">
        <v>261.7</v>
      </c>
      <c r="F1423" s="34">
        <v>0</v>
      </c>
      <c r="G1423" s="34" t="s">
        <v>64</v>
      </c>
      <c r="H1423" s="34">
        <v>0</v>
      </c>
      <c r="I1423" s="34" t="s">
        <v>63</v>
      </c>
      <c r="J1423" s="34">
        <v>25</v>
      </c>
      <c r="K1423" s="34" t="s">
        <v>61</v>
      </c>
    </row>
    <row r="1424" spans="1:11" ht="15.75">
      <c r="A1424" s="34" t="s">
        <v>55</v>
      </c>
      <c r="B1424" s="34" t="s">
        <v>56</v>
      </c>
      <c r="C1424" s="34">
        <v>43.140689999999999</v>
      </c>
      <c r="D1424" s="34">
        <v>-89.345209999999994</v>
      </c>
      <c r="E1424" s="34">
        <v>261.7</v>
      </c>
      <c r="F1424" s="34">
        <v>0</v>
      </c>
      <c r="G1424" s="34" t="s">
        <v>61</v>
      </c>
      <c r="H1424" s="34">
        <v>0</v>
      </c>
      <c r="I1424" s="34" t="s">
        <v>62</v>
      </c>
      <c r="J1424" s="34">
        <v>25</v>
      </c>
      <c r="K1424" s="34" t="s">
        <v>61</v>
      </c>
    </row>
    <row r="1425" spans="1:11" ht="15.75">
      <c r="A1425" s="34" t="s">
        <v>55</v>
      </c>
      <c r="B1425" s="34" t="s">
        <v>56</v>
      </c>
      <c r="C1425" s="34">
        <v>43.140689999999999</v>
      </c>
      <c r="D1425" s="34">
        <v>-89.345209999999994</v>
      </c>
      <c r="E1425" s="34">
        <v>261.7</v>
      </c>
      <c r="F1425" s="34">
        <v>1</v>
      </c>
      <c r="G1425" s="34" t="s">
        <v>61</v>
      </c>
      <c r="H1425" s="34">
        <v>25</v>
      </c>
      <c r="I1425" s="34" t="s">
        <v>62</v>
      </c>
      <c r="J1425" s="34">
        <v>51</v>
      </c>
      <c r="K1425" s="34" t="s">
        <v>61</v>
      </c>
    </row>
    <row r="1426" spans="1:11" ht="15.75">
      <c r="A1426" s="34" t="s">
        <v>55</v>
      </c>
      <c r="B1426" s="34" t="s">
        <v>56</v>
      </c>
      <c r="C1426" s="34">
        <v>43.140689999999999</v>
      </c>
      <c r="D1426" s="34">
        <v>-89.345209999999994</v>
      </c>
      <c r="E1426" s="34">
        <v>261.7</v>
      </c>
      <c r="F1426" s="34">
        <v>0</v>
      </c>
      <c r="G1426" s="34" t="s">
        <v>64</v>
      </c>
      <c r="H1426" s="34">
        <v>0</v>
      </c>
      <c r="I1426" s="34" t="s">
        <v>63</v>
      </c>
      <c r="J1426" s="34">
        <v>25</v>
      </c>
      <c r="K1426" s="34" t="s">
        <v>61</v>
      </c>
    </row>
    <row r="1427" spans="1:11" ht="15.75">
      <c r="A1427" s="34" t="s">
        <v>55</v>
      </c>
      <c r="B1427" s="34" t="s">
        <v>56</v>
      </c>
      <c r="C1427" s="34">
        <v>43.140689999999999</v>
      </c>
      <c r="D1427" s="34">
        <v>-89.345209999999994</v>
      </c>
      <c r="E1427" s="34">
        <v>261.7</v>
      </c>
      <c r="F1427" s="34">
        <v>0</v>
      </c>
      <c r="G1427" s="34" t="s">
        <v>61</v>
      </c>
      <c r="H1427" s="34">
        <v>0</v>
      </c>
      <c r="I1427" s="34" t="s">
        <v>62</v>
      </c>
      <c r="J1427" s="34">
        <v>25</v>
      </c>
      <c r="K1427" s="34" t="s">
        <v>61</v>
      </c>
    </row>
    <row r="1428" spans="1:11" ht="15.75">
      <c r="A1428" s="34" t="s">
        <v>55</v>
      </c>
      <c r="B1428" s="34" t="s">
        <v>56</v>
      </c>
      <c r="C1428" s="34">
        <v>43.140689999999999</v>
      </c>
      <c r="D1428" s="34">
        <v>-89.345209999999994</v>
      </c>
      <c r="E1428" s="34">
        <v>261.7</v>
      </c>
      <c r="F1428" s="34">
        <v>3</v>
      </c>
      <c r="G1428" s="34" t="s">
        <v>61</v>
      </c>
      <c r="H1428" s="34">
        <v>33</v>
      </c>
      <c r="I1428" s="34" t="s">
        <v>62</v>
      </c>
      <c r="J1428" s="34">
        <v>25</v>
      </c>
      <c r="K1428" s="34" t="s">
        <v>61</v>
      </c>
    </row>
    <row r="1429" spans="1:11" ht="15.75">
      <c r="A1429" s="34" t="s">
        <v>55</v>
      </c>
      <c r="B1429" s="34" t="s">
        <v>56</v>
      </c>
      <c r="C1429" s="34">
        <v>43.140689999999999</v>
      </c>
      <c r="D1429" s="34">
        <v>-89.345209999999994</v>
      </c>
      <c r="E1429" s="34">
        <v>261.7</v>
      </c>
      <c r="F1429" s="34">
        <v>1.3</v>
      </c>
      <c r="G1429" s="34" t="s">
        <v>61</v>
      </c>
      <c r="H1429" s="34">
        <v>28</v>
      </c>
      <c r="I1429" s="34" t="s">
        <v>62</v>
      </c>
      <c r="J1429" s="34">
        <v>51</v>
      </c>
      <c r="K1429" s="34" t="s">
        <v>61</v>
      </c>
    </row>
    <row r="1430" spans="1:11" ht="15.75">
      <c r="A1430" s="34" t="s">
        <v>55</v>
      </c>
      <c r="B1430" s="34" t="s">
        <v>56</v>
      </c>
      <c r="C1430" s="34">
        <v>43.140689999999999</v>
      </c>
      <c r="D1430" s="34">
        <v>-89.345209999999994</v>
      </c>
      <c r="E1430" s="34">
        <v>261.7</v>
      </c>
      <c r="F1430" s="34">
        <v>0.8</v>
      </c>
      <c r="G1430" s="34" t="s">
        <v>61</v>
      </c>
      <c r="H1430" s="34">
        <v>10</v>
      </c>
      <c r="I1430" s="34" t="s">
        <v>62</v>
      </c>
      <c r="J1430" s="34">
        <v>102</v>
      </c>
      <c r="K1430" s="34" t="s">
        <v>61</v>
      </c>
    </row>
    <row r="1431" spans="1:11" ht="15.75">
      <c r="A1431" s="34" t="s">
        <v>55</v>
      </c>
      <c r="B1431" s="34" t="s">
        <v>56</v>
      </c>
      <c r="C1431" s="34">
        <v>43.140689999999999</v>
      </c>
      <c r="D1431" s="34">
        <v>-89.345209999999994</v>
      </c>
      <c r="E1431" s="34">
        <v>261.7</v>
      </c>
      <c r="F1431" s="34">
        <v>8.6</v>
      </c>
      <c r="G1431" s="34" t="s">
        <v>61</v>
      </c>
      <c r="H1431" s="34">
        <v>155</v>
      </c>
      <c r="I1431" s="34" t="s">
        <v>62</v>
      </c>
      <c r="J1431" s="34">
        <v>76</v>
      </c>
      <c r="K1431" s="34" t="s">
        <v>61</v>
      </c>
    </row>
    <row r="1432" spans="1:11" ht="15.75">
      <c r="A1432" s="34" t="s">
        <v>55</v>
      </c>
      <c r="B1432" s="34" t="s">
        <v>56</v>
      </c>
      <c r="C1432" s="34">
        <v>43.140689999999999</v>
      </c>
      <c r="D1432" s="34">
        <v>-89.345209999999994</v>
      </c>
      <c r="E1432" s="34">
        <v>261.7</v>
      </c>
      <c r="F1432" s="34">
        <v>0.3</v>
      </c>
      <c r="G1432" s="34" t="s">
        <v>61</v>
      </c>
      <c r="H1432" s="34">
        <v>30</v>
      </c>
      <c r="I1432" s="34" t="s">
        <v>62</v>
      </c>
      <c r="J1432" s="34">
        <v>229</v>
      </c>
      <c r="K1432" s="34" t="s">
        <v>61</v>
      </c>
    </row>
    <row r="1433" spans="1:11" ht="15.75">
      <c r="A1433" s="34" t="s">
        <v>55</v>
      </c>
      <c r="B1433" s="34" t="s">
        <v>56</v>
      </c>
      <c r="C1433" s="34">
        <v>43.140689999999999</v>
      </c>
      <c r="D1433" s="34">
        <v>-89.345209999999994</v>
      </c>
      <c r="E1433" s="34">
        <v>261.7</v>
      </c>
      <c r="F1433" s="34">
        <v>0</v>
      </c>
      <c r="G1433" s="34" t="s">
        <v>61</v>
      </c>
      <c r="H1433" s="34">
        <v>0</v>
      </c>
      <c r="I1433" s="34" t="s">
        <v>62</v>
      </c>
      <c r="J1433" s="34">
        <v>203</v>
      </c>
      <c r="K1433" s="34" t="s">
        <v>61</v>
      </c>
    </row>
    <row r="1434" spans="1:11" ht="15.75">
      <c r="A1434" s="34" t="s">
        <v>55</v>
      </c>
      <c r="B1434" s="34" t="s">
        <v>56</v>
      </c>
      <c r="C1434" s="34">
        <v>43.140689999999999</v>
      </c>
      <c r="D1434" s="34">
        <v>-89.345209999999994</v>
      </c>
      <c r="E1434" s="34">
        <v>261.7</v>
      </c>
      <c r="F1434" s="34">
        <v>0</v>
      </c>
      <c r="G1434" s="34" t="s">
        <v>61</v>
      </c>
      <c r="H1434" s="34">
        <v>0</v>
      </c>
      <c r="I1434" s="34" t="s">
        <v>62</v>
      </c>
      <c r="J1434" s="34">
        <v>178</v>
      </c>
      <c r="K1434" s="34" t="s">
        <v>61</v>
      </c>
    </row>
    <row r="1435" spans="1:11" ht="15.75">
      <c r="A1435" s="34" t="s">
        <v>55</v>
      </c>
      <c r="B1435" s="34" t="s">
        <v>56</v>
      </c>
      <c r="C1435" s="34">
        <v>43.140689999999999</v>
      </c>
      <c r="D1435" s="34">
        <v>-89.345209999999994</v>
      </c>
      <c r="E1435" s="34">
        <v>261.7</v>
      </c>
      <c r="F1435" s="34">
        <v>0</v>
      </c>
      <c r="G1435" s="34" t="s">
        <v>61</v>
      </c>
      <c r="H1435" s="34">
        <v>0</v>
      </c>
      <c r="I1435" s="34" t="s">
        <v>62</v>
      </c>
      <c r="J1435" s="34">
        <v>152</v>
      </c>
      <c r="K1435" s="34" t="s">
        <v>61</v>
      </c>
    </row>
    <row r="1436" spans="1:11" ht="15.75">
      <c r="A1436" s="34" t="s">
        <v>55</v>
      </c>
      <c r="B1436" s="34" t="s">
        <v>56</v>
      </c>
      <c r="C1436" s="34">
        <v>43.140689999999999</v>
      </c>
      <c r="D1436" s="34">
        <v>-89.345209999999994</v>
      </c>
      <c r="E1436" s="34">
        <v>261.7</v>
      </c>
      <c r="F1436" s="34">
        <v>0</v>
      </c>
      <c r="G1436" s="34" t="s">
        <v>61</v>
      </c>
      <c r="H1436" s="34">
        <v>0</v>
      </c>
      <c r="I1436" s="34" t="s">
        <v>62</v>
      </c>
      <c r="J1436" s="34">
        <v>127</v>
      </c>
      <c r="K1436" s="34" t="s">
        <v>61</v>
      </c>
    </row>
    <row r="1437" spans="1:11" ht="15.75">
      <c r="A1437" s="34" t="s">
        <v>55</v>
      </c>
      <c r="B1437" s="34" t="s">
        <v>56</v>
      </c>
      <c r="C1437" s="34">
        <v>43.140689999999999</v>
      </c>
      <c r="D1437" s="34">
        <v>-89.345209999999994</v>
      </c>
      <c r="E1437" s="34">
        <v>261.7</v>
      </c>
      <c r="F1437" s="34">
        <v>0</v>
      </c>
      <c r="G1437" s="34" t="s">
        <v>61</v>
      </c>
      <c r="H1437" s="34">
        <v>0</v>
      </c>
      <c r="I1437" s="34" t="s">
        <v>62</v>
      </c>
      <c r="J1437" s="34">
        <v>127</v>
      </c>
      <c r="K1437" s="34" t="s">
        <v>61</v>
      </c>
    </row>
    <row r="1438" spans="1:11" ht="15.75">
      <c r="A1438" s="34" t="s">
        <v>55</v>
      </c>
      <c r="B1438" s="34" t="s">
        <v>56</v>
      </c>
      <c r="C1438" s="34">
        <v>43.140689999999999</v>
      </c>
      <c r="D1438" s="34">
        <v>-89.345209999999994</v>
      </c>
      <c r="E1438" s="34">
        <v>261.7</v>
      </c>
      <c r="F1438" s="34">
        <v>0</v>
      </c>
      <c r="G1438" s="34" t="s">
        <v>61</v>
      </c>
      <c r="H1438" s="34">
        <v>0</v>
      </c>
      <c r="I1438" s="34" t="s">
        <v>62</v>
      </c>
      <c r="J1438" s="34">
        <v>127</v>
      </c>
      <c r="K1438" s="34" t="s">
        <v>61</v>
      </c>
    </row>
    <row r="1439" spans="1:11" ht="15.75">
      <c r="A1439" s="34" t="s">
        <v>55</v>
      </c>
      <c r="B1439" s="34" t="s">
        <v>56</v>
      </c>
      <c r="C1439" s="34">
        <v>43.140689999999999</v>
      </c>
      <c r="D1439" s="34">
        <v>-89.345209999999994</v>
      </c>
      <c r="E1439" s="34">
        <v>261.7</v>
      </c>
      <c r="F1439" s="34">
        <v>0</v>
      </c>
      <c r="G1439" s="34" t="s">
        <v>64</v>
      </c>
      <c r="H1439" s="34">
        <v>0</v>
      </c>
      <c r="I1439" s="34" t="s">
        <v>63</v>
      </c>
      <c r="J1439" s="34">
        <v>127</v>
      </c>
      <c r="K1439" s="34" t="s">
        <v>61</v>
      </c>
    </row>
    <row r="1440" spans="1:11" ht="15.75">
      <c r="A1440" s="34" t="s">
        <v>55</v>
      </c>
      <c r="B1440" s="34" t="s">
        <v>56</v>
      </c>
      <c r="C1440" s="34">
        <v>43.140689999999999</v>
      </c>
      <c r="D1440" s="34">
        <v>-89.345209999999994</v>
      </c>
      <c r="E1440" s="34">
        <v>261.7</v>
      </c>
      <c r="F1440" s="34">
        <v>0.5</v>
      </c>
      <c r="G1440" s="34" t="s">
        <v>61</v>
      </c>
      <c r="H1440" s="34">
        <v>0</v>
      </c>
      <c r="I1440" s="34" t="s">
        <v>62</v>
      </c>
      <c r="J1440" s="34">
        <v>102</v>
      </c>
      <c r="K1440" s="34" t="s">
        <v>61</v>
      </c>
    </row>
    <row r="1441" spans="1:11" ht="15.75">
      <c r="A1441" s="34" t="s">
        <v>55</v>
      </c>
      <c r="B1441" s="34" t="s">
        <v>56</v>
      </c>
      <c r="C1441" s="34">
        <v>43.140689999999999</v>
      </c>
      <c r="D1441" s="34">
        <v>-89.345209999999994</v>
      </c>
      <c r="E1441" s="34">
        <v>261.7</v>
      </c>
      <c r="F1441" s="34">
        <v>0</v>
      </c>
      <c r="G1441" s="34" t="s">
        <v>61</v>
      </c>
      <c r="H1441" s="34">
        <v>0</v>
      </c>
      <c r="I1441" s="34" t="s">
        <v>62</v>
      </c>
      <c r="J1441" s="34">
        <v>76</v>
      </c>
      <c r="K1441" s="34" t="s">
        <v>61</v>
      </c>
    </row>
    <row r="1442" spans="1:11" ht="15.75">
      <c r="A1442" s="34" t="s">
        <v>55</v>
      </c>
      <c r="B1442" s="34" t="s">
        <v>56</v>
      </c>
      <c r="C1442" s="34">
        <v>43.140689999999999</v>
      </c>
      <c r="D1442" s="34">
        <v>-89.345209999999994</v>
      </c>
      <c r="E1442" s="34">
        <v>261.7</v>
      </c>
      <c r="F1442" s="34">
        <v>0</v>
      </c>
      <c r="G1442" s="34" t="s">
        <v>61</v>
      </c>
      <c r="H1442" s="34">
        <v>0</v>
      </c>
      <c r="I1442" s="34" t="s">
        <v>62</v>
      </c>
      <c r="J1442" s="34">
        <v>25</v>
      </c>
      <c r="K1442" s="34" t="s">
        <v>61</v>
      </c>
    </row>
    <row r="1443" spans="1:11" ht="15.75">
      <c r="A1443" s="34" t="s">
        <v>55</v>
      </c>
      <c r="B1443" s="34" t="s">
        <v>56</v>
      </c>
      <c r="C1443" s="34">
        <v>43.140689999999999</v>
      </c>
      <c r="D1443" s="34">
        <v>-89.345209999999994</v>
      </c>
      <c r="E1443" s="34">
        <v>261.7</v>
      </c>
      <c r="F1443" s="34">
        <v>16</v>
      </c>
      <c r="G1443" s="34" t="s">
        <v>61</v>
      </c>
      <c r="H1443" s="34">
        <v>122</v>
      </c>
      <c r="I1443" s="34" t="s">
        <v>62</v>
      </c>
      <c r="J1443" s="34">
        <v>0</v>
      </c>
      <c r="K1443" s="34" t="s">
        <v>64</v>
      </c>
    </row>
    <row r="1444" spans="1:11" ht="15.75">
      <c r="A1444" s="34" t="s">
        <v>55</v>
      </c>
      <c r="B1444" s="34" t="s">
        <v>56</v>
      </c>
      <c r="C1444" s="34">
        <v>43.140689999999999</v>
      </c>
      <c r="D1444" s="34">
        <v>-89.345209999999994</v>
      </c>
      <c r="E1444" s="34">
        <v>261.7</v>
      </c>
      <c r="F1444" s="34">
        <v>0</v>
      </c>
      <c r="G1444" s="34" t="s">
        <v>61</v>
      </c>
      <c r="H1444" s="34">
        <v>0</v>
      </c>
      <c r="I1444" s="34" t="s">
        <v>62</v>
      </c>
      <c r="J1444" s="34">
        <v>76</v>
      </c>
      <c r="K1444" s="34" t="s">
        <v>61</v>
      </c>
    </row>
    <row r="1445" spans="1:11" ht="15.75">
      <c r="A1445" s="34" t="s">
        <v>55</v>
      </c>
      <c r="B1445" s="34" t="s">
        <v>56</v>
      </c>
      <c r="C1445" s="34">
        <v>43.140689999999999</v>
      </c>
      <c r="D1445" s="34">
        <v>-89.345209999999994</v>
      </c>
      <c r="E1445" s="34">
        <v>261.7</v>
      </c>
      <c r="F1445" s="34">
        <v>0</v>
      </c>
      <c r="G1445" s="34" t="s">
        <v>61</v>
      </c>
      <c r="H1445" s="34">
        <v>0</v>
      </c>
      <c r="I1445" s="34" t="s">
        <v>62</v>
      </c>
      <c r="J1445" s="34">
        <v>76</v>
      </c>
      <c r="K1445" s="34" t="s">
        <v>61</v>
      </c>
    </row>
    <row r="1446" spans="1:11" ht="15.75">
      <c r="A1446" s="34" t="s">
        <v>55</v>
      </c>
      <c r="B1446" s="34" t="s">
        <v>56</v>
      </c>
      <c r="C1446" s="34">
        <v>43.140689999999999</v>
      </c>
      <c r="D1446" s="34">
        <v>-89.345209999999994</v>
      </c>
      <c r="E1446" s="34">
        <v>261.7</v>
      </c>
      <c r="F1446" s="34">
        <v>0</v>
      </c>
      <c r="G1446" s="34" t="s">
        <v>61</v>
      </c>
      <c r="H1446" s="34">
        <v>0</v>
      </c>
      <c r="I1446" s="34" t="s">
        <v>62</v>
      </c>
      <c r="J1446" s="34">
        <v>76</v>
      </c>
      <c r="K1446" s="34" t="s">
        <v>61</v>
      </c>
    </row>
    <row r="1447" spans="1:11" ht="15.75">
      <c r="A1447" s="34" t="s">
        <v>55</v>
      </c>
      <c r="B1447" s="34" t="s">
        <v>56</v>
      </c>
      <c r="C1447" s="34">
        <v>43.140689999999999</v>
      </c>
      <c r="D1447" s="34">
        <v>-89.345209999999994</v>
      </c>
      <c r="E1447" s="34">
        <v>261.7</v>
      </c>
      <c r="F1447" s="34">
        <v>0</v>
      </c>
      <c r="G1447" s="34" t="s">
        <v>61</v>
      </c>
      <c r="H1447" s="34">
        <v>0</v>
      </c>
      <c r="I1447" s="34" t="s">
        <v>62</v>
      </c>
      <c r="J1447" s="34">
        <v>51</v>
      </c>
      <c r="K1447" s="34" t="s">
        <v>61</v>
      </c>
    </row>
    <row r="1448" spans="1:11" ht="15.75">
      <c r="A1448" s="34" t="s">
        <v>55</v>
      </c>
      <c r="B1448" s="34" t="s">
        <v>56</v>
      </c>
      <c r="C1448" s="34">
        <v>43.140689999999999</v>
      </c>
      <c r="D1448" s="34">
        <v>-89.345209999999994</v>
      </c>
      <c r="E1448" s="34">
        <v>261.7</v>
      </c>
      <c r="F1448" s="34">
        <v>2.2999999999999998</v>
      </c>
      <c r="G1448" s="34" t="s">
        <v>61</v>
      </c>
      <c r="H1448" s="34">
        <v>0</v>
      </c>
      <c r="I1448" s="34" t="s">
        <v>62</v>
      </c>
      <c r="J1448" s="34">
        <v>51</v>
      </c>
      <c r="K1448" s="34" t="s">
        <v>61</v>
      </c>
    </row>
    <row r="1449" spans="1:11" ht="15.75">
      <c r="A1449" s="34" t="s">
        <v>55</v>
      </c>
      <c r="B1449" s="34" t="s">
        <v>56</v>
      </c>
      <c r="C1449" s="34">
        <v>43.140689999999999</v>
      </c>
      <c r="D1449" s="34">
        <v>-89.345209999999994</v>
      </c>
      <c r="E1449" s="34">
        <v>261.7</v>
      </c>
      <c r="F1449" s="34">
        <v>0</v>
      </c>
      <c r="G1449" s="34" t="s">
        <v>64</v>
      </c>
      <c r="H1449" s="34">
        <v>0</v>
      </c>
      <c r="I1449" s="34" t="s">
        <v>62</v>
      </c>
      <c r="J1449" s="34">
        <v>0</v>
      </c>
      <c r="K1449" s="34" t="s">
        <v>61</v>
      </c>
    </row>
    <row r="1450" spans="1:11" ht="15.75">
      <c r="A1450" s="34" t="s">
        <v>55</v>
      </c>
      <c r="B1450" s="34" t="s">
        <v>56</v>
      </c>
      <c r="C1450" s="34">
        <v>43.140689999999999</v>
      </c>
      <c r="D1450" s="34">
        <v>-89.345209999999994</v>
      </c>
      <c r="E1450" s="34">
        <v>261.7</v>
      </c>
      <c r="F1450" s="34">
        <v>4.0999999999999996</v>
      </c>
      <c r="G1450" s="34" t="s">
        <v>61</v>
      </c>
      <c r="H1450" s="34">
        <v>86</v>
      </c>
      <c r="I1450" s="34" t="s">
        <v>62</v>
      </c>
      <c r="J1450" s="34">
        <v>0</v>
      </c>
      <c r="K1450" s="34" t="s">
        <v>61</v>
      </c>
    </row>
    <row r="1451" spans="1:11" ht="15.75">
      <c r="A1451" s="34" t="s">
        <v>55</v>
      </c>
      <c r="B1451" s="34" t="s">
        <v>56</v>
      </c>
      <c r="C1451" s="34">
        <v>43.140689999999999</v>
      </c>
      <c r="D1451" s="34">
        <v>-89.345209999999994</v>
      </c>
      <c r="E1451" s="34">
        <v>261.7</v>
      </c>
      <c r="F1451" s="34">
        <v>0</v>
      </c>
      <c r="G1451" s="34" t="s">
        <v>61</v>
      </c>
      <c r="H1451" s="34">
        <v>0</v>
      </c>
      <c r="I1451" s="34" t="s">
        <v>62</v>
      </c>
      <c r="J1451" s="34">
        <v>76</v>
      </c>
      <c r="K1451" s="34" t="s">
        <v>61</v>
      </c>
    </row>
    <row r="1452" spans="1:11" ht="15.75">
      <c r="A1452" s="34" t="s">
        <v>55</v>
      </c>
      <c r="B1452" s="34" t="s">
        <v>56</v>
      </c>
      <c r="C1452" s="34">
        <v>43.140689999999999</v>
      </c>
      <c r="D1452" s="34">
        <v>-89.345209999999994</v>
      </c>
      <c r="E1452" s="34">
        <v>261.7</v>
      </c>
      <c r="F1452" s="34">
        <v>0</v>
      </c>
      <c r="G1452" s="34" t="s">
        <v>61</v>
      </c>
      <c r="H1452" s="34">
        <v>0</v>
      </c>
      <c r="I1452" s="34" t="s">
        <v>62</v>
      </c>
      <c r="J1452" s="34">
        <v>51</v>
      </c>
      <c r="K1452" s="34" t="s">
        <v>61</v>
      </c>
    </row>
    <row r="1453" spans="1:11" ht="15.75">
      <c r="A1453" s="34" t="s">
        <v>55</v>
      </c>
      <c r="B1453" s="34" t="s">
        <v>56</v>
      </c>
      <c r="C1453" s="34">
        <v>43.140689999999999</v>
      </c>
      <c r="D1453" s="34">
        <v>-89.345209999999994</v>
      </c>
      <c r="E1453" s="34">
        <v>261.7</v>
      </c>
      <c r="F1453" s="34">
        <v>0</v>
      </c>
      <c r="G1453" s="34" t="s">
        <v>61</v>
      </c>
      <c r="H1453" s="34">
        <v>0</v>
      </c>
      <c r="I1453" s="34" t="s">
        <v>62</v>
      </c>
      <c r="J1453" s="34">
        <v>25</v>
      </c>
      <c r="K1453" s="34" t="s">
        <v>61</v>
      </c>
    </row>
    <row r="1454" spans="1:11" ht="15.75">
      <c r="A1454" s="34" t="s">
        <v>55</v>
      </c>
      <c r="B1454" s="34" t="s">
        <v>56</v>
      </c>
      <c r="C1454" s="34">
        <v>43.140689999999999</v>
      </c>
      <c r="D1454" s="34">
        <v>-89.345209999999994</v>
      </c>
      <c r="E1454" s="34">
        <v>261.7</v>
      </c>
      <c r="F1454" s="34">
        <v>0</v>
      </c>
      <c r="G1454" s="34" t="s">
        <v>61</v>
      </c>
      <c r="H1454" s="34">
        <v>0</v>
      </c>
      <c r="I1454" s="34" t="s">
        <v>62</v>
      </c>
      <c r="J1454" s="34">
        <v>0</v>
      </c>
      <c r="K1454" s="34" t="s">
        <v>61</v>
      </c>
    </row>
    <row r="1455" spans="1:11" ht="15.75">
      <c r="A1455" s="34" t="s">
        <v>55</v>
      </c>
      <c r="B1455" s="34" t="s">
        <v>56</v>
      </c>
      <c r="C1455" s="34">
        <v>43.140689999999999</v>
      </c>
      <c r="D1455" s="34">
        <v>-89.345209999999994</v>
      </c>
      <c r="E1455" s="34">
        <v>261.7</v>
      </c>
      <c r="F1455" s="34">
        <v>0.8</v>
      </c>
      <c r="G1455" s="34" t="s">
        <v>61</v>
      </c>
      <c r="H1455" s="34">
        <v>13</v>
      </c>
      <c r="I1455" s="34" t="s">
        <v>62</v>
      </c>
      <c r="J1455" s="34">
        <v>0</v>
      </c>
      <c r="K1455" s="34" t="s">
        <v>61</v>
      </c>
    </row>
    <row r="1456" spans="1:11" ht="15.75">
      <c r="A1456" s="34" t="s">
        <v>55</v>
      </c>
      <c r="B1456" s="34" t="s">
        <v>56</v>
      </c>
      <c r="C1456" s="34">
        <v>43.140689999999999</v>
      </c>
      <c r="D1456" s="34">
        <v>-89.345209999999994</v>
      </c>
      <c r="E1456" s="34">
        <v>261.7</v>
      </c>
      <c r="F1456" s="34">
        <v>10.7</v>
      </c>
      <c r="G1456" s="34" t="s">
        <v>61</v>
      </c>
      <c r="H1456" s="34">
        <v>38</v>
      </c>
      <c r="I1456" s="34" t="s">
        <v>62</v>
      </c>
      <c r="J1456" s="34">
        <v>0</v>
      </c>
      <c r="K1456" s="34" t="s">
        <v>64</v>
      </c>
    </row>
    <row r="1457" spans="1:11" ht="15.75">
      <c r="A1457" s="34" t="s">
        <v>55</v>
      </c>
      <c r="B1457" s="34" t="s">
        <v>56</v>
      </c>
      <c r="C1457" s="34">
        <v>43.140689999999999</v>
      </c>
      <c r="D1457" s="34">
        <v>-89.345209999999994</v>
      </c>
      <c r="E1457" s="34">
        <v>261.7</v>
      </c>
      <c r="F1457" s="34">
        <v>1.3</v>
      </c>
      <c r="G1457" s="34" t="s">
        <v>61</v>
      </c>
      <c r="H1457" s="34">
        <v>0</v>
      </c>
      <c r="I1457" s="34" t="s">
        <v>63</v>
      </c>
      <c r="J1457" s="34">
        <v>25</v>
      </c>
      <c r="K1457" s="34" t="s">
        <v>61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97CCFCA6A3B34E9A3F6414A98AC01E" ma:contentTypeVersion="17" ma:contentTypeDescription="Create a new document." ma:contentTypeScope="" ma:versionID="c3b8ef7df0d81e1cf6f3bd3a52025e11">
  <xsd:schema xmlns:xsd="http://www.w3.org/2001/XMLSchema" xmlns:xs="http://www.w3.org/2001/XMLSchema" xmlns:p="http://schemas.microsoft.com/office/2006/metadata/properties" xmlns:ns2="c1d93684-a62e-4e4f-9e9c-be6da86a6c1f" xmlns:ns3="2b4802bf-e531-4b21-90e2-d753bca3ccb8" targetNamespace="http://schemas.microsoft.com/office/2006/metadata/properties" ma:root="true" ma:fieldsID="b544522e8bccb925c607eb629c573090" ns2:_="" ns3:_="">
    <xsd:import namespace="c1d93684-a62e-4e4f-9e9c-be6da86a6c1f"/>
    <xsd:import namespace="2b4802bf-e531-4b21-90e2-d753bca3cc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d93684-a62e-4e4f-9e9c-be6da86a6c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3718347-7ac7-43d2-8bc2-3254bf3347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802bf-e531-4b21-90e2-d753bca3ccb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3866b7c-6ca4-48f8-839a-2119743f4b2f}" ma:internalName="TaxCatchAll" ma:showField="CatchAllData" ma:web="2b4802bf-e531-4b21-90e2-d753bca3cc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d93684-a62e-4e4f-9e9c-be6da86a6c1f">
      <Terms xmlns="http://schemas.microsoft.com/office/infopath/2007/PartnerControls"/>
    </lcf76f155ced4ddcb4097134ff3c332f>
    <TaxCatchAll xmlns="2b4802bf-e531-4b21-90e2-d753bca3ccb8" xsi:nil="true"/>
  </documentManagement>
</p:properties>
</file>

<file path=customXml/itemProps1.xml><?xml version="1.0" encoding="utf-8"?>
<ds:datastoreItem xmlns:ds="http://schemas.openxmlformats.org/officeDocument/2006/customXml" ds:itemID="{A04C113D-2C0A-4DC4-86BD-169B7C8F9A95}"/>
</file>

<file path=customXml/itemProps2.xml><?xml version="1.0" encoding="utf-8"?>
<ds:datastoreItem xmlns:ds="http://schemas.openxmlformats.org/officeDocument/2006/customXml" ds:itemID="{94CD0962-9250-4FE4-8B3B-4A2DB757B4B7}"/>
</file>

<file path=customXml/itemProps3.xml><?xml version="1.0" encoding="utf-8"?>
<ds:datastoreItem xmlns:ds="http://schemas.openxmlformats.org/officeDocument/2006/customXml" ds:itemID="{54579ABF-2F5B-4799-9BB8-48D24C8DB5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2022-02-18T00:52:12Z</dcterms:created>
  <dcterms:modified xsi:type="dcterms:W3CDTF">2023-11-09T14:26:35Z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0x010100C197CCFCA6A3B34E9A3F6414A98AC01E</vt:lpwstr>
  </property>
  <property fmtid="{D5CDD505-2E9C-101B-9397-08002B2CF9AE}" pid="3" name="MediaServiceImageTags">
    <vt:lpwstr/>
  </property>
</Properties>
</file>