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3"/>
    <sheet state="visible" name="Players" sheetId="2" r:id="rId4"/>
    <sheet state="visible" name="Position" sheetId="3" r:id="rId5"/>
    <sheet state="visible" name="School" sheetId="4" r:id="rId6"/>
    <sheet state="visible" name="Yrs in school" sheetId="5" r:id="rId7"/>
    <sheet state="visible" name="yrs in nfl" sheetId="6" r:id="rId8"/>
    <sheet state="visible" name="Sheet5" sheetId="7" r:id="rId9"/>
    <sheet state="visible" name="Sheet9" sheetId="8" r:id="rId10"/>
  </sheets>
  <definedNames/>
  <calcPr/>
</workbook>
</file>

<file path=xl/sharedStrings.xml><?xml version="1.0" encoding="utf-8"?>
<sst xmlns="http://schemas.openxmlformats.org/spreadsheetml/2006/main" count="10049" uniqueCount="2665">
  <si>
    <t>Indianapolis Colts</t>
  </si>
  <si>
    <t>Cleveland Browns</t>
  </si>
  <si>
    <t>QB</t>
  </si>
  <si>
    <t>Peyton Manning</t>
  </si>
  <si>
    <t>Tim Couch</t>
  </si>
  <si>
    <t>DE</t>
  </si>
  <si>
    <t>T</t>
  </si>
  <si>
    <t>OT</t>
  </si>
  <si>
    <t>Courtney Brown</t>
  </si>
  <si>
    <t>OLB</t>
  </si>
  <si>
    <t>G</t>
  </si>
  <si>
    <t>WR</t>
  </si>
  <si>
    <t>RB</t>
  </si>
  <si>
    <t>DT</t>
  </si>
  <si>
    <t>LB</t>
  </si>
  <si>
    <t>Atlanta Falcons</t>
  </si>
  <si>
    <t>Michael Vick</t>
  </si>
  <si>
    <t>CB</t>
  </si>
  <si>
    <t>Houston Texans</t>
  </si>
  <si>
    <t>David Carr</t>
  </si>
  <si>
    <t>Cincinnati Bengals</t>
  </si>
  <si>
    <t>Carson Palmer</t>
  </si>
  <si>
    <t>San Diego Chargers</t>
  </si>
  <si>
    <t>DB</t>
  </si>
  <si>
    <t>FS</t>
  </si>
  <si>
    <t>SS</t>
  </si>
  <si>
    <t>Eli Manning</t>
  </si>
  <si>
    <t>San Francisco 49ers</t>
  </si>
  <si>
    <t>TE</t>
  </si>
  <si>
    <t>Alex Smith</t>
  </si>
  <si>
    <t>OG</t>
  </si>
  <si>
    <t>Mario Williams</t>
  </si>
  <si>
    <t>Oakland Raiders</t>
  </si>
  <si>
    <t>MLB</t>
  </si>
  <si>
    <t>JaMarcus Russell</t>
  </si>
  <si>
    <t>Miami Dolphins</t>
  </si>
  <si>
    <t>Detroit Lions</t>
  </si>
  <si>
    <t>Jake Long</t>
  </si>
  <si>
    <t>NT</t>
  </si>
  <si>
    <t>St. Louis Rams</t>
  </si>
  <si>
    <t>Carolina Panthers</t>
  </si>
  <si>
    <t>ILB</t>
  </si>
  <si>
    <t>Matthew Stafford</t>
  </si>
  <si>
    <t>Sam Bradford</t>
  </si>
  <si>
    <t>Kansas City Chiefs</t>
  </si>
  <si>
    <t>Cam Newton</t>
  </si>
  <si>
    <t>Tampa Bay Buccaneers</t>
  </si>
  <si>
    <t>Andrew Luck</t>
  </si>
  <si>
    <t>Eric Fisher</t>
  </si>
  <si>
    <t>Philadelphia Eagles</t>
  </si>
  <si>
    <t>Jadeveon Clowney</t>
  </si>
  <si>
    <t>C</t>
  </si>
  <si>
    <t>Washington Redskins</t>
  </si>
  <si>
    <t>Jameis Winston</t>
  </si>
  <si>
    <t>Arizona Cardinals</t>
  </si>
  <si>
    <t>Ryan Leaf</t>
  </si>
  <si>
    <t>Donovan McNabb †</t>
  </si>
  <si>
    <t>K</t>
  </si>
  <si>
    <t>LaVar Arrington</t>
  </si>
  <si>
    <t>Leonard Davis</t>
  </si>
  <si>
    <t>New Orleans Saints</t>
  </si>
  <si>
    <t>Julius Peppers</t>
  </si>
  <si>
    <t>Charles Rogers</t>
  </si>
  <si>
    <t>Robert Gallery</t>
  </si>
  <si>
    <t>Ronnie Brown</t>
  </si>
  <si>
    <t>Reggie Bush</t>
  </si>
  <si>
    <t>Denver Broncos</t>
  </si>
  <si>
    <t>Calvin Johnson</t>
  </si>
  <si>
    <t>S</t>
  </si>
  <si>
    <t>Chris Long</t>
  </si>
  <si>
    <t>Jacksonville Jaguars</t>
  </si>
  <si>
    <t>Jason Smith</t>
  </si>
  <si>
    <t>Ndamukong Suh</t>
  </si>
  <si>
    <t>Von Miller</t>
  </si>
  <si>
    <t>Tennessee Titans</t>
  </si>
  <si>
    <t>Robert Griffin</t>
  </si>
  <si>
    <t>Luke Joeckel</t>
  </si>
  <si>
    <t>Greg Robinson</t>
  </si>
  <si>
    <t>Marcus Mariota</t>
  </si>
  <si>
    <t>--</t>
  </si>
  <si>
    <t>Andre Wadsworth</t>
  </si>
  <si>
    <t>Akili Smith</t>
  </si>
  <si>
    <t>Chris Samuels</t>
  </si>
  <si>
    <t>SAF</t>
  </si>
  <si>
    <t>Gerard Warren</t>
  </si>
  <si>
    <t>Joey Harrington</t>
  </si>
  <si>
    <t>FB</t>
  </si>
  <si>
    <t>Andre Johnson</t>
  </si>
  <si>
    <t>Larry Fitzgerald</t>
  </si>
  <si>
    <t>HB</t>
  </si>
  <si>
    <t>Braylon Edwards</t>
  </si>
  <si>
    <t>P</t>
  </si>
  <si>
    <t>Vince Young</t>
  </si>
  <si>
    <t>Buffalo Bills</t>
  </si>
  <si>
    <t>Joe Thomas</t>
  </si>
  <si>
    <t>Matt Ryan</t>
  </si>
  <si>
    <t>Tyson Jackson</t>
  </si>
  <si>
    <t>Gerald McCoy</t>
  </si>
  <si>
    <t>Marcell Dareus</t>
  </si>
  <si>
    <t>Trent Richardson</t>
  </si>
  <si>
    <t>Dion Jordan</t>
  </si>
  <si>
    <t>Blake Bortles</t>
  </si>
  <si>
    <t>Dante Fowler</t>
  </si>
  <si>
    <t>Charles Woodson</t>
  </si>
  <si>
    <t>New York Jets</t>
  </si>
  <si>
    <t>Edgerrin James †</t>
  </si>
  <si>
    <t>Peter Warrick</t>
  </si>
  <si>
    <t>New York Giants</t>
  </si>
  <si>
    <t>Justin Smith</t>
  </si>
  <si>
    <t>Chicago Bears</t>
  </si>
  <si>
    <t>Mike Williams</t>
  </si>
  <si>
    <t>Dewayne Robertson</t>
  </si>
  <si>
    <t>Tennessee</t>
  </si>
  <si>
    <t>Kentucky</t>
  </si>
  <si>
    <t>Penn State</t>
  </si>
  <si>
    <t>Virginia Tech</t>
  </si>
  <si>
    <t>Fresno State</t>
  </si>
  <si>
    <t>USC</t>
  </si>
  <si>
    <t>Mississippi</t>
  </si>
  <si>
    <t>Utah</t>
  </si>
  <si>
    <t>North Carolina State</t>
  </si>
  <si>
    <t>Philip Rivers</t>
  </si>
  <si>
    <t>Louisiana State</t>
  </si>
  <si>
    <t>Michigan</t>
  </si>
  <si>
    <t>Georgia</t>
  </si>
  <si>
    <t>Oklahoma</t>
  </si>
  <si>
    <t>Auburn</t>
  </si>
  <si>
    <t>Stanford</t>
  </si>
  <si>
    <t>Central Michigan</t>
  </si>
  <si>
    <t>South Carolina</t>
  </si>
  <si>
    <t>Florida State</t>
  </si>
  <si>
    <t>Washington State</t>
  </si>
  <si>
    <t>Syracuse</t>
  </si>
  <si>
    <t>Seattle Seahawks</t>
  </si>
  <si>
    <t>Texas</t>
  </si>
  <si>
    <t>Cedric Benson</t>
  </si>
  <si>
    <t>North Carolina</t>
  </si>
  <si>
    <t>Michigan State</t>
  </si>
  <si>
    <t>Iowa</t>
  </si>
  <si>
    <t>Georgia Tech</t>
  </si>
  <si>
    <t>Virginia</t>
  </si>
  <si>
    <t>Baylor</t>
  </si>
  <si>
    <t>Nebraska</t>
  </si>
  <si>
    <t>Texas A&amp;M</t>
  </si>
  <si>
    <t>Oregon</t>
  </si>
  <si>
    <t>D'Brickashaw Ferguson</t>
  </si>
  <si>
    <t>Alabama</t>
  </si>
  <si>
    <t>Florida</t>
  </si>
  <si>
    <t>Miami (Fla.)</t>
  </si>
  <si>
    <t>Pittsburgh</t>
  </si>
  <si>
    <t>Wisconsin</t>
  </si>
  <si>
    <t>Boston College</t>
  </si>
  <si>
    <t>Central Florida</t>
  </si>
  <si>
    <t>Miami (FL)</t>
  </si>
  <si>
    <t>Gaines Adams</t>
  </si>
  <si>
    <t>Minnesota Vikings</t>
  </si>
  <si>
    <t>Missouri</t>
  </si>
  <si>
    <t>Clemson</t>
  </si>
  <si>
    <t>Arkansas</t>
  </si>
  <si>
    <t>Wake Forest</t>
  </si>
  <si>
    <t>Darren McFadden</t>
  </si>
  <si>
    <t>Texas Christian</t>
  </si>
  <si>
    <t>Kansas State</t>
  </si>
  <si>
    <t>Ohio State</t>
  </si>
  <si>
    <t>LSU</t>
  </si>
  <si>
    <t>Oklahoma State</t>
  </si>
  <si>
    <t>Brigham Young</t>
  </si>
  <si>
    <t>Buffalo</t>
  </si>
  <si>
    <t>Aaron Curry</t>
  </si>
  <si>
    <t>Trent Williams</t>
  </si>
  <si>
    <t>West Virginia</t>
  </si>
  <si>
    <t>Maryland</t>
  </si>
  <si>
    <t>San Diego State</t>
  </si>
  <si>
    <t>A.J. Green</t>
  </si>
  <si>
    <t>California</t>
  </si>
  <si>
    <t>Marshall</t>
  </si>
  <si>
    <t>Matt Kalil</t>
  </si>
  <si>
    <t>Washington</t>
  </si>
  <si>
    <t>Lane Johnson</t>
  </si>
  <si>
    <t>Baltimore Ravens</t>
  </si>
  <si>
    <t>New Mexico</t>
  </si>
  <si>
    <t>UCLA</t>
  </si>
  <si>
    <t>Sammy Watkins</t>
  </si>
  <si>
    <t>Arizona</t>
  </si>
  <si>
    <t>Amari Cooper</t>
  </si>
  <si>
    <t>Arizona State</t>
  </si>
  <si>
    <t>Louisville</t>
  </si>
  <si>
    <t>Texas Tech</t>
  </si>
  <si>
    <t>Curtis Enis</t>
  </si>
  <si>
    <t>Miami (Ohio)</t>
  </si>
  <si>
    <t>Troy State</t>
  </si>
  <si>
    <t>Vanderbilt</t>
  </si>
  <si>
    <t>Troy</t>
  </si>
  <si>
    <t>Dallas Cowboys</t>
  </si>
  <si>
    <t>Rutgers</t>
  </si>
  <si>
    <t>Memphis</t>
  </si>
  <si>
    <t>Ricky Williams †</t>
  </si>
  <si>
    <t>Jamal Lewis</t>
  </si>
  <si>
    <t>Boise State</t>
  </si>
  <si>
    <t>Mississippi State</t>
  </si>
  <si>
    <t>Houston</t>
  </si>
  <si>
    <t>Louisiana Tech</t>
  </si>
  <si>
    <t>LaDainian Tomlinson</t>
  </si>
  <si>
    <t>Notre Dame</t>
  </si>
  <si>
    <t>BYU</t>
  </si>
  <si>
    <t>Green Bay Packers</t>
  </si>
  <si>
    <t>Quentin Jammer</t>
  </si>
  <si>
    <t>Terence Newman</t>
  </si>
  <si>
    <t>South Florida</t>
  </si>
  <si>
    <t>Tennessee State</t>
  </si>
  <si>
    <t>Northern Illinois</t>
  </si>
  <si>
    <t>Purdue</t>
  </si>
  <si>
    <t>Idaho</t>
  </si>
  <si>
    <t>Colorado</t>
  </si>
  <si>
    <t>Sean Taylor</t>
  </si>
  <si>
    <t>Delaware</t>
  </si>
  <si>
    <t>Illinois</t>
  </si>
  <si>
    <t>Cadillac Williams</t>
  </si>
  <si>
    <t>Hawaii</t>
  </si>
  <si>
    <t>A.J. Hawk</t>
  </si>
  <si>
    <t>Levi Brown</t>
  </si>
  <si>
    <t>Kansas</t>
  </si>
  <si>
    <t>Oregon State</t>
  </si>
  <si>
    <t>Eastern Michigan</t>
  </si>
  <si>
    <t>Glenn Dorsey</t>
  </si>
  <si>
    <t>Jackson State</t>
  </si>
  <si>
    <t>Minnesota</t>
  </si>
  <si>
    <t>Saginaw Valley State</t>
  </si>
  <si>
    <t>Mark Sanchez</t>
  </si>
  <si>
    <t>Alabama-Birmingham</t>
  </si>
  <si>
    <t>Tulane</t>
  </si>
  <si>
    <t>Eric Berry</t>
  </si>
  <si>
    <t>Northwestern</t>
  </si>
  <si>
    <t>Patrick Peterson</t>
  </si>
  <si>
    <t>East Carolina</t>
  </si>
  <si>
    <t>New England Patriots</t>
  </si>
  <si>
    <t>Justin Blackmon</t>
  </si>
  <si>
    <t>Ezekiel Ansah</t>
  </si>
  <si>
    <t>Khalil Mack</t>
  </si>
  <si>
    <t>Western Michigan</t>
  </si>
  <si>
    <t>Connecticut</t>
  </si>
  <si>
    <t>Brandon Scherff</t>
  </si>
  <si>
    <t>Grant Wistrom</t>
  </si>
  <si>
    <t>Duke</t>
  </si>
  <si>
    <t>Torry Holt †</t>
  </si>
  <si>
    <t>Corey Simon</t>
  </si>
  <si>
    <t>Richard Seymour</t>
  </si>
  <si>
    <t>Temple</t>
  </si>
  <si>
    <t>Ryan Sims</t>
  </si>
  <si>
    <t>Johnathan Sullivan</t>
  </si>
  <si>
    <t>Indiana</t>
  </si>
  <si>
    <t>Appalachian State</t>
  </si>
  <si>
    <t>Florida International</t>
  </si>
  <si>
    <t>Louisiana-Lafayette</t>
  </si>
  <si>
    <t>Nevada</t>
  </si>
  <si>
    <t>Kellen Winslow</t>
  </si>
  <si>
    <t>Southern Mississippi</t>
  </si>
  <si>
    <t>Nevada-Reno</t>
  </si>
  <si>
    <t>Cincinnati</t>
  </si>
  <si>
    <t>Tusculum</t>
  </si>
  <si>
    <t>Texas-El Paso</t>
  </si>
  <si>
    <t>Bethune-Cookman</t>
  </si>
  <si>
    <t>North Alabama</t>
  </si>
  <si>
    <t>Pacman Jones</t>
  </si>
  <si>
    <t>Midwestern State</t>
  </si>
  <si>
    <t>Eastern Washington</t>
  </si>
  <si>
    <t>Abilene Christian</t>
  </si>
  <si>
    <t>Arkansas State</t>
  </si>
  <si>
    <t>Colorado State</t>
  </si>
  <si>
    <t>North Dakota</t>
  </si>
  <si>
    <t>Vernon Davis</t>
  </si>
  <si>
    <t>Tuskegee</t>
  </si>
  <si>
    <t>Coastal Carolina</t>
  </si>
  <si>
    <t>Samford</t>
  </si>
  <si>
    <t>Ohio U.</t>
  </si>
  <si>
    <t>Utah State</t>
  </si>
  <si>
    <t>Hampton</t>
  </si>
  <si>
    <t>LaRon Landry</t>
  </si>
  <si>
    <t>Villanova</t>
  </si>
  <si>
    <t>Howard</t>
  </si>
  <si>
    <t>West Texas A&amp;M</t>
  </si>
  <si>
    <t>Vernon Gholston</t>
  </si>
  <si>
    <t>Kent State</t>
  </si>
  <si>
    <t>Nevada-Las Vegas</t>
  </si>
  <si>
    <t>Southern Methodist</t>
  </si>
  <si>
    <t>Rice</t>
  </si>
  <si>
    <t>Andre Smith</t>
  </si>
  <si>
    <t>Stephen F. Austin St.</t>
  </si>
  <si>
    <t>Weber State</t>
  </si>
  <si>
    <t>Northern Iowa</t>
  </si>
  <si>
    <t>Middle Tennessee State</t>
  </si>
  <si>
    <t>Iowa State</t>
  </si>
  <si>
    <t>Russell Okung</t>
  </si>
  <si>
    <t>Southeastern Louisiana</t>
  </si>
  <si>
    <t>Northern Colorado</t>
  </si>
  <si>
    <t>Massachusetts</t>
  </si>
  <si>
    <t>Hobart</t>
  </si>
  <si>
    <t>Eastern Illinois</t>
  </si>
  <si>
    <t>Alabama State</t>
  </si>
  <si>
    <t>Julio Jones</t>
  </si>
  <si>
    <t>Hofstra</t>
  </si>
  <si>
    <t>Toledo</t>
  </si>
  <si>
    <t>Montana</t>
  </si>
  <si>
    <t>Florida Atlantic</t>
  </si>
  <si>
    <t>San Jose State</t>
  </si>
  <si>
    <t>Akron</t>
  </si>
  <si>
    <t>North Dakota State</t>
  </si>
  <si>
    <t>Morris Claiborne</t>
  </si>
  <si>
    <t>South Dakota State</t>
  </si>
  <si>
    <t>Western Illinois</t>
  </si>
  <si>
    <t>Hillsdale</t>
  </si>
  <si>
    <t>Montana State</t>
  </si>
  <si>
    <t>Cal Poly-S.L.O.</t>
  </si>
  <si>
    <t>Barkevious Mingo</t>
  </si>
  <si>
    <t>Pennsylvania</t>
  </si>
  <si>
    <t>Lambuth</t>
  </si>
  <si>
    <t>McNeese State</t>
  </si>
  <si>
    <t>Lane</t>
  </si>
  <si>
    <t>William &amp; Mary</t>
  </si>
  <si>
    <t>Western Kentucky</t>
  </si>
  <si>
    <t>Louisiana-Monroe</t>
  </si>
  <si>
    <t>Northwest Missouri State</t>
  </si>
  <si>
    <t>Illinois State</t>
  </si>
  <si>
    <t>Ball State</t>
  </si>
  <si>
    <t>Arkansas-Pine Bluff</t>
  </si>
  <si>
    <t>Lehigh</t>
  </si>
  <si>
    <t>Jake Matthews</t>
  </si>
  <si>
    <t>Eastern Kentucky</t>
  </si>
  <si>
    <t>Georgia Southern</t>
  </si>
  <si>
    <t>Sam Houston State</t>
  </si>
  <si>
    <t>Indiana (PA)</t>
  </si>
  <si>
    <t>Leonard Williams</t>
  </si>
  <si>
    <t>Texas State</t>
  </si>
  <si>
    <t>Kyle Turley</t>
  </si>
  <si>
    <t>Champ Bailey †</t>
  </si>
  <si>
    <t>Northwestern State-Louisiana</t>
  </si>
  <si>
    <t>The Citadel</t>
  </si>
  <si>
    <t>Nicholls State</t>
  </si>
  <si>
    <t>Regina (Canada)</t>
  </si>
  <si>
    <t>Thomas Jones</t>
  </si>
  <si>
    <t>Morgan State</t>
  </si>
  <si>
    <t>Pittsburg State</t>
  </si>
  <si>
    <t>Grambling State</t>
  </si>
  <si>
    <t>Kentucky State</t>
  </si>
  <si>
    <t>Missouri Southern State</t>
  </si>
  <si>
    <t>Towson</t>
  </si>
  <si>
    <t>Andre Carter</t>
  </si>
  <si>
    <t>James Madison</t>
  </si>
  <si>
    <t>Texas A&amp;M - Kingsville</t>
  </si>
  <si>
    <t>Bryant McKinnie</t>
  </si>
  <si>
    <t>Byron Leftwich</t>
  </si>
  <si>
    <t>Winston-Salem State</t>
  </si>
  <si>
    <t>Texas A&amp;M-Commerce</t>
  </si>
  <si>
    <t>Tulsa</t>
  </si>
  <si>
    <t>Furman</t>
  </si>
  <si>
    <t>Roy Williams</t>
  </si>
  <si>
    <t>Bloomsburg</t>
  </si>
  <si>
    <t>Bowling Green State</t>
  </si>
  <si>
    <t>Valdosta State</t>
  </si>
  <si>
    <t>Southern Illinois</t>
  </si>
  <si>
    <t>Missouri State</t>
  </si>
  <si>
    <t>Troy Williamson</t>
  </si>
  <si>
    <t>Richmond</t>
  </si>
  <si>
    <t>Western Ontario (Canada)</t>
  </si>
  <si>
    <t>Michael Huff</t>
  </si>
  <si>
    <t>Mount Union</t>
  </si>
  <si>
    <t>Wisconsin-Stout</t>
  </si>
  <si>
    <t>Stillman</t>
  </si>
  <si>
    <t>Brown</t>
  </si>
  <si>
    <t>Delaware State</t>
  </si>
  <si>
    <t>Youngstown State</t>
  </si>
  <si>
    <t>Delta State</t>
  </si>
  <si>
    <t>Harvard</t>
  </si>
  <si>
    <t>Adrian Peterson</t>
  </si>
  <si>
    <t>Morris Brown</t>
  </si>
  <si>
    <t>Wyoming</t>
  </si>
  <si>
    <t>Cornell</t>
  </si>
  <si>
    <t>Sedrick Ellis</t>
  </si>
  <si>
    <t>Liberty</t>
  </si>
  <si>
    <t>Idaho State</t>
  </si>
  <si>
    <t>Lindenwood</t>
  </si>
  <si>
    <t>Portland State</t>
  </si>
  <si>
    <t>Darrius Heyward-Bey</t>
  </si>
  <si>
    <t>South Carolina State</t>
  </si>
  <si>
    <t>St. Paul's (VA)</t>
  </si>
  <si>
    <t>New Mexico State</t>
  </si>
  <si>
    <t>Fort Valley State</t>
  </si>
  <si>
    <t>Maine</t>
  </si>
  <si>
    <t>Joe Haden</t>
  </si>
  <si>
    <t>Texas Southern</t>
  </si>
  <si>
    <t>Aldon Smith</t>
  </si>
  <si>
    <t>Mark Barron</t>
  </si>
  <si>
    <t>Jonathan Cooper</t>
  </si>
  <si>
    <t>Mike Evans</t>
  </si>
  <si>
    <t>Pittsburgh Steelers</t>
  </si>
  <si>
    <t>Kevin White</t>
  </si>
  <si>
    <t>Greg Ellis</t>
  </si>
  <si>
    <t>David Boston †</t>
  </si>
  <si>
    <t>Plaxico Burress</t>
  </si>
  <si>
    <t>David Terrell</t>
  </si>
  <si>
    <t>Jordan Gross</t>
  </si>
  <si>
    <t>DeAngelo Hall</t>
  </si>
  <si>
    <t>Antrel Rolle</t>
  </si>
  <si>
    <t>Donte Whitner</t>
  </si>
  <si>
    <t>Jamaal Anderson</t>
  </si>
  <si>
    <t>Derrick Harvey</t>
  </si>
  <si>
    <t>Eugene Monroe</t>
  </si>
  <si>
    <t>http://www.pro-football-reference.com/players/W/WadsAn20.htm</t>
  </si>
  <si>
    <t>Rolando McClain</t>
  </si>
  <si>
    <t>Jake Locker</t>
  </si>
  <si>
    <t>Ryan Tannehill</t>
  </si>
  <si>
    <t>Tavon Austin</t>
  </si>
  <si>
    <t>http://bleacherreport.com/articles/1607516-what-really-defines-a-nfl-draft-bust</t>
  </si>
  <si>
    <t>Justin Gilbert</t>
  </si>
  <si>
    <t>Vic Beasley</t>
  </si>
  <si>
    <t>Fred Taylor</t>
  </si>
  <si>
    <t>http://www.nfl.com/draft/history/fulldraft?season=2008&amp;round=round1#round1</t>
  </si>
  <si>
    <t>Chris Claiborne</t>
  </si>
  <si>
    <t>Brian Urlacher</t>
  </si>
  <si>
    <t>Koren Robinson</t>
  </si>
  <si>
    <t>John Henderson</t>
  </si>
  <si>
    <t>Kevin Williams</t>
  </si>
  <si>
    <t>Reggie Williams</t>
  </si>
  <si>
    <t>Carlos Rogers</t>
  </si>
  <si>
    <t>Ernie Sims</t>
  </si>
  <si>
    <t>Ted Ginn Jr.</t>
  </si>
  <si>
    <t>Keith Rivers</t>
  </si>
  <si>
    <t>http://www.nfl.com/draft/history/fulldraft?season=2006&amp;round=round2#round2</t>
  </si>
  <si>
    <t>B.J. Raji</t>
  </si>
  <si>
    <t>C.J. Spiller</t>
  </si>
  <si>
    <t>2014 - ROUND 2</t>
  </si>
  <si>
    <t>Tyron Smith</t>
  </si>
  <si>
    <t>SEL #</t>
  </si>
  <si>
    <t>Luke Kuechly</t>
  </si>
  <si>
    <t>PLAYER</t>
  </si>
  <si>
    <t>SCHOOL</t>
  </si>
  <si>
    <t>Dee Milliner</t>
  </si>
  <si>
    <t>Anthony Barr</t>
  </si>
  <si>
    <t>Xavier Su'a-Filo</t>
  </si>
  <si>
    <t>Ereck Flowers</t>
  </si>
  <si>
    <t>Duane Starks</t>
  </si>
  <si>
    <t>Chris McAlister †</t>
  </si>
  <si>
    <t>Demarcus Lawrence</t>
  </si>
  <si>
    <t>Travis Taylor</t>
  </si>
  <si>
    <t>Jamal Reynolds</t>
  </si>
  <si>
    <t>Levi Jones</t>
  </si>
  <si>
    <t>Joel Bitonio</t>
  </si>
  <si>
    <t>Terrell Suggs</t>
  </si>
  <si>
    <t>Dunta Robinson</t>
  </si>
  <si>
    <t>Derek Carr</t>
  </si>
  <si>
    <t>Matt Leinart</t>
  </si>
  <si>
    <t>Ra'Shede Hageman</t>
  </si>
  <si>
    <t>Amobi Okoye</t>
  </si>
  <si>
    <t>Jerod Mayo</t>
  </si>
  <si>
    <t>Michael Crabtree</t>
  </si>
  <si>
    <t>Austin Seferian-Jenkins</t>
  </si>
  <si>
    <t>Tyson Alualu</t>
  </si>
  <si>
    <t>Blaine Gabbert</t>
  </si>
  <si>
    <t>Stephon Gilmore</t>
  </si>
  <si>
    <t>Marqise Lee</t>
  </si>
  <si>
    <t>Chance Warmack</t>
  </si>
  <si>
    <t>Eric Ebron</t>
  </si>
  <si>
    <t>Kyle Van Noy</t>
  </si>
  <si>
    <t>Todd Gurley</t>
  </si>
  <si>
    <t xml:space="preserve"> </t>
  </si>
  <si>
    <t>William Thomas</t>
  </si>
  <si>
    <t>Daunte Culpepper †</t>
  </si>
  <si>
    <t>Lamarcus Joyner</t>
  </si>
  <si>
    <t>Ron Dayne</t>
  </si>
  <si>
    <t>Dan Morgan</t>
  </si>
  <si>
    <t>Jordan Matthews</t>
  </si>
  <si>
    <t>Dwight Freeney</t>
  </si>
  <si>
    <t>Marcus Trufant</t>
  </si>
  <si>
    <t>Ben Roethlisberger</t>
  </si>
  <si>
    <t>Weston Richburg</t>
  </si>
  <si>
    <t>DeMarcus Ware</t>
  </si>
  <si>
    <t>Jay Cutler</t>
  </si>
  <si>
    <t>Patrick Willis</t>
  </si>
  <si>
    <t>Cyrus Kouandjio</t>
  </si>
  <si>
    <t>Leodis McKelvin</t>
  </si>
  <si>
    <t>Aaron Maybin</t>
  </si>
  <si>
    <t>Anthony Davis</t>
  </si>
  <si>
    <t>Paul Richardson</t>
  </si>
  <si>
    <t>J.J. Watt</t>
  </si>
  <si>
    <t>Dontari Poe</t>
  </si>
  <si>
    <t>Stephon Tuitt</t>
  </si>
  <si>
    <t>D.J. Fluker</t>
  </si>
  <si>
    <t>Taylor Lewan</t>
  </si>
  <si>
    <t>Trae Waynes</t>
  </si>
  <si>
    <t>Trent Murphy</t>
  </si>
  <si>
    <t>Keith Brooking</t>
  </si>
  <si>
    <t>Cade McNown</t>
  </si>
  <si>
    <t>Shaun Ellis</t>
  </si>
  <si>
    <t>Timmy Jernigan</t>
  </si>
  <si>
    <t>Damione Lewis</t>
  </si>
  <si>
    <t>Wendell Bryant</t>
  </si>
  <si>
    <t>Jace Amaro</t>
  </si>
  <si>
    <t>Jimmy Kennedy</t>
  </si>
  <si>
    <t>Jonathan Vilma</t>
  </si>
  <si>
    <t>Jeremiah Attaochu</t>
  </si>
  <si>
    <t>Shawne Merriman</t>
  </si>
  <si>
    <t>Haloti Ngata</t>
  </si>
  <si>
    <t>Marshawn Lynch</t>
  </si>
  <si>
    <t>Ego Ferguson</t>
  </si>
  <si>
    <t>Ryan Clady</t>
  </si>
  <si>
    <t>Knowshon Moreno</t>
  </si>
  <si>
    <t>Troy Niklas</t>
  </si>
  <si>
    <t>Ryan Mathews</t>
  </si>
  <si>
    <t>Christian Ponder</t>
  </si>
  <si>
    <t>Fletcher Cox</t>
  </si>
  <si>
    <t>Davante Adams</t>
  </si>
  <si>
    <t>D.J. Hayden</t>
  </si>
  <si>
    <t>Odell Beckham</t>
  </si>
  <si>
    <t>Danny Shelton</t>
  </si>
  <si>
    <t>Bishop Sankey</t>
  </si>
  <si>
    <t>Takeo Spikes</t>
  </si>
  <si>
    <t>Troy Edwards</t>
  </si>
  <si>
    <t>John Abraham</t>
  </si>
  <si>
    <t>Jeremy Hill</t>
  </si>
  <si>
    <t>Marcus Stroud</t>
  </si>
  <si>
    <t>Donte' Stallworth</t>
  </si>
  <si>
    <t>Ty Warren</t>
  </si>
  <si>
    <t>Cody Latimer</t>
  </si>
  <si>
    <t>Lee Evans</t>
  </si>
  <si>
    <t>Jammal Brown</t>
  </si>
  <si>
    <t>Kamerion Wimbley</t>
  </si>
  <si>
    <t>Carlos Hyde</t>
  </si>
  <si>
    <t>Adam Carriker</t>
  </si>
  <si>
    <t>Jonathan Stewart</t>
  </si>
  <si>
    <t>Stanley Jean-Baptiste</t>
  </si>
  <si>
    <t>Brian Orakpo</t>
  </si>
  <si>
    <t>Brandon Graham</t>
  </si>
  <si>
    <t>Nick Fairley</t>
  </si>
  <si>
    <t>Jack Mewhort</t>
  </si>
  <si>
    <t>Michael Floyd</t>
  </si>
  <si>
    <t>Sheldon Richardson</t>
  </si>
  <si>
    <t>Aaron Donald</t>
  </si>
  <si>
    <t>Kony Ealy</t>
  </si>
  <si>
    <t>Andrus Peat</t>
  </si>
  <si>
    <t>Jason Peter</t>
  </si>
  <si>
    <t>John Tait</t>
  </si>
  <si>
    <t>Allen Robinson</t>
  </si>
  <si>
    <t>Bubba Franks</t>
  </si>
  <si>
    <t>Kenyatta Walker</t>
  </si>
  <si>
    <t>Jeremy Shockey</t>
  </si>
  <si>
    <t>Jimmy Garoppolo</t>
  </si>
  <si>
    <t>Michael Haynes</t>
  </si>
  <si>
    <t>Tommie Harris</t>
  </si>
  <si>
    <t>Jarvis Landry</t>
  </si>
  <si>
    <t>Thomas Davis</t>
  </si>
  <si>
    <t>Brodrick Bunkley</t>
  </si>
  <si>
    <t>Darrelle Revis</t>
  </si>
  <si>
    <t>Justin Britt</t>
  </si>
  <si>
    <t>Chris Williams</t>
  </si>
  <si>
    <t>2014 - ROUND 3</t>
  </si>
  <si>
    <t>Malcolm Jenkins</t>
  </si>
  <si>
    <t>Earl Thomas</t>
  </si>
  <si>
    <t>Robert Quinn</t>
  </si>
  <si>
    <t>C.J. Fiedorowicz</t>
  </si>
  <si>
    <t>Michael Brockers</t>
  </si>
  <si>
    <t>Star Lotulelei</t>
  </si>
  <si>
    <t>Kyle Fuller</t>
  </si>
  <si>
    <t>Morgan Moses</t>
  </si>
  <si>
    <t>DeVante Parker</t>
  </si>
  <si>
    <t>Anthony Simmons</t>
  </si>
  <si>
    <t>Anthony McFarland</t>
  </si>
  <si>
    <t>Billy Turner</t>
  </si>
  <si>
    <t>Deltha O'Neal</t>
  </si>
  <si>
    <t>Rod Gardner</t>
  </si>
  <si>
    <t>Albert Haynesworth</t>
  </si>
  <si>
    <t>Dezmen Southward</t>
  </si>
  <si>
    <t>Jerome McDougle</t>
  </si>
  <si>
    <t>Michael Clayton</t>
  </si>
  <si>
    <t>Derrick Johnson</t>
  </si>
  <si>
    <t>Charles Sims</t>
  </si>
  <si>
    <t>Tye Hill</t>
  </si>
  <si>
    <t>Lawrence Timmons</t>
  </si>
  <si>
    <t>Branden Albert</t>
  </si>
  <si>
    <t>Marcus Martin</t>
  </si>
  <si>
    <t>Brian Cushing</t>
  </si>
  <si>
    <t>Jason Pierre-Paul</t>
  </si>
  <si>
    <t>Christian Kirksey</t>
  </si>
  <si>
    <t>Mike Pouncey</t>
  </si>
  <si>
    <t>Tennessee Oilers</t>
  </si>
  <si>
    <t>Bruce Irvin</t>
  </si>
  <si>
    <t>Kenny Vaccaro</t>
  </si>
  <si>
    <t>Ryan Shazier</t>
  </si>
  <si>
    <t>Scott Crichton</t>
  </si>
  <si>
    <t>Melvin Gordon</t>
  </si>
  <si>
    <t>Kevin Dyson</t>
  </si>
  <si>
    <t>Preston Brown</t>
  </si>
  <si>
    <t>Jevon Kearse †</t>
  </si>
  <si>
    <t>Julian Peterson</t>
  </si>
  <si>
    <t>Santana Moss</t>
  </si>
  <si>
    <t>Jay Bromley</t>
  </si>
  <si>
    <t>William Green</t>
  </si>
  <si>
    <t>Troy Polamalu</t>
  </si>
  <si>
    <t>Shawn Andrews</t>
  </si>
  <si>
    <t>Tre Mason</t>
  </si>
  <si>
    <t>Travis Johnson</t>
  </si>
  <si>
    <t>Jason Allen</t>
  </si>
  <si>
    <t>Justin Harrell</t>
  </si>
  <si>
    <t>Travis Swanson</t>
  </si>
  <si>
    <t>Dominique Rodgers-Cromartie</t>
  </si>
  <si>
    <t>Larry English</t>
  </si>
  <si>
    <t>Chris Borland</t>
  </si>
  <si>
    <t>Derrick Morgan</t>
  </si>
  <si>
    <t>Ryan Kerrigan</t>
  </si>
  <si>
    <t>Quinton Coples</t>
  </si>
  <si>
    <t>Spencer Long</t>
  </si>
  <si>
    <t>EJ Manuel</t>
  </si>
  <si>
    <t>Zack Martin</t>
  </si>
  <si>
    <t>Kevin Johnson</t>
  </si>
  <si>
    <t>Terrence Brooks</t>
  </si>
  <si>
    <t>Brian Simmons</t>
  </si>
  <si>
    <t>Damien Woody †</t>
  </si>
  <si>
    <t>Sebastian Janikowski</t>
  </si>
  <si>
    <t>Dexter McDougle</t>
  </si>
  <si>
    <t>Steve Hutchinson</t>
  </si>
  <si>
    <t>Phillip Buchanon</t>
  </si>
  <si>
    <t>Gabe Jackson</t>
  </si>
  <si>
    <t>Bryant Johnson</t>
  </si>
  <si>
    <t>D.J. Williams</t>
  </si>
  <si>
    <t>David Pollack</t>
  </si>
  <si>
    <t>Will Sutton</t>
  </si>
  <si>
    <t>Chad Greenway</t>
  </si>
  <si>
    <t>Jarvis Moss</t>
  </si>
  <si>
    <t>Gosder Cherilus</t>
  </si>
  <si>
    <t>Louis Nix</t>
  </si>
  <si>
    <t>Josh Freeman</t>
  </si>
  <si>
    <t>Mike Iupati</t>
  </si>
  <si>
    <t>Kareem Martin</t>
  </si>
  <si>
    <t>Nate Solder</t>
  </si>
  <si>
    <t>Dre Kirkpatrick</t>
  </si>
  <si>
    <t>Jarvis Jones</t>
  </si>
  <si>
    <t>Khyri Thornton</t>
  </si>
  <si>
    <t>C.J. Mosley</t>
  </si>
  <si>
    <t>Arik Armstead</t>
  </si>
  <si>
    <t>Robert Edwards</t>
  </si>
  <si>
    <t>Josh Huff</t>
  </si>
  <si>
    <t>Matt Stinchcomb</t>
  </si>
  <si>
    <t>Chad Pennington</t>
  </si>
  <si>
    <t>Jeff Backus</t>
  </si>
  <si>
    <t>Phillip Gaines</t>
  </si>
  <si>
    <t>T.J. Duckett</t>
  </si>
  <si>
    <t>Calvin Pace</t>
  </si>
  <si>
    <t>Will Clarke</t>
  </si>
  <si>
    <t>Will Smith</t>
  </si>
  <si>
    <t>Erasmus James</t>
  </si>
  <si>
    <t>Bobby Carpenter</t>
  </si>
  <si>
    <t>Leon Hall</t>
  </si>
  <si>
    <t>Chris Watt</t>
  </si>
  <si>
    <t>Joe Flacco</t>
  </si>
  <si>
    <t>Robert Ayers</t>
  </si>
  <si>
    <t>Maurkice Pouncey</t>
  </si>
  <si>
    <t>Donte Moncrief</t>
  </si>
  <si>
    <t>Corey Liuget</t>
  </si>
  <si>
    <t>Melvin Ingram</t>
  </si>
  <si>
    <t>John Brown</t>
  </si>
  <si>
    <t>Eric Reid</t>
  </si>
  <si>
    <t>Calvin Pryor</t>
  </si>
  <si>
    <t>Marcus Peters</t>
  </si>
  <si>
    <t>Trai Turner</t>
  </si>
  <si>
    <t>Vonnie Holliday</t>
  </si>
  <si>
    <t>Luke Petitgout</t>
  </si>
  <si>
    <t>Shaun Alexander</t>
  </si>
  <si>
    <t>Brandon Linder</t>
  </si>
  <si>
    <t>Casey Hampton</t>
  </si>
  <si>
    <t>Ashley Lelie</t>
  </si>
  <si>
    <t>Kyle Boller</t>
  </si>
  <si>
    <t>Terrance West</t>
  </si>
  <si>
    <t>Vernon Carey</t>
  </si>
  <si>
    <t>Alex Barron</t>
  </si>
  <si>
    <t>Antonio Cromartie</t>
  </si>
  <si>
    <t>Michael Griffin</t>
  </si>
  <si>
    <t>Michael Schofield</t>
  </si>
  <si>
    <t>Jeff Otah</t>
  </si>
  <si>
    <t>Jeremy Maclin</t>
  </si>
  <si>
    <t>Sean Weatherspoon</t>
  </si>
  <si>
    <t>Jerick McKinnon</t>
  </si>
  <si>
    <t>Prince Amukamara</t>
  </si>
  <si>
    <t>Shea McClellin</t>
  </si>
  <si>
    <t>Dri Archer</t>
  </si>
  <si>
    <t>Justin Pugh</t>
  </si>
  <si>
    <t>Ja'Wuan James</t>
  </si>
  <si>
    <t>Cameron Erving</t>
  </si>
  <si>
    <t>Richard Rodgers</t>
  </si>
  <si>
    <t>Terry Fair</t>
  </si>
  <si>
    <t>Ebenezer Ekuban</t>
  </si>
  <si>
    <t>Crockett Gillmore</t>
  </si>
  <si>
    <t>Stockar McDougle</t>
  </si>
  <si>
    <t>Adam Archuleta</t>
  </si>
  <si>
    <t>Brandon Thomas</t>
  </si>
  <si>
    <t>Javon Walker</t>
  </si>
  <si>
    <t>2014 - ROUND 4</t>
  </si>
  <si>
    <t>George Foster</t>
  </si>
  <si>
    <t>Kenechi Udeze</t>
  </si>
  <si>
    <t>Marcus Spears</t>
  </si>
  <si>
    <t>Jaylen Watkins</t>
  </si>
  <si>
    <t>Tamba Hali</t>
  </si>
  <si>
    <t>Aaron Ross</t>
  </si>
  <si>
    <t>Aqib Talib</t>
  </si>
  <si>
    <t>Bashaud Breeland</t>
  </si>
  <si>
    <t>Brandon Pettigrew</t>
  </si>
  <si>
    <t>Kareem Jackson</t>
  </si>
  <si>
    <t>Adrian Clayborn</t>
  </si>
  <si>
    <t>Devonta Freeman</t>
  </si>
  <si>
    <t>Kendall Wright</t>
  </si>
  <si>
    <t>Kyle Long</t>
  </si>
  <si>
    <t>Brandin Cooks</t>
  </si>
  <si>
    <t>Jalen Saunders</t>
  </si>
  <si>
    <t>Nelson Agholor</t>
  </si>
  <si>
    <t>Randy Moss</t>
  </si>
  <si>
    <t>L.J. Shelton</t>
  </si>
  <si>
    <t>Bryan Stork</t>
  </si>
  <si>
    <t>Sylvester Morris</t>
  </si>
  <si>
    <t>Nate Clements</t>
  </si>
  <si>
    <t>Daniel Graham</t>
  </si>
  <si>
    <t>Bruce Ellington</t>
  </si>
  <si>
    <t>Jeff Faine</t>
  </si>
  <si>
    <t>Vince Wilfork</t>
  </si>
  <si>
    <t>Justin Ellis</t>
  </si>
  <si>
    <t>Matt Jones</t>
  </si>
  <si>
    <t>Laurence Maroney</t>
  </si>
  <si>
    <t>Reggie Nelson</t>
  </si>
  <si>
    <t>Cassius Marsh</t>
  </si>
  <si>
    <t>Sam Baker</t>
  </si>
  <si>
    <t>Alex Mack</t>
  </si>
  <si>
    <t>Jermaine Gresham</t>
  </si>
  <si>
    <t>Phillip Taylor</t>
  </si>
  <si>
    <t>Ross Cockrell</t>
  </si>
  <si>
    <t>Chandler Jones</t>
  </si>
  <si>
    <t>Tyler Eifert</t>
  </si>
  <si>
    <t>Ha Ha Clinton-Dix</t>
  </si>
  <si>
    <t>Maurice Alexander</t>
  </si>
  <si>
    <t>Cedric Ogbuehi</t>
  </si>
  <si>
    <t>Tebucky Jones</t>
  </si>
  <si>
    <t>Russell Bodine</t>
  </si>
  <si>
    <t>Lamar King</t>
  </si>
  <si>
    <t>Chris McIntosh</t>
  </si>
  <si>
    <t>Will Allen</t>
  </si>
  <si>
    <t>DaQuan Jones</t>
  </si>
  <si>
    <t>Bryan Thomas</t>
  </si>
  <si>
    <t>Rex Grossman</t>
  </si>
  <si>
    <t>J.P. Losman</t>
  </si>
  <si>
    <t>Andre Williams</t>
  </si>
  <si>
    <t>Mark Clayton</t>
  </si>
  <si>
    <t>Manny Lawson</t>
  </si>
  <si>
    <t>Aaron Colvin</t>
  </si>
  <si>
    <t>Brady Quinn</t>
  </si>
  <si>
    <t>Felix Jones</t>
  </si>
  <si>
    <t>Shaq Evans</t>
  </si>
  <si>
    <t>Percy Harvin</t>
  </si>
  <si>
    <t>Keith McGill</t>
  </si>
  <si>
    <t>Demaryius Thomas</t>
  </si>
  <si>
    <t>Anthony Castonzo</t>
  </si>
  <si>
    <t>Ka'Deem Carey</t>
  </si>
  <si>
    <t>Brandon Weeden</t>
  </si>
  <si>
    <t>Desmond Trufant</t>
  </si>
  <si>
    <t>Johnny Manziel</t>
  </si>
  <si>
    <t>Martavis Bryant</t>
  </si>
  <si>
    <t>Bud Dupree</t>
  </si>
  <si>
    <t>Mo Collins</t>
  </si>
  <si>
    <t>Anthony Hitchens</t>
  </si>
  <si>
    <t>Antoine Winfield †</t>
  </si>
  <si>
    <t>Rashard Anderson</t>
  </si>
  <si>
    <t>Deuce McAllister</t>
  </si>
  <si>
    <t>Logan Thomas</t>
  </si>
  <si>
    <t>Napoleon Harris</t>
  </si>
  <si>
    <t>Willis McGahee</t>
  </si>
  <si>
    <t>Carl Bradford</t>
  </si>
  <si>
    <t>Marcus Tubbs</t>
  </si>
  <si>
    <t>Fabian Washington</t>
  </si>
  <si>
    <t>Davin Joseph</t>
  </si>
  <si>
    <t>Marqueston Huff</t>
  </si>
  <si>
    <t>Dwayne Bowe</t>
  </si>
  <si>
    <t>Rashard Mendenhall</t>
  </si>
  <si>
    <t>Kevin Norwood</t>
  </si>
  <si>
    <t>Michael Oher</t>
  </si>
  <si>
    <t>Bryan Bulaga</t>
  </si>
  <si>
    <t>Danny Watkins</t>
  </si>
  <si>
    <t>De'Anthony Thomas</t>
  </si>
  <si>
    <t>Riley Reiff</t>
  </si>
  <si>
    <t>Sharrif Floyd</t>
  </si>
  <si>
    <t>Walt Aikens</t>
  </si>
  <si>
    <t>Dee Ford</t>
  </si>
  <si>
    <t>Shane Ray</t>
  </si>
  <si>
    <t>Shaun Williams</t>
  </si>
  <si>
    <t>Khairi Fortt</t>
  </si>
  <si>
    <t>Reggie McGrew</t>
  </si>
  <si>
    <t>Ahmed Plummer</t>
  </si>
  <si>
    <t>Pierre Desir</t>
  </si>
  <si>
    <t>Willie Middlebrooks</t>
  </si>
  <si>
    <t>Ed Reed</t>
  </si>
  <si>
    <t>Dallas Clark</t>
  </si>
  <si>
    <t>Tre Boston</t>
  </si>
  <si>
    <t>Steven Jackson</t>
  </si>
  <si>
    <t>Aaron Rodgers</t>
  </si>
  <si>
    <t>Dontae Johnson</t>
  </si>
  <si>
    <t>Johnathan Joseph</t>
  </si>
  <si>
    <t>Brandon Meriweather</t>
  </si>
  <si>
    <t>James White</t>
  </si>
  <si>
    <t>Chris Johnson</t>
  </si>
  <si>
    <t>Peria Jerry</t>
  </si>
  <si>
    <t>Brock Vereen</t>
  </si>
  <si>
    <t>Dez Bryant</t>
  </si>
  <si>
    <t>Cameron Jordan</t>
  </si>
  <si>
    <t>Kevin Pierre-Louis</t>
  </si>
  <si>
    <t>David DeCastro</t>
  </si>
  <si>
    <t>Bjoern Werner</t>
  </si>
  <si>
    <t>Nevin Lawson</t>
  </si>
  <si>
    <t>Darqueze Dennard</t>
  </si>
  <si>
    <t>D.J. Humphries</t>
  </si>
  <si>
    <t>Donovin Darius</t>
  </si>
  <si>
    <t>Antuan Edwards</t>
  </si>
  <si>
    <t>Brent Urban</t>
  </si>
  <si>
    <t>Chris Hovan</t>
  </si>
  <si>
    <t>Freddie Mitchell</t>
  </si>
  <si>
    <t>Tom Savage</t>
  </si>
  <si>
    <t>Charles Grant</t>
  </si>
  <si>
    <t>William Joseph</t>
  </si>
  <si>
    <t>Larry Webster</t>
  </si>
  <si>
    <t>Ahmad Carroll</t>
  </si>
  <si>
    <t>Jason Campbell</t>
  </si>
  <si>
    <t>Santonio Holmes</t>
  </si>
  <si>
    <t>Dakota Dozier</t>
  </si>
  <si>
    <t>Jon Beason</t>
  </si>
  <si>
    <t>Mike Jenkins</t>
  </si>
  <si>
    <t>Lorenzo Taliaferro</t>
  </si>
  <si>
    <t>Vontae Davis</t>
  </si>
  <si>
    <t>Tim Tebow</t>
  </si>
  <si>
    <t>Prince Shembo</t>
  </si>
  <si>
    <t>James Carpenter</t>
  </si>
  <si>
    <t>Cameron Fleming</t>
  </si>
  <si>
    <t>Dont'a Hightower</t>
  </si>
  <si>
    <t>Xavier Rhodes</t>
  </si>
  <si>
    <t>Jason Verrett</t>
  </si>
  <si>
    <t>Shaq Thompson</t>
  </si>
  <si>
    <t>Alan Faneca</t>
  </si>
  <si>
    <t>Fernando Bryant</t>
  </si>
  <si>
    <t>Erik Flowers</t>
  </si>
  <si>
    <t>Jamar Fletcher</t>
  </si>
  <si>
    <t>Lito Sheppard</t>
  </si>
  <si>
    <t>Kwame Harris</t>
  </si>
  <si>
    <t>Chris Perry</t>
  </si>
  <si>
    <t>Chris Spencer</t>
  </si>
  <si>
    <t>John McCargo</t>
  </si>
  <si>
    <t>Anthony Spencer</t>
  </si>
  <si>
    <t>Duane Brown</t>
  </si>
  <si>
    <t>Clay Matthews</t>
  </si>
  <si>
    <t>Dan Williams</t>
  </si>
  <si>
    <t>Jonathan Baldwin</t>
  </si>
  <si>
    <t>Whitney Mercilus</t>
  </si>
  <si>
    <t>Datone Jones</t>
  </si>
  <si>
    <t>Marcus Smith</t>
  </si>
  <si>
    <t>Breshad Perriman</t>
  </si>
  <si>
    <t>Victor Riley</t>
  </si>
  <si>
    <t>Aaron Gibson</t>
  </si>
  <si>
    <t>Anthony Becht</t>
  </si>
  <si>
    <t>Michael Bennett</t>
  </si>
  <si>
    <t>Mike Rumph</t>
  </si>
  <si>
    <t>Larry Johnson</t>
  </si>
  <si>
    <t>Jason Babin</t>
  </si>
  <si>
    <t>Roddy White</t>
  </si>
  <si>
    <t>DeAngelo Williams</t>
  </si>
  <si>
    <t>Robert Meachem</t>
  </si>
  <si>
    <t>Antoine Cason</t>
  </si>
  <si>
    <t>Donald Brown</t>
  </si>
  <si>
    <t>Devin McCourty</t>
  </si>
  <si>
    <t>Jimmy Smith</t>
  </si>
  <si>
    <t>Kevin Zeitler</t>
  </si>
  <si>
    <t>DeAndre Hopkins</t>
  </si>
  <si>
    <t>Deone Bucannon</t>
  </si>
  <si>
    <t>Byron Jones</t>
  </si>
  <si>
    <t>R.W. McQuarters</t>
  </si>
  <si>
    <t>Andy Katzenmoyer</t>
  </si>
  <si>
    <t>Rob Morris</t>
  </si>
  <si>
    <t>Derrick Gibson</t>
  </si>
  <si>
    <t>Jerramy Stevens</t>
  </si>
  <si>
    <t>Andre Woolfolk</t>
  </si>
  <si>
    <t>Chris Gamble</t>
  </si>
  <si>
    <t>Luis Castillo</t>
  </si>
  <si>
    <t>Marcedes Lewis</t>
  </si>
  <si>
    <t>Joe Staley</t>
  </si>
  <si>
    <t>Lawrence Jackson</t>
  </si>
  <si>
    <t>Eric Wood</t>
  </si>
  <si>
    <t>Jared Odrick</t>
  </si>
  <si>
    <t>Mark Ingram</t>
  </si>
  <si>
    <t>Nick Perry</t>
  </si>
  <si>
    <t>Sylvester Williams</t>
  </si>
  <si>
    <t>Kelvin Benjamin</t>
  </si>
  <si>
    <t>Laken Tomlinson</t>
  </si>
  <si>
    <t>John Avery</t>
  </si>
  <si>
    <t>Dimitrius Underwood</t>
  </si>
  <si>
    <t>R.Jay Soward</t>
  </si>
  <si>
    <t>Ryan Pickett</t>
  </si>
  <si>
    <t>Marc Colombo</t>
  </si>
  <si>
    <t>Nick Barnett</t>
  </si>
  <si>
    <t>Michael Jenkins</t>
  </si>
  <si>
    <t>Marlin Jackson</t>
  </si>
  <si>
    <t>Nick Mangold</t>
  </si>
  <si>
    <t>Ben Grubbs</t>
  </si>
  <si>
    <t>Kentwan Balmer</t>
  </si>
  <si>
    <t>Hakeem Nicks</t>
  </si>
  <si>
    <t>Kyle Wilson</t>
  </si>
  <si>
    <t>Gabe Carimi</t>
  </si>
  <si>
    <t>Harrison Smith</t>
  </si>
  <si>
    <t>Cordarrelle Patterson</t>
  </si>
  <si>
    <t>Dominique Easley</t>
  </si>
  <si>
    <t>Phillip Dorsett</t>
  </si>
  <si>
    <t>Marcus Nash</t>
  </si>
  <si>
    <t>Patrick Kerney †</t>
  </si>
  <si>
    <t>Keith Bulluck</t>
  </si>
  <si>
    <t>Reggie Wayne</t>
  </si>
  <si>
    <t>Kendall Simmons</t>
  </si>
  <si>
    <t>Sammy Davis</t>
  </si>
  <si>
    <t>Kevin Jones</t>
  </si>
  <si>
    <t>Heath Miller</t>
  </si>
  <si>
    <t>Joseph Addai</t>
  </si>
  <si>
    <t>Craig Davis</t>
  </si>
  <si>
    <t>Dustin Keller</t>
  </si>
  <si>
    <t>Kenny Britt</t>
  </si>
  <si>
    <t>Jahvid Best</t>
  </si>
  <si>
    <t>Muhammad Wilkerson</t>
  </si>
  <si>
    <t>A.J. Jenkins</t>
  </si>
  <si>
    <t>Alec Ogletree</t>
  </si>
  <si>
    <t>Jimmie Ward</t>
  </si>
  <si>
    <t>Damarious Randall</t>
  </si>
  <si>
    <t>Leon Bender</t>
  </si>
  <si>
    <t>Al Wilson †</t>
  </si>
  <si>
    <t>Trung Canidate</t>
  </si>
  <si>
    <t>Todd Heap</t>
  </si>
  <si>
    <t>Robert Thomas</t>
  </si>
  <si>
    <t>Nnamdi Asomugha</t>
  </si>
  <si>
    <t>Rashaun Woods</t>
  </si>
  <si>
    <t>Mike Patterson</t>
  </si>
  <si>
    <t>Kelly Jennings</t>
  </si>
  <si>
    <t>Greg Olsen</t>
  </si>
  <si>
    <t>Kenny Phillips</t>
  </si>
  <si>
    <t>Beanie Wells</t>
  </si>
  <si>
    <t>Jerry Hughes</t>
  </si>
  <si>
    <t>Cameron Heyward</t>
  </si>
  <si>
    <t>Doug Martin</t>
  </si>
  <si>
    <t>Travis Frederick</t>
  </si>
  <si>
    <t>Bradley Roby</t>
  </si>
  <si>
    <t>Stephone Anthony</t>
  </si>
  <si>
    <t>Jerome Pathon</t>
  </si>
  <si>
    <t>Dennis Northcutt</t>
  </si>
  <si>
    <t>Drew Brees</t>
  </si>
  <si>
    <t>Patrick Ramsey</t>
  </si>
  <si>
    <t>Tyler Brayton</t>
  </si>
  <si>
    <t>Benjamin Watson</t>
  </si>
  <si>
    <t>Logan Mankins</t>
  </si>
  <si>
    <t>Mathias Kiwanuka</t>
  </si>
  <si>
    <t>Anthony Gonzalez</t>
  </si>
  <si>
    <t>Phillip Merling</t>
  </si>
  <si>
    <t>Ziggy Hood</t>
  </si>
  <si>
    <t>Patrick Robinson</t>
  </si>
  <si>
    <t>Derek Sherrod</t>
  </si>
  <si>
    <t>David Wilson</t>
  </si>
  <si>
    <t>Matt Elam</t>
  </si>
  <si>
    <t>Teddy Bridgewater</t>
  </si>
  <si>
    <t>Malcom Brown</t>
  </si>
  <si>
    <t>Corey Chavous</t>
  </si>
  <si>
    <t>Charles Fisher</t>
  </si>
  <si>
    <t>Darren Howard</t>
  </si>
  <si>
    <t>Quincy Morgan</t>
  </si>
  <si>
    <t>Jabar Gaffney</t>
  </si>
  <si>
    <t>Eric Steinbach</t>
  </si>
  <si>
    <t>Karlos Dansby</t>
  </si>
  <si>
    <t>David Baas</t>
  </si>
  <si>
    <t>DeMeco Ryans</t>
  </si>
  <si>
    <t>Alan Branch</t>
  </si>
  <si>
    <t>Donnie Avery</t>
  </si>
  <si>
    <t>Louis Delmas</t>
  </si>
  <si>
    <t>Rodger Saffold</t>
  </si>
  <si>
    <t>Ras-I Dowling</t>
  </si>
  <si>
    <t>Brian Quick</t>
  </si>
  <si>
    <t>John Cyprien</t>
  </si>
  <si>
    <t>Landon Collins</t>
  </si>
  <si>
    <t>Jacquez Green</t>
  </si>
  <si>
    <t>Chris Terry</t>
  </si>
  <si>
    <t>Mark Roman</t>
  </si>
  <si>
    <t>Kyle Vanden Bosch</t>
  </si>
  <si>
    <t>DeShaun Foster</t>
  </si>
  <si>
    <t>Boss Bailey</t>
  </si>
  <si>
    <t>Chris Snee</t>
  </si>
  <si>
    <t>Brodney Pool</t>
  </si>
  <si>
    <t>D'Qwell Jackson</t>
  </si>
  <si>
    <t>Paul Posluszny</t>
  </si>
  <si>
    <t>Devin Thomas</t>
  </si>
  <si>
    <t>Pat Chung</t>
  </si>
  <si>
    <t>Chris Cook</t>
  </si>
  <si>
    <t>Aaron Williams</t>
  </si>
  <si>
    <t>Coby Fleener</t>
  </si>
  <si>
    <t>Justin Hunter</t>
  </si>
  <si>
    <t>Donovan Smith</t>
  </si>
  <si>
    <t>Tony Parrish</t>
  </si>
  <si>
    <t>Barry Gardner</t>
  </si>
  <si>
    <t>John Engelberger</t>
  </si>
  <si>
    <t>Alge Crumpler</t>
  </si>
  <si>
    <t>Kalimba Edwards</t>
  </si>
  <si>
    <t>Charles Tillman</t>
  </si>
  <si>
    <t>Igor Olshansky</t>
  </si>
  <si>
    <t>Reggie Brown</t>
  </si>
  <si>
    <t>Rocky McIntosh</t>
  </si>
  <si>
    <t>Arron Sears</t>
  </si>
  <si>
    <t>Brandon Flowers</t>
  </si>
  <si>
    <t>James Laurinaitis</t>
  </si>
  <si>
    <t>Brian Price</t>
  </si>
  <si>
    <t>Andy Dalton</t>
  </si>
  <si>
    <t>Courtney Upshaw</t>
  </si>
  <si>
    <t>Zach Ertz</t>
  </si>
  <si>
    <t>Mario Edwards</t>
  </si>
  <si>
    <t>Anthony Clement</t>
  </si>
  <si>
    <t>Mike Peterson</t>
  </si>
  <si>
    <t>Todd Pinkston</t>
  </si>
  <si>
    <t>Chad Johnson</t>
  </si>
  <si>
    <t>Josh Reed</t>
  </si>
  <si>
    <t>Eugene Wilson</t>
  </si>
  <si>
    <t>Junior Siavii</t>
  </si>
  <si>
    <t>Barrett Ruud</t>
  </si>
  <si>
    <t>Chad Jackson</t>
  </si>
  <si>
    <t>Kevin Kolb</t>
  </si>
  <si>
    <t>Jordy Nelson</t>
  </si>
  <si>
    <t>Brian Robiskie</t>
  </si>
  <si>
    <t>Dexter McCluster</t>
  </si>
  <si>
    <t>Colin Kaepernick</t>
  </si>
  <si>
    <t>Derek Wolfe</t>
  </si>
  <si>
    <t>Darius Slay</t>
  </si>
  <si>
    <t>T.J. Yeldon</t>
  </si>
  <si>
    <t>Robert Holcombe</t>
  </si>
  <si>
    <t>Jon Jansen</t>
  </si>
  <si>
    <t>Travis Claridge</t>
  </si>
  <si>
    <t>Idrees Bashir</t>
  </si>
  <si>
    <t>Andre Gurode</t>
  </si>
  <si>
    <t>Jonathan Stinchcomb</t>
  </si>
  <si>
    <t>Teddy Lehman</t>
  </si>
  <si>
    <t>Shaun Cody</t>
  </si>
  <si>
    <t>Jimmy Williams</t>
  </si>
  <si>
    <t>Eric Weddle</t>
  </si>
  <si>
    <t>Curtis Lofton</t>
  </si>
  <si>
    <t>Alphonso Smith</t>
  </si>
  <si>
    <t>Nate Allen</t>
  </si>
  <si>
    <t>Jabaal Sheard</t>
  </si>
  <si>
    <t>Mitchell Schwartz</t>
  </si>
  <si>
    <t>Giovani Bernard</t>
  </si>
  <si>
    <t>Devin Smith</t>
  </si>
  <si>
    <t>Flozell Adams</t>
  </si>
  <si>
    <t>Mike Rucker</t>
  </si>
  <si>
    <t>Marvel Smith</t>
  </si>
  <si>
    <t>Anthony Thomas</t>
  </si>
  <si>
    <t>Raonall Smith</t>
  </si>
  <si>
    <t>Al Johnson</t>
  </si>
  <si>
    <t>Ricardo Colclough</t>
  </si>
  <si>
    <t>Stanford Routt</t>
  </si>
  <si>
    <t>Thomas Howard</t>
  </si>
  <si>
    <t>Zach Miller</t>
  </si>
  <si>
    <t>John Carlson</t>
  </si>
  <si>
    <t>Rey Maualuga</t>
  </si>
  <si>
    <t>T.J. Ward</t>
  </si>
  <si>
    <t>Ryan Williams</t>
  </si>
  <si>
    <t>Andre Branch</t>
  </si>
  <si>
    <t>Manti Te'o</t>
  </si>
  <si>
    <t>Preston Smith</t>
  </si>
  <si>
    <t>Sam Cowart</t>
  </si>
  <si>
    <t>J.J. Johnson</t>
  </si>
  <si>
    <t>Mike Brown</t>
  </si>
  <si>
    <t>Kendrell Bell</t>
  </si>
  <si>
    <t>Toniu Fonoti</t>
  </si>
  <si>
    <t>Rashean Mathis</t>
  </si>
  <si>
    <t>Daryl Smith</t>
  </si>
  <si>
    <t>Mark Bradley</t>
  </si>
  <si>
    <t>Winston Justice</t>
  </si>
  <si>
    <t>Justin Blalock</t>
  </si>
  <si>
    <t>Chilo Rachal</t>
  </si>
  <si>
    <t>Eben Britton</t>
  </si>
  <si>
    <t>Arrelious Benn</t>
  </si>
  <si>
    <t>Akeem Ayers</t>
  </si>
  <si>
    <t>Janoris Jenkins</t>
  </si>
  <si>
    <t>Geno Smith</t>
  </si>
  <si>
    <t>Eddie Goldman</t>
  </si>
  <si>
    <t>Cameron Cleeland</t>
  </si>
  <si>
    <t>Tony Bryant</t>
  </si>
  <si>
    <t>Ian Gold</t>
  </si>
  <si>
    <t>Ken Lucas</t>
  </si>
  <si>
    <t>Mike Pearson</t>
  </si>
  <si>
    <t>E.J. Henderson</t>
  </si>
  <si>
    <t>Ben Troupe</t>
  </si>
  <si>
    <t>Josh Bullocks</t>
  </si>
  <si>
    <t>Daniel Bullocks</t>
  </si>
  <si>
    <t>John Beck</t>
  </si>
  <si>
    <t>Tracy Porter</t>
  </si>
  <si>
    <t>Ron Brace</t>
  </si>
  <si>
    <t>Koa Misi</t>
  </si>
  <si>
    <t>Bruce Carter</t>
  </si>
  <si>
    <t>Amini Silatolu</t>
  </si>
  <si>
    <t>Cornellius Carradine</t>
  </si>
  <si>
    <t>Dorial Green-Beckham</t>
  </si>
  <si>
    <t>Jeremy Staat</t>
  </si>
  <si>
    <t>Dre' Bly</t>
  </si>
  <si>
    <t>Raynoch Thompson</t>
  </si>
  <si>
    <t>Robert Ferguson</t>
  </si>
  <si>
    <t>Lamont Thompson</t>
  </si>
  <si>
    <t>Bennie Joppru</t>
  </si>
  <si>
    <t>Tatum Bell</t>
  </si>
  <si>
    <t>Michael Roos</t>
  </si>
  <si>
    <t>Deuce Lutui</t>
  </si>
  <si>
    <t>Chris Houston</t>
  </si>
  <si>
    <t>James Hardy</t>
  </si>
  <si>
    <t>Darius Butler</t>
  </si>
  <si>
    <t>Torell Troup</t>
  </si>
  <si>
    <t>Jarvis Jenkins</t>
  </si>
  <si>
    <t>Cordy Glenn</t>
  </si>
  <si>
    <t>Robert Woods</t>
  </si>
  <si>
    <t>Devin Funchess</t>
  </si>
  <si>
    <t>Pat Johnson</t>
  </si>
  <si>
    <t>Reggie Kelly</t>
  </si>
  <si>
    <t>Cornelius Griffin</t>
  </si>
  <si>
    <t>Tommy Polley</t>
  </si>
  <si>
    <t>Larry Tripplett</t>
  </si>
  <si>
    <t>Ken Hamlin</t>
  </si>
  <si>
    <t>Travis LaBoy</t>
  </si>
  <si>
    <t>Kevin Burnett</t>
  </si>
  <si>
    <t>Danieal Manning</t>
  </si>
  <si>
    <t>Tony Ugoh</t>
  </si>
  <si>
    <t>Eddie Royal</t>
  </si>
  <si>
    <t>Jairus Byrd</t>
  </si>
  <si>
    <t>Rob Gronkowski</t>
  </si>
  <si>
    <t>Brooks Reed</t>
  </si>
  <si>
    <t>Jonathan Martin</t>
  </si>
  <si>
    <t>Menelik Watson</t>
  </si>
  <si>
    <t>Jalen Collins</t>
  </si>
  <si>
    <t>Artrell Hawkins</t>
  </si>
  <si>
    <t>Rob Konrad</t>
  </si>
  <si>
    <t>Rogers Beckett</t>
  </si>
  <si>
    <t>Maurice Williams</t>
  </si>
  <si>
    <t>Eddie Freeman</t>
  </si>
  <si>
    <t>Pisa Tinoisamoa</t>
  </si>
  <si>
    <t>Julius Jones</t>
  </si>
  <si>
    <t>Corey Webster</t>
  </si>
  <si>
    <t>Roman Harper</t>
  </si>
  <si>
    <t>Drew Stanton</t>
  </si>
  <si>
    <t>Tyrell Johnson</t>
  </si>
  <si>
    <t>Everette Brown</t>
  </si>
  <si>
    <t>Sergio Kindle</t>
  </si>
  <si>
    <t>Kyle Rudolph</t>
  </si>
  <si>
    <t>Stephen Hill</t>
  </si>
  <si>
    <t>Johnthan Banks</t>
  </si>
  <si>
    <t>Benardrick McKinney</t>
  </si>
  <si>
    <t>Patrick Surtain</t>
  </si>
  <si>
    <t>Jimmy Kleinsasser</t>
  </si>
  <si>
    <t>Chad Clifton</t>
  </si>
  <si>
    <t>Kris Jenkins</t>
  </si>
  <si>
    <t>LeCharles Bentley</t>
  </si>
  <si>
    <t>Taylor Jacobs</t>
  </si>
  <si>
    <t>Bob Sanders</t>
  </si>
  <si>
    <t>J.J. Arrington</t>
  </si>
  <si>
    <t>Sinorice Moss</t>
  </si>
  <si>
    <t>Sidney Rice</t>
  </si>
  <si>
    <t>Matt Forte</t>
  </si>
  <si>
    <t>Pat White</t>
  </si>
  <si>
    <t>Lamarr Houston</t>
  </si>
  <si>
    <t>Titus Young</t>
  </si>
  <si>
    <t>Jeff Allen</t>
  </si>
  <si>
    <t>Kawann Short</t>
  </si>
  <si>
    <t>Hau'oli Kikaha</t>
  </si>
  <si>
    <t>Brian Kelly</t>
  </si>
  <si>
    <t>Rahim Abdullah</t>
  </si>
  <si>
    <t>Kenoy Kennedy</t>
  </si>
  <si>
    <t>Fred Smoot</t>
  </si>
  <si>
    <t>Tank Williams</t>
  </si>
  <si>
    <t>Bethel Johnson</t>
  </si>
  <si>
    <t>Jake Grove</t>
  </si>
  <si>
    <t>Lofa Tatupu</t>
  </si>
  <si>
    <t>LenDale White</t>
  </si>
  <si>
    <t>Dwayne Jarrett</t>
  </si>
  <si>
    <t>Jordon Dizon</t>
  </si>
  <si>
    <t>Clint Sintim</t>
  </si>
  <si>
    <t>Zane Beadles</t>
  </si>
  <si>
    <t>Rahim Moore</t>
  </si>
  <si>
    <t>Alshon Jeffery</t>
  </si>
  <si>
    <t>Kevin Minter</t>
  </si>
  <si>
    <t>Eric Kendricks</t>
  </si>
  <si>
    <t>Samari Rolle</t>
  </si>
  <si>
    <t>Kevin Faulk</t>
  </si>
  <si>
    <t>Adrian Klemm</t>
  </si>
  <si>
    <t>Aaron Schobel</t>
  </si>
  <si>
    <t>Tim Carter</t>
  </si>
  <si>
    <t>Drayton Florence</t>
  </si>
  <si>
    <t>Justin Smiley</t>
  </si>
  <si>
    <t>Matt Roth</t>
  </si>
  <si>
    <t>Joe Klopfenstein</t>
  </si>
  <si>
    <t>LaMarr Woodley</t>
  </si>
  <si>
    <t>Jerome Simpson</t>
  </si>
  <si>
    <t>Connor Barwin</t>
  </si>
  <si>
    <t>Linval Joseph</t>
  </si>
  <si>
    <t>Orlando Franklin</t>
  </si>
  <si>
    <t>Mychal Kendricks</t>
  </si>
  <si>
    <t>Kiko Alonso</t>
  </si>
  <si>
    <t>Jaquiski Tartt</t>
  </si>
  <si>
    <t>Todd Weiner</t>
  </si>
  <si>
    <t>Fred Vinson</t>
  </si>
  <si>
    <t>Jerry Porter</t>
  </si>
  <si>
    <t>Jamie Winborn</t>
  </si>
  <si>
    <t>Andre Davis</t>
  </si>
  <si>
    <t>Kawika Mitchell</t>
  </si>
  <si>
    <t>Tank Johnson</t>
  </si>
  <si>
    <t>Mike Nugent</t>
  </si>
  <si>
    <t>Daryn Colledge</t>
  </si>
  <si>
    <t>David Harris</t>
  </si>
  <si>
    <t>Trevor Laws</t>
  </si>
  <si>
    <t>Mike Mitchell</t>
  </si>
  <si>
    <t>Daryl Washington</t>
  </si>
  <si>
    <t>Lance Kendricks</t>
  </si>
  <si>
    <t>Bobby Wagner</t>
  </si>
  <si>
    <t>Gavin Escobar</t>
  </si>
  <si>
    <t>Eric Rowe</t>
  </si>
  <si>
    <t>Stephen Alexander</t>
  </si>
  <si>
    <t>Russell Davis</t>
  </si>
  <si>
    <t>Jason Webster</t>
  </si>
  <si>
    <t>Matt Light</t>
  </si>
  <si>
    <t>Reche Caldwell</t>
  </si>
  <si>
    <t>Chris Kelsay</t>
  </si>
  <si>
    <t>Dontarrious Thomas</t>
  </si>
  <si>
    <t>Odell Thurman</t>
  </si>
  <si>
    <t>Cedric Griffin</t>
  </si>
  <si>
    <t>Justin Durant</t>
  </si>
  <si>
    <t>Fred Davis</t>
  </si>
  <si>
    <t>Darcel McBath</t>
  </si>
  <si>
    <t>Jimmy Clausen</t>
  </si>
  <si>
    <t>Stefen Wisniewski</t>
  </si>
  <si>
    <t>Tavon Wilson</t>
  </si>
  <si>
    <t>Le'Veon Bell</t>
  </si>
  <si>
    <t>Denzel Perryman</t>
  </si>
  <si>
    <t>Kenny Mixon</t>
  </si>
  <si>
    <t>Joe Montgomery</t>
  </si>
  <si>
    <t>Dwayne Goodrich</t>
  </si>
  <si>
    <t>LaMont Jordan</t>
  </si>
  <si>
    <t>Levar Fisher</t>
  </si>
  <si>
    <t>Eddie Moore</t>
  </si>
  <si>
    <t>Keiwan Ratliff</t>
  </si>
  <si>
    <t>Marcus Johnson</t>
  </si>
  <si>
    <t>Kellen Clemens</t>
  </si>
  <si>
    <t>Kenny Irons</t>
  </si>
  <si>
    <t>DeSean Jackson</t>
  </si>
  <si>
    <t>Max Unger</t>
  </si>
  <si>
    <t>Taylor Mays</t>
  </si>
  <si>
    <t>Ben Ijalana</t>
  </si>
  <si>
    <t>Kendall Reyes</t>
  </si>
  <si>
    <t>Johnathan Hankins</t>
  </si>
  <si>
    <t>Mitch Morse</t>
  </si>
  <si>
    <t>Germane Crowell</t>
  </si>
  <si>
    <t>Shaun King</t>
  </si>
  <si>
    <t>Barrett Green</t>
  </si>
  <si>
    <t>Dominic Raiola</t>
  </si>
  <si>
    <t>Chester Pitts</t>
  </si>
  <si>
    <t>Bruce Nelson</t>
  </si>
  <si>
    <t>Devery Henderson</t>
  </si>
  <si>
    <t>Ronald Bartell</t>
  </si>
  <si>
    <t>Marcus McNeill</t>
  </si>
  <si>
    <t>Chris Henry</t>
  </si>
  <si>
    <t>Calais Campbell</t>
  </si>
  <si>
    <t>Mohamed Massaquoi</t>
  </si>
  <si>
    <t>Javier Arenas</t>
  </si>
  <si>
    <t>Marcus Gilchrist</t>
  </si>
  <si>
    <t>Isaiah Pead</t>
  </si>
  <si>
    <t>Jon Bostic</t>
  </si>
  <si>
    <t>Ronald Darby</t>
  </si>
  <si>
    <t>Kailee Wong</t>
  </si>
  <si>
    <t>Johnny Rutledge</t>
  </si>
  <si>
    <t>Cosey Coleman</t>
  </si>
  <si>
    <t>Paul Toviessi</t>
  </si>
  <si>
    <t>Clinton Portis</t>
  </si>
  <si>
    <t>Terry Pierce</t>
  </si>
  <si>
    <t>Dwan Edwards</t>
  </si>
  <si>
    <t>Nick Collins</t>
  </si>
  <si>
    <t>Ryan Cook</t>
  </si>
  <si>
    <t>Steve Smith</t>
  </si>
  <si>
    <t>Malcolm Kelly</t>
  </si>
  <si>
    <t>Andy Levitre</t>
  </si>
  <si>
    <t>Toby Gerhart</t>
  </si>
  <si>
    <t>Da'Quan Bowers</t>
  </si>
  <si>
    <t>Jerel Worthy</t>
  </si>
  <si>
    <t>David Amerson</t>
  </si>
  <si>
    <t>Nate Orchard</t>
  </si>
  <si>
    <t>Tony Simmons</t>
  </si>
  <si>
    <t>John Thornton</t>
  </si>
  <si>
    <t>Ike Charlton</t>
  </si>
  <si>
    <t>Chris Chambers</t>
  </si>
  <si>
    <t>Anthony Weaver</t>
  </si>
  <si>
    <t>Chaun Thompson</t>
  </si>
  <si>
    <t>Jacob Rogers</t>
  </si>
  <si>
    <t>Khalif Barnes</t>
  </si>
  <si>
    <t>Greg Jennings</t>
  </si>
  <si>
    <t>Brian Leonard</t>
  </si>
  <si>
    <t>Quentin Groves</t>
  </si>
  <si>
    <t>David Veikune</t>
  </si>
  <si>
    <t>Jason Worilds</t>
  </si>
  <si>
    <t>Marvin Austin</t>
  </si>
  <si>
    <t>Zach Brown</t>
  </si>
  <si>
    <t>Jamie Collins</t>
  </si>
  <si>
    <t>Jordan Phillips</t>
  </si>
  <si>
    <t>Bob Hallen</t>
  </si>
  <si>
    <t>Peerless Price</t>
  </si>
  <si>
    <t>Todd Wade</t>
  </si>
  <si>
    <t>Quincy Carter</t>
  </si>
  <si>
    <t>Langston Walker</t>
  </si>
  <si>
    <t>Victor Hobson</t>
  </si>
  <si>
    <t>Michael Boulware</t>
  </si>
  <si>
    <t>Dan Cody</t>
  </si>
  <si>
    <t>Anthony Fasano</t>
  </si>
  <si>
    <t>Eric Wright</t>
  </si>
  <si>
    <t>Limas Sweed</t>
  </si>
  <si>
    <t>LeSean McCoy</t>
  </si>
  <si>
    <t>Jermaine Cunningham</t>
  </si>
  <si>
    <t>Stephen Paea</t>
  </si>
  <si>
    <t>Devon Still</t>
  </si>
  <si>
    <t>Margus Hunt</t>
  </si>
  <si>
    <t>Jake Fisher</t>
  </si>
  <si>
    <t>Rod Rutledge</t>
  </si>
  <si>
    <t>Mike Cloud</t>
  </si>
  <si>
    <t>William Bartee</t>
  </si>
  <si>
    <t>Michael Stone</t>
  </si>
  <si>
    <t>Maurice Morris</t>
  </si>
  <si>
    <t>Anquan Boldin</t>
  </si>
  <si>
    <t>Darius Watts</t>
  </si>
  <si>
    <t>Eric Shelton</t>
  </si>
  <si>
    <t>Bernard Pollard</t>
  </si>
  <si>
    <t>Turk McBride</t>
  </si>
  <si>
    <t>Jason Jones</t>
  </si>
  <si>
    <t>Phil Loadholt</t>
  </si>
  <si>
    <t>Carlos Dunlap</t>
  </si>
  <si>
    <t>Jaiquawn Jarrett</t>
  </si>
  <si>
    <t>Ryan Broyles</t>
  </si>
  <si>
    <t>Jamar Taylor</t>
  </si>
  <si>
    <t>Ameer Abdullah</t>
  </si>
  <si>
    <t>Joe Jurevicius</t>
  </si>
  <si>
    <t>Solomon Page</t>
  </si>
  <si>
    <t>Fred Robbins</t>
  </si>
  <si>
    <t>Quinton Caver</t>
  </si>
  <si>
    <t>Doug Jolley</t>
  </si>
  <si>
    <t>Bryan Scott</t>
  </si>
  <si>
    <t>Greg Jones</t>
  </si>
  <si>
    <t>Roscoe Parrish</t>
  </si>
  <si>
    <t>Andrew Whitworth</t>
  </si>
  <si>
    <t>Josh Wilson</t>
  </si>
  <si>
    <t>Ray Rice</t>
  </si>
  <si>
    <t>William Moore</t>
  </si>
  <si>
    <t>Sean Lee</t>
  </si>
  <si>
    <t>Rodney Hudson</t>
  </si>
  <si>
    <t>Peter Konz</t>
  </si>
  <si>
    <t>Vance McDonald</t>
  </si>
  <si>
    <t>Maxx Williams</t>
  </si>
  <si>
    <t>Dorian Boose</t>
  </si>
  <si>
    <t>Larry Smith</t>
  </si>
  <si>
    <t>Michael Boireau</t>
  </si>
  <si>
    <t>Tony Dixon</t>
  </si>
  <si>
    <t>Ladell Betts</t>
  </si>
  <si>
    <t>Osi Umenyiora</t>
  </si>
  <si>
    <t>Madieu Williams</t>
  </si>
  <si>
    <t>Darrent Williams</t>
  </si>
  <si>
    <t>Chris Chester</t>
  </si>
  <si>
    <t>Tim Crowder</t>
  </si>
  <si>
    <t>Brian Brohm</t>
  </si>
  <si>
    <t>Fili Moala</t>
  </si>
  <si>
    <t>Mike Neal</t>
  </si>
  <si>
    <t>Shane Vereen</t>
  </si>
  <si>
    <t>Mike Adams</t>
  </si>
  <si>
    <t>Arthur Brown</t>
  </si>
  <si>
    <t>Senquez Golson</t>
  </si>
  <si>
    <t>Cordell Taylor</t>
  </si>
  <si>
    <t>Randy Thomas</t>
  </si>
  <si>
    <t>Deon Grant</t>
  </si>
  <si>
    <t>Willie Howard</t>
  </si>
  <si>
    <t>Jon McGraw</t>
  </si>
  <si>
    <t>Anthony Adams</t>
  </si>
  <si>
    <t>Antwan Odom</t>
  </si>
  <si>
    <t>Justin Miller</t>
  </si>
  <si>
    <t>Devin Hester</t>
  </si>
  <si>
    <t>Victor Abiamiri</t>
  </si>
  <si>
    <t>Chad Henne</t>
  </si>
  <si>
    <t>Paul Kruger</t>
  </si>
  <si>
    <t>Terrence Cody</t>
  </si>
  <si>
    <t>Mikel Leshoure</t>
  </si>
  <si>
    <t>Brock Osweiler</t>
  </si>
  <si>
    <t>D.J. Swearinger</t>
  </si>
  <si>
    <t>Rob Havenstein</t>
  </si>
  <si>
    <t>Jeremy Newberry</t>
  </si>
  <si>
    <t>Montae Reagor</t>
  </si>
  <si>
    <t>Travares Tillman</t>
  </si>
  <si>
    <t>Travis Henry</t>
  </si>
  <si>
    <t>Michael M. Lewis</t>
  </si>
  <si>
    <t>Mike Doss</t>
  </si>
  <si>
    <t>Shawntae Spencer</t>
  </si>
  <si>
    <t>Terrence Murphy</t>
  </si>
  <si>
    <t>Richard Marshall</t>
  </si>
  <si>
    <t>Ikaika Alama-Francis</t>
  </si>
  <si>
    <t>Dexter Jackson</t>
  </si>
  <si>
    <t>Sebastian Vollmer</t>
  </si>
  <si>
    <t>Ben Tate</t>
  </si>
  <si>
    <t>Torrey Smith</t>
  </si>
  <si>
    <t>Lavonte David</t>
  </si>
  <si>
    <t>Montee Ball</t>
  </si>
  <si>
    <t>Markus Golden</t>
  </si>
  <si>
    <t>Mikhael Ricks</t>
  </si>
  <si>
    <t>Scott Shields</t>
  </si>
  <si>
    <t>Marcus Washington</t>
  </si>
  <si>
    <t>Marques Tuiasosopo</t>
  </si>
  <si>
    <t>Sheldon Brown</t>
  </si>
  <si>
    <t>Alonzo Jackson</t>
  </si>
  <si>
    <t>Sean Jones</t>
  </si>
  <si>
    <t>Jonathan Babineaux</t>
  </si>
  <si>
    <t>Jeremy Trueblood</t>
  </si>
  <si>
    <t>Ryan Kalil</t>
  </si>
  <si>
    <t>Mike Pollak</t>
  </si>
  <si>
    <t>Sherrod Martin</t>
  </si>
  <si>
    <t>Montario Hardesty</t>
  </si>
  <si>
    <t>Greg Little</t>
  </si>
  <si>
    <t>Vinny Curry</t>
  </si>
  <si>
    <t>Aaron Dobson</t>
  </si>
  <si>
    <t>Ty Sambrailo</t>
  </si>
  <si>
    <t>Charlie Batch</t>
  </si>
  <si>
    <t>Jermaine Fazande</t>
  </si>
  <si>
    <t>Brad Meester</t>
  </si>
  <si>
    <t>Andre Dyson</t>
  </si>
  <si>
    <t>Anton Palepoi</t>
  </si>
  <si>
    <t>Tyrone Calico</t>
  </si>
  <si>
    <t>Courtney Watson</t>
  </si>
  <si>
    <t>Kelvin Hayden</t>
  </si>
  <si>
    <t>Maurice Jones-Drew</t>
  </si>
  <si>
    <t>Samson Satele</t>
  </si>
  <si>
    <t>Pat Lee</t>
  </si>
  <si>
    <t>William Beatty</t>
  </si>
  <si>
    <t>Golden Tate</t>
  </si>
  <si>
    <t>Brandon Harris</t>
  </si>
  <si>
    <t>Kelechi Osemele</t>
  </si>
  <si>
    <t>Robert Alford</t>
  </si>
  <si>
    <t>Randy Gregory</t>
  </si>
  <si>
    <t>Eric Brown</t>
  </si>
  <si>
    <t>Lennie Friedman</t>
  </si>
  <si>
    <t>Bobbie Williams</t>
  </si>
  <si>
    <t>Shaun Rogers</t>
  </si>
  <si>
    <t>Ryan Denney</t>
  </si>
  <si>
    <t>L.J. Smith</t>
  </si>
  <si>
    <t>Kris Wilson</t>
  </si>
  <si>
    <t>Vincent Jackson</t>
  </si>
  <si>
    <t>Tony Scheffler</t>
  </si>
  <si>
    <t>Gerald Alexander</t>
  </si>
  <si>
    <t>Martellus Bennett</t>
  </si>
  <si>
    <t>Sean Smith</t>
  </si>
  <si>
    <t>Vladimir Ducasse</t>
  </si>
  <si>
    <t>Jonas Mouton</t>
  </si>
  <si>
    <t>LaMichael James</t>
  </si>
  <si>
    <t>Eddie Lacy</t>
  </si>
  <si>
    <t>Ali Marpet</t>
  </si>
  <si>
    <t>Chuck Wiley</t>
  </si>
  <si>
    <t>Daylon McCutcheon</t>
  </si>
  <si>
    <t>Jacoby Shepherd</t>
  </si>
  <si>
    <t>Gary Baxter</t>
  </si>
  <si>
    <t>Antwaan Randle El</t>
  </si>
  <si>
    <t>Terrence Kiel</t>
  </si>
  <si>
    <t>Keary Colbert</t>
  </si>
  <si>
    <t>Bryant McFadden</t>
  </si>
  <si>
    <t>Tim Jennings</t>
  </si>
  <si>
    <t>Dan Bazuin</t>
  </si>
  <si>
    <t>Terrence Wheatley</t>
  </si>
  <si>
    <t>Sen'Derrick Marks</t>
  </si>
  <si>
    <t>Brandon Spikes</t>
  </si>
  <si>
    <t>Daniel Thomas</t>
  </si>
  <si>
    <t>Casey Hayward</t>
  </si>
  <si>
    <t>Christine Michael</t>
  </si>
  <si>
    <t>Quinten Rollins</t>
  </si>
  <si>
    <t>Jon Ritchie</t>
  </si>
  <si>
    <t>Brandon Burlsworth</t>
  </si>
  <si>
    <t>Travis Prentice</t>
  </si>
  <si>
    <t>Derrick Burgess</t>
  </si>
  <si>
    <t>Antonio Bryant</t>
  </si>
  <si>
    <t>Teyo Johnson</t>
  </si>
  <si>
    <t>Marquise Hill</t>
  </si>
  <si>
    <t>Matt McCoy</t>
  </si>
  <si>
    <t>Darryl Tapp</t>
  </si>
  <si>
    <t>Brandon Jackson</t>
  </si>
  <si>
    <t>Terrell Thomas</t>
  </si>
  <si>
    <t>Cody Brown</t>
  </si>
  <si>
    <t>Pat Angerer</t>
  </si>
  <si>
    <t>Marcus Gilbert</t>
  </si>
  <si>
    <t>Rueben Randle</t>
  </si>
  <si>
    <t>Travis Kelce</t>
  </si>
  <si>
    <t>Frank Clark</t>
  </si>
  <si>
    <t>Olin Kreutz</t>
  </si>
  <si>
    <t>Doug Brzezinski</t>
  </si>
  <si>
    <t>Lloyd Harrison</t>
  </si>
  <si>
    <t>Adrian Wilson</t>
  </si>
  <si>
    <t>Travis Fisher</t>
  </si>
  <si>
    <t>Dewayne White</t>
  </si>
  <si>
    <t>Darnell Dockett</t>
  </si>
  <si>
    <t>Adam Terry</t>
  </si>
  <si>
    <t>Tarvaris Jackson</t>
  </si>
  <si>
    <t>Sabby Piscitelli</t>
  </si>
  <si>
    <t>Kevin Smith</t>
  </si>
  <si>
    <t>Richard Quinn</t>
  </si>
  <si>
    <t>Charles Brown</t>
  </si>
  <si>
    <t>Randall Cobb</t>
  </si>
  <si>
    <t>Dwayne Allen</t>
  </si>
  <si>
    <t>Dwayne Gratz</t>
  </si>
  <si>
    <t>Jordan Richards</t>
  </si>
  <si>
    <t>Leonard Little</t>
  </si>
  <si>
    <t>Cory Hall</t>
  </si>
  <si>
    <t>Giovanni Carmazzi</t>
  </si>
  <si>
    <t>James Jackson</t>
  </si>
  <si>
    <t>Deion Branch</t>
  </si>
  <si>
    <t>Kelley Washington</t>
  </si>
  <si>
    <t>Nate Kaeding</t>
  </si>
  <si>
    <t>Frank Gore</t>
  </si>
  <si>
    <t>Charles Spencer</t>
  </si>
  <si>
    <t>Quentin Moses</t>
  </si>
  <si>
    <t>John Greco</t>
  </si>
  <si>
    <t>Shonn Greene</t>
  </si>
  <si>
    <t>Jerome Murphy</t>
  </si>
  <si>
    <t>Terrell McClain</t>
  </si>
  <si>
    <t>Trumaine Johnson</t>
  </si>
  <si>
    <t>Larry Warford</t>
  </si>
  <si>
    <t>D'Joun Smith</t>
  </si>
  <si>
    <t>Chris Conrad</t>
  </si>
  <si>
    <t>Rex Tucker</t>
  </si>
  <si>
    <t>Ron Dugans</t>
  </si>
  <si>
    <t>Sean Brewer</t>
  </si>
  <si>
    <t>Fred Weary</t>
  </si>
  <si>
    <t>Cory Redding</t>
  </si>
  <si>
    <t>Nick Hardwick</t>
  </si>
  <si>
    <t>O.J. Atogwe</t>
  </si>
  <si>
    <t>Eric Winston</t>
  </si>
  <si>
    <t>Usama Young</t>
  </si>
  <si>
    <t>Kendall Langford</t>
  </si>
  <si>
    <t>Bradley Fletcher</t>
  </si>
  <si>
    <t>Amari Spievey</t>
  </si>
  <si>
    <t>Dontay Moch</t>
  </si>
  <si>
    <t>Josh Robinson</t>
  </si>
  <si>
    <t>Sio Moore</t>
  </si>
  <si>
    <t>Jeremiah Poutasi</t>
  </si>
  <si>
    <t>Scott Frost</t>
  </si>
  <si>
    <t>Chris Watson</t>
  </si>
  <si>
    <t>Mark Simoneau</t>
  </si>
  <si>
    <t>Tay Cody</t>
  </si>
  <si>
    <t>Matt Schobel</t>
  </si>
  <si>
    <t>Antwan Peek</t>
  </si>
  <si>
    <t>Stuart Schweigert</t>
  </si>
  <si>
    <t>Charlie Frye</t>
  </si>
  <si>
    <t>Abdul Hodge</t>
  </si>
  <si>
    <t>James Marten</t>
  </si>
  <si>
    <t>Charles Godfrey</t>
  </si>
  <si>
    <t>Alex Magee</t>
  </si>
  <si>
    <t>Myron Lewis</t>
  </si>
  <si>
    <t>Nate Irving</t>
  </si>
  <si>
    <t>Ronnie Hillman</t>
  </si>
  <si>
    <t>Bennie Logan</t>
  </si>
  <si>
    <t>A.J. Cann</t>
  </si>
  <si>
    <t>Robert Hicks</t>
  </si>
  <si>
    <t>Rich Coady</t>
  </si>
  <si>
    <t>Erron Kinney</t>
  </si>
  <si>
    <t>Mike Gandy</t>
  </si>
  <si>
    <t>Andre' Goodman</t>
  </si>
  <si>
    <t>Lance Briggs</t>
  </si>
  <si>
    <t>Ben Hartsock</t>
  </si>
  <si>
    <t>Courtney Roby</t>
  </si>
  <si>
    <t>Claude Wroten</t>
  </si>
  <si>
    <t>Quincy Black</t>
  </si>
  <si>
    <t>Chevis Jackson</t>
  </si>
  <si>
    <t>Jarron Gilbert</t>
  </si>
  <si>
    <t>Jon Asamoah</t>
  </si>
  <si>
    <t>Kelvin Sheppard</t>
  </si>
  <si>
    <t>DeVier Posey</t>
  </si>
  <si>
    <t>Leon McFadden</t>
  </si>
  <si>
    <t>Clive Walford</t>
  </si>
  <si>
    <t>Skip Hicks</t>
  </si>
  <si>
    <t>Steve Heiden</t>
  </si>
  <si>
    <t>Dez White</t>
  </si>
  <si>
    <t>Eric Kelly</t>
  </si>
  <si>
    <t>Saleem Rasheed</t>
  </si>
  <si>
    <t>Jason Witten</t>
  </si>
  <si>
    <t>Gilbert Gardner</t>
  </si>
  <si>
    <t>Andrew Walter</t>
  </si>
  <si>
    <t>Paul McQuistan</t>
  </si>
  <si>
    <t>Buster Davis</t>
  </si>
  <si>
    <t>Jacob Hester</t>
  </si>
  <si>
    <t>Jason Williams</t>
  </si>
  <si>
    <t>Jared Veldheer</t>
  </si>
  <si>
    <t>Rob Housler</t>
  </si>
  <si>
    <t>T.J. Graham</t>
  </si>
  <si>
    <t>Tyrann Mathieu</t>
  </si>
  <si>
    <t>Tyler Lockett</t>
  </si>
  <si>
    <t>Brian Alford</t>
  </si>
  <si>
    <t>Jared DeVries</t>
  </si>
  <si>
    <t>Chris Cole</t>
  </si>
  <si>
    <t>Sedrick Hodge</t>
  </si>
  <si>
    <t>Willie Offord</t>
  </si>
  <si>
    <t>Gerald Hayes</t>
  </si>
  <si>
    <t>Joey Thomas</t>
  </si>
  <si>
    <t>Channing Crowder</t>
  </si>
  <si>
    <t>Ashton Youboty</t>
  </si>
  <si>
    <t>Ryan Harris</t>
  </si>
  <si>
    <t>Earl Bennett</t>
  </si>
  <si>
    <t>Michael Johnson</t>
  </si>
  <si>
    <t>Ed Dickson</t>
  </si>
  <si>
    <t>Justin Houston</t>
  </si>
  <si>
    <t>Bryan Anger</t>
  </si>
  <si>
    <t>Blidi Wreh-Wilson</t>
  </si>
  <si>
    <t>Jaelen Strong</t>
  </si>
  <si>
    <t>E.G. Green</t>
  </si>
  <si>
    <t>D'Wayne Bates</t>
  </si>
  <si>
    <t>Darwin Walker</t>
  </si>
  <si>
    <t>Bhawoh Jue</t>
  </si>
  <si>
    <t>Ben Leber</t>
  </si>
  <si>
    <t>Nate Burleson</t>
  </si>
  <si>
    <t>Randy Starks</t>
  </si>
  <si>
    <t>Chris Gocong</t>
  </si>
  <si>
    <t>Lorenzo Booker</t>
  </si>
  <si>
    <t>Tavares Gooden</t>
  </si>
  <si>
    <t>Matt Shaughnessy</t>
  </si>
  <si>
    <t>Morgan Burnett</t>
  </si>
  <si>
    <t>DeMarco Murray</t>
  </si>
  <si>
    <t>Josh Leribeus</t>
  </si>
  <si>
    <t>T.J. McDonald</t>
  </si>
  <si>
    <t>Hroniss Grasu</t>
  </si>
  <si>
    <t>Jeremiah Trotter</t>
  </si>
  <si>
    <t>Grey Ruegamer</t>
  </si>
  <si>
    <t>Kendrick Clancy</t>
  </si>
  <si>
    <t>Torrance Marshall</t>
  </si>
  <si>
    <t>Roe Williams</t>
  </si>
  <si>
    <t>Vince Manuwai</t>
  </si>
  <si>
    <t>Donnell Washington</t>
  </si>
  <si>
    <t>Stanley Wilson</t>
  </si>
  <si>
    <t>Leonard Pope</t>
  </si>
  <si>
    <t>Marcus McCauley</t>
  </si>
  <si>
    <t>Chris Ellis</t>
  </si>
  <si>
    <t>Terrance Knighton</t>
  </si>
  <si>
    <t>Alex Carrington</t>
  </si>
  <si>
    <t>Martez Wilson</t>
  </si>
  <si>
    <t>Olivier Vernon</t>
  </si>
  <si>
    <t>Brian Winters</t>
  </si>
  <si>
    <t>Jamon Brown</t>
  </si>
  <si>
    <t>Mitch Marrow</t>
  </si>
  <si>
    <t>Joey Porter</t>
  </si>
  <si>
    <t>Ron Dixon</t>
  </si>
  <si>
    <t>Eric Westmoreland</t>
  </si>
  <si>
    <t>Will Witherspoon</t>
  </si>
  <si>
    <t>Wayne Hunter</t>
  </si>
  <si>
    <t>Keith Smith</t>
  </si>
  <si>
    <t>Vernand Morency</t>
  </si>
  <si>
    <t>Dusty Dvoracek</t>
  </si>
  <si>
    <t>Jacoby Jones</t>
  </si>
  <si>
    <t>Jamaal Charles</t>
  </si>
  <si>
    <t>Derek Cox</t>
  </si>
  <si>
    <t>John Jerry</t>
  </si>
  <si>
    <t>Stevan Ridley</t>
  </si>
  <si>
    <t>Brandon Taylor</t>
  </si>
  <si>
    <t>Mike Glennon</t>
  </si>
  <si>
    <t>Tevin Coleman</t>
  </si>
  <si>
    <t>Jammi German</t>
  </si>
  <si>
    <t>Kris Farris</t>
  </si>
  <si>
    <t>Steve Warren</t>
  </si>
  <si>
    <t>Joseph Jefferson</t>
  </si>
  <si>
    <t>Kevin Curtis</t>
  </si>
  <si>
    <t>Tim Anderson</t>
  </si>
  <si>
    <t>Justin Tuck</t>
  </si>
  <si>
    <t>Brian Calhoun</t>
  </si>
  <si>
    <t>Yamon Figurs</t>
  </si>
  <si>
    <t>Dan Connor</t>
  </si>
  <si>
    <t>Glen Coffee</t>
  </si>
  <si>
    <t>D'Anthony Smith</t>
  </si>
  <si>
    <t>Ryan Mallett</t>
  </si>
  <si>
    <t>Donald Stephenson</t>
  </si>
  <si>
    <t>Terrance Williams</t>
  </si>
  <si>
    <t>Owa Odighizuwa</t>
  </si>
  <si>
    <t>Steve Foley</t>
  </si>
  <si>
    <t>Gary Stills</t>
  </si>
  <si>
    <t>Chris Redman</t>
  </si>
  <si>
    <t>Eric Downing</t>
  </si>
  <si>
    <t>Derek Ross</t>
  </si>
  <si>
    <t>Seth Wand</t>
  </si>
  <si>
    <t>Max Starks</t>
  </si>
  <si>
    <t>Eric Green</t>
  </si>
  <si>
    <t>Jason Spitz</t>
  </si>
  <si>
    <t>Laurent Robinson</t>
  </si>
  <si>
    <t>Reggie Smith</t>
  </si>
  <si>
    <t>Robert Brewster</t>
  </si>
  <si>
    <t>Major Wright</t>
  </si>
  <si>
    <t>John Moffitt</t>
  </si>
  <si>
    <t>Russell Wilson</t>
  </si>
  <si>
    <t>Terron Armstead</t>
  </si>
  <si>
    <t>Garrett Grayson</t>
  </si>
  <si>
    <t>Ahman Green</t>
  </si>
  <si>
    <t>Marquis Smith</t>
  </si>
  <si>
    <t>J.R. Redmond</t>
  </si>
  <si>
    <t>Ron Edwards</t>
  </si>
  <si>
    <t>Melvin Fowler</t>
  </si>
  <si>
    <t>Mike Seidman</t>
  </si>
  <si>
    <t>Derrick Strait</t>
  </si>
  <si>
    <t>Karl Paymah</t>
  </si>
  <si>
    <t>Anthony Schlegel</t>
  </si>
  <si>
    <t>Jason Hill</t>
  </si>
  <si>
    <t>Brad Cottam</t>
  </si>
  <si>
    <t>DeAndre Levy</t>
  </si>
  <si>
    <t>Damian Williams</t>
  </si>
  <si>
    <t>Will Rackley</t>
  </si>
  <si>
    <t>Brandon Brooks</t>
  </si>
  <si>
    <t>Keenan Allen</t>
  </si>
  <si>
    <t>Chris Conley</t>
  </si>
  <si>
    <t>Dainon Sidney</t>
  </si>
  <si>
    <t>Brock Huard</t>
  </si>
  <si>
    <t>Hank Poteat</t>
  </si>
  <si>
    <t>Snoop Minnis</t>
  </si>
  <si>
    <t>Rocky Calmus</t>
  </si>
  <si>
    <t>Musa Smith</t>
  </si>
  <si>
    <t>Derrick Hamilton</t>
  </si>
  <si>
    <t>Ryan Moats</t>
  </si>
  <si>
    <t>Jon Alston</t>
  </si>
  <si>
    <t>Matt Spaeth</t>
  </si>
  <si>
    <t>Pat Sims</t>
  </si>
  <si>
    <t>Antoine Caldwell</t>
  </si>
  <si>
    <t>Brandon LaFell</t>
  </si>
  <si>
    <t>Jurrell Casey</t>
  </si>
  <si>
    <t>Demario Davis</t>
  </si>
  <si>
    <t>Dallas Thomas</t>
  </si>
  <si>
    <t>Duke Johnson</t>
  </si>
  <si>
    <t>Mike Goff</t>
  </si>
  <si>
    <t>Marty Booker</t>
  </si>
  <si>
    <t>Laveranues Coles</t>
  </si>
  <si>
    <t>William James</t>
  </si>
  <si>
    <t>Jeff Hatch</t>
  </si>
  <si>
    <t>Wade Smith</t>
  </si>
  <si>
    <t>Bernard Berrian</t>
  </si>
  <si>
    <t>Kirk Morrison</t>
  </si>
  <si>
    <t>Travis Wilson</t>
  </si>
  <si>
    <t>James Jones</t>
  </si>
  <si>
    <t>Shawn Crable</t>
  </si>
  <si>
    <t>Louis Vasquez</t>
  </si>
  <si>
    <t>Donald Butler</t>
  </si>
  <si>
    <t>Austin Pettis</t>
  </si>
  <si>
    <t>Michael Egnew</t>
  </si>
  <si>
    <t>Marquise Goodwin</t>
  </si>
  <si>
    <t>P.J. Williams</t>
  </si>
  <si>
    <t>Brad Jackson</t>
  </si>
  <si>
    <t>Dan Campbell</t>
  </si>
  <si>
    <t>JaJuan Dawson</t>
  </si>
  <si>
    <t>Kareem McKenzie</t>
  </si>
  <si>
    <t>Rashad Bauman</t>
  </si>
  <si>
    <t>Kenny Peterson</t>
  </si>
  <si>
    <t>Marquis Cooper</t>
  </si>
  <si>
    <t>Evan Mathis</t>
  </si>
  <si>
    <t>Jerious Norwood</t>
  </si>
  <si>
    <t>Mike Walker</t>
  </si>
  <si>
    <t>Antwaun Molden</t>
  </si>
  <si>
    <t>Kraig Urbik</t>
  </si>
  <si>
    <t>J.D. Walton</t>
  </si>
  <si>
    <t>Leonard Hankerson</t>
  </si>
  <si>
    <t>Brandon Hardin</t>
  </si>
  <si>
    <t>Markus Wheaton</t>
  </si>
  <si>
    <t>Eli Harold</t>
  </si>
  <si>
    <t>Ramos McDonald</t>
  </si>
  <si>
    <t>Martin Gramatica</t>
  </si>
  <si>
    <t>Darrell Jackson</t>
  </si>
  <si>
    <t>Kevan Barlow</t>
  </si>
  <si>
    <t>Will Overstreet</t>
  </si>
  <si>
    <t>Courtney Van Buren</t>
  </si>
  <si>
    <t>Caleb Miller</t>
  </si>
  <si>
    <t>Dustin Fox</t>
  </si>
  <si>
    <t>Clint Ingram</t>
  </si>
  <si>
    <t>Paul Williams</t>
  </si>
  <si>
    <t>Bryan Smith</t>
  </si>
  <si>
    <t>Kevin Barnes</t>
  </si>
  <si>
    <t>Earl Mitchell</t>
  </si>
  <si>
    <t>Chris Culliver</t>
  </si>
  <si>
    <t>Jamell Fleming</t>
  </si>
  <si>
    <t>J.J. Wilcox</t>
  </si>
  <si>
    <t>Alex Carter</t>
  </si>
  <si>
    <t>Chris Floyd</t>
  </si>
  <si>
    <t>Zach Piller</t>
  </si>
  <si>
    <t>Reuben Droughns</t>
  </si>
  <si>
    <t>Kenny Smith</t>
  </si>
  <si>
    <t>Josh McCown</t>
  </si>
  <si>
    <t>Derrick Dockery</t>
  </si>
  <si>
    <t>Chris Cooley</t>
  </si>
  <si>
    <t>Richie Incognito</t>
  </si>
  <si>
    <t>Charlie Whitehurst</t>
  </si>
  <si>
    <t>Jay Alford</t>
  </si>
  <si>
    <t>Early Doucet</t>
  </si>
  <si>
    <t>Roy Miller</t>
  </si>
  <si>
    <t>Emmanuel Sanders</t>
  </si>
  <si>
    <t>DeMarcus Van Dyke</t>
  </si>
  <si>
    <t>Tyrone Crawford</t>
  </si>
  <si>
    <t>Damontre Moore</t>
  </si>
  <si>
    <t>John Miller</t>
  </si>
  <si>
    <t>Larry Shannon</t>
  </si>
  <si>
    <t>Karsten Bailey</t>
  </si>
  <si>
    <t>Leander Jordan</t>
  </si>
  <si>
    <t>Heath Evans</t>
  </si>
  <si>
    <t>James Allen</t>
  </si>
  <si>
    <t>Ricky Manning</t>
  </si>
  <si>
    <t>Devard Darling</t>
  </si>
  <si>
    <t>Alfred Fincher</t>
  </si>
  <si>
    <t>Derek Hagan</t>
  </si>
  <si>
    <t>Tank Tyler</t>
  </si>
  <si>
    <t>DaJuan Morgan</t>
  </si>
  <si>
    <t>Derrick Williams</t>
  </si>
  <si>
    <t>Corey Peters</t>
  </si>
  <si>
    <t>Vincent Brown</t>
  </si>
  <si>
    <t>Mike Martin</t>
  </si>
  <si>
    <t>John Jenkins</t>
  </si>
  <si>
    <t>Lorenzo Mauldin</t>
  </si>
  <si>
    <t>Greg Spires</t>
  </si>
  <si>
    <t>Tom Burke</t>
  </si>
  <si>
    <t>Damion McIntosh</t>
  </si>
  <si>
    <t>Brian Allen</t>
  </si>
  <si>
    <t>Charles Hill</t>
  </si>
  <si>
    <t>Sam Williams</t>
  </si>
  <si>
    <t>Stephen Peterman</t>
  </si>
  <si>
    <t>Anthony Smith</t>
  </si>
  <si>
    <t>Charles Johnson</t>
  </si>
  <si>
    <t>Jeremy Zuttah</t>
  </si>
  <si>
    <t>Brandon Tate</t>
  </si>
  <si>
    <t>Jordan Shipley</t>
  </si>
  <si>
    <t>Jerrel Jernigan</t>
  </si>
  <si>
    <t>Mohamed Sanu</t>
  </si>
  <si>
    <t>Logan Ryan</t>
  </si>
  <si>
    <t>Craig Mager</t>
  </si>
  <si>
    <t>Jamie Duncan</t>
  </si>
  <si>
    <t>Larry Atkins</t>
  </si>
  <si>
    <t>Ben Kelly</t>
  </si>
  <si>
    <t>Dwight Smith</t>
  </si>
  <si>
    <t>Lamar Gordon</t>
  </si>
  <si>
    <t>Chris Crocker</t>
  </si>
  <si>
    <t>Sean Locklear</t>
  </si>
  <si>
    <t>Ellis Hobbs</t>
  </si>
  <si>
    <t>Brandon Williams</t>
  </si>
  <si>
    <t>Jonathan Wade</t>
  </si>
  <si>
    <t>Harry Douglas</t>
  </si>
  <si>
    <t>Mike Wallace</t>
  </si>
  <si>
    <t>Colt McCoy</t>
  </si>
  <si>
    <t>Mason Foster</t>
  </si>
  <si>
    <t>Bernard Pierce</t>
  </si>
  <si>
    <t>Shawn Williams</t>
  </si>
  <si>
    <t>Jordan Hicks</t>
  </si>
  <si>
    <t>Allen Rossum</t>
  </si>
  <si>
    <t>Dat Nguyen</t>
  </si>
  <si>
    <t>Greg Wesley</t>
  </si>
  <si>
    <t>Travis Minor</t>
  </si>
  <si>
    <t>Kris Richard</t>
  </si>
  <si>
    <t>B.J. Askew</t>
  </si>
  <si>
    <t>Jeremy LeSueur</t>
  </si>
  <si>
    <t>David Greene</t>
  </si>
  <si>
    <t>Brodie Croyle</t>
  </si>
  <si>
    <t>Brandon Mebane</t>
  </si>
  <si>
    <t>Craig Stevens</t>
  </si>
  <si>
    <t>Ramses Barden</t>
  </si>
  <si>
    <t>Daniel Te'o-Nesheim</t>
  </si>
  <si>
    <t>Jah Reid</t>
  </si>
  <si>
    <t>Dwight Bentley</t>
  </si>
  <si>
    <t>Jordan Reed</t>
  </si>
  <si>
    <t>Tyler Kroft</t>
  </si>
  <si>
    <t>Jonathan Quinn</t>
  </si>
  <si>
    <t>Shawn Bryson</t>
  </si>
  <si>
    <t>Jeff Ulbrich</t>
  </si>
  <si>
    <t>Brock Williams</t>
  </si>
  <si>
    <t>Marquise Walker</t>
  </si>
  <si>
    <t>Cie Grant</t>
  </si>
  <si>
    <t>Jorge Cordova</t>
  </si>
  <si>
    <t>Kevin Everett</t>
  </si>
  <si>
    <t>David Thomas</t>
  </si>
  <si>
    <t>Marshal Yanda</t>
  </si>
  <si>
    <t>Tom Zbikowski</t>
  </si>
  <si>
    <t>Asher Allen</t>
  </si>
  <si>
    <t>Eric Decker</t>
  </si>
  <si>
    <t>Allen Bailey</t>
  </si>
  <si>
    <t>Sean Spence</t>
  </si>
  <si>
    <t>Hugh Thornton</t>
  </si>
  <si>
    <t>David Johnson</t>
  </si>
  <si>
    <t>Mike McKenzie</t>
  </si>
  <si>
    <t>Dustin Lyman</t>
  </si>
  <si>
    <t>Reggie Hayward</t>
  </si>
  <si>
    <t>Cliff Russell</t>
  </si>
  <si>
    <t>Taylor Whitley</t>
  </si>
  <si>
    <t>B.J. Sander</t>
  </si>
  <si>
    <t>Scott Starks</t>
  </si>
  <si>
    <t>David Pittman</t>
  </si>
  <si>
    <t>Stewart Bradley</t>
  </si>
  <si>
    <t>Andre Fluellen</t>
  </si>
  <si>
    <t>Patrick Turner</t>
  </si>
  <si>
    <t>Andre Roberts</t>
  </si>
  <si>
    <t>Drake Nevis</t>
  </si>
  <si>
    <t>John Hughes</t>
  </si>
  <si>
    <t>Jordan Hill</t>
  </si>
  <si>
    <t>Sammie Coates</t>
  </si>
  <si>
    <t>Rashaan Shehee</t>
  </si>
  <si>
    <t>Anthony Cesario</t>
  </si>
  <si>
    <t>Doug Chapman</t>
  </si>
  <si>
    <t>Morlon Greenwood</t>
  </si>
  <si>
    <t>Chris Baker</t>
  </si>
  <si>
    <t>Dave Ragone</t>
  </si>
  <si>
    <t>Darrion Scott</t>
  </si>
  <si>
    <t>Sione Pouha</t>
  </si>
  <si>
    <t>James Anderson</t>
  </si>
  <si>
    <t>Andy Alleman</t>
  </si>
  <si>
    <t>Bruce Davis</t>
  </si>
  <si>
    <t>Lardarius Webb</t>
  </si>
  <si>
    <t>Armanti Edwards</t>
  </si>
  <si>
    <t>Johnny Patrick</t>
  </si>
  <si>
    <t>Nick Foles</t>
  </si>
  <si>
    <t>Corey Lemonier</t>
  </si>
  <si>
    <t>Danielle Hunter</t>
  </si>
  <si>
    <t>Chris Ruhman</t>
  </si>
  <si>
    <t>Chike Okeafor</t>
  </si>
  <si>
    <t>Corey Moore</t>
  </si>
  <si>
    <t>DeLawrence Grant</t>
  </si>
  <si>
    <t>Akin Ayodele</t>
  </si>
  <si>
    <t>Andrew Williams</t>
  </si>
  <si>
    <t>Matt Ware</t>
  </si>
  <si>
    <t>Atiyyah Ellison</t>
  </si>
  <si>
    <t>Rashad Butler</t>
  </si>
  <si>
    <t>Aaron Rouse</t>
  </si>
  <si>
    <t>Steve Slaton</t>
  </si>
  <si>
    <t>Jared Cook</t>
  </si>
  <si>
    <t>Taylor Price</t>
  </si>
  <si>
    <t>Shareece Wright</t>
  </si>
  <si>
    <t>Akiem Hicks</t>
  </si>
  <si>
    <t>Brennan Williams</t>
  </si>
  <si>
    <t>Sean Mannion</t>
  </si>
  <si>
    <t>Jonathan Brown</t>
  </si>
  <si>
    <t>David Loverne</t>
  </si>
  <si>
    <t>Nate Webster</t>
  </si>
  <si>
    <t>Shad Meier</t>
  </si>
  <si>
    <t>Seth McKinney</t>
  </si>
  <si>
    <t>Donald Strickland</t>
  </si>
  <si>
    <t>Matt Schaub</t>
  </si>
  <si>
    <t>Jordan Beck</t>
  </si>
  <si>
    <t>Maurice Stovall</t>
  </si>
  <si>
    <t>Tony Hunt</t>
  </si>
  <si>
    <t>Marcus Harrison</t>
  </si>
  <si>
    <t>Chris Owens</t>
  </si>
  <si>
    <t>NaVorro Bowman</t>
  </si>
  <si>
    <t>Curtis Marsh</t>
  </si>
  <si>
    <t>Jake Bequette</t>
  </si>
  <si>
    <t>Kayvon Webster</t>
  </si>
  <si>
    <t>Carl Davis</t>
  </si>
  <si>
    <t>Brian Griese</t>
  </si>
  <si>
    <t>Tony George</t>
  </si>
  <si>
    <t>David Macklin</t>
  </si>
  <si>
    <t>Cory Bird</t>
  </si>
  <si>
    <t>Brian Westbrook</t>
  </si>
  <si>
    <t>Visanthe Shiancoe</t>
  </si>
  <si>
    <t>Anthony Hargrove</t>
  </si>
  <si>
    <t>Chris Colmer</t>
  </si>
  <si>
    <t>Frostee Rucker</t>
  </si>
  <si>
    <t>Mario Henderson</t>
  </si>
  <si>
    <t>Jermichael Finley</t>
  </si>
  <si>
    <t>Deon Butler</t>
  </si>
  <si>
    <t>Shawn Lauvao</t>
  </si>
  <si>
    <t>Akeem Dent</t>
  </si>
  <si>
    <t>Lamar Holmes</t>
  </si>
  <si>
    <t>Duron Harmon</t>
  </si>
  <si>
    <t>Chaz Green</t>
  </si>
  <si>
    <t>Hines Ward</t>
  </si>
  <si>
    <t>Jeff Paulk</t>
  </si>
  <si>
    <t>T.J. Slaughter</t>
  </si>
  <si>
    <t>Casey Rabach</t>
  </si>
  <si>
    <t>Marques Anderson</t>
  </si>
  <si>
    <t>Julian Battle</t>
  </si>
  <si>
    <t>Rich Gardner</t>
  </si>
  <si>
    <t>Vincent Burns</t>
  </si>
  <si>
    <t>Jason Hatcher</t>
  </si>
  <si>
    <t>Trent Edwards</t>
  </si>
  <si>
    <t>Cliff Avril</t>
  </si>
  <si>
    <t>Jerraud Powers</t>
  </si>
  <si>
    <t>Tony Moeaki</t>
  </si>
  <si>
    <t>Joe Barksdale</t>
  </si>
  <si>
    <t>T.Y. Hilton</t>
  </si>
  <si>
    <t>Stedman Bailey</t>
  </si>
  <si>
    <t>Jeff Heuerman</t>
  </si>
  <si>
    <t>Steve McKinney</t>
  </si>
  <si>
    <t>Travis McGriff</t>
  </si>
  <si>
    <t>Byron Frisch</t>
  </si>
  <si>
    <t>Willie Blade</t>
  </si>
  <si>
    <t>Terrence Metcalf</t>
  </si>
  <si>
    <t>Chris Brown</t>
  </si>
  <si>
    <t>Keyaron Fox</t>
  </si>
  <si>
    <t>Trai Essex</t>
  </si>
  <si>
    <t>Dominique Byrd</t>
  </si>
  <si>
    <t>Garrett Wolfe</t>
  </si>
  <si>
    <t>Philip Wheeler</t>
  </si>
  <si>
    <t>Corvey Irvin</t>
  </si>
  <si>
    <t>Kevin Thomas</t>
  </si>
  <si>
    <t>Chris Conte</t>
  </si>
  <si>
    <t>Brandon Thompson</t>
  </si>
  <si>
    <t>Will Davis</t>
  </si>
  <si>
    <t>Henry Anderson</t>
  </si>
  <si>
    <t>Alonzo Mayes</t>
  </si>
  <si>
    <t>Cletidus Hunt</t>
  </si>
  <si>
    <t>John St. Clair</t>
  </si>
  <si>
    <t>James Boyd</t>
  </si>
  <si>
    <t>Chris Hope</t>
  </si>
  <si>
    <t>Angelo Crowell</t>
  </si>
  <si>
    <t>Travelle Wharton</t>
  </si>
  <si>
    <t>Adam Snyder</t>
  </si>
  <si>
    <t>Freddie Keiaho</t>
  </si>
  <si>
    <t>Michael Okwo</t>
  </si>
  <si>
    <t>Kevin O'Connell</t>
  </si>
  <si>
    <t>Ryan Mouton</t>
  </si>
  <si>
    <t>Jimmy Graham</t>
  </si>
  <si>
    <t>Kenrick Ellis</t>
  </si>
  <si>
    <t>Jayron Hosley</t>
  </si>
  <si>
    <t>Ty Montgomery</t>
  </si>
  <si>
    <t>Michael Pittman</t>
  </si>
  <si>
    <t>Amos Zereoue</t>
  </si>
  <si>
    <t>Lewis Sanders</t>
  </si>
  <si>
    <t>Jonas Jennings</t>
  </si>
  <si>
    <t>Eric Crouch</t>
  </si>
  <si>
    <t>Billy McMullen</t>
  </si>
  <si>
    <t>Guss Scott</t>
  </si>
  <si>
    <t>Darryl Blackstock</t>
  </si>
  <si>
    <t>Willie Reid</t>
  </si>
  <si>
    <t>Dante Hughes</t>
  </si>
  <si>
    <t>Mario Manningham</t>
  </si>
  <si>
    <t>Rashad Johnson</t>
  </si>
  <si>
    <t>Brandon Ghee</t>
  </si>
  <si>
    <t>Curtis Brown</t>
  </si>
  <si>
    <t>Tony Bergstrom</t>
  </si>
  <si>
    <t>Sam Montgomery</t>
  </si>
  <si>
    <t>Az-Zahir Hakim</t>
  </si>
  <si>
    <t>Paul Miranda</t>
  </si>
  <si>
    <t>Terrelle Smith</t>
  </si>
  <si>
    <t>Kenyatta Jones</t>
  </si>
  <si>
    <t>Dorsett Davis</t>
  </si>
  <si>
    <t>Justin Fargas</t>
  </si>
  <si>
    <t>Landon Johnson</t>
  </si>
  <si>
    <t>Brandon Jones</t>
  </si>
  <si>
    <t>Gerris Wilkinson</t>
  </si>
  <si>
    <t>Anthony Waters</t>
  </si>
  <si>
    <t>Chad Rinehart</t>
  </si>
  <si>
    <t>Keenan Lewis</t>
  </si>
  <si>
    <t>Rennie Curran</t>
  </si>
  <si>
    <t>Alex Green</t>
  </si>
  <si>
    <t>Chris Givens</t>
  </si>
  <si>
    <t>Knile Davis</t>
  </si>
  <si>
    <t>Xavier Cooper</t>
  </si>
  <si>
    <t>John Welbourn</t>
  </si>
  <si>
    <t>Curtis Keaton</t>
  </si>
  <si>
    <t>Anthony Henry</t>
  </si>
  <si>
    <t>Coy Wire</t>
  </si>
  <si>
    <t>Chris Simms</t>
  </si>
  <si>
    <t>Reggie Torbor</t>
  </si>
  <si>
    <t>Domonique Foxworth</t>
  </si>
  <si>
    <t>Eric Smith</t>
  </si>
  <si>
    <t>Ray McDonald</t>
  </si>
  <si>
    <t>Andre Caldwell</t>
  </si>
  <si>
    <t>Tyrone McKenzie</t>
  </si>
  <si>
    <t>Mike Johnson</t>
  </si>
  <si>
    <t>Sione Fua</t>
  </si>
  <si>
    <t>Lamar Miller</t>
  </si>
  <si>
    <t>Zaviar Gooden</t>
  </si>
  <si>
    <t>Geneo Grissom</t>
  </si>
  <si>
    <t>Roland Williams</t>
  </si>
  <si>
    <t>Craig Yeast</t>
  </si>
  <si>
    <t>Na'il Diggs</t>
  </si>
  <si>
    <t>Bill Gramatica</t>
  </si>
  <si>
    <t>Dennis Johnson</t>
  </si>
  <si>
    <t>Dennis Weathersby</t>
  </si>
  <si>
    <t>Shaun Phillips</t>
  </si>
  <si>
    <t>Leroy Hill</t>
  </si>
  <si>
    <t>Owen Daniels</t>
  </si>
  <si>
    <t>Quinn Pitcock</t>
  </si>
  <si>
    <t>Thomas DeCoud</t>
  </si>
  <si>
    <t>Chase Coffman</t>
  </si>
  <si>
    <t>Mardy Gilyard</t>
  </si>
  <si>
    <t>Brandon Hogan</t>
  </si>
  <si>
    <t>Gino Gradkowski</t>
  </si>
  <si>
    <t>Matt Barkley</t>
  </si>
  <si>
    <t>Steven Nelson</t>
  </si>
  <si>
    <t>Julian Pittman</t>
  </si>
  <si>
    <t>Anthony Parker</t>
  </si>
  <si>
    <t>Gari Scott</t>
  </si>
  <si>
    <t>Roberto Garza</t>
  </si>
  <si>
    <t>Jonathan Wells</t>
  </si>
  <si>
    <t>Artose Pinner</t>
  </si>
  <si>
    <t>Carlos Francis</t>
  </si>
  <si>
    <t>Dustin Colquitt</t>
  </si>
  <si>
    <t>Max Jean-Gilles</t>
  </si>
  <si>
    <t>Johnnie Lee Higgins</t>
  </si>
  <si>
    <t>Oniel Cousins</t>
  </si>
  <si>
    <t>Juaquin Iglesias</t>
  </si>
  <si>
    <t>Everson Griffen</t>
  </si>
  <si>
    <t>K.J. Wright</t>
  </si>
  <si>
    <t>Ben Jones</t>
  </si>
  <si>
    <t>Nico Johnson</t>
  </si>
  <si>
    <t>P.J. Dawson</t>
  </si>
  <si>
    <t>Michael Myers</t>
  </si>
  <si>
    <t>Hannibal Navies</t>
  </si>
  <si>
    <t>Michael Thompson</t>
  </si>
  <si>
    <t>Rudi Johnson</t>
  </si>
  <si>
    <t>Dante Wesley</t>
  </si>
  <si>
    <t>Todd Johnson</t>
  </si>
  <si>
    <t>Alex Stepanovich</t>
  </si>
  <si>
    <t>Nick Kaczur</t>
  </si>
  <si>
    <t>Michael Robinson</t>
  </si>
  <si>
    <t>Michael Bush</t>
  </si>
  <si>
    <t>Tyvon Branch</t>
  </si>
  <si>
    <t>Travis Beckum</t>
  </si>
  <si>
    <t>Da'Norris Searcy</t>
  </si>
  <si>
    <t>Travis Benjamin</t>
  </si>
  <si>
    <t>Akeem Spence</t>
  </si>
  <si>
    <t>Angelo Blackson</t>
  </si>
  <si>
    <t>Tavian Banks</t>
  </si>
  <si>
    <t>Joe Germaine</t>
  </si>
  <si>
    <t>Jerry Johnson</t>
  </si>
  <si>
    <t>Jamie Henderson</t>
  </si>
  <si>
    <t>Kevin Bentley</t>
  </si>
  <si>
    <t>Domanick Williams</t>
  </si>
  <si>
    <t>Demorrio Williams</t>
  </si>
  <si>
    <t>Maurice Clarett</t>
  </si>
  <si>
    <t>Darnell Bing</t>
  </si>
  <si>
    <t>Adam Podlesh</t>
  </si>
  <si>
    <t>Justin King</t>
  </si>
  <si>
    <t>Stephen McGee</t>
  </si>
  <si>
    <t>Darryl Sharpton</t>
  </si>
  <si>
    <t>Clint Boling</t>
  </si>
  <si>
    <t>Omar Bolden</t>
  </si>
  <si>
    <t>Ace Sanders</t>
  </si>
  <si>
    <t>Trey Flowers</t>
  </si>
  <si>
    <t>Lorenzo Bromell</t>
  </si>
  <si>
    <t>Dameane Douglas</t>
  </si>
  <si>
    <t>David Barrett</t>
  </si>
  <si>
    <t>Matt Stewart</t>
  </si>
  <si>
    <t>Jeff Chandler</t>
  </si>
  <si>
    <t>Montrae Holland</t>
  </si>
  <si>
    <t>Will Poole</t>
  </si>
  <si>
    <t>Sean Considine</t>
  </si>
  <si>
    <t>Calvin Lowry</t>
  </si>
  <si>
    <t>Brian Robison</t>
  </si>
  <si>
    <t>Jeremy Thompson</t>
  </si>
  <si>
    <t>Donald Washington</t>
  </si>
  <si>
    <t>Perry Riley</t>
  </si>
  <si>
    <t>Jordan Cameron</t>
  </si>
  <si>
    <t>Kirk Cousins</t>
  </si>
  <si>
    <t>Josh Boyce</t>
  </si>
  <si>
    <t>Daryl Williams</t>
  </si>
  <si>
    <t>Omar Brown</t>
  </si>
  <si>
    <t>Sedrick Irvin</t>
  </si>
  <si>
    <t>Danny Farmer</t>
  </si>
  <si>
    <t>Karon Riley</t>
  </si>
  <si>
    <t>Justin Peelle</t>
  </si>
  <si>
    <t>Bradie James</t>
  </si>
  <si>
    <t>Bo Schobel</t>
  </si>
  <si>
    <t>Antonio Perkins</t>
  </si>
  <si>
    <t>Brad Smith</t>
  </si>
  <si>
    <t>Isaiah Stanback</t>
  </si>
  <si>
    <t>William Hayes</t>
  </si>
  <si>
    <t>Darell Scott</t>
  </si>
  <si>
    <t>Alterraun Verner</t>
  </si>
  <si>
    <t>Sam Acho</t>
  </si>
  <si>
    <t>Frank Alexander</t>
  </si>
  <si>
    <t>Alex Okafor</t>
  </si>
  <si>
    <t>Bryce Petty</t>
  </si>
  <si>
    <t>Todd Washington</t>
  </si>
  <si>
    <t>Jason Perry</t>
  </si>
  <si>
    <t>Kaulana Noa</t>
  </si>
  <si>
    <t>Orlando Huff</t>
  </si>
  <si>
    <t>Alex Brown</t>
  </si>
  <si>
    <t>George Wrighster</t>
  </si>
  <si>
    <t>Isaac Sopoaga</t>
  </si>
  <si>
    <t>Travis Daniels</t>
  </si>
  <si>
    <t>Cory Rodgers</t>
  </si>
  <si>
    <t>Jay Moore</t>
  </si>
  <si>
    <t>Beau Bell</t>
  </si>
  <si>
    <t>Kaluka Maiava</t>
  </si>
  <si>
    <t>Trevard Lindley</t>
  </si>
  <si>
    <t>Luke Stocker</t>
  </si>
  <si>
    <t>Joe Adams</t>
  </si>
  <si>
    <t>Jelani Jenkins</t>
  </si>
  <si>
    <t>James Sample</t>
  </si>
  <si>
    <t>Glen Steele</t>
  </si>
  <si>
    <t>Brandon Stokley</t>
  </si>
  <si>
    <t>Brandon Short</t>
  </si>
  <si>
    <t>Bill Ferrario</t>
  </si>
  <si>
    <t>Brian Williams</t>
  </si>
  <si>
    <t>Onterrio Smith</t>
  </si>
  <si>
    <t>Samie Parker</t>
  </si>
  <si>
    <t>Ray Willis</t>
  </si>
  <si>
    <t>Ko Simpson</t>
  </si>
  <si>
    <t>A.J. Davis</t>
  </si>
  <si>
    <t>Will Franklin</t>
  </si>
  <si>
    <t>Henry Melton</t>
  </si>
  <si>
    <t>Bruce Campbell</t>
  </si>
  <si>
    <t>Roy Helu</t>
  </si>
  <si>
    <t>Nigel Bradham</t>
  </si>
  <si>
    <t>Duke Williams</t>
  </si>
  <si>
    <t>Jamison Crowder</t>
  </si>
  <si>
    <t>Donald Hayes</t>
  </si>
  <si>
    <t>Warrick Holdman</t>
  </si>
  <si>
    <t>Antonio Wilson</t>
  </si>
  <si>
    <t>Chris Weinke</t>
  </si>
  <si>
    <t>David Thornton</t>
  </si>
  <si>
    <t>Shaun McDonald</t>
  </si>
  <si>
    <t>Luke McCown</t>
  </si>
  <si>
    <t>Kyle Orton</t>
  </si>
  <si>
    <t>Garrett Mills</t>
  </si>
  <si>
    <t>Tanard Jackson</t>
  </si>
  <si>
    <t>Jonathan Luigs</t>
  </si>
  <si>
    <t>Marcus Easley</t>
  </si>
  <si>
    <t>Christian Ballard</t>
  </si>
  <si>
    <t>Robert Turbin</t>
  </si>
  <si>
    <t>Dion Sims</t>
  </si>
  <si>
    <t>Jeremy Langford</t>
  </si>
  <si>
    <t>Joe Salave'a</t>
  </si>
  <si>
    <t>Nate Stimson</t>
  </si>
  <si>
    <t>Junior Ioane</t>
  </si>
  <si>
    <t>Monty Beisel</t>
  </si>
  <si>
    <t>Omar Easy</t>
  </si>
  <si>
    <t>DeJuan Groce</t>
  </si>
  <si>
    <t>Kendyll Pope</t>
  </si>
  <si>
    <t>Dan Buenning</t>
  </si>
  <si>
    <t>Gabe Watson</t>
  </si>
  <si>
    <t>Antonio Pittman</t>
  </si>
  <si>
    <t>Cody Wallace</t>
  </si>
  <si>
    <t>Mike Thomas</t>
  </si>
  <si>
    <t>Jacoby Ford</t>
  </si>
  <si>
    <t>Kris Durham</t>
  </si>
  <si>
    <t>Devon Wylie</t>
  </si>
  <si>
    <t>Brian Schwenke</t>
  </si>
  <si>
    <t>Justin Hardy</t>
  </si>
  <si>
    <t>DeShone Myles</t>
  </si>
  <si>
    <t>Larry Parker</t>
  </si>
  <si>
    <t>John Keith</t>
  </si>
  <si>
    <t>George Layne</t>
  </si>
  <si>
    <t>David Garrard</t>
  </si>
  <si>
    <t>Quentin Griffin</t>
  </si>
  <si>
    <t>Jerricho Cotchery</t>
  </si>
  <si>
    <t>Vincent Fuller</t>
  </si>
  <si>
    <t>Jahri Evans</t>
  </si>
  <si>
    <t>Paul Soliai</t>
  </si>
  <si>
    <t>Kory Lichtensteiger</t>
  </si>
  <si>
    <t>Brian Hartline</t>
  </si>
  <si>
    <t>Corey Wootton</t>
  </si>
  <si>
    <t>Quinton Carter</t>
  </si>
  <si>
    <t>Philip Blake</t>
  </si>
  <si>
    <t>Edmund Kugbila</t>
  </si>
  <si>
    <t>Jalston Fowler</t>
  </si>
  <si>
    <t>Gennaro DiNapoli</t>
  </si>
  <si>
    <t>Aaron Smith</t>
  </si>
  <si>
    <t>Kareem Larrimore</t>
  </si>
  <si>
    <t>Sage Rosenfels</t>
  </si>
  <si>
    <t>Travis Dorsch</t>
  </si>
  <si>
    <t>Jarret Johnson</t>
  </si>
  <si>
    <t>Tim Euhus</t>
  </si>
  <si>
    <t>Marion Barber</t>
  </si>
  <si>
    <t>Jason Avant</t>
  </si>
  <si>
    <t>Stephen Nicholas</t>
  </si>
  <si>
    <t>Mike McGlynn</t>
  </si>
  <si>
    <t>T.J. Lang</t>
  </si>
  <si>
    <t>Darrell Stuckey</t>
  </si>
  <si>
    <t>Colin McCarthy</t>
  </si>
  <si>
    <t>Alameda Ta'amu</t>
  </si>
  <si>
    <t>David Bakhtiari</t>
  </si>
  <si>
    <t>Clayton Geathers</t>
  </si>
  <si>
    <t>Kivuusama Mays</t>
  </si>
  <si>
    <t>Pierson Prioleau</t>
  </si>
  <si>
    <t>Aaron Shea</t>
  </si>
  <si>
    <t>Brandon Spoon</t>
  </si>
  <si>
    <t>Mike Echols</t>
  </si>
  <si>
    <t>Seneca Wallace</t>
  </si>
  <si>
    <t>Nathan Vasher</t>
  </si>
  <si>
    <t>Brandon Jacobs</t>
  </si>
  <si>
    <t>Leon Williams</t>
  </si>
  <si>
    <t>John Bowie</t>
  </si>
  <si>
    <t>Shawn Murphy</t>
  </si>
  <si>
    <t>Victor Butler</t>
  </si>
  <si>
    <t>Walter Thurmond</t>
  </si>
  <si>
    <t>David Arkin</t>
  </si>
  <si>
    <t>Ladarius Green</t>
  </si>
  <si>
    <t>Ryan Nassib</t>
  </si>
  <si>
    <t>T.J. Clemmings</t>
  </si>
  <si>
    <t>Jason Fabini</t>
  </si>
  <si>
    <t>Rosevelt Colvin</t>
  </si>
  <si>
    <t>Trevor Gaylor</t>
  </si>
  <si>
    <t>Mathias Nkwenti</t>
  </si>
  <si>
    <t>Ben Taylor</t>
  </si>
  <si>
    <t>Terrence McGee</t>
  </si>
  <si>
    <t>Elton Brown</t>
  </si>
  <si>
    <t>Demetrius Williams</t>
  </si>
  <si>
    <t>Dwayne Wright</t>
  </si>
  <si>
    <t>Martin Rucker</t>
  </si>
  <si>
    <t>Mike Goodson</t>
  </si>
  <si>
    <t>Joe McKnight</t>
  </si>
  <si>
    <t>Edmond Gates</t>
  </si>
  <si>
    <t>Evan Rodriguez</t>
  </si>
  <si>
    <t>Shamarko Thomas</t>
  </si>
  <si>
    <t>Tre Jackson</t>
  </si>
  <si>
    <t>Brandon Whiting</t>
  </si>
  <si>
    <t>Sean Bennett</t>
  </si>
  <si>
    <t>Cooper Carlisle</t>
  </si>
  <si>
    <t>Carlos Polk</t>
  </si>
  <si>
    <t>Dave Zastudil</t>
  </si>
  <si>
    <t>Matt Wilhelm</t>
  </si>
  <si>
    <t>Leon Joe</t>
  </si>
  <si>
    <t>Ciatrick Fason</t>
  </si>
  <si>
    <t>Isaac Sowells</t>
  </si>
  <si>
    <t>Daniel Sepulveda</t>
  </si>
  <si>
    <t>Anthony Collins</t>
  </si>
  <si>
    <t>Glover Quin</t>
  </si>
  <si>
    <t>Aaron Hernandez</t>
  </si>
  <si>
    <t>Greg Salas</t>
  </si>
  <si>
    <t>Bobby Massie</t>
  </si>
  <si>
    <t>Tyler Wilson</t>
  </si>
  <si>
    <t>Arie Kouandjio</t>
  </si>
  <si>
    <t>Shawn Barber</t>
  </si>
  <si>
    <t>Leonardo Carson</t>
  </si>
  <si>
    <t>Ben Hamilton</t>
  </si>
  <si>
    <t>Nate Dwyer</t>
  </si>
  <si>
    <t>Brett Williams</t>
  </si>
  <si>
    <t>Dexter Reid</t>
  </si>
  <si>
    <t>David Stewart</t>
  </si>
  <si>
    <t>Victor Adeyanju</t>
  </si>
  <si>
    <t>Brian Smith</t>
  </si>
  <si>
    <t>Dwight Lowery</t>
  </si>
  <si>
    <t>Vaughn Martin</t>
  </si>
  <si>
    <t>Dennis Pitta</t>
  </si>
  <si>
    <t>Chimdi Chekwa</t>
  </si>
  <si>
    <t>Kyle Wilber</t>
  </si>
  <si>
    <t>Barrett Jones</t>
  </si>
  <si>
    <t>Gabe Wright</t>
  </si>
  <si>
    <t>Tim Dwight</t>
  </si>
  <si>
    <t>Brad Ware</t>
  </si>
  <si>
    <t>Anthony Lucas</t>
  </si>
  <si>
    <t>Cedric Scott</t>
  </si>
  <si>
    <t>Randy McMichael</t>
  </si>
  <si>
    <t>Nick Eason</t>
  </si>
  <si>
    <t>Matthias Askew</t>
  </si>
  <si>
    <t>Jerome Mathis</t>
  </si>
  <si>
    <t>Joseph Toledo</t>
  </si>
  <si>
    <t>Marvin White</t>
  </si>
  <si>
    <t>Reggie Corner</t>
  </si>
  <si>
    <t>David Bruton</t>
  </si>
  <si>
    <t>Phillip Dillard</t>
  </si>
  <si>
    <t>Cecil Shorts</t>
  </si>
  <si>
    <t>Jaye Howard</t>
  </si>
  <si>
    <t>B.W. Webb</t>
  </si>
  <si>
    <t>Jamil Douglas</t>
  </si>
  <si>
    <t>Leonta Rheams</t>
  </si>
  <si>
    <t>Antonio Cochran</t>
  </si>
  <si>
    <t>Frank Moreau</t>
  </si>
  <si>
    <t>Moran Norris</t>
  </si>
  <si>
    <t>Tony Beckham</t>
  </si>
  <si>
    <t>Lee Suggs</t>
  </si>
  <si>
    <t>Nat Dorsey</t>
  </si>
  <si>
    <t>Marviel Underwood</t>
  </si>
  <si>
    <t>Will Blackmon</t>
  </si>
  <si>
    <t>Leroy Harris</t>
  </si>
  <si>
    <t>Dre Moore</t>
  </si>
  <si>
    <t>Sammie Lee Hill</t>
  </si>
  <si>
    <t>Thaddeus Gibson</t>
  </si>
  <si>
    <t>Kendall Hunter</t>
  </si>
  <si>
    <t>Coty Sensabaugh</t>
  </si>
  <si>
    <t>Landry Jones</t>
  </si>
  <si>
    <t>Ibraheim Campbell</t>
  </si>
  <si>
    <t>Clarence Love</t>
  </si>
  <si>
    <t>Joel Makovicka</t>
  </si>
  <si>
    <t>Marcus Bell</t>
  </si>
  <si>
    <t>Milton Wynn</t>
  </si>
  <si>
    <t>Martin Bibla</t>
  </si>
  <si>
    <t>Ian Scott</t>
  </si>
  <si>
    <t>Niko Koutouvides</t>
  </si>
  <si>
    <t>Craphonso Thorpe</t>
  </si>
  <si>
    <t>Stephen Tulloch</t>
  </si>
  <si>
    <t>Zak DeOssie</t>
  </si>
  <si>
    <t>Kenny Iwebema</t>
  </si>
  <si>
    <t>Chip Vaughn</t>
  </si>
  <si>
    <t>Joe Hawley</t>
  </si>
  <si>
    <t>Casey Matthews</t>
  </si>
  <si>
    <t>Orson Charles</t>
  </si>
  <si>
    <t>Earl Watford</t>
  </si>
  <si>
    <t>Rodney Gunter</t>
  </si>
  <si>
    <t>Deshea Townsend</t>
  </si>
  <si>
    <t>Donald Mitchell</t>
  </si>
  <si>
    <t>Deon Dyer</t>
  </si>
  <si>
    <t>John Howell</t>
  </si>
  <si>
    <t>Rohan Davey</t>
  </si>
  <si>
    <t>Dan Klecko</t>
  </si>
  <si>
    <t>Robert Geathers</t>
  </si>
  <si>
    <t>Jerome Carter</t>
  </si>
  <si>
    <t>Leon Washington</t>
  </si>
  <si>
    <t>Manny Ramirez</t>
  </si>
  <si>
    <t>Quintin Demps</t>
  </si>
  <si>
    <t>Kyle Moore</t>
  </si>
  <si>
    <t>Garrett Graham</t>
  </si>
  <si>
    <t>James Brewer</t>
  </si>
  <si>
    <t>Joe Looney</t>
  </si>
  <si>
    <t>Khaseem Greene</t>
  </si>
  <si>
    <t>Blake Bell</t>
  </si>
  <si>
    <t>Harry Deligianis</t>
  </si>
  <si>
    <t>Wane McGarity</t>
  </si>
  <si>
    <t>Tyrone Carter</t>
  </si>
  <si>
    <t>Ryan Diem</t>
  </si>
  <si>
    <t>Chris Luzar</t>
  </si>
  <si>
    <t>Jeremi Johnson</t>
  </si>
  <si>
    <t>Anthony Maddox</t>
  </si>
  <si>
    <t>Chase Lyman</t>
  </si>
  <si>
    <t>Stephen Gostkowski</t>
  </si>
  <si>
    <t>Ryne Robinson</t>
  </si>
  <si>
    <t>Xavier Adibi</t>
  </si>
  <si>
    <t>Stanley Arnoux</t>
  </si>
  <si>
    <t>A.J. Edds</t>
  </si>
  <si>
    <t>Jalil Brown</t>
  </si>
  <si>
    <t>Jarius Wright</t>
  </si>
  <si>
    <t>Sean Porter</t>
  </si>
  <si>
    <t>Ramik Wilson</t>
  </si>
  <si>
    <t>Lance Schulters</t>
  </si>
  <si>
    <t>Keith Newman</t>
  </si>
  <si>
    <t>Isaiah Kacyvenski</t>
  </si>
  <si>
    <t>Jabari Holloway</t>
  </si>
  <si>
    <t>Travis Stephens</t>
  </si>
  <si>
    <t>Colin Branch</t>
  </si>
  <si>
    <t>Mewelde Moore</t>
  </si>
  <si>
    <t>Eric Ghiaciuc</t>
  </si>
  <si>
    <t>Brandon Marshall</t>
  </si>
  <si>
    <t>Allen Barbre</t>
  </si>
  <si>
    <t>Jack Williams</t>
  </si>
  <si>
    <t>D.J. Moore</t>
  </si>
  <si>
    <t>Geno Atkins</t>
  </si>
  <si>
    <t>Delone Carter</t>
  </si>
  <si>
    <t>Keenan Robinson</t>
  </si>
  <si>
    <t>Phillip Thomas</t>
  </si>
  <si>
    <t>Andrew Donnal</t>
  </si>
  <si>
    <t>Greg Favors</t>
  </si>
  <si>
    <t>Kenny Wright</t>
  </si>
  <si>
    <t>Alvin McKinley</t>
  </si>
  <si>
    <t>Nick Harris</t>
  </si>
  <si>
    <t>Terreal Bierria</t>
  </si>
  <si>
    <t>Asante Samuel</t>
  </si>
  <si>
    <t>Ernest Wilford</t>
  </si>
  <si>
    <t>Manuel White</t>
  </si>
  <si>
    <t>Jamar Williams</t>
  </si>
  <si>
    <t>Baraka Atkins</t>
  </si>
  <si>
    <t>Craig Steltz</t>
  </si>
  <si>
    <t>Keenan Clayton</t>
  </si>
  <si>
    <t>Alex Henery</t>
  </si>
  <si>
    <t>James-Michael Johnson</t>
  </si>
  <si>
    <t>Gerald Hodges</t>
  </si>
  <si>
    <t>Josh Shaw</t>
  </si>
  <si>
    <t>Roosevelt Blackmon</t>
  </si>
  <si>
    <t>Kevin Landolt</t>
  </si>
  <si>
    <t>Avion Black</t>
  </si>
  <si>
    <t>Correll Buckhalter</t>
  </si>
  <si>
    <t>Alan Harper</t>
  </si>
  <si>
    <t>Justin Griffith</t>
  </si>
  <si>
    <t>Bruce Thornton</t>
  </si>
  <si>
    <t>Stefan LeFors</t>
  </si>
  <si>
    <t>Nate Salley</t>
  </si>
  <si>
    <t>Marcus Thomas</t>
  </si>
  <si>
    <t>Red Bryant</t>
  </si>
  <si>
    <t>Shawn Nelson</t>
  </si>
  <si>
    <t>Mike Kafka</t>
  </si>
  <si>
    <t>Chris Prosinski</t>
  </si>
  <si>
    <t>Keshawn Martin</t>
  </si>
  <si>
    <t>Khaled Holmes</t>
  </si>
  <si>
    <t>Doran Grant</t>
  </si>
  <si>
    <t>Curtis Alexander</t>
  </si>
  <si>
    <t>Bobby Collins</t>
  </si>
  <si>
    <t>Josh Williams</t>
  </si>
  <si>
    <t>Markus Steele</t>
  </si>
  <si>
    <t>Darnell Sanders</t>
  </si>
  <si>
    <t>Steve Sciullo</t>
  </si>
  <si>
    <t>Glenn Earl</t>
  </si>
  <si>
    <t>Duke Preston</t>
  </si>
  <si>
    <t>Alan Zemaitis</t>
  </si>
  <si>
    <t>Doug Free</t>
  </si>
  <si>
    <t>Tashard Choice</t>
  </si>
  <si>
    <t>Anthony Hill</t>
  </si>
  <si>
    <t>Eric Norwood</t>
  </si>
  <si>
    <t>Chris Hairston</t>
  </si>
  <si>
    <t>Nick Toon</t>
  </si>
  <si>
    <t>JC Tretter</t>
  </si>
  <si>
    <t>Za'Darius Smith</t>
  </si>
  <si>
    <t>Carlos King</t>
  </si>
  <si>
    <t>Jason Wiltz</t>
  </si>
  <si>
    <t>Joey Chustz</t>
  </si>
  <si>
    <t>Ron Johnson</t>
  </si>
  <si>
    <t>Rod Babers</t>
  </si>
  <si>
    <t>Stacy Andrews</t>
  </si>
  <si>
    <t>Kerry Rhodes</t>
  </si>
  <si>
    <t>Domata Peko</t>
  </si>
  <si>
    <t>Fred Bennett</t>
  </si>
  <si>
    <t>Bryan Kehl</t>
  </si>
  <si>
    <t>Rich Ohrnberger</t>
  </si>
  <si>
    <t>Clay Harbor</t>
  </si>
  <si>
    <t>Tandon Doss</t>
  </si>
  <si>
    <t>Brandon Boykin</t>
  </si>
  <si>
    <t>Chris Harper</t>
  </si>
  <si>
    <t>Vince Mayle</t>
  </si>
  <si>
    <t>Wali Rainer</t>
  </si>
  <si>
    <t>Bobby Myers</t>
  </si>
  <si>
    <t>Justin McCareins</t>
  </si>
  <si>
    <t>Scott Peters</t>
  </si>
  <si>
    <t>Brandon Lloyd</t>
  </si>
  <si>
    <t>Michael Waddell</t>
  </si>
  <si>
    <t>Jason Brown</t>
  </si>
  <si>
    <t>Barry Cofield</t>
  </si>
  <si>
    <t>Mansfield Wrotto</t>
  </si>
  <si>
    <t>Justin Tryon</t>
  </si>
  <si>
    <t>Louis Murphy</t>
  </si>
  <si>
    <t>Akwasi Owusu-Ansah</t>
  </si>
  <si>
    <t>Owen Marecic</t>
  </si>
  <si>
    <t>Ron Brooks</t>
  </si>
  <si>
    <t>Trevardo Williams</t>
  </si>
  <si>
    <t>Kwon Alexander</t>
  </si>
  <si>
    <t>Jay Humphrey</t>
  </si>
  <si>
    <t>Reggie Austin</t>
  </si>
  <si>
    <t>Jesse Palmer</t>
  </si>
  <si>
    <t>Keyuo Craver</t>
  </si>
  <si>
    <t>Ike Taylor</t>
  </si>
  <si>
    <t>Jason David</t>
  </si>
  <si>
    <t>Brady Poppinga</t>
  </si>
  <si>
    <t>Skyler Green</t>
  </si>
  <si>
    <t>Jermon Bushrod</t>
  </si>
  <si>
    <t>Arman Shields</t>
  </si>
  <si>
    <t>Lawrence Sidbury</t>
  </si>
  <si>
    <t>E.J. Wilson</t>
  </si>
  <si>
    <t>Taiwan Jones</t>
  </si>
  <si>
    <t>Ronnell Lewis</t>
  </si>
  <si>
    <t>Johnathan Franklin</t>
  </si>
  <si>
    <t>Javorius Allen</t>
  </si>
  <si>
    <t>Johndale Carty</t>
  </si>
  <si>
    <t>Gary Berry</t>
  </si>
  <si>
    <t>Edgerton Hartwell</t>
  </si>
  <si>
    <t>Jarvis Green</t>
  </si>
  <si>
    <t>Rien Long</t>
  </si>
  <si>
    <t>Jared Allen</t>
  </si>
  <si>
    <t>Todd Herremans</t>
  </si>
  <si>
    <t>Elvis Dumervil</t>
  </si>
  <si>
    <t>Dashon Goldson</t>
  </si>
  <si>
    <t>Lavelle Hawkins</t>
  </si>
  <si>
    <t>Slade Norris</t>
  </si>
  <si>
    <t>Jason Fox</t>
  </si>
  <si>
    <t>Bilal Powell</t>
  </si>
  <si>
    <t>Jared Crick</t>
  </si>
  <si>
    <t>William Gholston</t>
  </si>
  <si>
    <t>Mike Davis</t>
  </si>
  <si>
    <t>Olandis Gary</t>
  </si>
  <si>
    <t>Greg Randall</t>
  </si>
  <si>
    <t>Curtis Fuller</t>
  </si>
  <si>
    <t>Sam Aiken</t>
  </si>
  <si>
    <t>Richard Seigler</t>
  </si>
  <si>
    <t>Alvin Pearman</t>
  </si>
  <si>
    <t>Ray Edwards</t>
  </si>
  <si>
    <t>Kareem Brown</t>
  </si>
  <si>
    <t>Jacob Tamme</t>
  </si>
  <si>
    <t>Austin Collie</t>
  </si>
  <si>
    <t>Jacques McClendon</t>
  </si>
  <si>
    <t>Rashad Carmichael</t>
  </si>
  <si>
    <t>Adrien Robinson</t>
  </si>
  <si>
    <t>Malliciah Goodman</t>
  </si>
  <si>
    <t>Damien Wilson</t>
  </si>
  <si>
    <t>Damon Moore</t>
  </si>
  <si>
    <t>Peter Sirmon</t>
  </si>
  <si>
    <t>Floyd Womack</t>
  </si>
  <si>
    <t>Larry Foote</t>
  </si>
  <si>
    <t>Bryant McNeal</t>
  </si>
  <si>
    <t>Cedric Cobbs</t>
  </si>
  <si>
    <t>Chauncey Davis</t>
  </si>
  <si>
    <t>Rob Sims</t>
  </si>
  <si>
    <t>Chris Davis</t>
  </si>
  <si>
    <t>Keenan Burton</t>
  </si>
  <si>
    <t>Tony Fiammetta</t>
  </si>
  <si>
    <t>O'Brien Schofield</t>
  </si>
  <si>
    <t>Cortez Allen</t>
  </si>
  <si>
    <t>Rhett Ellison</t>
  </si>
  <si>
    <t>Quinton Patton</t>
  </si>
  <si>
    <t>Jon Feliciano</t>
  </si>
  <si>
    <t>Edwin Mulitalo</t>
  </si>
  <si>
    <t>Mookie Moore</t>
  </si>
  <si>
    <t>Brandon Manumaleuna</t>
  </si>
  <si>
    <t>Jamar Martin</t>
  </si>
  <si>
    <t>Shurron Pierson</t>
  </si>
  <si>
    <t>J.R. Reed</t>
  </si>
  <si>
    <t>Dylan Gandy</t>
  </si>
  <si>
    <t>Guy Whimper</t>
  </si>
  <si>
    <t>Scott Chandler</t>
  </si>
  <si>
    <t>Jonathan Wilhite</t>
  </si>
  <si>
    <t>Andre Brown</t>
  </si>
  <si>
    <t>Roddrick Muckelroy</t>
  </si>
  <si>
    <t>Julius Thomas</t>
  </si>
  <si>
    <t>Miles Burris</t>
  </si>
  <si>
    <t>John Simon</t>
  </si>
  <si>
    <t>Jake Ryan</t>
  </si>
  <si>
    <t>Na Brown</t>
  </si>
  <si>
    <t>Shawn Worthen</t>
  </si>
  <si>
    <t>Travis Scott</t>
  </si>
  <si>
    <t>Lance Nimmo</t>
  </si>
  <si>
    <t>Brandon Chillar</t>
  </si>
  <si>
    <t>Darren Sproles</t>
  </si>
  <si>
    <t>Domenik Hixon</t>
  </si>
  <si>
    <t>Josh Beekman</t>
  </si>
  <si>
    <t>Tony Hills</t>
  </si>
  <si>
    <t>Gerald McRath</t>
  </si>
  <si>
    <t>Cameron Sheffield</t>
  </si>
  <si>
    <t>Jamie Harper</t>
  </si>
  <si>
    <t>Christian Thompson</t>
  </si>
  <si>
    <t>Kyle Juszczyk</t>
  </si>
  <si>
    <t>Terry Poole</t>
  </si>
  <si>
    <t>Aaron Brooks</t>
  </si>
  <si>
    <t>Cedric James</t>
  </si>
  <si>
    <t>Sam Brandon</t>
  </si>
  <si>
    <t>Jamaal Green</t>
  </si>
  <si>
    <t>Trey Darilek</t>
  </si>
  <si>
    <t>Fred Gibson</t>
  </si>
  <si>
    <t>Willie Colon</t>
  </si>
  <si>
    <t>Brannon Condren</t>
  </si>
  <si>
    <t>Jack Ikegwuonu</t>
  </si>
  <si>
    <t>Greg Toler</t>
  </si>
  <si>
    <t>Davon House</t>
  </si>
  <si>
    <t>Brandon Mosley</t>
  </si>
  <si>
    <t>Marcus Lattimore</t>
  </si>
  <si>
    <t>Shaq Mason</t>
  </si>
  <si>
    <t>Peppi Zellner</t>
  </si>
  <si>
    <t>Ed Ta'amu</t>
  </si>
  <si>
    <t>LaBrandon Toefield</t>
  </si>
  <si>
    <t>Adrian Jones</t>
  </si>
  <si>
    <t>Chris Canty</t>
  </si>
  <si>
    <t>P.J. Daniels</t>
  </si>
  <si>
    <t>Ryan McBean</t>
  </si>
  <si>
    <t>Derek Fine</t>
  </si>
  <si>
    <t>Seth Olsen</t>
  </si>
  <si>
    <t>Mike Daniels</t>
  </si>
  <si>
    <t>Devin Taylor</t>
  </si>
  <si>
    <t>DeAndre Smelter</t>
  </si>
  <si>
    <t>Josh Bidwell</t>
  </si>
  <si>
    <t>Rocky Boiman</t>
  </si>
  <si>
    <t>Austin King</t>
  </si>
  <si>
    <t>James Sanders</t>
  </si>
  <si>
    <t>Orien Harris</t>
  </si>
  <si>
    <t>Martrez Milner</t>
  </si>
  <si>
    <t>David Hale</t>
  </si>
  <si>
    <t>Tyronne Green</t>
  </si>
  <si>
    <t>Jerron McMillian</t>
  </si>
  <si>
    <t>Levine Toilolo</t>
  </si>
  <si>
    <t>Max Garcia</t>
  </si>
  <si>
    <t>John Taylor</t>
  </si>
  <si>
    <t>Ovie Mughelli</t>
  </si>
  <si>
    <t>Claude Terrell</t>
  </si>
  <si>
    <t>Antwan Barnes</t>
  </si>
  <si>
    <t>Stanford Keglar</t>
  </si>
  <si>
    <t>Gartrell Johnson</t>
  </si>
  <si>
    <t>Greg Childs</t>
  </si>
  <si>
    <t>Mark Glowinski</t>
  </si>
  <si>
    <t>Najeh Davenport</t>
  </si>
  <si>
    <t>Solomon Bates</t>
  </si>
  <si>
    <t>Matt Giordano</t>
  </si>
  <si>
    <t>Joe Cohen</t>
  </si>
  <si>
    <t>Josh Sitton</t>
  </si>
  <si>
    <t>Troy Kropog</t>
  </si>
  <si>
    <t>Matt Johnson</t>
  </si>
  <si>
    <t>Marcus Hardison</t>
  </si>
  <si>
    <t>Roydell Williams</t>
  </si>
  <si>
    <t>Clint Session</t>
  </si>
  <si>
    <t>Terrance Taylor</t>
  </si>
  <si>
    <t>Tray Walker</t>
  </si>
  <si>
    <t>Le'Ron McClain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</si>
</sst>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/>
    <font>
      <b/>
      <u/>
      <sz val="8.0"/>
      <color rgb="FF0080C6"/>
      <name val="Arial"/>
    </font>
    <font>
      <b/>
      <sz val="8.0"/>
      <color rgb="FF333333"/>
      <name val="Arial"/>
    </font>
    <font>
      <u/>
      <sz val="11.0"/>
      <color rgb="FF0B0080"/>
      <name val="Sans-serif"/>
    </font>
    <font>
      <b/>
      <u/>
      <sz val="8.0"/>
      <color rgb="FF0080C6"/>
      <name val="Arial"/>
    </font>
    <font>
      <u/>
      <sz val="11.0"/>
      <color rgb="FF0B0080"/>
      <name val="Sans-serif"/>
    </font>
    <font>
      <u/>
      <sz val="15.0"/>
      <color rgb="FF000000"/>
      <name val="Arial"/>
    </font>
    <font>
      <sz val="15.0"/>
      <color rgb="FF000000"/>
      <name val="NFLEndzoneSansCondMedium"/>
    </font>
    <font>
      <sz val="11.0"/>
      <color rgb="FF0B0080"/>
      <name val="Sans-serif"/>
    </font>
    <font>
      <sz val="11.0"/>
      <color rgb="FF000000"/>
      <name val="Sans-serif"/>
    </font>
    <font>
      <u/>
      <sz val="17.0"/>
      <color rgb="FF525252"/>
      <name val="NFLEndzoneSansCondBold"/>
    </font>
    <font>
      <b/>
      <sz val="8.0"/>
      <color rgb="FF0080C6"/>
      <name val="Arial"/>
    </font>
    <font>
      <u/>
      <sz val="17.0"/>
      <color rgb="FF525252"/>
      <name val="Arial"/>
    </font>
    <font>
      <sz val="17.0"/>
      <color rgb="FF525252"/>
      <name val="NFLEndzoneSansCondBold"/>
    </font>
    <font>
      <sz val="9.0"/>
      <color rgb="FF000000"/>
      <name val="Sans-serif"/>
    </font>
    <font>
      <u/>
      <color rgb="FF0000FF"/>
    </font>
    <font>
      <sz val="8.0"/>
      <color rgb="FF123068"/>
      <name val="Arial"/>
    </font>
    <font>
      <sz val="8.0"/>
      <color rgb="FF000000"/>
      <name val="Arial"/>
    </font>
    <font>
      <sz val="8.0"/>
      <color rgb="FF525252"/>
      <name val="Arial"/>
    </font>
    <font>
      <name val="Arial"/>
    </font>
    <font>
      <b/>
      <u/>
      <sz val="8.0"/>
      <color rgb="FF0080C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ECC8"/>
        <bgColor rgb="FFFAECC8"/>
      </patternFill>
    </fill>
  </fills>
  <borders count="3">
    <border/>
    <border>
      <bottom style="thin">
        <color rgb="FFDDDDDD"/>
      </bottom>
    </border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/>
    </xf>
    <xf borderId="1" fillId="2" fontId="3" numFmtId="0" xfId="0" applyAlignment="1" applyBorder="1" applyFont="1">
      <alignment horizontal="left" readingOrder="0"/>
    </xf>
    <xf borderId="0" fillId="3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4" fontId="6" numFmtId="0" xfId="0" applyAlignment="1" applyFill="1" applyFont="1">
      <alignment readingOrder="0"/>
    </xf>
    <xf borderId="1" fillId="2" fontId="3" numFmtId="0" xfId="0" applyAlignment="1" applyBorder="1" applyFont="1">
      <alignment horizontal="left"/>
    </xf>
    <xf borderId="0" fillId="2" fontId="3" numFmtId="0" xfId="0" applyAlignment="1" applyFont="1">
      <alignment vertical="bottom"/>
    </xf>
    <xf borderId="2" fillId="2" fontId="3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3" fontId="9" numFmtId="0" xfId="0" applyAlignment="1" applyFont="1">
      <alignment readingOrder="0"/>
    </xf>
    <xf borderId="0" fillId="3" fontId="9" numFmtId="0" xfId="0" applyAlignment="1" applyFont="1">
      <alignment horizontal="center" readingOrder="0"/>
    </xf>
    <xf borderId="0" fillId="3" fontId="10" numFmtId="0" xfId="0" applyFont="1"/>
    <xf borderId="1" fillId="0" fontId="11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left" readingOrder="0"/>
    </xf>
    <xf borderId="0" fillId="4" fontId="9" numFmtId="0" xfId="0" applyAlignment="1" applyFont="1">
      <alignment readingOrder="0"/>
    </xf>
    <xf borderId="1" fillId="0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/>
    </xf>
    <xf borderId="0" fillId="3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0" fontId="20" numFmtId="0" xfId="0" applyAlignment="1" applyFont="1">
      <alignment vertical="bottom"/>
    </xf>
    <xf borderId="1" fillId="2" fontId="12" numFmtId="0" xfId="0" applyAlignment="1" applyBorder="1" applyFont="1">
      <alignment horizontal="left"/>
    </xf>
    <xf borderId="0" fillId="0" fontId="20" numFmtId="0" xfId="0" applyAlignment="1" applyFont="1">
      <alignment vertical="bottom"/>
    </xf>
    <xf borderId="0" fillId="2" fontId="2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nfl.com/teams/sanfrancisco49ers/profile?team=SF" TargetMode="External"/><Relationship Id="rId194" Type="http://schemas.openxmlformats.org/officeDocument/2006/relationships/hyperlink" Target="http://www.nfl.com/teams/houstontexans/profile?team=HOU" TargetMode="External"/><Relationship Id="rId193" Type="http://schemas.openxmlformats.org/officeDocument/2006/relationships/hyperlink" Target="http://www.nfl.com/teams/sanfrancisco49ers/profile?team=SF" TargetMode="External"/><Relationship Id="rId192" Type="http://schemas.openxmlformats.org/officeDocument/2006/relationships/hyperlink" Target="http://www.nfl.com/teams/buffalobills/profile?team=BUF" TargetMode="External"/><Relationship Id="rId191" Type="http://schemas.openxmlformats.org/officeDocument/2006/relationships/hyperlink" Target="http://www.nfl.com/teams/buffalobills/profile?team=BUF" TargetMode="External"/><Relationship Id="rId187" Type="http://schemas.openxmlformats.org/officeDocument/2006/relationships/hyperlink" Target="http://www.nfl.com/teams/pittsburghsteelers/profile?team=PIT" TargetMode="External"/><Relationship Id="rId186" Type="http://schemas.openxmlformats.org/officeDocument/2006/relationships/hyperlink" Target="http://www.nfl.com/teams/seattleseahawks/profile?team=SEA" TargetMode="External"/><Relationship Id="rId185" Type="http://schemas.openxmlformats.org/officeDocument/2006/relationships/hyperlink" Target="http://www.nfl.com/teams/indianapoliscolts/profile?team=IND" TargetMode="External"/><Relationship Id="rId184" Type="http://schemas.openxmlformats.org/officeDocument/2006/relationships/hyperlink" Target="http://www.nfl.com/teams/carolinapanthers/profile?team=CAR" TargetMode="External"/><Relationship Id="rId189" Type="http://schemas.openxmlformats.org/officeDocument/2006/relationships/hyperlink" Target="http://www.nfl.com/teams/denverbroncos/profile?team=DEN" TargetMode="External"/><Relationship Id="rId188" Type="http://schemas.openxmlformats.org/officeDocument/2006/relationships/hyperlink" Target="http://www.nfl.com/teams/dallascowboys/profile?team=DAL" TargetMode="External"/><Relationship Id="rId183" Type="http://schemas.openxmlformats.org/officeDocument/2006/relationships/hyperlink" Target="http://www.nfl.com/teams/newyorkgiants/profile?team=NYG" TargetMode="External"/><Relationship Id="rId182" Type="http://schemas.openxmlformats.org/officeDocument/2006/relationships/hyperlink" Target="https://en.wikipedia.org/wiki/1999_Minnesota_Vikings_season" TargetMode="External"/><Relationship Id="rId181" Type="http://schemas.openxmlformats.org/officeDocument/2006/relationships/hyperlink" Target="http://www.nfl.com/teams/philadelphiaeagles/profile?team=PHI" TargetMode="External"/><Relationship Id="rId180" Type="http://schemas.openxmlformats.org/officeDocument/2006/relationships/hyperlink" Target="http://www.nfl.com/teams/st.louisrams/profile?team=LA" TargetMode="External"/><Relationship Id="rId176" Type="http://schemas.openxmlformats.org/officeDocument/2006/relationships/hyperlink" Target="http://www.nfl.com/teams/jacksonvillejaguars/profile?team=JAX" TargetMode="External"/><Relationship Id="rId297" Type="http://schemas.openxmlformats.org/officeDocument/2006/relationships/hyperlink" Target="http://www.nfl.com/teams/minnesotavikings/profile?team=MIN" TargetMode="External"/><Relationship Id="rId175" Type="http://schemas.openxmlformats.org/officeDocument/2006/relationships/hyperlink" Target="http://www.nfl.com/teams/jacksonvillejaguars/profile?team=JAX" TargetMode="External"/><Relationship Id="rId296" Type="http://schemas.openxmlformats.org/officeDocument/2006/relationships/hyperlink" Target="http://www.nfl.com/teams/cincinnatibengals/profile?team=CIN" TargetMode="External"/><Relationship Id="rId174" Type="http://schemas.openxmlformats.org/officeDocument/2006/relationships/hyperlink" Target="http://www.nfl.com/teams/sanfrancisco49ers/profile?team=SF" TargetMode="External"/><Relationship Id="rId295" Type="http://schemas.openxmlformats.org/officeDocument/2006/relationships/hyperlink" Target="http://www.nfl.com/teams/denverbroncos/profile?team=DEN" TargetMode="External"/><Relationship Id="rId173" Type="http://schemas.openxmlformats.org/officeDocument/2006/relationships/hyperlink" Target="http://www.nfl.com/teams/newenglandpatriots/profile?team=NE" TargetMode="External"/><Relationship Id="rId294" Type="http://schemas.openxmlformats.org/officeDocument/2006/relationships/hyperlink" Target="http://www.nfl.com/teams/arizonacardinals/profile?team=ARI" TargetMode="External"/><Relationship Id="rId179" Type="http://schemas.openxmlformats.org/officeDocument/2006/relationships/hyperlink" Target="http://www.nfl.com/teams/detroitlions/profile?team=DET" TargetMode="External"/><Relationship Id="rId178" Type="http://schemas.openxmlformats.org/officeDocument/2006/relationships/hyperlink" Target="http://www.nfl.com/teams/tennesseetitans/profile?team=TEN" TargetMode="External"/><Relationship Id="rId299" Type="http://schemas.openxmlformats.org/officeDocument/2006/relationships/hyperlink" Target="http://www.nfl.com/teams/detroitlions/profile?team=DET" TargetMode="External"/><Relationship Id="rId177" Type="http://schemas.openxmlformats.org/officeDocument/2006/relationships/hyperlink" Target="http://www.nfl.com/teams/buffalobills/profile?team=BUF" TargetMode="External"/><Relationship Id="rId298" Type="http://schemas.openxmlformats.org/officeDocument/2006/relationships/hyperlink" Target="http://www.nfl.com/teams/denverbroncos/profile?team=DEN" TargetMode="External"/><Relationship Id="rId198" Type="http://schemas.openxmlformats.org/officeDocument/2006/relationships/hyperlink" Target="http://www.nfl.com/teams/minnesotavikings/profile?team=MIN" TargetMode="External"/><Relationship Id="rId197" Type="http://schemas.openxmlformats.org/officeDocument/2006/relationships/hyperlink" Target="http://www.nfl.com/teams/tennesseetitans/profile?team=TEN" TargetMode="External"/><Relationship Id="rId196" Type="http://schemas.openxmlformats.org/officeDocument/2006/relationships/hyperlink" Target="http://www.nfl.com/teams/sandiegochargers/profile?team=LAC" TargetMode="External"/><Relationship Id="rId195" Type="http://schemas.openxmlformats.org/officeDocument/2006/relationships/hyperlink" Target="http://www.nfl.com/teams/kansascitychiefs/profile?team=KC" TargetMode="External"/><Relationship Id="rId199" Type="http://schemas.openxmlformats.org/officeDocument/2006/relationships/hyperlink" Target="http://www.nfl.com/teams/atlantafalcons/profile?team=ATL" TargetMode="External"/><Relationship Id="rId150" Type="http://schemas.openxmlformats.org/officeDocument/2006/relationships/hyperlink" Target="http://www.nfl.com/teams/minnesotavikings/profile?team=MIN" TargetMode="External"/><Relationship Id="rId271" Type="http://schemas.openxmlformats.org/officeDocument/2006/relationships/hyperlink" Target="http://www.nfl.com/teams/tennesseeoilers/profile?team=TEN" TargetMode="External"/><Relationship Id="rId392" Type="http://schemas.openxmlformats.org/officeDocument/2006/relationships/hyperlink" Target="http://www.nfl.com/teams/indianapoliscolts/profile?team=IND" TargetMode="External"/><Relationship Id="rId270" Type="http://schemas.openxmlformats.org/officeDocument/2006/relationships/hyperlink" Target="http://www.nfl.com/teams/sandiegochargers/profile?team=LAC" TargetMode="External"/><Relationship Id="rId391" Type="http://schemas.openxmlformats.org/officeDocument/2006/relationships/hyperlink" Target="http://www.nfl.com/teams/denverbroncos/profile?team=DEN" TargetMode="External"/><Relationship Id="rId390" Type="http://schemas.openxmlformats.org/officeDocument/2006/relationships/hyperlink" Target="http://www.nfl.com/teams/minnesotavikings/profile?team=MIN" TargetMode="External"/><Relationship Id="rId1" Type="http://schemas.openxmlformats.org/officeDocument/2006/relationships/hyperlink" Target="http://www.nfl.com/teams/indianapoliscolts/profile?team=IND" TargetMode="External"/><Relationship Id="rId2" Type="http://schemas.openxmlformats.org/officeDocument/2006/relationships/hyperlink" Target="https://en.wikipedia.org/wiki/1999_Cleveland_Browns_season" TargetMode="External"/><Relationship Id="rId3" Type="http://schemas.openxmlformats.org/officeDocument/2006/relationships/hyperlink" Target="http://www.nfl.com/teams/clevelandbrowns/profile?team=CLE" TargetMode="External"/><Relationship Id="rId149" Type="http://schemas.openxmlformats.org/officeDocument/2006/relationships/hyperlink" Target="http://www.nfl.com/teams/jacksonvillejaguars/profile?team=JAX" TargetMode="External"/><Relationship Id="rId4" Type="http://schemas.openxmlformats.org/officeDocument/2006/relationships/hyperlink" Target="http://www.nfl.com/teams/atlantafalcons/profile?team=ATL" TargetMode="External"/><Relationship Id="rId148" Type="http://schemas.openxmlformats.org/officeDocument/2006/relationships/hyperlink" Target="http://www.nfl.com/teams/seattleseahawks/profile?team=SEA" TargetMode="External"/><Relationship Id="rId269" Type="http://schemas.openxmlformats.org/officeDocument/2006/relationships/hyperlink" Target="http://www.nfl.com/teams/pittsburghsteelers/profile?team=PIT" TargetMode="External"/><Relationship Id="rId9" Type="http://schemas.openxmlformats.org/officeDocument/2006/relationships/hyperlink" Target="http://www.nfl.com/teams/houstontexans/profile?team=HOU" TargetMode="External"/><Relationship Id="rId143" Type="http://schemas.openxmlformats.org/officeDocument/2006/relationships/hyperlink" Target="http://www.nfl.com/teams/clevelandbrowns/profile?team=CLE" TargetMode="External"/><Relationship Id="rId264" Type="http://schemas.openxmlformats.org/officeDocument/2006/relationships/hyperlink" Target="http://www.nfl.com/teams/houstontexans/profile?team=HOU" TargetMode="External"/><Relationship Id="rId385" Type="http://schemas.openxmlformats.org/officeDocument/2006/relationships/hyperlink" Target="http://www.nfl.com/teams/buffalobills/profile?team=BUF" TargetMode="External"/><Relationship Id="rId142" Type="http://schemas.openxmlformats.org/officeDocument/2006/relationships/hyperlink" Target="http://www.nfl.com/teams/st.louisrams/profile?team=LA" TargetMode="External"/><Relationship Id="rId263" Type="http://schemas.openxmlformats.org/officeDocument/2006/relationships/hyperlink" Target="http://www.nfl.com/teams/kansascitychiefs/profile?team=KC" TargetMode="External"/><Relationship Id="rId384" Type="http://schemas.openxmlformats.org/officeDocument/2006/relationships/hyperlink" Target="http://www.nfl.com/teams/chicagobears/profile?team=CHI" TargetMode="External"/><Relationship Id="rId141" Type="http://schemas.openxmlformats.org/officeDocument/2006/relationships/hyperlink" Target="http://www.nfl.com/teams/miamidolphins/profile?team=MIA" TargetMode="External"/><Relationship Id="rId262" Type="http://schemas.openxmlformats.org/officeDocument/2006/relationships/hyperlink" Target="http://www.nfl.com/teams/pittsburghsteelers/profile?team=PIT" TargetMode="External"/><Relationship Id="rId383" Type="http://schemas.openxmlformats.org/officeDocument/2006/relationships/hyperlink" Target="http://www.nfl.com/teams/newyorkjets/profile?team=NYJ" TargetMode="External"/><Relationship Id="rId140" Type="http://schemas.openxmlformats.org/officeDocument/2006/relationships/hyperlink" Target="http://www.nfl.com/teams/tennesseetitans/profile?team=TEN" TargetMode="External"/><Relationship Id="rId261" Type="http://schemas.openxmlformats.org/officeDocument/2006/relationships/hyperlink" Target="http://www.nfl.com/teams/st.louisrams/profile?team=LA" TargetMode="External"/><Relationship Id="rId382" Type="http://schemas.openxmlformats.org/officeDocument/2006/relationships/hyperlink" Target="http://www.nfl.com/teams/newyorkgiants/profile?team=NYG" TargetMode="External"/><Relationship Id="rId5" Type="http://schemas.openxmlformats.org/officeDocument/2006/relationships/hyperlink" Target="http://www.nfl.com/teams/houstontexans/profile?team=HOU" TargetMode="External"/><Relationship Id="rId147" Type="http://schemas.openxmlformats.org/officeDocument/2006/relationships/hyperlink" Target="http://www.nfl.com/teams/chicagobears/profile?team=CHI" TargetMode="External"/><Relationship Id="rId268" Type="http://schemas.openxmlformats.org/officeDocument/2006/relationships/hyperlink" Target="http://www.nfl.com/teams/neworleanssaints/profile?team=NO" TargetMode="External"/><Relationship Id="rId389" Type="http://schemas.openxmlformats.org/officeDocument/2006/relationships/hyperlink" Target="http://www.nfl.com/teams/dallascowboys/profile?team=DAL" TargetMode="External"/><Relationship Id="rId6" Type="http://schemas.openxmlformats.org/officeDocument/2006/relationships/hyperlink" Target="http://www.nfl.com/teams/cincinnatibengals/profile?team=CIN" TargetMode="External"/><Relationship Id="rId146" Type="http://schemas.openxmlformats.org/officeDocument/2006/relationships/hyperlink" Target="https://en.wikipedia.org/wiki/1999_Detroit_Lions_season" TargetMode="External"/><Relationship Id="rId267" Type="http://schemas.openxmlformats.org/officeDocument/2006/relationships/hyperlink" Target="http://www.nfl.com/teams/seattleseahawks/profile?team=SEA" TargetMode="External"/><Relationship Id="rId388" Type="http://schemas.openxmlformats.org/officeDocument/2006/relationships/hyperlink" Target="http://www.nfl.com/teams/clevelandbrowns/profile?team=CLE" TargetMode="External"/><Relationship Id="rId7" Type="http://schemas.openxmlformats.org/officeDocument/2006/relationships/hyperlink" Target="http://www.nfl.com/teams/sandiegochargers/profile?team=LAC" TargetMode="External"/><Relationship Id="rId145" Type="http://schemas.openxmlformats.org/officeDocument/2006/relationships/hyperlink" Target="http://www.nfl.com/teams/jacksonvillejaguars/profile?team=JAX" TargetMode="External"/><Relationship Id="rId266" Type="http://schemas.openxmlformats.org/officeDocument/2006/relationships/hyperlink" Target="http://www.nfl.com/teams/miamidolphins/profile?team=MIA" TargetMode="External"/><Relationship Id="rId387" Type="http://schemas.openxmlformats.org/officeDocument/2006/relationships/hyperlink" Target="http://www.nfl.com/teams/sanfrancisco49ers/profile?team=SF" TargetMode="External"/><Relationship Id="rId8" Type="http://schemas.openxmlformats.org/officeDocument/2006/relationships/hyperlink" Target="http://www.nfl.com/teams/sanfrancisco49ers/profile?team=SF" TargetMode="External"/><Relationship Id="rId144" Type="http://schemas.openxmlformats.org/officeDocument/2006/relationships/hyperlink" Target="http://www.nfl.com/teams/atlantafalcons/profile?team=ATL" TargetMode="External"/><Relationship Id="rId265" Type="http://schemas.openxmlformats.org/officeDocument/2006/relationships/hyperlink" Target="http://www.nfl.com/teams/newyorkgiants/profile?team=NYG" TargetMode="External"/><Relationship Id="rId386" Type="http://schemas.openxmlformats.org/officeDocument/2006/relationships/hyperlink" Target="http://www.nfl.com/teams/baltimoreravens/profile?team=BAL" TargetMode="External"/><Relationship Id="rId260" Type="http://schemas.openxmlformats.org/officeDocument/2006/relationships/hyperlink" Target="http://www.nfl.com/teams/kansascitychiefs/profile?team=KC" TargetMode="External"/><Relationship Id="rId381" Type="http://schemas.openxmlformats.org/officeDocument/2006/relationships/hyperlink" Target="http://www.nfl.com/teams/seattleseahawks/profile?team=SEA" TargetMode="External"/><Relationship Id="rId380" Type="http://schemas.openxmlformats.org/officeDocument/2006/relationships/hyperlink" Target="https://en.wikipedia.org/wiki/1999_Seattle_Seahawks_season" TargetMode="External"/><Relationship Id="rId139" Type="http://schemas.openxmlformats.org/officeDocument/2006/relationships/hyperlink" Target="http://www.nfl.com/teams/oaklandraiders/profile?team=OAK" TargetMode="External"/><Relationship Id="rId138" Type="http://schemas.openxmlformats.org/officeDocument/2006/relationships/hyperlink" Target="http://www.nfl.com/teams/jacksonvillejaguars/profile?team=JAX" TargetMode="External"/><Relationship Id="rId259" Type="http://schemas.openxmlformats.org/officeDocument/2006/relationships/hyperlink" Target="http://www.nfl.com/teams/tampabaybuccaneers/profile?team=TB" TargetMode="External"/><Relationship Id="rId137" Type="http://schemas.openxmlformats.org/officeDocument/2006/relationships/hyperlink" Target="http://www.nfl.com/teams/jacksonvillejaguars/profile?team=JAX" TargetMode="External"/><Relationship Id="rId258" Type="http://schemas.openxmlformats.org/officeDocument/2006/relationships/hyperlink" Target="http://www.nfl.com/teams/philadelphiaeagles/profile?team=PHI" TargetMode="External"/><Relationship Id="rId379" Type="http://schemas.openxmlformats.org/officeDocument/2006/relationships/hyperlink" Target="http://www.nfl.com/teams/newenglandpatriots/profile?team=NE" TargetMode="External"/><Relationship Id="rId132" Type="http://schemas.openxmlformats.org/officeDocument/2006/relationships/hyperlink" Target="http://www.nfl.com/teams/carolinapanthers/profile?team=CAR" TargetMode="External"/><Relationship Id="rId253" Type="http://schemas.openxmlformats.org/officeDocument/2006/relationships/hyperlink" Target="http://www.nfl.com/teams/seattleseahawks/profile?team=SEA" TargetMode="External"/><Relationship Id="rId374" Type="http://schemas.openxmlformats.org/officeDocument/2006/relationships/hyperlink" Target="http://www.nfl.com/teams/clevelandbrowns/profile?team=CLE" TargetMode="External"/><Relationship Id="rId495" Type="http://schemas.openxmlformats.org/officeDocument/2006/relationships/hyperlink" Target="http://www.nfl.com/teams/jacksonvillejaguars/profile?team=JAX" TargetMode="External"/><Relationship Id="rId131" Type="http://schemas.openxmlformats.org/officeDocument/2006/relationships/hyperlink" Target="http://www.nfl.com/teams/dallascowboys/profile?team=DAL" TargetMode="External"/><Relationship Id="rId252" Type="http://schemas.openxmlformats.org/officeDocument/2006/relationships/hyperlink" Target="http://www.nfl.com/teams/miamidolphins/profile?team=MIA" TargetMode="External"/><Relationship Id="rId373" Type="http://schemas.openxmlformats.org/officeDocument/2006/relationships/hyperlink" Target="http://www.nfl.com/teams/cincinnatibengals/profile?team=CIN" TargetMode="External"/><Relationship Id="rId494" Type="http://schemas.openxmlformats.org/officeDocument/2006/relationships/hyperlink" Target="http://www.nfl.com/teams/sandiegochargers/profile?team=LAC" TargetMode="External"/><Relationship Id="rId130" Type="http://schemas.openxmlformats.org/officeDocument/2006/relationships/hyperlink" Target="http://www.nfl.com/teams/chicagobears/profile?team=CHI" TargetMode="External"/><Relationship Id="rId251" Type="http://schemas.openxmlformats.org/officeDocument/2006/relationships/hyperlink" Target="http://www.nfl.com/teams/chicagobears/profile?team=CHI" TargetMode="External"/><Relationship Id="rId372" Type="http://schemas.openxmlformats.org/officeDocument/2006/relationships/hyperlink" Target="http://www.nfl.com/teams/clevelandbrowns/profile?team=CLE" TargetMode="External"/><Relationship Id="rId493" Type="http://schemas.openxmlformats.org/officeDocument/2006/relationships/hyperlink" Target="http://www.nfl.com/teams/carolinapanthers/profile?team=CAR" TargetMode="External"/><Relationship Id="rId250" Type="http://schemas.openxmlformats.org/officeDocument/2006/relationships/hyperlink" Target="http://www.nfl.com/teams/carolinapanthers/profile?team=CAR" TargetMode="External"/><Relationship Id="rId371" Type="http://schemas.openxmlformats.org/officeDocument/2006/relationships/hyperlink" Target="http://www.nfl.com/teams/atlantafalcons/profile?team=ATL" TargetMode="External"/><Relationship Id="rId492" Type="http://schemas.openxmlformats.org/officeDocument/2006/relationships/hyperlink" Target="http://www.nfl.com/teams/tennesseetitans/profile?team=TEN" TargetMode="External"/><Relationship Id="rId136" Type="http://schemas.openxmlformats.org/officeDocument/2006/relationships/hyperlink" Target="http://www.nfl.com/teams/atlantafalcons/profile?team=ATL" TargetMode="External"/><Relationship Id="rId257" Type="http://schemas.openxmlformats.org/officeDocument/2006/relationships/hyperlink" Target="http://www.nfl.com/teams/tennesseetitans/profile?team=TEN" TargetMode="External"/><Relationship Id="rId378" Type="http://schemas.openxmlformats.org/officeDocument/2006/relationships/hyperlink" Target="http://www.nfl.com/teams/cincinnatibengals/profile?team=CIN" TargetMode="External"/><Relationship Id="rId499" Type="http://schemas.openxmlformats.org/officeDocument/2006/relationships/hyperlink" Target="http://www.nfl.com/teams/miamidolphins/profile?team=MIA" TargetMode="External"/><Relationship Id="rId135" Type="http://schemas.openxmlformats.org/officeDocument/2006/relationships/hyperlink" Target="http://www.nfl.com/teams/buffalobills/profile?team=BUF" TargetMode="External"/><Relationship Id="rId256" Type="http://schemas.openxmlformats.org/officeDocument/2006/relationships/hyperlink" Target="http://www.nfl.com/teams/washingtonredskins/profile?team=WAS" TargetMode="External"/><Relationship Id="rId377" Type="http://schemas.openxmlformats.org/officeDocument/2006/relationships/hyperlink" Target="http://www.nfl.com/teams/greenbaypackers/profile?team=GB" TargetMode="External"/><Relationship Id="rId498" Type="http://schemas.openxmlformats.org/officeDocument/2006/relationships/hyperlink" Target="http://www.nfl.com/teams/buffalobills/profile?team=BUF" TargetMode="External"/><Relationship Id="rId134" Type="http://schemas.openxmlformats.org/officeDocument/2006/relationships/hyperlink" Target="http://www.nfl.com/teams/arizonacardinals/profile?team=ARI" TargetMode="External"/><Relationship Id="rId255" Type="http://schemas.openxmlformats.org/officeDocument/2006/relationships/hyperlink" Target="http://www.nfl.com/teams/denverbroncos/profile?team=DEN" TargetMode="External"/><Relationship Id="rId376" Type="http://schemas.openxmlformats.org/officeDocument/2006/relationships/hyperlink" Target="http://www.nfl.com/teams/cincinnatibengals/profile?team=CIN" TargetMode="External"/><Relationship Id="rId497" Type="http://schemas.openxmlformats.org/officeDocument/2006/relationships/hyperlink" Target="http://www.nfl.com/teams/seattleseahawks/profile?team=SEA" TargetMode="External"/><Relationship Id="rId133" Type="http://schemas.openxmlformats.org/officeDocument/2006/relationships/hyperlink" Target="http://www.nfl.com/teams/atlantafalcons/profile?team=ATL" TargetMode="External"/><Relationship Id="rId254" Type="http://schemas.openxmlformats.org/officeDocument/2006/relationships/hyperlink" Target="https://en.wikipedia.org/wiki/1999_Tampa_Bay_Buccaneers_season" TargetMode="External"/><Relationship Id="rId375" Type="http://schemas.openxmlformats.org/officeDocument/2006/relationships/hyperlink" Target="http://www.nfl.com/teams/newenglandpatriots/profile?team=NE" TargetMode="External"/><Relationship Id="rId496" Type="http://schemas.openxmlformats.org/officeDocument/2006/relationships/hyperlink" Target="http://www.nfl.com/teams/sanfrancisco49ers/profile?team=SF" TargetMode="External"/><Relationship Id="rId172" Type="http://schemas.openxmlformats.org/officeDocument/2006/relationships/hyperlink" Target="http://www.nfl.com/teams/houstontexans/profile?team=HOU" TargetMode="External"/><Relationship Id="rId293" Type="http://schemas.openxmlformats.org/officeDocument/2006/relationships/hyperlink" Target="http://www.nfl.com/teams/oaklandraiders/profile?team=OAK" TargetMode="External"/><Relationship Id="rId171" Type="http://schemas.openxmlformats.org/officeDocument/2006/relationships/hyperlink" Target="http://www.nfl.com/teams/arizonacardinals/profile?team=ARI" TargetMode="External"/><Relationship Id="rId292" Type="http://schemas.openxmlformats.org/officeDocument/2006/relationships/hyperlink" Target="http://www.nfl.com/teams/seattleseahawks/profile?team=SEA" TargetMode="External"/><Relationship Id="rId170" Type="http://schemas.openxmlformats.org/officeDocument/2006/relationships/hyperlink" Target="http://www.nfl.com/teams/detroitlions/profile?team=DET" TargetMode="External"/><Relationship Id="rId291" Type="http://schemas.openxmlformats.org/officeDocument/2006/relationships/hyperlink" Target="http://www.nfl.com/teams/oaklandraiders/profile?team=OAK" TargetMode="External"/><Relationship Id="rId290" Type="http://schemas.openxmlformats.org/officeDocument/2006/relationships/hyperlink" Target="https://en.wikipedia.org/wiki/1999_New_England_Patriots_season" TargetMode="External"/><Relationship Id="rId165" Type="http://schemas.openxmlformats.org/officeDocument/2006/relationships/hyperlink" Target="http://www.nfl.com/teams/baltimoreravens/profile?team=BAL" TargetMode="External"/><Relationship Id="rId286" Type="http://schemas.openxmlformats.org/officeDocument/2006/relationships/hyperlink" Target="http://www.nfl.com/teams/buffalobills/profile?team=BUF" TargetMode="External"/><Relationship Id="rId164" Type="http://schemas.openxmlformats.org/officeDocument/2006/relationships/hyperlink" Target="https://en.wikipedia.org/wiki/1999_Baltimore_Ravens_season" TargetMode="External"/><Relationship Id="rId285" Type="http://schemas.openxmlformats.org/officeDocument/2006/relationships/hyperlink" Target="http://www.nfl.com/teams/newyorkjets/profile?team=NYJ" TargetMode="External"/><Relationship Id="rId163" Type="http://schemas.openxmlformats.org/officeDocument/2006/relationships/hyperlink" Target="http://www.nfl.com/teams/baltimoreravens/profile?team=BAL" TargetMode="External"/><Relationship Id="rId284" Type="http://schemas.openxmlformats.org/officeDocument/2006/relationships/hyperlink" Target="http://www.nfl.com/teams/washingtonredskins/profile?team=WAS" TargetMode="External"/><Relationship Id="rId162" Type="http://schemas.openxmlformats.org/officeDocument/2006/relationships/hyperlink" Target="http://www.nfl.com/teams/newyorkgiants/profile?team=NYG" TargetMode="External"/><Relationship Id="rId283" Type="http://schemas.openxmlformats.org/officeDocument/2006/relationships/hyperlink" Target="http://www.nfl.com/teams/tennesseetitans/profile?team=TEN" TargetMode="External"/><Relationship Id="rId169" Type="http://schemas.openxmlformats.org/officeDocument/2006/relationships/hyperlink" Target="http://www.nfl.com/teams/houstontexans/profile?team=HOU" TargetMode="External"/><Relationship Id="rId168" Type="http://schemas.openxmlformats.org/officeDocument/2006/relationships/hyperlink" Target="http://www.nfl.com/teams/baltimoreravens/profile?team=BAL" TargetMode="External"/><Relationship Id="rId289" Type="http://schemas.openxmlformats.org/officeDocument/2006/relationships/hyperlink" Target="http://www.nfl.com/teams/cincinnatibengals/profile?team=CIN" TargetMode="External"/><Relationship Id="rId167" Type="http://schemas.openxmlformats.org/officeDocument/2006/relationships/hyperlink" Target="http://www.nfl.com/teams/cincinnatibengals/profile?team=CIN" TargetMode="External"/><Relationship Id="rId288" Type="http://schemas.openxmlformats.org/officeDocument/2006/relationships/hyperlink" Target="http://www.nfl.com/teams/houstontexans/profile?team=HOU" TargetMode="External"/><Relationship Id="rId166" Type="http://schemas.openxmlformats.org/officeDocument/2006/relationships/hyperlink" Target="http://www.nfl.com/teams/greenbaypackers/profile?team=GB" TargetMode="External"/><Relationship Id="rId287" Type="http://schemas.openxmlformats.org/officeDocument/2006/relationships/hyperlink" Target="http://www.nfl.com/teams/dallascowboys/profile?team=DAL" TargetMode="External"/><Relationship Id="rId161" Type="http://schemas.openxmlformats.org/officeDocument/2006/relationships/hyperlink" Target="http://www.nfl.com/teams/minnesotavikings/profile?team=MIN" TargetMode="External"/><Relationship Id="rId282" Type="http://schemas.openxmlformats.org/officeDocument/2006/relationships/hyperlink" Target="http://www.nfl.com/teams/sandiegochargers/profile?team=LAC" TargetMode="External"/><Relationship Id="rId160" Type="http://schemas.openxmlformats.org/officeDocument/2006/relationships/hyperlink" Target="http://www.nfl.com/teams/newyorkjets/profile?team=NYJ" TargetMode="External"/><Relationship Id="rId281" Type="http://schemas.openxmlformats.org/officeDocument/2006/relationships/hyperlink" Target="http://www.nfl.com/teams/arizonacardinals/profile?team=ARI" TargetMode="External"/><Relationship Id="rId280" Type="http://schemas.openxmlformats.org/officeDocument/2006/relationships/hyperlink" Target="http://www.nfl.com/teams/greenbaypackers/profile?team=GB" TargetMode="External"/><Relationship Id="rId159" Type="http://schemas.openxmlformats.org/officeDocument/2006/relationships/hyperlink" Target="http://www.nfl.com/teams/carolinapanthers/profile?team=CAR" TargetMode="External"/><Relationship Id="rId154" Type="http://schemas.openxmlformats.org/officeDocument/2006/relationships/hyperlink" Target="http://www.nfl.com/teams/miamidolphins/profile?team=MIA" TargetMode="External"/><Relationship Id="rId275" Type="http://schemas.openxmlformats.org/officeDocument/2006/relationships/hyperlink" Target="http://www.nfl.com/teams/clevelandbrowns/profile?team=CLE" TargetMode="External"/><Relationship Id="rId396" Type="http://schemas.openxmlformats.org/officeDocument/2006/relationships/hyperlink" Target="http://www.nfl.com/teams/pittsburghsteelers/profile?team=PIT" TargetMode="External"/><Relationship Id="rId153" Type="http://schemas.openxmlformats.org/officeDocument/2006/relationships/hyperlink" Target="http://www.nfl.com/teams/detroitlions/profile?team=DET" TargetMode="External"/><Relationship Id="rId274" Type="http://schemas.openxmlformats.org/officeDocument/2006/relationships/hyperlink" Target="http://www.nfl.com/teams/newyorkjets/profile?team=NYJ" TargetMode="External"/><Relationship Id="rId395" Type="http://schemas.openxmlformats.org/officeDocument/2006/relationships/hyperlink" Target="http://www.nfl.com/teams/clevelandbrowns/profile?team=CLE" TargetMode="External"/><Relationship Id="rId152" Type="http://schemas.openxmlformats.org/officeDocument/2006/relationships/hyperlink" Target="http://www.nfl.com/teams/washingtonredskins/profile?team=WAS" TargetMode="External"/><Relationship Id="rId273" Type="http://schemas.openxmlformats.org/officeDocument/2006/relationships/hyperlink" Target="http://www.nfl.com/teams/sanfrancisco49ers/profile?team=SF" TargetMode="External"/><Relationship Id="rId394" Type="http://schemas.openxmlformats.org/officeDocument/2006/relationships/hyperlink" Target="http://www.nfl.com/teams/atlantafalcons/profile?team=ATL" TargetMode="External"/><Relationship Id="rId151" Type="http://schemas.openxmlformats.org/officeDocument/2006/relationships/hyperlink" Target="http://www.nfl.com/teams/jacksonvillejaguars/profile?team=JAX" TargetMode="External"/><Relationship Id="rId272" Type="http://schemas.openxmlformats.org/officeDocument/2006/relationships/hyperlink" Target="https://en.wikipedia.org/wiki/1999_Tennessee_Titans_season" TargetMode="External"/><Relationship Id="rId393" Type="http://schemas.openxmlformats.org/officeDocument/2006/relationships/hyperlink" Target="http://www.nfl.com/teams/clevelandbrowns/profile?team=CLE" TargetMode="External"/><Relationship Id="rId158" Type="http://schemas.openxmlformats.org/officeDocument/2006/relationships/hyperlink" Target="http://www.nfl.com/teams/dallascowboys/profile?team=DAL" TargetMode="External"/><Relationship Id="rId279" Type="http://schemas.openxmlformats.org/officeDocument/2006/relationships/hyperlink" Target="http://www.nfl.com/teams/miamidolphins/profile?team=MIA" TargetMode="External"/><Relationship Id="rId157" Type="http://schemas.openxmlformats.org/officeDocument/2006/relationships/hyperlink" Target="http://www.nfl.com/teams/buffalobills/profile?team=BUF" TargetMode="External"/><Relationship Id="rId278" Type="http://schemas.openxmlformats.org/officeDocument/2006/relationships/hyperlink" Target="http://www.nfl.com/teams/houstontexans/profile?team=HOU" TargetMode="External"/><Relationship Id="rId399" Type="http://schemas.openxmlformats.org/officeDocument/2006/relationships/hyperlink" Target="http://www.nfl.com/teams/carolinapanthers/profile?team=CAR" TargetMode="External"/><Relationship Id="rId156" Type="http://schemas.openxmlformats.org/officeDocument/2006/relationships/hyperlink" Target="http://www.nfl.com/teams/greenbaypackers/profile?team=GB" TargetMode="External"/><Relationship Id="rId277" Type="http://schemas.openxmlformats.org/officeDocument/2006/relationships/hyperlink" Target="http://www.nfl.com/teams/philadelphiaeagles/profile?team=PHI" TargetMode="External"/><Relationship Id="rId398" Type="http://schemas.openxmlformats.org/officeDocument/2006/relationships/hyperlink" Target="https://en.wikipedia.org/wiki/1999_Buffalo_Bills_season" TargetMode="External"/><Relationship Id="rId155" Type="http://schemas.openxmlformats.org/officeDocument/2006/relationships/hyperlink" Target="http://www.nfl.com/teams/cincinnatibengals/profile?team=CIN" TargetMode="External"/><Relationship Id="rId276" Type="http://schemas.openxmlformats.org/officeDocument/2006/relationships/hyperlink" Target="http://www.nfl.com/teams/pittsburghsteelers/profile?team=PIT" TargetMode="External"/><Relationship Id="rId397" Type="http://schemas.openxmlformats.org/officeDocument/2006/relationships/hyperlink" Target="http://www.nfl.com/teams/oaklandraiders/profile?team=OAK" TargetMode="External"/><Relationship Id="rId40" Type="http://schemas.openxmlformats.org/officeDocument/2006/relationships/hyperlink" Target="http://www.nfl.com/teams/clevelandbrowns/profile?team=CLE" TargetMode="External"/><Relationship Id="rId42" Type="http://schemas.openxmlformats.org/officeDocument/2006/relationships/hyperlink" Target="http://www.nfl.com/teams/houstontexans/profile?team=HOU" TargetMode="External"/><Relationship Id="rId41" Type="http://schemas.openxmlformats.org/officeDocument/2006/relationships/hyperlink" Target="http://www.nfl.com/teams/detroitlions/profile?team=DET" TargetMode="External"/><Relationship Id="rId44" Type="http://schemas.openxmlformats.org/officeDocument/2006/relationships/hyperlink" Target="http://www.nfl.com/teams/clevelandbrowns/profile?team=CLE" TargetMode="External"/><Relationship Id="rId43" Type="http://schemas.openxmlformats.org/officeDocument/2006/relationships/hyperlink" Target="http://www.nfl.com/teams/arizonacardinals/profile?team=ARI" TargetMode="External"/><Relationship Id="rId46" Type="http://schemas.openxmlformats.org/officeDocument/2006/relationships/hyperlink" Target="http://www.nfl.com/teams/clevelandbrowns/profile?team=CLE" TargetMode="External"/><Relationship Id="rId45" Type="http://schemas.openxmlformats.org/officeDocument/2006/relationships/hyperlink" Target="http://www.nfl.com/teams/tennesseetitans/profile?team=TEN" TargetMode="External"/><Relationship Id="rId509" Type="http://schemas.openxmlformats.org/officeDocument/2006/relationships/hyperlink" Target="http://www.nfl.com/teams/chicagobears/profile?team=CHI" TargetMode="External"/><Relationship Id="rId508" Type="http://schemas.openxmlformats.org/officeDocument/2006/relationships/hyperlink" Target="http://www.nfl.com/teams/st.louisrams/profile?team=LA" TargetMode="External"/><Relationship Id="rId503" Type="http://schemas.openxmlformats.org/officeDocument/2006/relationships/hyperlink" Target="http://www.nfl.com/teams/carolinapanthers/profile?team=CAR" TargetMode="External"/><Relationship Id="rId502" Type="http://schemas.openxmlformats.org/officeDocument/2006/relationships/hyperlink" Target="http://www.nfl.com/teams/denverbroncos/profile?team=DEN" TargetMode="External"/><Relationship Id="rId501" Type="http://schemas.openxmlformats.org/officeDocument/2006/relationships/hyperlink" Target="http://www.nfl.com/teams/greenbaypackers/profile?team=GB" TargetMode="External"/><Relationship Id="rId500" Type="http://schemas.openxmlformats.org/officeDocument/2006/relationships/hyperlink" Target="http://www.nfl.com/teams/neworleanssaints/profile?team=NO" TargetMode="External"/><Relationship Id="rId507" Type="http://schemas.openxmlformats.org/officeDocument/2006/relationships/hyperlink" Target="http://www.nfl.com/teams/jacksonvillejaguars/profile?team=JAX" TargetMode="External"/><Relationship Id="rId506" Type="http://schemas.openxmlformats.org/officeDocument/2006/relationships/hyperlink" Target="https://en.wikipedia.org/wiki/1999_Minnesota_Vikings_season" TargetMode="External"/><Relationship Id="rId505" Type="http://schemas.openxmlformats.org/officeDocument/2006/relationships/hyperlink" Target="http://www.nfl.com/teams/miamidolphins/profile?team=MIA" TargetMode="External"/><Relationship Id="rId504" Type="http://schemas.openxmlformats.org/officeDocument/2006/relationships/hyperlink" Target="http://www.nfl.com/teams/detroitlions/profile?team=DET" TargetMode="External"/><Relationship Id="rId48" Type="http://schemas.openxmlformats.org/officeDocument/2006/relationships/hyperlink" Target="http://www.nfl.com/teams/kansascitychiefs/profile?team=KC" TargetMode="External"/><Relationship Id="rId47" Type="http://schemas.openxmlformats.org/officeDocument/2006/relationships/hyperlink" Target="http://www.nfl.com/teams/atlantafalcons/profile?team=ATL" TargetMode="External"/><Relationship Id="rId49" Type="http://schemas.openxmlformats.org/officeDocument/2006/relationships/hyperlink" Target="http://www.nfl.com/teams/tampabaybuccaneers/profile?team=TB" TargetMode="External"/><Relationship Id="rId31" Type="http://schemas.openxmlformats.org/officeDocument/2006/relationships/hyperlink" Target="http://www.nfl.com/teams/detroitlions/profile?team=DET" TargetMode="External"/><Relationship Id="rId30" Type="http://schemas.openxmlformats.org/officeDocument/2006/relationships/hyperlink" Target="http://www.nfl.com/teams/st.louisrams/profile?team=LA" TargetMode="External"/><Relationship Id="rId33" Type="http://schemas.openxmlformats.org/officeDocument/2006/relationships/hyperlink" Target="http://www.nfl.com/teams/washingtonredskins/profile?team=WAS" TargetMode="External"/><Relationship Id="rId32" Type="http://schemas.openxmlformats.org/officeDocument/2006/relationships/hyperlink" Target="http://www.nfl.com/teams/denverbroncos/profile?team=DEN" TargetMode="External"/><Relationship Id="rId35" Type="http://schemas.openxmlformats.org/officeDocument/2006/relationships/hyperlink" Target="http://www.nfl.com/teams/st.louisrams/profile?team=LA" TargetMode="External"/><Relationship Id="rId34" Type="http://schemas.openxmlformats.org/officeDocument/2006/relationships/hyperlink" Target="http://www.nfl.com/teams/jacksonvillejaguars/profile?team=JAX" TargetMode="External"/><Relationship Id="rId37" Type="http://schemas.openxmlformats.org/officeDocument/2006/relationships/hyperlink" Target="http://www.nfl.com/teams/arizonacardinals/profile?team=ARI" TargetMode="External"/><Relationship Id="rId36" Type="http://schemas.openxmlformats.org/officeDocument/2006/relationships/hyperlink" Target="http://www.nfl.com/teams/tennesseetitans/profile?team=TEN" TargetMode="External"/><Relationship Id="rId39" Type="http://schemas.openxmlformats.org/officeDocument/2006/relationships/hyperlink" Target="http://www.nfl.com/teams/washingtonredskins/profile?team=WAS" TargetMode="External"/><Relationship Id="rId38" Type="http://schemas.openxmlformats.org/officeDocument/2006/relationships/hyperlink" Target="https://en.wikipedia.org/wiki/1999_Cincinnati_Bengals_season" TargetMode="External"/><Relationship Id="rId20" Type="http://schemas.openxmlformats.org/officeDocument/2006/relationships/hyperlink" Target="https://en.wikipedia.org/wiki/1999_Philadelphia_Eagles_season" TargetMode="External"/><Relationship Id="rId22" Type="http://schemas.openxmlformats.org/officeDocument/2006/relationships/hyperlink" Target="http://www.nfl.com/teams/arizonacardinals/profile?team=ARI" TargetMode="External"/><Relationship Id="rId21" Type="http://schemas.openxmlformats.org/officeDocument/2006/relationships/hyperlink" Target="http://www.nfl.com/teams/washingtonredskins/profile?team=WAS" TargetMode="External"/><Relationship Id="rId24" Type="http://schemas.openxmlformats.org/officeDocument/2006/relationships/hyperlink" Target="http://www.nfl.com/teams/detroitlions/profile?team=DET" TargetMode="External"/><Relationship Id="rId23" Type="http://schemas.openxmlformats.org/officeDocument/2006/relationships/hyperlink" Target="http://www.nfl.com/teams/carolinapanthers/profile?team=CAR" TargetMode="External"/><Relationship Id="rId409" Type="http://schemas.openxmlformats.org/officeDocument/2006/relationships/hyperlink" Target="http://www.nfl.com/teams/greenbaypackers/profile?team=GB" TargetMode="External"/><Relationship Id="rId404" Type="http://schemas.openxmlformats.org/officeDocument/2006/relationships/hyperlink" Target="http://www.nfl.com/teams/oaklandraiders/profile?team=OAK" TargetMode="External"/><Relationship Id="rId525" Type="http://schemas.openxmlformats.org/officeDocument/2006/relationships/hyperlink" Target="http://www.nfl.com/teams/tennesseetitans/profile?team=TEN" TargetMode="External"/><Relationship Id="rId403" Type="http://schemas.openxmlformats.org/officeDocument/2006/relationships/hyperlink" Target="http://www.nfl.com/teams/seattleseahawks/profile?team=SEA" TargetMode="External"/><Relationship Id="rId524" Type="http://schemas.openxmlformats.org/officeDocument/2006/relationships/hyperlink" Target="https://en.wikipedia.org/wiki/1999_Atlanta_Falcons_season" TargetMode="External"/><Relationship Id="rId402" Type="http://schemas.openxmlformats.org/officeDocument/2006/relationships/hyperlink" Target="http://www.nfl.com/teams/buffalobills/profile?team=BUF" TargetMode="External"/><Relationship Id="rId523" Type="http://schemas.openxmlformats.org/officeDocument/2006/relationships/hyperlink" Target="http://www.nfl.com/teams/denverbroncos/profile?team=DEN" TargetMode="External"/><Relationship Id="rId401" Type="http://schemas.openxmlformats.org/officeDocument/2006/relationships/hyperlink" Target="http://www.nfl.com/teams/oaklandraiders/profile?team=OAK" TargetMode="External"/><Relationship Id="rId522" Type="http://schemas.openxmlformats.org/officeDocument/2006/relationships/hyperlink" Target="http://www.nfl.com/teams/indianapoliscolts/profile?team=IND" TargetMode="External"/><Relationship Id="rId408" Type="http://schemas.openxmlformats.org/officeDocument/2006/relationships/hyperlink" Target="http://www.nfl.com/teams/baltimoreravens/profile?team=BAL" TargetMode="External"/><Relationship Id="rId529" Type="http://schemas.openxmlformats.org/officeDocument/2006/relationships/hyperlink" Target="http://www.nfl.com/teams/detroitlions/profile?team=DET" TargetMode="External"/><Relationship Id="rId407" Type="http://schemas.openxmlformats.org/officeDocument/2006/relationships/hyperlink" Target="http://www.nfl.com/teams/pittsburghsteelers/profile?team=PIT" TargetMode="External"/><Relationship Id="rId528" Type="http://schemas.openxmlformats.org/officeDocument/2006/relationships/hyperlink" Target="http://www.nfl.com/teams/sandiegochargers/profile?team=LAC" TargetMode="External"/><Relationship Id="rId406" Type="http://schemas.openxmlformats.org/officeDocument/2006/relationships/hyperlink" Target="http://www.nfl.com/teams/kansascitychiefs/profile?team=KC" TargetMode="External"/><Relationship Id="rId527" Type="http://schemas.openxmlformats.org/officeDocument/2006/relationships/hyperlink" Target="http://www.nfl.com/teams/pittsburghsteelers/profile?team=PIT" TargetMode="External"/><Relationship Id="rId405" Type="http://schemas.openxmlformats.org/officeDocument/2006/relationships/hyperlink" Target="http://www.nfl.com/teams/tampabaybuccaneers/profile?team=TB" TargetMode="External"/><Relationship Id="rId526" Type="http://schemas.openxmlformats.org/officeDocument/2006/relationships/hyperlink" Target="http://www.nfl.com/teams/indianapoliscolts/profile?team=IND" TargetMode="External"/><Relationship Id="rId26" Type="http://schemas.openxmlformats.org/officeDocument/2006/relationships/hyperlink" Target="http://www.nfl.com/teams/miamidolphins/profile?team=MIA" TargetMode="External"/><Relationship Id="rId25" Type="http://schemas.openxmlformats.org/officeDocument/2006/relationships/hyperlink" Target="http://www.nfl.com/teams/oaklandraiders/profile?team=OAK" TargetMode="External"/><Relationship Id="rId28" Type="http://schemas.openxmlformats.org/officeDocument/2006/relationships/hyperlink" Target="http://www.nfl.com/teams/detroitlions/profile?team=DET" TargetMode="External"/><Relationship Id="rId27" Type="http://schemas.openxmlformats.org/officeDocument/2006/relationships/hyperlink" Target="http://www.nfl.com/teams/neworleanssaints/profile?team=NO" TargetMode="External"/><Relationship Id="rId400" Type="http://schemas.openxmlformats.org/officeDocument/2006/relationships/hyperlink" Target="http://www.nfl.com/teams/neworleanssaints/profile?team=NO" TargetMode="External"/><Relationship Id="rId521" Type="http://schemas.openxmlformats.org/officeDocument/2006/relationships/hyperlink" Target="http://www.nfl.com/teams/newenglandpatriots/profile?team=NE" TargetMode="External"/><Relationship Id="rId29" Type="http://schemas.openxmlformats.org/officeDocument/2006/relationships/hyperlink" Target="http://www.nfl.com/teams/st.louisrams/profile?team=LA" TargetMode="External"/><Relationship Id="rId520" Type="http://schemas.openxmlformats.org/officeDocument/2006/relationships/hyperlink" Target="http://www.nfl.com/teams/minnesotavikings/profile?team=MIN" TargetMode="External"/><Relationship Id="rId11" Type="http://schemas.openxmlformats.org/officeDocument/2006/relationships/hyperlink" Target="http://www.nfl.com/teams/miamidolphins/profile?team=MIA" TargetMode="External"/><Relationship Id="rId10" Type="http://schemas.openxmlformats.org/officeDocument/2006/relationships/hyperlink" Target="http://www.nfl.com/teams/oaklandraiders/profile?team=OAK" TargetMode="External"/><Relationship Id="rId13" Type="http://schemas.openxmlformats.org/officeDocument/2006/relationships/hyperlink" Target="http://www.nfl.com/teams/st.louisrams/profile?team=LA" TargetMode="External"/><Relationship Id="rId12" Type="http://schemas.openxmlformats.org/officeDocument/2006/relationships/hyperlink" Target="http://www.nfl.com/teams/detroitlions/profile?team=DET" TargetMode="External"/><Relationship Id="rId519" Type="http://schemas.openxmlformats.org/officeDocument/2006/relationships/hyperlink" Target="http://www.nfl.com/teams/minnesotavikings/profile?team=MIN" TargetMode="External"/><Relationship Id="rId514" Type="http://schemas.openxmlformats.org/officeDocument/2006/relationships/hyperlink" Target="http://www.nfl.com/teams/baltimoreravens/profile?team=BAL" TargetMode="External"/><Relationship Id="rId513" Type="http://schemas.openxmlformats.org/officeDocument/2006/relationships/hyperlink" Target="http://www.nfl.com/teams/newyorkjets/profile?team=NYJ" TargetMode="External"/><Relationship Id="rId512" Type="http://schemas.openxmlformats.org/officeDocument/2006/relationships/hyperlink" Target="http://www.nfl.com/teams/indianapoliscolts/profile?team=IND" TargetMode="External"/><Relationship Id="rId511" Type="http://schemas.openxmlformats.org/officeDocument/2006/relationships/hyperlink" Target="http://www.nfl.com/teams/atlantafalcons/profile?team=ATL" TargetMode="External"/><Relationship Id="rId518" Type="http://schemas.openxmlformats.org/officeDocument/2006/relationships/hyperlink" Target="http://www.nfl.com/teams/chicagobears/profile?team=CHI" TargetMode="External"/><Relationship Id="rId517" Type="http://schemas.openxmlformats.org/officeDocument/2006/relationships/hyperlink" Target="http://www.nfl.com/teams/newyorkjets/profile?team=NYJ" TargetMode="External"/><Relationship Id="rId516" Type="http://schemas.openxmlformats.org/officeDocument/2006/relationships/hyperlink" Target="http://www.nfl.com/teams/newyorkgiants/profile?team=NYG" TargetMode="External"/><Relationship Id="rId515" Type="http://schemas.openxmlformats.org/officeDocument/2006/relationships/hyperlink" Target="http://www.nfl.com/teams/sanfrancisco49ers/profile?team=SF" TargetMode="External"/><Relationship Id="rId15" Type="http://schemas.openxmlformats.org/officeDocument/2006/relationships/hyperlink" Target="http://www.nfl.com/teams/indianapoliscolts/profile?team=IND" TargetMode="External"/><Relationship Id="rId14" Type="http://schemas.openxmlformats.org/officeDocument/2006/relationships/hyperlink" Target="http://www.nfl.com/teams/carolinapanthers/profile?team=CAR" TargetMode="External"/><Relationship Id="rId17" Type="http://schemas.openxmlformats.org/officeDocument/2006/relationships/hyperlink" Target="http://www.nfl.com/teams/houstontexans/profile?team=HOU" TargetMode="External"/><Relationship Id="rId16" Type="http://schemas.openxmlformats.org/officeDocument/2006/relationships/hyperlink" Target="http://www.nfl.com/teams/kansascitychiefs/profile?team=KC" TargetMode="External"/><Relationship Id="rId19" Type="http://schemas.openxmlformats.org/officeDocument/2006/relationships/hyperlink" Target="http://www.nfl.com/teams/sandiegochargers/profile?team=LAC" TargetMode="External"/><Relationship Id="rId510" Type="http://schemas.openxmlformats.org/officeDocument/2006/relationships/hyperlink" Target="http://www.nfl.com/teams/greenbaypackers/profile?team=GB" TargetMode="External"/><Relationship Id="rId18" Type="http://schemas.openxmlformats.org/officeDocument/2006/relationships/hyperlink" Target="http://www.nfl.com/teams/tampabaybuccaneers/profile?team=TB" TargetMode="External"/><Relationship Id="rId84" Type="http://schemas.openxmlformats.org/officeDocument/2006/relationships/hyperlink" Target="http://www.nfl.com/teams/newyorkjets/profile?team=NYJ" TargetMode="External"/><Relationship Id="rId83" Type="http://schemas.openxmlformats.org/officeDocument/2006/relationships/hyperlink" Target="http://www.nfl.com/teams/kansascitychiefs/profile?team=KC" TargetMode="External"/><Relationship Id="rId86" Type="http://schemas.openxmlformats.org/officeDocument/2006/relationships/hyperlink" Target="http://www.nfl.com/teams/arizonacardinals/profile?team=ARI" TargetMode="External"/><Relationship Id="rId85" Type="http://schemas.openxmlformats.org/officeDocument/2006/relationships/hyperlink" Target="http://www.nfl.com/teams/kansascitychiefs/profile?team=KC" TargetMode="External"/><Relationship Id="rId88" Type="http://schemas.openxmlformats.org/officeDocument/2006/relationships/hyperlink" Target="http://www.nfl.com/teams/detroitlions/profile?team=DET" TargetMode="External"/><Relationship Id="rId87" Type="http://schemas.openxmlformats.org/officeDocument/2006/relationships/hyperlink" Target="http://www.nfl.com/teams/jacksonvillejaguars/profile?team=JAX" TargetMode="External"/><Relationship Id="rId89" Type="http://schemas.openxmlformats.org/officeDocument/2006/relationships/hyperlink" Target="http://www.nfl.com/teams/oaklandraiders/profile?team=OAK" TargetMode="External"/><Relationship Id="rId80" Type="http://schemas.openxmlformats.org/officeDocument/2006/relationships/hyperlink" Target="http://www.nfl.com/teams/tampabaybuccaneers/profile?team=TB" TargetMode="External"/><Relationship Id="rId82" Type="http://schemas.openxmlformats.org/officeDocument/2006/relationships/hyperlink" Target="http://www.nfl.com/teams/arizonacardinals/profile?team=ARI" TargetMode="External"/><Relationship Id="rId81" Type="http://schemas.openxmlformats.org/officeDocument/2006/relationships/hyperlink" Target="http://www.nfl.com/teams/greenbaypackers/profile?team=GB" TargetMode="External"/><Relationship Id="rId73" Type="http://schemas.openxmlformats.org/officeDocument/2006/relationships/hyperlink" Target="http://www.nfl.com/teams/chicagobears/profile?team=CHI" TargetMode="External"/><Relationship Id="rId72" Type="http://schemas.openxmlformats.org/officeDocument/2006/relationships/hyperlink" Target="http://www.nfl.com/teams/oaklandraiders/profile?team=OAK" TargetMode="External"/><Relationship Id="rId75" Type="http://schemas.openxmlformats.org/officeDocument/2006/relationships/hyperlink" Target="http://www.nfl.com/teams/baltimoreravens/profile?team=BAL" TargetMode="External"/><Relationship Id="rId74" Type="http://schemas.openxmlformats.org/officeDocument/2006/relationships/hyperlink" Target="https://en.wikipedia.org/wiki/1999_New_Orleans_Saints_season" TargetMode="External"/><Relationship Id="rId77" Type="http://schemas.openxmlformats.org/officeDocument/2006/relationships/hyperlink" Target="http://www.nfl.com/teams/sandiegochargers/profile?team=LAC" TargetMode="External"/><Relationship Id="rId76" Type="http://schemas.openxmlformats.org/officeDocument/2006/relationships/hyperlink" Target="http://www.nfl.com/teams/sandiegochargers/profile?team=LAC" TargetMode="External"/><Relationship Id="rId79" Type="http://schemas.openxmlformats.org/officeDocument/2006/relationships/hyperlink" Target="http://www.nfl.com/teams/washingtonredskins/profile?team=WAS" TargetMode="External"/><Relationship Id="rId78" Type="http://schemas.openxmlformats.org/officeDocument/2006/relationships/hyperlink" Target="http://www.nfl.com/teams/dallascowboys/profile?team=DAL" TargetMode="External"/><Relationship Id="rId71" Type="http://schemas.openxmlformats.org/officeDocument/2006/relationships/hyperlink" Target="http://www.nfl.com/teams/buffalobills/profile?team=BUF" TargetMode="External"/><Relationship Id="rId70" Type="http://schemas.openxmlformats.org/officeDocument/2006/relationships/hyperlink" Target="http://www.nfl.com/teams/philadelphiaeagles/profile?team=PHI" TargetMode="External"/><Relationship Id="rId62" Type="http://schemas.openxmlformats.org/officeDocument/2006/relationships/hyperlink" Target="http://www.nfl.com/teams/chicagobears/profile?team=CHI" TargetMode="External"/><Relationship Id="rId61" Type="http://schemas.openxmlformats.org/officeDocument/2006/relationships/hyperlink" Target="http://www.nfl.com/teams/newyorkgiants/profile?team=NYG" TargetMode="External"/><Relationship Id="rId64" Type="http://schemas.openxmlformats.org/officeDocument/2006/relationships/hyperlink" Target="http://www.nfl.com/teams/tampabaybuccaneers/profile?team=TB" TargetMode="External"/><Relationship Id="rId63" Type="http://schemas.openxmlformats.org/officeDocument/2006/relationships/hyperlink" Target="http://www.nfl.com/teams/newyorkjets/profile?team=NYJ" TargetMode="External"/><Relationship Id="rId66" Type="http://schemas.openxmlformats.org/officeDocument/2006/relationships/hyperlink" Target="http://www.nfl.com/teams/seattleseahawks/profile?team=SEA" TargetMode="External"/><Relationship Id="rId65" Type="http://schemas.openxmlformats.org/officeDocument/2006/relationships/hyperlink" Target="http://www.nfl.com/teams/oaklandraiders/profile?team=OAK" TargetMode="External"/><Relationship Id="rId68" Type="http://schemas.openxmlformats.org/officeDocument/2006/relationships/hyperlink" Target="http://www.nfl.com/teams/cincinnatibengals/profile?team=CIN" TargetMode="External"/><Relationship Id="rId67" Type="http://schemas.openxmlformats.org/officeDocument/2006/relationships/hyperlink" Target="http://www.nfl.com/teams/washingtonredskins/profile?team=WAS" TargetMode="External"/><Relationship Id="rId60" Type="http://schemas.openxmlformats.org/officeDocument/2006/relationships/hyperlink" Target="http://www.nfl.com/teams/newyorkjets/profile?team=NYJ" TargetMode="External"/><Relationship Id="rId602" Type="http://schemas.openxmlformats.org/officeDocument/2006/relationships/hyperlink" Target="http://www.nfl.com/teams/seattleseahawks/profile?team=SEA" TargetMode="External"/><Relationship Id="rId601" Type="http://schemas.openxmlformats.org/officeDocument/2006/relationships/hyperlink" Target="http://www.nfl.com/teams/miamidolphins/profile?team=MIA" TargetMode="External"/><Relationship Id="rId600" Type="http://schemas.openxmlformats.org/officeDocument/2006/relationships/hyperlink" Target="http://www.nfl.com/teams/newenglandpatriots/profile?team=NE" TargetMode="External"/><Relationship Id="rId603" Type="http://schemas.openxmlformats.org/officeDocument/2006/relationships/drawing" Target="../drawings/drawing1.xml"/><Relationship Id="rId69" Type="http://schemas.openxmlformats.org/officeDocument/2006/relationships/hyperlink" Target="http://www.nfl.com/teams/minnesotavikings/profile?team=MIN" TargetMode="External"/><Relationship Id="rId51" Type="http://schemas.openxmlformats.org/officeDocument/2006/relationships/hyperlink" Target="http://www.nfl.com/teams/clevelandbrowns/profile?team=CLE" TargetMode="External"/><Relationship Id="rId50" Type="http://schemas.openxmlformats.org/officeDocument/2006/relationships/hyperlink" Target="http://www.nfl.com/teams/buffalobills/profile?team=BUF" TargetMode="External"/><Relationship Id="rId53" Type="http://schemas.openxmlformats.org/officeDocument/2006/relationships/hyperlink" Target="http://www.nfl.com/teams/jacksonvillejaguars/profile?team=JAX" TargetMode="External"/><Relationship Id="rId52" Type="http://schemas.openxmlformats.org/officeDocument/2006/relationships/hyperlink" Target="http://www.nfl.com/teams/miamidolphins/profile?team=MIA" TargetMode="External"/><Relationship Id="rId55" Type="http://schemas.openxmlformats.org/officeDocument/2006/relationships/hyperlink" Target="http://www.nfl.com/teams/oaklandraiders/profile?team=OAK" TargetMode="External"/><Relationship Id="rId54" Type="http://schemas.openxmlformats.org/officeDocument/2006/relationships/hyperlink" Target="http://www.nfl.com/teams/jacksonvillejaguars/profile?team=JAX" TargetMode="External"/><Relationship Id="rId57" Type="http://schemas.openxmlformats.org/officeDocument/2006/relationships/hyperlink" Target="http://www.nfl.com/teams/cincinnatibengals/profile?team=CIN" TargetMode="External"/><Relationship Id="rId56" Type="http://schemas.openxmlformats.org/officeDocument/2006/relationships/hyperlink" Target="https://en.wikipedia.org/wiki/1999_Indianapolis_Colts_season" TargetMode="External"/><Relationship Id="rId59" Type="http://schemas.openxmlformats.org/officeDocument/2006/relationships/hyperlink" Target="http://www.nfl.com/teams/buffalobills/profile?team=BUF" TargetMode="External"/><Relationship Id="rId58" Type="http://schemas.openxmlformats.org/officeDocument/2006/relationships/hyperlink" Target="http://www.nfl.com/teams/cincinnatibengals/profile?team=CIN" TargetMode="External"/><Relationship Id="rId590" Type="http://schemas.openxmlformats.org/officeDocument/2006/relationships/hyperlink" Target="http://www.nfl.com/teams/arizonacardinals/profile?team=ARI" TargetMode="External"/><Relationship Id="rId107" Type="http://schemas.openxmlformats.org/officeDocument/2006/relationships/hyperlink" Target="http://www.nfl.com/teams/atlantafalcons/profile?team=ATL" TargetMode="External"/><Relationship Id="rId228" Type="http://schemas.openxmlformats.org/officeDocument/2006/relationships/hyperlink" Target="http://www.nfl.com/teams/washingtonredskins/profile?team=WAS" TargetMode="External"/><Relationship Id="rId349" Type="http://schemas.openxmlformats.org/officeDocument/2006/relationships/hyperlink" Target="http://www.nfl.com/teams/minnesotavikings/profile?team=MIN" TargetMode="External"/><Relationship Id="rId106" Type="http://schemas.openxmlformats.org/officeDocument/2006/relationships/hyperlink" Target="http://www.nfl.com/teams/clevelandbrowns/profile?team=CLE" TargetMode="External"/><Relationship Id="rId227" Type="http://schemas.openxmlformats.org/officeDocument/2006/relationships/hyperlink" Target="http://www.nfl.com/teams/carolinapanthers/profile?team=CAR" TargetMode="External"/><Relationship Id="rId348" Type="http://schemas.openxmlformats.org/officeDocument/2006/relationships/hyperlink" Target="http://www.nfl.com/teams/denverbroncos/profile?team=DEN" TargetMode="External"/><Relationship Id="rId469" Type="http://schemas.openxmlformats.org/officeDocument/2006/relationships/hyperlink" Target="http://www.nfl.com/teams/kansascitychiefs/profile?team=KC" TargetMode="External"/><Relationship Id="rId105" Type="http://schemas.openxmlformats.org/officeDocument/2006/relationships/hyperlink" Target="http://www.nfl.com/teams/dallascowboys/profile?team=DAL" TargetMode="External"/><Relationship Id="rId226" Type="http://schemas.openxmlformats.org/officeDocument/2006/relationships/hyperlink" Target="http://www.nfl.com/teams/st.louisrams/profile?team=LA" TargetMode="External"/><Relationship Id="rId347" Type="http://schemas.openxmlformats.org/officeDocument/2006/relationships/hyperlink" Target="http://www.nfl.com/teams/greenbaypackers/profile?team=GB" TargetMode="External"/><Relationship Id="rId468" Type="http://schemas.openxmlformats.org/officeDocument/2006/relationships/hyperlink" Target="http://www.nfl.com/teams/baltimoreravens/profile?team=BAL" TargetMode="External"/><Relationship Id="rId589" Type="http://schemas.openxmlformats.org/officeDocument/2006/relationships/hyperlink" Target="http://www.nfl.com/teams/chicagobears/profile?team=CHI" TargetMode="External"/><Relationship Id="rId104" Type="http://schemas.openxmlformats.org/officeDocument/2006/relationships/hyperlink" Target="http://www.nfl.com/teams/atlantafalcons/profile?team=ATL" TargetMode="External"/><Relationship Id="rId225" Type="http://schemas.openxmlformats.org/officeDocument/2006/relationships/hyperlink" Target="http://www.nfl.com/teams/clevelandbrowns/profile?team=CLE" TargetMode="External"/><Relationship Id="rId346" Type="http://schemas.openxmlformats.org/officeDocument/2006/relationships/hyperlink" Target="http://www.nfl.com/teams/st.louisrams/profile?team=LA" TargetMode="External"/><Relationship Id="rId467" Type="http://schemas.openxmlformats.org/officeDocument/2006/relationships/hyperlink" Target="http://www.nfl.com/teams/philadelphiaeagles/profile?team=PHI" TargetMode="External"/><Relationship Id="rId588" Type="http://schemas.openxmlformats.org/officeDocument/2006/relationships/hyperlink" Target="http://www.nfl.com/teams/sandiegochargers/profile?team=LAC" TargetMode="External"/><Relationship Id="rId109" Type="http://schemas.openxmlformats.org/officeDocument/2006/relationships/hyperlink" Target="http://www.nfl.com/teams/neworleanssaints/profile?team=NO" TargetMode="External"/><Relationship Id="rId108" Type="http://schemas.openxmlformats.org/officeDocument/2006/relationships/hyperlink" Target="http://www.nfl.com/teams/newyorkjets/profile?team=NYJ" TargetMode="External"/><Relationship Id="rId229" Type="http://schemas.openxmlformats.org/officeDocument/2006/relationships/hyperlink" Target="http://www.nfl.com/teams/philadelphiaeagles/profile?team=PHI" TargetMode="External"/><Relationship Id="rId220" Type="http://schemas.openxmlformats.org/officeDocument/2006/relationships/hyperlink" Target="http://www.nfl.com/teams/jacksonvillejaguars/profile?team=JAX" TargetMode="External"/><Relationship Id="rId341" Type="http://schemas.openxmlformats.org/officeDocument/2006/relationships/hyperlink" Target="http://www.nfl.com/teams/miamidolphins/profile?team=MIA" TargetMode="External"/><Relationship Id="rId462" Type="http://schemas.openxmlformats.org/officeDocument/2006/relationships/hyperlink" Target="http://www.nfl.com/teams/greenbaypackers/profile?team=GB" TargetMode="External"/><Relationship Id="rId583" Type="http://schemas.openxmlformats.org/officeDocument/2006/relationships/hyperlink" Target="http://www.nfl.com/teams/seattleseahawks/profile?team=SEA" TargetMode="External"/><Relationship Id="rId340" Type="http://schemas.openxmlformats.org/officeDocument/2006/relationships/hyperlink" Target="http://www.nfl.com/teams/newyorkgiants/profile?team=NYG" TargetMode="External"/><Relationship Id="rId461" Type="http://schemas.openxmlformats.org/officeDocument/2006/relationships/hyperlink" Target="http://www.nfl.com/teams/houstontexans/profile?team=HOU" TargetMode="External"/><Relationship Id="rId582" Type="http://schemas.openxmlformats.org/officeDocument/2006/relationships/hyperlink" Target="http://www.nfl.com/teams/buffalobills/profile?team=BUF" TargetMode="External"/><Relationship Id="rId460" Type="http://schemas.openxmlformats.org/officeDocument/2006/relationships/hyperlink" Target="http://www.nfl.com/teams/dallascowboys/profile?team=DAL" TargetMode="External"/><Relationship Id="rId581" Type="http://schemas.openxmlformats.org/officeDocument/2006/relationships/hyperlink" Target="http://www.nfl.com/teams/newyorkgiants/profile?team=NYG" TargetMode="External"/><Relationship Id="rId580" Type="http://schemas.openxmlformats.org/officeDocument/2006/relationships/hyperlink" Target="http://www.nfl.com/teams/philadelphiaeagles/profile?team=PHI" TargetMode="External"/><Relationship Id="rId103" Type="http://schemas.openxmlformats.org/officeDocument/2006/relationships/hyperlink" Target="http://www.nfl.com/teams/seattleseahawks/profile?team=SEA" TargetMode="External"/><Relationship Id="rId224" Type="http://schemas.openxmlformats.org/officeDocument/2006/relationships/hyperlink" Target="http://www.nfl.com/teams/neworleanssaints/profile?team=NO" TargetMode="External"/><Relationship Id="rId345" Type="http://schemas.openxmlformats.org/officeDocument/2006/relationships/hyperlink" Target="http://www.nfl.com/teams/detroitlions/profile?team=DET" TargetMode="External"/><Relationship Id="rId466" Type="http://schemas.openxmlformats.org/officeDocument/2006/relationships/hyperlink" Target="http://www.nfl.com/teams/greenbaypackers/profile?team=GB" TargetMode="External"/><Relationship Id="rId587" Type="http://schemas.openxmlformats.org/officeDocument/2006/relationships/hyperlink" Target="http://www.nfl.com/teams/newyorkjets/profile?team=NYJ" TargetMode="External"/><Relationship Id="rId102" Type="http://schemas.openxmlformats.org/officeDocument/2006/relationships/hyperlink" Target="http://www.nfl.com/teams/cincinnatibengals/profile?team=CIN" TargetMode="External"/><Relationship Id="rId223" Type="http://schemas.openxmlformats.org/officeDocument/2006/relationships/hyperlink" Target="http://www.nfl.com/teams/buffalobills/profile?team=BUF" TargetMode="External"/><Relationship Id="rId344" Type="http://schemas.openxmlformats.org/officeDocument/2006/relationships/hyperlink" Target="https://en.wikipedia.org/wiki/1999_Dallas_Cowboys_season" TargetMode="External"/><Relationship Id="rId465" Type="http://schemas.openxmlformats.org/officeDocument/2006/relationships/hyperlink" Target="http://www.nfl.com/teams/houstontexans/profile?team=HOU" TargetMode="External"/><Relationship Id="rId586" Type="http://schemas.openxmlformats.org/officeDocument/2006/relationships/hyperlink" Target="http://www.nfl.com/teams/baltimoreravens/profile?team=BAL" TargetMode="External"/><Relationship Id="rId101" Type="http://schemas.openxmlformats.org/officeDocument/2006/relationships/hyperlink" Target="http://www.nfl.com/teams/newyorkjets/profile?team=NYJ" TargetMode="External"/><Relationship Id="rId222" Type="http://schemas.openxmlformats.org/officeDocument/2006/relationships/hyperlink" Target="http://www.nfl.com/teams/newenglandpatriots/profile?team=NE" TargetMode="External"/><Relationship Id="rId343" Type="http://schemas.openxmlformats.org/officeDocument/2006/relationships/hyperlink" Target="http://www.nfl.com/teams/detroitlions/profile?team=DET" TargetMode="External"/><Relationship Id="rId464" Type="http://schemas.openxmlformats.org/officeDocument/2006/relationships/hyperlink" Target="http://www.nfl.com/teams/kansascitychiefs/profile?team=KC" TargetMode="External"/><Relationship Id="rId585" Type="http://schemas.openxmlformats.org/officeDocument/2006/relationships/hyperlink" Target="http://www.nfl.com/teams/washingtonredskins/profile?team=WAS" TargetMode="External"/><Relationship Id="rId100" Type="http://schemas.openxmlformats.org/officeDocument/2006/relationships/hyperlink" Target="http://www.nfl.com/teams/washingtonredskins/profile?team=WAS" TargetMode="External"/><Relationship Id="rId221" Type="http://schemas.openxmlformats.org/officeDocument/2006/relationships/hyperlink" Target="http://www.nfl.com/teams/neworleanssaints/profile?team=NO" TargetMode="External"/><Relationship Id="rId342" Type="http://schemas.openxmlformats.org/officeDocument/2006/relationships/hyperlink" Target="http://www.nfl.com/teams/clevelandbrowns/profile?team=CLE" TargetMode="External"/><Relationship Id="rId463" Type="http://schemas.openxmlformats.org/officeDocument/2006/relationships/hyperlink" Target="http://www.nfl.com/teams/arizonacardinals/profile?team=ARI" TargetMode="External"/><Relationship Id="rId584" Type="http://schemas.openxmlformats.org/officeDocument/2006/relationships/hyperlink" Target="http://www.nfl.com/teams/pittsburghsteelers/profile?team=PIT" TargetMode="External"/><Relationship Id="rId217" Type="http://schemas.openxmlformats.org/officeDocument/2006/relationships/hyperlink" Target="http://www.nfl.com/teams/cincinnatibengals/profile?team=CIN" TargetMode="External"/><Relationship Id="rId338" Type="http://schemas.openxmlformats.org/officeDocument/2006/relationships/hyperlink" Target="http://www.nfl.com/teams/newyorkgiants/profile?team=NYG" TargetMode="External"/><Relationship Id="rId459" Type="http://schemas.openxmlformats.org/officeDocument/2006/relationships/hyperlink" Target="http://www.nfl.com/teams/buffalobills/profile?team=BUF" TargetMode="External"/><Relationship Id="rId216" Type="http://schemas.openxmlformats.org/officeDocument/2006/relationships/hyperlink" Target="http://www.nfl.com/teams/clevelandbrowns/profile?team=CLE" TargetMode="External"/><Relationship Id="rId337" Type="http://schemas.openxmlformats.org/officeDocument/2006/relationships/hyperlink" Target="http://www.nfl.com/teams/atlantafalcons/profile?team=ATL" TargetMode="External"/><Relationship Id="rId458" Type="http://schemas.openxmlformats.org/officeDocument/2006/relationships/hyperlink" Target="http://www.nfl.com/teams/seattleseahawks/profile?team=SEA" TargetMode="External"/><Relationship Id="rId579" Type="http://schemas.openxmlformats.org/officeDocument/2006/relationships/hyperlink" Target="http://www.nfl.com/teams/st.louisrams/profile?team=LA" TargetMode="External"/><Relationship Id="rId215" Type="http://schemas.openxmlformats.org/officeDocument/2006/relationships/hyperlink" Target="http://www.nfl.com/teams/newyorkgiants/profile?team=NYG" TargetMode="External"/><Relationship Id="rId336" Type="http://schemas.openxmlformats.org/officeDocument/2006/relationships/hyperlink" Target="http://www.nfl.com/teams/philadelphiaeagles/profile?team=PHI" TargetMode="External"/><Relationship Id="rId457" Type="http://schemas.openxmlformats.org/officeDocument/2006/relationships/hyperlink" Target="http://www.nfl.com/teams/cincinnatibengals/profile?team=CIN" TargetMode="External"/><Relationship Id="rId578" Type="http://schemas.openxmlformats.org/officeDocument/2006/relationships/hyperlink" Target="http://www.nfl.com/teams/detroitlions/profile?team=DET" TargetMode="External"/><Relationship Id="rId214" Type="http://schemas.openxmlformats.org/officeDocument/2006/relationships/hyperlink" Target="http://www.nfl.com/teams/oaklandraiders/profile?team=OAK" TargetMode="External"/><Relationship Id="rId335" Type="http://schemas.openxmlformats.org/officeDocument/2006/relationships/hyperlink" Target="http://www.nfl.com/teams/carolinapanthers/profile?team=CAR" TargetMode="External"/><Relationship Id="rId456" Type="http://schemas.openxmlformats.org/officeDocument/2006/relationships/hyperlink" Target="http://www.nfl.com/teams/sanfrancisco49ers/profile?team=SF" TargetMode="External"/><Relationship Id="rId577" Type="http://schemas.openxmlformats.org/officeDocument/2006/relationships/hyperlink" Target="http://www.nfl.com/teams/jacksonvillejaguars/profile?team=JAX" TargetMode="External"/><Relationship Id="rId219" Type="http://schemas.openxmlformats.org/officeDocument/2006/relationships/hyperlink" Target="http://www.nfl.com/teams/newyorkjets/profile?team=NYJ" TargetMode="External"/><Relationship Id="rId218" Type="http://schemas.openxmlformats.org/officeDocument/2006/relationships/hyperlink" Target="https://en.wikipedia.org/wiki/1999_Pittsburgh_Steelers_season" TargetMode="External"/><Relationship Id="rId339" Type="http://schemas.openxmlformats.org/officeDocument/2006/relationships/hyperlink" Target="http://www.nfl.com/teams/chicagobears/profile?team=CHI" TargetMode="External"/><Relationship Id="rId330" Type="http://schemas.openxmlformats.org/officeDocument/2006/relationships/hyperlink" Target="http://www.nfl.com/teams/baltimoreravens/profile?team=BAL" TargetMode="External"/><Relationship Id="rId451" Type="http://schemas.openxmlformats.org/officeDocument/2006/relationships/hyperlink" Target="http://www.nfl.com/teams/pittsburghsteelers/profile?team=PIT" TargetMode="External"/><Relationship Id="rId572" Type="http://schemas.openxmlformats.org/officeDocument/2006/relationships/hyperlink" Target="http://www.nfl.com/teams/dallascowboys/profile?team=DAL" TargetMode="External"/><Relationship Id="rId450" Type="http://schemas.openxmlformats.org/officeDocument/2006/relationships/hyperlink" Target="http://www.nfl.com/teams/carolinapanthers/profile?team=CAR" TargetMode="External"/><Relationship Id="rId571" Type="http://schemas.openxmlformats.org/officeDocument/2006/relationships/hyperlink" Target="http://www.nfl.com/teams/houstontexans/profile?team=HOU" TargetMode="External"/><Relationship Id="rId570" Type="http://schemas.openxmlformats.org/officeDocument/2006/relationships/hyperlink" Target="http://www.nfl.com/teams/newenglandpatriots/profile?team=NE" TargetMode="External"/><Relationship Id="rId213" Type="http://schemas.openxmlformats.org/officeDocument/2006/relationships/hyperlink" Target="http://www.nfl.com/teams/philadelphiaeagles/profile?team=PHI" TargetMode="External"/><Relationship Id="rId334" Type="http://schemas.openxmlformats.org/officeDocument/2006/relationships/hyperlink" Target="http://www.nfl.com/teams/tennesseetitans/profile?team=TEN" TargetMode="External"/><Relationship Id="rId455" Type="http://schemas.openxmlformats.org/officeDocument/2006/relationships/hyperlink" Target="http://www.nfl.com/teams/philadelphiaeagles/profile?team=PHI" TargetMode="External"/><Relationship Id="rId576" Type="http://schemas.openxmlformats.org/officeDocument/2006/relationships/hyperlink" Target="http://www.nfl.com/teams/tampabaybuccaneers/profile?team=TB" TargetMode="External"/><Relationship Id="rId212" Type="http://schemas.openxmlformats.org/officeDocument/2006/relationships/hyperlink" Target="http://www.nfl.com/teams/minnesotavikings/profile?team=MIN" TargetMode="External"/><Relationship Id="rId333" Type="http://schemas.openxmlformats.org/officeDocument/2006/relationships/hyperlink" Target="http://www.nfl.com/teams/sandiegochargers/profile?team=LAC" TargetMode="External"/><Relationship Id="rId454" Type="http://schemas.openxmlformats.org/officeDocument/2006/relationships/hyperlink" Target="http://www.nfl.com/teams/miamidolphins/profile?team=MIA" TargetMode="External"/><Relationship Id="rId575" Type="http://schemas.openxmlformats.org/officeDocument/2006/relationships/hyperlink" Target="http://www.nfl.com/teams/atlantafalcons/profile?team=ATL" TargetMode="External"/><Relationship Id="rId211" Type="http://schemas.openxmlformats.org/officeDocument/2006/relationships/hyperlink" Target="http://www.nfl.com/teams/sandiegochargers/profile?team=LAC" TargetMode="External"/><Relationship Id="rId332" Type="http://schemas.openxmlformats.org/officeDocument/2006/relationships/hyperlink" Target="http://www.nfl.com/teams/st.louisrams/profile?team=LA" TargetMode="External"/><Relationship Id="rId453" Type="http://schemas.openxmlformats.org/officeDocument/2006/relationships/hyperlink" Target="http://www.nfl.com/teams/buffalobills/profile?team=BUF" TargetMode="External"/><Relationship Id="rId574" Type="http://schemas.openxmlformats.org/officeDocument/2006/relationships/hyperlink" Target="http://www.nfl.com/teams/oaklandraiders/profile?team=OAK" TargetMode="External"/><Relationship Id="rId210" Type="http://schemas.openxmlformats.org/officeDocument/2006/relationships/hyperlink" Target="http://www.nfl.com/teams/denverbroncos/profile?team=DEN" TargetMode="External"/><Relationship Id="rId331" Type="http://schemas.openxmlformats.org/officeDocument/2006/relationships/hyperlink" Target="http://www.nfl.com/teams/miamidolphins/profile?team=MIA" TargetMode="External"/><Relationship Id="rId452" Type="http://schemas.openxmlformats.org/officeDocument/2006/relationships/hyperlink" Target="https://en.wikipedia.org/wiki/1999_Jacksonville_Jaguars_season" TargetMode="External"/><Relationship Id="rId573" Type="http://schemas.openxmlformats.org/officeDocument/2006/relationships/hyperlink" Target="http://www.nfl.com/teams/clevelandbrowns/profile?team=CLE" TargetMode="External"/><Relationship Id="rId370" Type="http://schemas.openxmlformats.org/officeDocument/2006/relationships/hyperlink" Target="http://www.nfl.com/teams/jacksonvillejaguars/profile?team=JAX" TargetMode="External"/><Relationship Id="rId491" Type="http://schemas.openxmlformats.org/officeDocument/2006/relationships/hyperlink" Target="http://www.nfl.com/teams/seattleseahawks/profile?team=SEA" TargetMode="External"/><Relationship Id="rId490" Type="http://schemas.openxmlformats.org/officeDocument/2006/relationships/hyperlink" Target="http://www.nfl.com/teams/oaklandraiders/profile?team=OAK" TargetMode="External"/><Relationship Id="rId129" Type="http://schemas.openxmlformats.org/officeDocument/2006/relationships/hyperlink" Target="http://www.nfl.com/teams/pittsburghsteelers/profile?team=PIT" TargetMode="External"/><Relationship Id="rId128" Type="http://schemas.openxmlformats.org/officeDocument/2006/relationships/hyperlink" Target="https://en.wikipedia.org/wiki/1999_Arizona_Cardinals_season" TargetMode="External"/><Relationship Id="rId249" Type="http://schemas.openxmlformats.org/officeDocument/2006/relationships/hyperlink" Target="http://www.nfl.com/teams/st.louisrams/profile?team=LA" TargetMode="External"/><Relationship Id="rId127" Type="http://schemas.openxmlformats.org/officeDocument/2006/relationships/hyperlink" Target="http://www.nfl.com/teams/dallascowboys/profile?team=DAL" TargetMode="External"/><Relationship Id="rId248" Type="http://schemas.openxmlformats.org/officeDocument/2006/relationships/hyperlink" Target="http://www.nfl.com/teams/st.louisrams/profile?team=LA" TargetMode="External"/><Relationship Id="rId369" Type="http://schemas.openxmlformats.org/officeDocument/2006/relationships/hyperlink" Target="http://www.nfl.com/teams/newenglandpatriots/profile?team=NE" TargetMode="External"/><Relationship Id="rId126" Type="http://schemas.openxmlformats.org/officeDocument/2006/relationships/hyperlink" Target="http://www.nfl.com/teams/chicagobears/profile?team=CHI" TargetMode="External"/><Relationship Id="rId247" Type="http://schemas.openxmlformats.org/officeDocument/2006/relationships/hyperlink" Target="http://www.nfl.com/teams/seattleseahawks/profile?team=SEA" TargetMode="External"/><Relationship Id="rId368" Type="http://schemas.openxmlformats.org/officeDocument/2006/relationships/hyperlink" Target="http://www.nfl.com/teams/jacksonvillejaguars/profile?team=JAX" TargetMode="External"/><Relationship Id="rId489" Type="http://schemas.openxmlformats.org/officeDocument/2006/relationships/hyperlink" Target="http://www.nfl.com/teams/indianapoliscolts/profile?team=IND" TargetMode="External"/><Relationship Id="rId121" Type="http://schemas.openxmlformats.org/officeDocument/2006/relationships/hyperlink" Target="http://www.nfl.com/teams/clevelandbrowns/profile?team=CLE" TargetMode="External"/><Relationship Id="rId242" Type="http://schemas.openxmlformats.org/officeDocument/2006/relationships/hyperlink" Target="http://www.nfl.com/teams/carolinapanthers/profile?team=CAR" TargetMode="External"/><Relationship Id="rId363" Type="http://schemas.openxmlformats.org/officeDocument/2006/relationships/hyperlink" Target="http://www.nfl.com/teams/kansascitychiefs/profile?team=KC" TargetMode="External"/><Relationship Id="rId484" Type="http://schemas.openxmlformats.org/officeDocument/2006/relationships/hyperlink" Target="http://www.nfl.com/teams/houstontexans/profile?team=HOU" TargetMode="External"/><Relationship Id="rId120" Type="http://schemas.openxmlformats.org/officeDocument/2006/relationships/hyperlink" Target="http://www.nfl.com/teams/oaklandraiders/profile?team=OAK" TargetMode="External"/><Relationship Id="rId241" Type="http://schemas.openxmlformats.org/officeDocument/2006/relationships/hyperlink" Target="http://www.nfl.com/teams/chicagobears/profile?team=CHI" TargetMode="External"/><Relationship Id="rId362" Type="http://schemas.openxmlformats.org/officeDocument/2006/relationships/hyperlink" Target="https://en.wikipedia.org/wiki/1999_Arizona_Cardinals_season" TargetMode="External"/><Relationship Id="rId483" Type="http://schemas.openxmlformats.org/officeDocument/2006/relationships/hyperlink" Target="http://www.nfl.com/teams/cincinnatibengals/profile?team=CIN" TargetMode="External"/><Relationship Id="rId240" Type="http://schemas.openxmlformats.org/officeDocument/2006/relationships/hyperlink" Target="http://www.nfl.com/teams/chicagobears/profile?team=CHI" TargetMode="External"/><Relationship Id="rId361" Type="http://schemas.openxmlformats.org/officeDocument/2006/relationships/hyperlink" Target="http://www.nfl.com/teams/minnesotavikings/profile?team=MIN" TargetMode="External"/><Relationship Id="rId482" Type="http://schemas.openxmlformats.org/officeDocument/2006/relationships/hyperlink" Target="http://www.nfl.com/teams/baltimoreravens/profile?team=BAL" TargetMode="External"/><Relationship Id="rId360" Type="http://schemas.openxmlformats.org/officeDocument/2006/relationships/hyperlink" Target="http://www.nfl.com/teams/philadelphiaeagles/profile?team=PHI" TargetMode="External"/><Relationship Id="rId481" Type="http://schemas.openxmlformats.org/officeDocument/2006/relationships/hyperlink" Target="http://www.nfl.com/teams/newenglandpatriots/profile?team=NE" TargetMode="External"/><Relationship Id="rId125" Type="http://schemas.openxmlformats.org/officeDocument/2006/relationships/hyperlink" Target="http://www.nfl.com/teams/tampabaybuccaneers/profile?team=TB" TargetMode="External"/><Relationship Id="rId246" Type="http://schemas.openxmlformats.org/officeDocument/2006/relationships/hyperlink" Target="http://www.nfl.com/teams/neworleanssaints/profile?team=NO" TargetMode="External"/><Relationship Id="rId367" Type="http://schemas.openxmlformats.org/officeDocument/2006/relationships/hyperlink" Target="http://www.nfl.com/teams/newenglandpatriots/profile?team=NE" TargetMode="External"/><Relationship Id="rId488" Type="http://schemas.openxmlformats.org/officeDocument/2006/relationships/hyperlink" Target="https://en.wikipedia.org/wiki/1999_New_England_Patriots_season" TargetMode="External"/><Relationship Id="rId124" Type="http://schemas.openxmlformats.org/officeDocument/2006/relationships/hyperlink" Target="http://www.nfl.com/teams/arizonacardinals/profile?team=ARI" TargetMode="External"/><Relationship Id="rId245" Type="http://schemas.openxmlformats.org/officeDocument/2006/relationships/hyperlink" Target="http://www.nfl.com/teams/chicagobears/profile?team=CHI" TargetMode="External"/><Relationship Id="rId366" Type="http://schemas.openxmlformats.org/officeDocument/2006/relationships/hyperlink" Target="http://www.nfl.com/teams/clevelandbrowns/profile?team=CLE" TargetMode="External"/><Relationship Id="rId487" Type="http://schemas.openxmlformats.org/officeDocument/2006/relationships/hyperlink" Target="http://www.nfl.com/teams/sanfrancisco49ers/profile?team=SF" TargetMode="External"/><Relationship Id="rId123" Type="http://schemas.openxmlformats.org/officeDocument/2006/relationships/hyperlink" Target="http://www.nfl.com/teams/tampabaybuccaneers/profile?team=TB" TargetMode="External"/><Relationship Id="rId244" Type="http://schemas.openxmlformats.org/officeDocument/2006/relationships/hyperlink" Target="http://www.nfl.com/teams/newyorkjets/profile?team=NYJ" TargetMode="External"/><Relationship Id="rId365" Type="http://schemas.openxmlformats.org/officeDocument/2006/relationships/hyperlink" Target="http://www.nfl.com/teams/newenglandpatriots/profile?team=NE" TargetMode="External"/><Relationship Id="rId486" Type="http://schemas.openxmlformats.org/officeDocument/2006/relationships/hyperlink" Target="http://www.nfl.com/teams/dallascowboys/profile?team=DAL" TargetMode="External"/><Relationship Id="rId122" Type="http://schemas.openxmlformats.org/officeDocument/2006/relationships/hyperlink" Target="http://www.nfl.com/teams/sanfrancisco49ers/profile?team=SF" TargetMode="External"/><Relationship Id="rId243" Type="http://schemas.openxmlformats.org/officeDocument/2006/relationships/hyperlink" Target="http://www.nfl.com/teams/philadelphiaeagles/profile?team=PHI" TargetMode="External"/><Relationship Id="rId364" Type="http://schemas.openxmlformats.org/officeDocument/2006/relationships/hyperlink" Target="http://www.nfl.com/teams/buffalobills/profile?team=BUF" TargetMode="External"/><Relationship Id="rId485" Type="http://schemas.openxmlformats.org/officeDocument/2006/relationships/hyperlink" Target="http://www.nfl.com/teams/arizonacardinals/profile?team=ARI" TargetMode="External"/><Relationship Id="rId95" Type="http://schemas.openxmlformats.org/officeDocument/2006/relationships/hyperlink" Target="http://www.nfl.com/teams/kansascitychiefs/profile?team=KC" TargetMode="External"/><Relationship Id="rId94" Type="http://schemas.openxmlformats.org/officeDocument/2006/relationships/hyperlink" Target="http://www.nfl.com/teams/newenglandpatriots/profile?team=NE" TargetMode="External"/><Relationship Id="rId97" Type="http://schemas.openxmlformats.org/officeDocument/2006/relationships/hyperlink" Target="http://www.nfl.com/teams/clevelandbrowns/profile?team=CLE" TargetMode="External"/><Relationship Id="rId96" Type="http://schemas.openxmlformats.org/officeDocument/2006/relationships/hyperlink" Target="http://www.nfl.com/teams/neworleanssaints/profile?team=NO" TargetMode="External"/><Relationship Id="rId99" Type="http://schemas.openxmlformats.org/officeDocument/2006/relationships/hyperlink" Target="http://www.nfl.com/teams/sanfrancisco49ers/profile?team=SF" TargetMode="External"/><Relationship Id="rId480" Type="http://schemas.openxmlformats.org/officeDocument/2006/relationships/hyperlink" Target="http://www.nfl.com/teams/indianapoliscolts/profile?team=IND" TargetMode="External"/><Relationship Id="rId98" Type="http://schemas.openxmlformats.org/officeDocument/2006/relationships/hyperlink" Target="http://www.nfl.com/teams/tennesseetitans/profile?team=TEN" TargetMode="External"/><Relationship Id="rId91" Type="http://schemas.openxmlformats.org/officeDocument/2006/relationships/hyperlink" Target="http://www.nfl.com/teams/st.louisrams/profile?team=LA" TargetMode="External"/><Relationship Id="rId90" Type="http://schemas.openxmlformats.org/officeDocument/2006/relationships/hyperlink" Target="http://www.nfl.com/teams/washingtonredskins/profile?team=WAS" TargetMode="External"/><Relationship Id="rId93" Type="http://schemas.openxmlformats.org/officeDocument/2006/relationships/hyperlink" Target="http://www.nfl.com/teams/philadelphiaeagles/profile?team=PHI" TargetMode="External"/><Relationship Id="rId92" Type="http://schemas.openxmlformats.org/officeDocument/2006/relationships/hyperlink" Target="https://en.wikipedia.org/wiki/1999_St._Louis_Rams_season" TargetMode="External"/><Relationship Id="rId118" Type="http://schemas.openxmlformats.org/officeDocument/2006/relationships/hyperlink" Target="http://www.nfl.com/teams/minnesotavikings/profile?team=MIN" TargetMode="External"/><Relationship Id="rId239" Type="http://schemas.openxmlformats.org/officeDocument/2006/relationships/hyperlink" Target="http://www.nfl.com/teams/newyorkgiants/profile?team=NYG" TargetMode="External"/><Relationship Id="rId117" Type="http://schemas.openxmlformats.org/officeDocument/2006/relationships/hyperlink" Target="http://www.nfl.com/teams/oaklandraiders/profile?team=OAK" TargetMode="External"/><Relationship Id="rId238" Type="http://schemas.openxmlformats.org/officeDocument/2006/relationships/hyperlink" Target="http://www.nfl.com/teams/tampabaybuccaneers/profile?team=TB" TargetMode="External"/><Relationship Id="rId359" Type="http://schemas.openxmlformats.org/officeDocument/2006/relationships/hyperlink" Target="http://www.nfl.com/teams/neworleanssaints/profile?team=NO" TargetMode="External"/><Relationship Id="rId116" Type="http://schemas.openxmlformats.org/officeDocument/2006/relationships/hyperlink" Target="http://www.nfl.com/teams/minnesotavikings/profile?team=MIN" TargetMode="External"/><Relationship Id="rId237" Type="http://schemas.openxmlformats.org/officeDocument/2006/relationships/hyperlink" Target="http://www.nfl.com/teams/greenbaypackers/profile?team=GB" TargetMode="External"/><Relationship Id="rId358" Type="http://schemas.openxmlformats.org/officeDocument/2006/relationships/hyperlink" Target="http://www.nfl.com/teams/chicagobears/profile?team=CHI" TargetMode="External"/><Relationship Id="rId479" Type="http://schemas.openxmlformats.org/officeDocument/2006/relationships/hyperlink" Target="http://www.nfl.com/teams/sandiegochargers/profile?team=LAC" TargetMode="External"/><Relationship Id="rId115" Type="http://schemas.openxmlformats.org/officeDocument/2006/relationships/hyperlink" Target="http://www.nfl.com/teams/detroitlions/profile?team=DET" TargetMode="External"/><Relationship Id="rId236" Type="http://schemas.openxmlformats.org/officeDocument/2006/relationships/hyperlink" Target="https://en.wikipedia.org/wiki/1999_Kansas_City_Chiefs_season" TargetMode="External"/><Relationship Id="rId357" Type="http://schemas.openxmlformats.org/officeDocument/2006/relationships/hyperlink" Target="http://www.nfl.com/teams/tennesseetitans/profile?team=TEN" TargetMode="External"/><Relationship Id="rId478" Type="http://schemas.openxmlformats.org/officeDocument/2006/relationships/hyperlink" Target="http://www.nfl.com/teams/neworleanssaints/profile?team=NO" TargetMode="External"/><Relationship Id="rId599" Type="http://schemas.openxmlformats.org/officeDocument/2006/relationships/hyperlink" Target="http://www.nfl.com/teams/jacksonvillejaguars/profile?team=JAX" TargetMode="External"/><Relationship Id="rId119" Type="http://schemas.openxmlformats.org/officeDocument/2006/relationships/hyperlink" Target="http://www.nfl.com/teams/neworleanssaints/profile?team=NO" TargetMode="External"/><Relationship Id="rId110" Type="http://schemas.openxmlformats.org/officeDocument/2006/relationships/hyperlink" Target="https://en.wikipedia.org/wiki/1999_Washington_Redskins_season" TargetMode="External"/><Relationship Id="rId231" Type="http://schemas.openxmlformats.org/officeDocument/2006/relationships/hyperlink" Target="http://www.nfl.com/teams/arizonacardinals/profile?team=ARI" TargetMode="External"/><Relationship Id="rId352" Type="http://schemas.openxmlformats.org/officeDocument/2006/relationships/hyperlink" Target="http://www.nfl.com/teams/newyorkgiants/profile?team=NYG" TargetMode="External"/><Relationship Id="rId473" Type="http://schemas.openxmlformats.org/officeDocument/2006/relationships/hyperlink" Target="http://www.nfl.com/teams/sanfrancisco49ers/profile?team=SF" TargetMode="External"/><Relationship Id="rId594" Type="http://schemas.openxmlformats.org/officeDocument/2006/relationships/hyperlink" Target="http://www.nfl.com/teams/denverbroncos/profile?team=DEN" TargetMode="External"/><Relationship Id="rId230" Type="http://schemas.openxmlformats.org/officeDocument/2006/relationships/hyperlink" Target="http://www.nfl.com/teams/detroitlions/profile?team=DET" TargetMode="External"/><Relationship Id="rId351" Type="http://schemas.openxmlformats.org/officeDocument/2006/relationships/hyperlink" Target="http://www.nfl.com/teams/kansascitychiefs/profile?team=KC" TargetMode="External"/><Relationship Id="rId472" Type="http://schemas.openxmlformats.org/officeDocument/2006/relationships/hyperlink" Target="http://www.nfl.com/teams/minnesotavikings/profile?team=MIN" TargetMode="External"/><Relationship Id="rId593" Type="http://schemas.openxmlformats.org/officeDocument/2006/relationships/hyperlink" Target="http://www.nfl.com/teams/cincinnatibengals/profile?team=CIN" TargetMode="External"/><Relationship Id="rId350" Type="http://schemas.openxmlformats.org/officeDocument/2006/relationships/hyperlink" Target="http://www.nfl.com/teams/dallascowboys/profile?team=DAL" TargetMode="External"/><Relationship Id="rId471" Type="http://schemas.openxmlformats.org/officeDocument/2006/relationships/hyperlink" Target="http://www.nfl.com/teams/newyorkjets/profile?team=NYJ" TargetMode="External"/><Relationship Id="rId592" Type="http://schemas.openxmlformats.org/officeDocument/2006/relationships/hyperlink" Target="http://www.nfl.com/teams/tennesseetitans/profile?team=TEN" TargetMode="External"/><Relationship Id="rId470" Type="http://schemas.openxmlformats.org/officeDocument/2006/relationships/hyperlink" Target="https://en.wikipedia.org/wiki/1999_Detroit_Lions_season" TargetMode="External"/><Relationship Id="rId591" Type="http://schemas.openxmlformats.org/officeDocument/2006/relationships/hyperlink" Target="http://www.nfl.com/teams/greenbaypackers/profile?team=GB" TargetMode="External"/><Relationship Id="rId114" Type="http://schemas.openxmlformats.org/officeDocument/2006/relationships/hyperlink" Target="http://www.nfl.com/teams/jacksonvillejaguars/profile?team=JAX" TargetMode="External"/><Relationship Id="rId235" Type="http://schemas.openxmlformats.org/officeDocument/2006/relationships/hyperlink" Target="http://www.nfl.com/teams/carolinapanthers/profile?team=CAR" TargetMode="External"/><Relationship Id="rId356" Type="http://schemas.openxmlformats.org/officeDocument/2006/relationships/hyperlink" Target="http://www.nfl.com/teams/tampabaybuccaneers/profile?team=TB" TargetMode="External"/><Relationship Id="rId477" Type="http://schemas.openxmlformats.org/officeDocument/2006/relationships/hyperlink" Target="http://www.nfl.com/teams/carolinapanthers/profile?team=CAR" TargetMode="External"/><Relationship Id="rId598" Type="http://schemas.openxmlformats.org/officeDocument/2006/relationships/hyperlink" Target="http://www.nfl.com/teams/carolinapanthers/profile?team=CAR" TargetMode="External"/><Relationship Id="rId113" Type="http://schemas.openxmlformats.org/officeDocument/2006/relationships/hyperlink" Target="http://www.nfl.com/teams/minnesotavikings/profile?team=MIN" TargetMode="External"/><Relationship Id="rId234" Type="http://schemas.openxmlformats.org/officeDocument/2006/relationships/hyperlink" Target="http://www.nfl.com/teams/neworleanssaints/profile?team=NO" TargetMode="External"/><Relationship Id="rId355" Type="http://schemas.openxmlformats.org/officeDocument/2006/relationships/hyperlink" Target="http://www.nfl.com/teams/houstontexans/profile?team=HOU" TargetMode="External"/><Relationship Id="rId476" Type="http://schemas.openxmlformats.org/officeDocument/2006/relationships/hyperlink" Target="http://www.nfl.com/teams/atlantafalcons/profile?team=ATL" TargetMode="External"/><Relationship Id="rId597" Type="http://schemas.openxmlformats.org/officeDocument/2006/relationships/hyperlink" Target="http://www.nfl.com/teams/indianapoliscolts/profile?team=IND" TargetMode="External"/><Relationship Id="rId112" Type="http://schemas.openxmlformats.org/officeDocument/2006/relationships/hyperlink" Target="http://www.nfl.com/teams/sanfrancisco49ers/profile?team=SF" TargetMode="External"/><Relationship Id="rId233" Type="http://schemas.openxmlformats.org/officeDocument/2006/relationships/hyperlink" Target="http://www.nfl.com/teams/st.louisrams/profile?team=LA" TargetMode="External"/><Relationship Id="rId354" Type="http://schemas.openxmlformats.org/officeDocument/2006/relationships/hyperlink" Target="http://www.nfl.com/teams/detroitlions/profile?team=DET" TargetMode="External"/><Relationship Id="rId475" Type="http://schemas.openxmlformats.org/officeDocument/2006/relationships/hyperlink" Target="http://www.nfl.com/teams/houstontexans/profile?team=HOU" TargetMode="External"/><Relationship Id="rId596" Type="http://schemas.openxmlformats.org/officeDocument/2006/relationships/hyperlink" Target="http://www.nfl.com/teams/neworleanssaints/profile?team=NO" TargetMode="External"/><Relationship Id="rId111" Type="http://schemas.openxmlformats.org/officeDocument/2006/relationships/hyperlink" Target="http://www.nfl.com/teams/arizonacardinals/profile?team=ARI" TargetMode="External"/><Relationship Id="rId232" Type="http://schemas.openxmlformats.org/officeDocument/2006/relationships/hyperlink" Target="http://www.nfl.com/teams/newyorkjets/profile?team=NYJ" TargetMode="External"/><Relationship Id="rId353" Type="http://schemas.openxmlformats.org/officeDocument/2006/relationships/hyperlink" Target="http://www.nfl.com/teams/tampabaybuccaneers/profile?team=TB" TargetMode="External"/><Relationship Id="rId474" Type="http://schemas.openxmlformats.org/officeDocument/2006/relationships/hyperlink" Target="http://www.nfl.com/teams/kansascitychiefs/profile?team=KC" TargetMode="External"/><Relationship Id="rId595" Type="http://schemas.openxmlformats.org/officeDocument/2006/relationships/hyperlink" Target="http://www.nfl.com/teams/sanfrancisco49ers/profile?team=SF" TargetMode="External"/><Relationship Id="rId305" Type="http://schemas.openxmlformats.org/officeDocument/2006/relationships/hyperlink" Target="http://www.nfl.com/teams/baltimoreravens/profile?team=BAL" TargetMode="External"/><Relationship Id="rId426" Type="http://schemas.openxmlformats.org/officeDocument/2006/relationships/hyperlink" Target="http://www.nfl.com/teams/atlantafalcons/profile?team=ATL" TargetMode="External"/><Relationship Id="rId547" Type="http://schemas.openxmlformats.org/officeDocument/2006/relationships/hyperlink" Target="http://www.nfl.com/teams/philadelphiaeagles/profile?team=PHI" TargetMode="External"/><Relationship Id="rId304" Type="http://schemas.openxmlformats.org/officeDocument/2006/relationships/hyperlink" Target="http://www.nfl.com/teams/pittsburghsteelers/profile?team=PIT" TargetMode="External"/><Relationship Id="rId425" Type="http://schemas.openxmlformats.org/officeDocument/2006/relationships/hyperlink" Target="http://www.nfl.com/teams/tennesseetitans/profile?team=TEN" TargetMode="External"/><Relationship Id="rId546" Type="http://schemas.openxmlformats.org/officeDocument/2006/relationships/hyperlink" Target="http://www.nfl.com/teams/sanfrancisco49ers/profile?team=SF" TargetMode="External"/><Relationship Id="rId303" Type="http://schemas.openxmlformats.org/officeDocument/2006/relationships/hyperlink" Target="http://www.nfl.com/teams/cincinnatibengals/profile?team=CIN" TargetMode="External"/><Relationship Id="rId424" Type="http://schemas.openxmlformats.org/officeDocument/2006/relationships/hyperlink" Target="http://www.nfl.com/teams/newenglandpatriots/profile?team=NE" TargetMode="External"/><Relationship Id="rId545" Type="http://schemas.openxmlformats.org/officeDocument/2006/relationships/hyperlink" Target="http://www.nfl.com/teams/oaklandraiders/profile?team=OAK" TargetMode="External"/><Relationship Id="rId302" Type="http://schemas.openxmlformats.org/officeDocument/2006/relationships/hyperlink" Target="http://www.nfl.com/teams/newenglandpatriots/profile?team=NE" TargetMode="External"/><Relationship Id="rId423" Type="http://schemas.openxmlformats.org/officeDocument/2006/relationships/hyperlink" Target="http://www.nfl.com/teams/cincinnatibengals/profile?team=CIN" TargetMode="External"/><Relationship Id="rId544" Type="http://schemas.openxmlformats.org/officeDocument/2006/relationships/hyperlink" Target="http://www.nfl.com/teams/st.louisrams/profile?team=LA" TargetMode="External"/><Relationship Id="rId309" Type="http://schemas.openxmlformats.org/officeDocument/2006/relationships/hyperlink" Target="http://www.nfl.com/teams/newyorkjets/profile?team=NYJ" TargetMode="External"/><Relationship Id="rId308" Type="http://schemas.openxmlformats.org/officeDocument/2006/relationships/hyperlink" Target="https://en.wikipedia.org/wiki/1999_Oakland_Raiders_season" TargetMode="External"/><Relationship Id="rId429" Type="http://schemas.openxmlformats.org/officeDocument/2006/relationships/hyperlink" Target="http://www.nfl.com/teams/pittsburghsteelers/profile?team=PIT" TargetMode="External"/><Relationship Id="rId307" Type="http://schemas.openxmlformats.org/officeDocument/2006/relationships/hyperlink" Target="http://www.nfl.com/teams/newenglandpatriots/profile?team=NE" TargetMode="External"/><Relationship Id="rId428" Type="http://schemas.openxmlformats.org/officeDocument/2006/relationships/hyperlink" Target="http://www.nfl.com/teams/neworleanssaints/profile?team=NO" TargetMode="External"/><Relationship Id="rId549" Type="http://schemas.openxmlformats.org/officeDocument/2006/relationships/hyperlink" Target="http://www.nfl.com/teams/chicagobears/profile?team=CHI" TargetMode="External"/><Relationship Id="rId306" Type="http://schemas.openxmlformats.org/officeDocument/2006/relationships/hyperlink" Target="http://www.nfl.com/teams/sanfrancisco49ers/profile?team=SF" TargetMode="External"/><Relationship Id="rId427" Type="http://schemas.openxmlformats.org/officeDocument/2006/relationships/hyperlink" Target="http://www.nfl.com/teams/dallascowboys/profile?team=DAL" TargetMode="External"/><Relationship Id="rId548" Type="http://schemas.openxmlformats.org/officeDocument/2006/relationships/hyperlink" Target="http://www.nfl.com/teams/seattleseahawks/profile?team=SEA" TargetMode="External"/><Relationship Id="rId301" Type="http://schemas.openxmlformats.org/officeDocument/2006/relationships/hyperlink" Target="http://www.nfl.com/teams/sanfrancisco49ers/profile?team=SF" TargetMode="External"/><Relationship Id="rId422" Type="http://schemas.openxmlformats.org/officeDocument/2006/relationships/hyperlink" Target="http://www.nfl.com/teams/greenbaypackers/profile?team=GB" TargetMode="External"/><Relationship Id="rId543" Type="http://schemas.openxmlformats.org/officeDocument/2006/relationships/hyperlink" Target="http://www.nfl.com/teams/baltimoreravens/profile?team=BAL" TargetMode="External"/><Relationship Id="rId300" Type="http://schemas.openxmlformats.org/officeDocument/2006/relationships/hyperlink" Target="http://www.nfl.com/teams/tampabaybuccaneers/profile?team=TB" TargetMode="External"/><Relationship Id="rId421" Type="http://schemas.openxmlformats.org/officeDocument/2006/relationships/hyperlink" Target="http://www.nfl.com/teams/st.louisrams/profile?team=LA" TargetMode="External"/><Relationship Id="rId542" Type="http://schemas.openxmlformats.org/officeDocument/2006/relationships/hyperlink" Target="http://www.nfl.com/teams/st.louisrams/profile?team=LA" TargetMode="External"/><Relationship Id="rId420" Type="http://schemas.openxmlformats.org/officeDocument/2006/relationships/hyperlink" Target="http://www.nfl.com/teams/indianapoliscolts/profile?team=IND" TargetMode="External"/><Relationship Id="rId541" Type="http://schemas.openxmlformats.org/officeDocument/2006/relationships/hyperlink" Target="https://en.wikipedia.org/wiki/1999_Denver_Broncos_season" TargetMode="External"/><Relationship Id="rId540" Type="http://schemas.openxmlformats.org/officeDocument/2006/relationships/hyperlink" Target="http://www.nfl.com/teams/greenbaypackers/profile?team=GB" TargetMode="External"/><Relationship Id="rId415" Type="http://schemas.openxmlformats.org/officeDocument/2006/relationships/hyperlink" Target="http://www.nfl.com/teams/newyorkgiants/profile?team=NYG" TargetMode="External"/><Relationship Id="rId536" Type="http://schemas.openxmlformats.org/officeDocument/2006/relationships/hyperlink" Target="http://www.nfl.com/teams/newyorkjets/profile?team=NYJ" TargetMode="External"/><Relationship Id="rId414" Type="http://schemas.openxmlformats.org/officeDocument/2006/relationships/hyperlink" Target="http://www.nfl.com/teams/denverbroncos/profile?team=DEN" TargetMode="External"/><Relationship Id="rId535" Type="http://schemas.openxmlformats.org/officeDocument/2006/relationships/hyperlink" Target="http://www.nfl.com/teams/detroitlions/profile?team=DET" TargetMode="External"/><Relationship Id="rId413" Type="http://schemas.openxmlformats.org/officeDocument/2006/relationships/hyperlink" Target="http://www.nfl.com/teams/kansascitychiefs/profile?team=KC" TargetMode="External"/><Relationship Id="rId534" Type="http://schemas.openxmlformats.org/officeDocument/2006/relationships/hyperlink" Target="http://www.nfl.com/teams/tennesseetitans/profile?team=TEN" TargetMode="External"/><Relationship Id="rId412" Type="http://schemas.openxmlformats.org/officeDocument/2006/relationships/hyperlink" Target="http://www.nfl.com/teams/minnesotavikings/profile?team=MIN" TargetMode="External"/><Relationship Id="rId533" Type="http://schemas.openxmlformats.org/officeDocument/2006/relationships/hyperlink" Target="http://www.nfl.com/teams/newyorkjets/profile?team=NYJ" TargetMode="External"/><Relationship Id="rId419" Type="http://schemas.openxmlformats.org/officeDocument/2006/relationships/hyperlink" Target="http://www.nfl.com/teams/baltimoreravens/profile?team=BAL" TargetMode="External"/><Relationship Id="rId418" Type="http://schemas.openxmlformats.org/officeDocument/2006/relationships/hyperlink" Target="http://www.nfl.com/teams/denverbroncos/profile?team=DEN" TargetMode="External"/><Relationship Id="rId539" Type="http://schemas.openxmlformats.org/officeDocument/2006/relationships/hyperlink" Target="http://www.nfl.com/teams/sanfrancisco49ers/profile?team=SF" TargetMode="External"/><Relationship Id="rId417" Type="http://schemas.openxmlformats.org/officeDocument/2006/relationships/hyperlink" Target="http://www.nfl.com/teams/sanfrancisco49ers/profile?team=SF" TargetMode="External"/><Relationship Id="rId538" Type="http://schemas.openxmlformats.org/officeDocument/2006/relationships/hyperlink" Target="http://www.nfl.com/teams/st.louisrams/profile?team=LA" TargetMode="External"/><Relationship Id="rId416" Type="http://schemas.openxmlformats.org/officeDocument/2006/relationships/hyperlink" Target="https://en.wikipedia.org/wiki/1999_San_Francisco_49ers_season" TargetMode="External"/><Relationship Id="rId537" Type="http://schemas.openxmlformats.org/officeDocument/2006/relationships/hyperlink" Target="http://www.nfl.com/teams/sanfrancisco49ers/profile?team=SF" TargetMode="External"/><Relationship Id="rId411" Type="http://schemas.openxmlformats.org/officeDocument/2006/relationships/hyperlink" Target="http://www.nfl.com/teams/detroitlions/profile?team=DET" TargetMode="External"/><Relationship Id="rId532" Type="http://schemas.openxmlformats.org/officeDocument/2006/relationships/hyperlink" Target="http://www.nfl.com/teams/sandiegochargers/profile?team=LAC" TargetMode="External"/><Relationship Id="rId410" Type="http://schemas.openxmlformats.org/officeDocument/2006/relationships/hyperlink" Target="http://www.nfl.com/teams/philadelphiaeagles/profile?team=PHI" TargetMode="External"/><Relationship Id="rId531" Type="http://schemas.openxmlformats.org/officeDocument/2006/relationships/hyperlink" Target="http://www.nfl.com/teams/indianapoliscolts/profile?team=IND" TargetMode="External"/><Relationship Id="rId530" Type="http://schemas.openxmlformats.org/officeDocument/2006/relationships/hyperlink" Target="http://www.nfl.com/teams/pittsburghsteelers/profile?team=PIT" TargetMode="External"/><Relationship Id="rId206" Type="http://schemas.openxmlformats.org/officeDocument/2006/relationships/hyperlink" Target="http://www.nfl.com/teams/sandiegochargers/profile?team=LAC" TargetMode="External"/><Relationship Id="rId327" Type="http://schemas.openxmlformats.org/officeDocument/2006/relationships/hyperlink" Target="http://www.nfl.com/teams/seattleseahawks/profile?team=SEA" TargetMode="External"/><Relationship Id="rId448" Type="http://schemas.openxmlformats.org/officeDocument/2006/relationships/hyperlink" Target="http://www.nfl.com/teams/minnesotavikings/profile?team=MIN" TargetMode="External"/><Relationship Id="rId569" Type="http://schemas.openxmlformats.org/officeDocument/2006/relationships/hyperlink" Target="http://www.nfl.com/teams/minnesotavikings/profile?team=MIN" TargetMode="External"/><Relationship Id="rId205" Type="http://schemas.openxmlformats.org/officeDocument/2006/relationships/hyperlink" Target="http://www.nfl.com/teams/newyorkjets/profile?team=NYJ" TargetMode="External"/><Relationship Id="rId326" Type="http://schemas.openxmlformats.org/officeDocument/2006/relationships/hyperlink" Target="https://en.wikipedia.org/wiki/1999_New_York_Giants_season" TargetMode="External"/><Relationship Id="rId447" Type="http://schemas.openxmlformats.org/officeDocument/2006/relationships/hyperlink" Target="http://www.nfl.com/teams/newenglandpatriots/profile?team=NE" TargetMode="External"/><Relationship Id="rId568" Type="http://schemas.openxmlformats.org/officeDocument/2006/relationships/hyperlink" Target="http://www.nfl.com/teams/baltimoreravens/profile?team=BAL" TargetMode="External"/><Relationship Id="rId204" Type="http://schemas.openxmlformats.org/officeDocument/2006/relationships/hyperlink" Target="http://www.nfl.com/teams/st.louisrams/profile?team=LA" TargetMode="External"/><Relationship Id="rId325" Type="http://schemas.openxmlformats.org/officeDocument/2006/relationships/hyperlink" Target="http://www.nfl.com/teams/greenbaypackers/profile?team=GB" TargetMode="External"/><Relationship Id="rId446" Type="http://schemas.openxmlformats.org/officeDocument/2006/relationships/hyperlink" Target="http://www.nfl.com/teams/seattleseahawks/profile?team=SEA" TargetMode="External"/><Relationship Id="rId567" Type="http://schemas.openxmlformats.org/officeDocument/2006/relationships/hyperlink" Target="http://www.nfl.com/teams/newyorkgiants/profile?team=NYG" TargetMode="External"/><Relationship Id="rId203" Type="http://schemas.openxmlformats.org/officeDocument/2006/relationships/hyperlink" Target="http://www.nfl.com/teams/arizonacardinals/profile?team=ARI" TargetMode="External"/><Relationship Id="rId324" Type="http://schemas.openxmlformats.org/officeDocument/2006/relationships/hyperlink" Target="http://www.nfl.com/teams/kansascitychiefs/profile?team=KC" TargetMode="External"/><Relationship Id="rId445" Type="http://schemas.openxmlformats.org/officeDocument/2006/relationships/hyperlink" Target="http://www.nfl.com/teams/denverbroncos/profile?team=DEN" TargetMode="External"/><Relationship Id="rId566" Type="http://schemas.openxmlformats.org/officeDocument/2006/relationships/hyperlink" Target="http://www.nfl.com/teams/greenbaypackers/profile?team=GB" TargetMode="External"/><Relationship Id="rId209" Type="http://schemas.openxmlformats.org/officeDocument/2006/relationships/hyperlink" Target="http://www.nfl.com/teams/denverbroncos/profile?team=DEN" TargetMode="External"/><Relationship Id="rId208" Type="http://schemas.openxmlformats.org/officeDocument/2006/relationships/hyperlink" Target="http://www.nfl.com/teams/buffalobills/profile?team=BUF" TargetMode="External"/><Relationship Id="rId329" Type="http://schemas.openxmlformats.org/officeDocument/2006/relationships/hyperlink" Target="http://www.nfl.com/teams/denverbroncos/profile?team=DEN" TargetMode="External"/><Relationship Id="rId207" Type="http://schemas.openxmlformats.org/officeDocument/2006/relationships/hyperlink" Target="http://www.nfl.com/teams/baltimoreravens/profile?team=BAL" TargetMode="External"/><Relationship Id="rId328" Type="http://schemas.openxmlformats.org/officeDocument/2006/relationships/hyperlink" Target="http://www.nfl.com/teams/pittsburghsteelers/profile?team=PIT" TargetMode="External"/><Relationship Id="rId449" Type="http://schemas.openxmlformats.org/officeDocument/2006/relationships/hyperlink" Target="http://www.nfl.com/teams/sandiegochargers/profile?team=LAC" TargetMode="External"/><Relationship Id="rId440" Type="http://schemas.openxmlformats.org/officeDocument/2006/relationships/hyperlink" Target="http://www.nfl.com/teams/washingtonredskins/profile?team=WAS" TargetMode="External"/><Relationship Id="rId561" Type="http://schemas.openxmlformats.org/officeDocument/2006/relationships/hyperlink" Target="http://www.nfl.com/teams/newenglandpatriots/profile?team=NE" TargetMode="External"/><Relationship Id="rId560" Type="http://schemas.openxmlformats.org/officeDocument/2006/relationships/hyperlink" Target="http://www.nfl.com/teams/newenglandpatriots/profile?team=NE" TargetMode="External"/><Relationship Id="rId202" Type="http://schemas.openxmlformats.org/officeDocument/2006/relationships/hyperlink" Target="http://www.nfl.com/teams/st.louisrams/profile?team=LA" TargetMode="External"/><Relationship Id="rId323" Type="http://schemas.openxmlformats.org/officeDocument/2006/relationships/hyperlink" Target="http://www.nfl.com/teams/newyorkjets/profile?team=NYJ" TargetMode="External"/><Relationship Id="rId444" Type="http://schemas.openxmlformats.org/officeDocument/2006/relationships/hyperlink" Target="http://www.nfl.com/teams/miamidolphins/profile?team=MIA" TargetMode="External"/><Relationship Id="rId565" Type="http://schemas.openxmlformats.org/officeDocument/2006/relationships/hyperlink" Target="http://www.nfl.com/teams/neworleanssaints/profile?team=NO" TargetMode="External"/><Relationship Id="rId201" Type="http://schemas.openxmlformats.org/officeDocument/2006/relationships/hyperlink" Target="http://www.nfl.com/teams/newyorkjets/profile?team=NYJ" TargetMode="External"/><Relationship Id="rId322" Type="http://schemas.openxmlformats.org/officeDocument/2006/relationships/hyperlink" Target="http://www.nfl.com/teams/sanfrancisco49ers/profile?team=SF" TargetMode="External"/><Relationship Id="rId443" Type="http://schemas.openxmlformats.org/officeDocument/2006/relationships/hyperlink" Target="http://www.nfl.com/teams/dallascowboys/profile?team=DAL" TargetMode="External"/><Relationship Id="rId564" Type="http://schemas.openxmlformats.org/officeDocument/2006/relationships/hyperlink" Target="http://www.nfl.com/teams/pittsburghsteelers/profile?team=PIT" TargetMode="External"/><Relationship Id="rId200" Type="http://schemas.openxmlformats.org/officeDocument/2006/relationships/hyperlink" Target="https://en.wikipedia.org/wiki/1999_Chicago_Bears_season" TargetMode="External"/><Relationship Id="rId321" Type="http://schemas.openxmlformats.org/officeDocument/2006/relationships/hyperlink" Target="http://www.nfl.com/teams/sandiegochargers/profile?team=LAC" TargetMode="External"/><Relationship Id="rId442" Type="http://schemas.openxmlformats.org/officeDocument/2006/relationships/hyperlink" Target="http://www.nfl.com/teams/carolinapanthers/profile?team=CAR" TargetMode="External"/><Relationship Id="rId563" Type="http://schemas.openxmlformats.org/officeDocument/2006/relationships/hyperlink" Target="http://www.nfl.com/teams/indianapoliscolts/profile?team=IND" TargetMode="External"/><Relationship Id="rId320" Type="http://schemas.openxmlformats.org/officeDocument/2006/relationships/hyperlink" Target="http://www.nfl.com/teams/sandiegochargers/profile?team=LAC" TargetMode="External"/><Relationship Id="rId441" Type="http://schemas.openxmlformats.org/officeDocument/2006/relationships/hyperlink" Target="http://www.nfl.com/teams/pittsburghsteelers/profile?team=PIT" TargetMode="External"/><Relationship Id="rId562" Type="http://schemas.openxmlformats.org/officeDocument/2006/relationships/hyperlink" Target="http://www.nfl.com/teams/newyorkgiants/profile?team=NYG" TargetMode="External"/><Relationship Id="rId316" Type="http://schemas.openxmlformats.org/officeDocument/2006/relationships/hyperlink" Target="http://www.nfl.com/teams/cincinnatibengals/profile?team=CIN" TargetMode="External"/><Relationship Id="rId437" Type="http://schemas.openxmlformats.org/officeDocument/2006/relationships/hyperlink" Target="http://www.nfl.com/teams/neworleanssaints/profile?team=NO" TargetMode="External"/><Relationship Id="rId558" Type="http://schemas.openxmlformats.org/officeDocument/2006/relationships/hyperlink" Target="http://www.nfl.com/teams/washingtonredskins/profile?team=WAS" TargetMode="External"/><Relationship Id="rId315" Type="http://schemas.openxmlformats.org/officeDocument/2006/relationships/hyperlink" Target="http://www.nfl.com/teams/dallascowboys/profile?team=DAL" TargetMode="External"/><Relationship Id="rId436" Type="http://schemas.openxmlformats.org/officeDocument/2006/relationships/hyperlink" Target="http://www.nfl.com/teams/philadelphiaeagles/profile?team=PHI" TargetMode="External"/><Relationship Id="rId557" Type="http://schemas.openxmlformats.org/officeDocument/2006/relationships/hyperlink" Target="http://www.nfl.com/teams/neworleanssaints/profile?team=NO" TargetMode="External"/><Relationship Id="rId314" Type="http://schemas.openxmlformats.org/officeDocument/2006/relationships/hyperlink" Target="http://www.nfl.com/teams/minnesotavikings/profile?team=MIN" TargetMode="External"/><Relationship Id="rId435" Type="http://schemas.openxmlformats.org/officeDocument/2006/relationships/hyperlink" Target="http://www.nfl.com/teams/minnesotavikings/profile?team=MIN" TargetMode="External"/><Relationship Id="rId556" Type="http://schemas.openxmlformats.org/officeDocument/2006/relationships/hyperlink" Target="http://www.nfl.com/teams/denverbroncos/profile?team=DEN" TargetMode="External"/><Relationship Id="rId313" Type="http://schemas.openxmlformats.org/officeDocument/2006/relationships/hyperlink" Target="http://www.nfl.com/teams/neworleanssaints/profile?team=NO" TargetMode="External"/><Relationship Id="rId434" Type="http://schemas.openxmlformats.org/officeDocument/2006/relationships/hyperlink" Target="https://en.wikipedia.org/wiki/1999_Green_Bay_Packers_season" TargetMode="External"/><Relationship Id="rId555" Type="http://schemas.openxmlformats.org/officeDocument/2006/relationships/hyperlink" Target="http://www.nfl.com/teams/dallascowboys/profile?team=DAL" TargetMode="External"/><Relationship Id="rId319" Type="http://schemas.openxmlformats.org/officeDocument/2006/relationships/hyperlink" Target="http://www.nfl.com/teams/pittsburghsteelers/profile?team=PIT" TargetMode="External"/><Relationship Id="rId318" Type="http://schemas.openxmlformats.org/officeDocument/2006/relationships/hyperlink" Target="http://www.nfl.com/teams/denverbroncos/profile?team=DEN" TargetMode="External"/><Relationship Id="rId439" Type="http://schemas.openxmlformats.org/officeDocument/2006/relationships/hyperlink" Target="http://www.nfl.com/teams/greenbaypackers/profile?team=GB" TargetMode="External"/><Relationship Id="rId317" Type="http://schemas.openxmlformats.org/officeDocument/2006/relationships/hyperlink" Target="http://www.nfl.com/teams/baltimoreravens/profile?team=BAL" TargetMode="External"/><Relationship Id="rId438" Type="http://schemas.openxmlformats.org/officeDocument/2006/relationships/hyperlink" Target="http://www.nfl.com/teams/newyorkgiants/profile?team=NYG" TargetMode="External"/><Relationship Id="rId559" Type="http://schemas.openxmlformats.org/officeDocument/2006/relationships/hyperlink" Target="http://www.nfl.com/teams/oaklandraiders/profile?team=OAK" TargetMode="External"/><Relationship Id="rId550" Type="http://schemas.openxmlformats.org/officeDocument/2006/relationships/hyperlink" Target="http://www.nfl.com/teams/newyorkgiants/profile?team=NYG" TargetMode="External"/><Relationship Id="rId312" Type="http://schemas.openxmlformats.org/officeDocument/2006/relationships/hyperlink" Target="http://www.nfl.com/teams/arizonacardinals/profile?team=ARI" TargetMode="External"/><Relationship Id="rId433" Type="http://schemas.openxmlformats.org/officeDocument/2006/relationships/hyperlink" Target="http://www.nfl.com/teams/jacksonvillejaguars/profile?team=JAX" TargetMode="External"/><Relationship Id="rId554" Type="http://schemas.openxmlformats.org/officeDocument/2006/relationships/hyperlink" Target="http://www.nfl.com/teams/tampabaybuccaneers/profile?team=TB" TargetMode="External"/><Relationship Id="rId311" Type="http://schemas.openxmlformats.org/officeDocument/2006/relationships/hyperlink" Target="http://www.nfl.com/teams/atlantafalcons/profile?team=ATL" TargetMode="External"/><Relationship Id="rId432" Type="http://schemas.openxmlformats.org/officeDocument/2006/relationships/hyperlink" Target="http://www.nfl.com/teams/arizonacardinals/profile?team=ARI" TargetMode="External"/><Relationship Id="rId553" Type="http://schemas.openxmlformats.org/officeDocument/2006/relationships/hyperlink" Target="http://www.nfl.com/teams/pittsburghsteelers/profile?team=PIT" TargetMode="External"/><Relationship Id="rId310" Type="http://schemas.openxmlformats.org/officeDocument/2006/relationships/hyperlink" Target="http://www.nfl.com/teams/detroitlions/profile?team=DET" TargetMode="External"/><Relationship Id="rId431" Type="http://schemas.openxmlformats.org/officeDocument/2006/relationships/hyperlink" Target="http://www.nfl.com/teams/cincinnatibengals/profile?team=CIN" TargetMode="External"/><Relationship Id="rId552" Type="http://schemas.openxmlformats.org/officeDocument/2006/relationships/hyperlink" Target="http://www.nfl.com/teams/indianapoliscolts/profile?team=IND" TargetMode="External"/><Relationship Id="rId430" Type="http://schemas.openxmlformats.org/officeDocument/2006/relationships/hyperlink" Target="http://www.nfl.com/teams/indianapoliscolts/profile?team=IND" TargetMode="External"/><Relationship Id="rId551" Type="http://schemas.openxmlformats.org/officeDocument/2006/relationships/hyperlink" Target="http://www.nfl.com/teams/arizonacardinals/profile?team=ARI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nfl.com/players/patrickwillis/profile?id=WIL618736" TargetMode="External"/><Relationship Id="rId194" Type="http://schemas.openxmlformats.org/officeDocument/2006/relationships/hyperlink" Target="http://www.nfl.com/players/j.j.watt/profile?id=WAT579210" TargetMode="External"/><Relationship Id="rId193" Type="http://schemas.openxmlformats.org/officeDocument/2006/relationships/hyperlink" Target="http://www.nfl.com/players/anthonydavis/profile?id=DAV129997" TargetMode="External"/><Relationship Id="rId192" Type="http://schemas.openxmlformats.org/officeDocument/2006/relationships/hyperlink" Target="http://www.nfl.com/players/aaronmaybin/profile?id=MAY287870" TargetMode="External"/><Relationship Id="rId191" Type="http://schemas.openxmlformats.org/officeDocument/2006/relationships/hyperlink" Target="http://www.nfl.com/players/leodismckelvin/profile?id=MCK224554" TargetMode="External"/><Relationship Id="rId187" Type="http://schemas.openxmlformats.org/officeDocument/2006/relationships/hyperlink" Target="http://www.nfl.com/players/benroethlisberger/profile?id=ROE750381" TargetMode="External"/><Relationship Id="rId186" Type="http://schemas.openxmlformats.org/officeDocument/2006/relationships/hyperlink" Target="http://www.nfl.com/players/marcustrufant/profile?id=TRU392219" TargetMode="External"/><Relationship Id="rId185" Type="http://schemas.openxmlformats.org/officeDocument/2006/relationships/hyperlink" Target="http://www.nfl.com/players/dwightfreeney/profile?id=FRE417537" TargetMode="External"/><Relationship Id="rId184" Type="http://schemas.openxmlformats.org/officeDocument/2006/relationships/hyperlink" Target="http://www.nfl.com/players/danmorgan/profile?id=MOR156787" TargetMode="External"/><Relationship Id="rId189" Type="http://schemas.openxmlformats.org/officeDocument/2006/relationships/hyperlink" Target="http://www.nfl.com/players/jaycutler/profile?id=CUT288111" TargetMode="External"/><Relationship Id="rId188" Type="http://schemas.openxmlformats.org/officeDocument/2006/relationships/hyperlink" Target="http://www.nfl.com/players/demarcusware/profile?id=WAR350675" TargetMode="External"/><Relationship Id="rId183" Type="http://schemas.openxmlformats.org/officeDocument/2006/relationships/hyperlink" Target="http://www.nfl.com/players/rondayne/profile?id=DAY718106" TargetMode="External"/><Relationship Id="rId182" Type="http://schemas.openxmlformats.org/officeDocument/2006/relationships/hyperlink" Target="https://en.wikipedia.org/wiki/Daunte_Culpepper" TargetMode="External"/><Relationship Id="rId181" Type="http://schemas.openxmlformats.org/officeDocument/2006/relationships/hyperlink" Target="http://www.nfl.com/players/williamthomas/profile?id=THO405547" TargetMode="External"/><Relationship Id="rId180" Type="http://schemas.openxmlformats.org/officeDocument/2006/relationships/hyperlink" Target="http://www.nfl.com/players/toddgurley/profile?id=GUR000000" TargetMode="External"/><Relationship Id="rId176" Type="http://schemas.openxmlformats.org/officeDocument/2006/relationships/hyperlink" Target="http://www.nfl.com/players/blainegabbert/profile?id=GAB221145" TargetMode="External"/><Relationship Id="rId297" Type="http://schemas.openxmlformats.org/officeDocument/2006/relationships/hyperlink" Target="http://www.nfl.com/players/chadgreenway/profile?id=GRE573953" TargetMode="External"/><Relationship Id="rId175" Type="http://schemas.openxmlformats.org/officeDocument/2006/relationships/hyperlink" Target="http://www.nfl.com/players/tysonalualu/profile?id=ALU059326" TargetMode="External"/><Relationship Id="rId296" Type="http://schemas.openxmlformats.org/officeDocument/2006/relationships/hyperlink" Target="http://www.nfl.com/players/davidpollack/profile?id=POL161501" TargetMode="External"/><Relationship Id="rId174" Type="http://schemas.openxmlformats.org/officeDocument/2006/relationships/hyperlink" Target="http://www.nfl.com/players/michaelcrabtree/profile?id=CRA111040" TargetMode="External"/><Relationship Id="rId295" Type="http://schemas.openxmlformats.org/officeDocument/2006/relationships/hyperlink" Target="http://www.nfl.com/players/d.j.williams/profile?id=WIL237478" TargetMode="External"/><Relationship Id="rId173" Type="http://schemas.openxmlformats.org/officeDocument/2006/relationships/hyperlink" Target="http://www.nfl.com/players/jerodmayo/profile?id=MAY651489" TargetMode="External"/><Relationship Id="rId294" Type="http://schemas.openxmlformats.org/officeDocument/2006/relationships/hyperlink" Target="http://www.nfl.com/players/bryantjohnson/profile?id=JOH086211" TargetMode="External"/><Relationship Id="rId179" Type="http://schemas.openxmlformats.org/officeDocument/2006/relationships/hyperlink" Target="http://www.nfl.com/players/ericebron/profile?id=EBR474619" TargetMode="External"/><Relationship Id="rId178" Type="http://schemas.openxmlformats.org/officeDocument/2006/relationships/hyperlink" Target="http://www.nfl.com/players/chancewarmack/profile?id=WAR426211" TargetMode="External"/><Relationship Id="rId299" Type="http://schemas.openxmlformats.org/officeDocument/2006/relationships/hyperlink" Target="http://www.nfl.com/players/gosdercherilus/profile?id=CHE253467" TargetMode="External"/><Relationship Id="rId177" Type="http://schemas.openxmlformats.org/officeDocument/2006/relationships/hyperlink" Target="http://www.nfl.com/players/stephongilmore/profile?id=GIL801084" TargetMode="External"/><Relationship Id="rId298" Type="http://schemas.openxmlformats.org/officeDocument/2006/relationships/hyperlink" Target="http://www.nfl.com/players/jarvismoss/profile?id=MOS572803" TargetMode="External"/><Relationship Id="rId198" Type="http://schemas.openxmlformats.org/officeDocument/2006/relationships/hyperlink" Target="http://www.nfl.com/players/traewaynes/profile?id=WAY469703" TargetMode="External"/><Relationship Id="rId197" Type="http://schemas.openxmlformats.org/officeDocument/2006/relationships/hyperlink" Target="http://www.nfl.com/players/taylorlewan/profile?id=LEW002883" TargetMode="External"/><Relationship Id="rId196" Type="http://schemas.openxmlformats.org/officeDocument/2006/relationships/hyperlink" Target="http://www.nfl.com/players/d.j.fluker/profile?id=FLU158205" TargetMode="External"/><Relationship Id="rId195" Type="http://schemas.openxmlformats.org/officeDocument/2006/relationships/hyperlink" Target="http://www.nfl.com/players/dontaripoe/profile?id=POE346076" TargetMode="External"/><Relationship Id="rId199" Type="http://schemas.openxmlformats.org/officeDocument/2006/relationships/hyperlink" Target="http://www.nfl.com/players/keithbrooking/profile?id=BRO110262" TargetMode="External"/><Relationship Id="rId150" Type="http://schemas.openxmlformats.org/officeDocument/2006/relationships/hyperlink" Target="http://www.nfl.com/players/kevinwilliams/profile?id=WIL407346" TargetMode="External"/><Relationship Id="rId271" Type="http://schemas.openxmlformats.org/officeDocument/2006/relationships/hyperlink" Target="http://www.nfl.com/players/kevindyson/profile?id=DYS462619" TargetMode="External"/><Relationship Id="rId392" Type="http://schemas.openxmlformats.org/officeDocument/2006/relationships/hyperlink" Target="http://www.nfl.com/players/anthonycastonzo/profile?id=CAS792239" TargetMode="External"/><Relationship Id="rId270" Type="http://schemas.openxmlformats.org/officeDocument/2006/relationships/hyperlink" Target="http://www.nfl.com/players/melvingordon/profile?id=GOR275321" TargetMode="External"/><Relationship Id="rId391" Type="http://schemas.openxmlformats.org/officeDocument/2006/relationships/hyperlink" Target="http://www.nfl.com/players/demaryiusthomas/profile?id=THO095855" TargetMode="External"/><Relationship Id="rId390" Type="http://schemas.openxmlformats.org/officeDocument/2006/relationships/hyperlink" Target="http://www.nfl.com/players/percyharvin/profile?id=HAR829482" TargetMode="External"/><Relationship Id="rId1" Type="http://schemas.openxmlformats.org/officeDocument/2006/relationships/hyperlink" Target="http://www.nfl.com/players/peytonmanning/profile?id=MAN515097" TargetMode="External"/><Relationship Id="rId2" Type="http://schemas.openxmlformats.org/officeDocument/2006/relationships/hyperlink" Target="https://en.wikipedia.org/wiki/Tim_Couch" TargetMode="External"/><Relationship Id="rId3" Type="http://schemas.openxmlformats.org/officeDocument/2006/relationships/hyperlink" Target="http://www.nfl.com/players/courtneybrown/profile?id=BRO358547" TargetMode="External"/><Relationship Id="rId149" Type="http://schemas.openxmlformats.org/officeDocument/2006/relationships/hyperlink" Target="http://www.nfl.com/players/johnhenderson/profile?id=HEN076396" TargetMode="External"/><Relationship Id="rId4" Type="http://schemas.openxmlformats.org/officeDocument/2006/relationships/hyperlink" Target="http://www.nfl.com/players/michaelvick/profile?id=VIC311467" TargetMode="External"/><Relationship Id="rId148" Type="http://schemas.openxmlformats.org/officeDocument/2006/relationships/hyperlink" Target="http://www.nfl.com/players/korenrobinson/profile?id=ROB604848" TargetMode="External"/><Relationship Id="rId269" Type="http://schemas.openxmlformats.org/officeDocument/2006/relationships/hyperlink" Target="http://www.nfl.com/players/ryanshazier/profile?id=SHA822597" TargetMode="External"/><Relationship Id="rId9" Type="http://schemas.openxmlformats.org/officeDocument/2006/relationships/hyperlink" Target="http://www.nfl.com/players/mariowilliams/profile?id=WIL431243" TargetMode="External"/><Relationship Id="rId143" Type="http://schemas.openxmlformats.org/officeDocument/2006/relationships/hyperlink" Target="http://www.nfl.com/players/justingilbert/profile?id=GIL088998" TargetMode="External"/><Relationship Id="rId264" Type="http://schemas.openxmlformats.org/officeDocument/2006/relationships/hyperlink" Target="http://www.nfl.com/players/briancushing/profile?id=CUS363261" TargetMode="External"/><Relationship Id="rId385" Type="http://schemas.openxmlformats.org/officeDocument/2006/relationships/hyperlink" Target="http://www.nfl.com/players/j.p.losman/profile?id=LOS588329" TargetMode="External"/><Relationship Id="rId142" Type="http://schemas.openxmlformats.org/officeDocument/2006/relationships/hyperlink" Target="http://www.nfl.com/players/tavonaustin/profile?id=AUS659596" TargetMode="External"/><Relationship Id="rId263" Type="http://schemas.openxmlformats.org/officeDocument/2006/relationships/hyperlink" Target="http://www.nfl.com/players/brandenalbert/profile?id=ALB334450" TargetMode="External"/><Relationship Id="rId384" Type="http://schemas.openxmlformats.org/officeDocument/2006/relationships/hyperlink" Target="http://www.nfl.com/players/rexgrossman/profile?id=GRO597298" TargetMode="External"/><Relationship Id="rId141" Type="http://schemas.openxmlformats.org/officeDocument/2006/relationships/hyperlink" Target="http://www.nfl.com/players/ryantannehill/profile?id=TAN298716" TargetMode="External"/><Relationship Id="rId262" Type="http://schemas.openxmlformats.org/officeDocument/2006/relationships/hyperlink" Target="http://www.nfl.com/players/lawrencetimmons/profile?id=TIM589720" TargetMode="External"/><Relationship Id="rId383" Type="http://schemas.openxmlformats.org/officeDocument/2006/relationships/hyperlink" Target="http://www.nfl.com/players/bryanthomas/profile?id=THO054183" TargetMode="External"/><Relationship Id="rId140" Type="http://schemas.openxmlformats.org/officeDocument/2006/relationships/hyperlink" Target="http://www.nfl.com/players/jakelocker/profile?id=LOC066933" TargetMode="External"/><Relationship Id="rId261" Type="http://schemas.openxmlformats.org/officeDocument/2006/relationships/hyperlink" Target="http://www.nfl.com/players/tyehill/profile?id=HIL632171" TargetMode="External"/><Relationship Id="rId382" Type="http://schemas.openxmlformats.org/officeDocument/2006/relationships/hyperlink" Target="http://www.nfl.com/players/willallen/profile?id=ALL654295" TargetMode="External"/><Relationship Id="rId5" Type="http://schemas.openxmlformats.org/officeDocument/2006/relationships/hyperlink" Target="http://www.nfl.com/players/davidcarr/profile?id=CAR358385" TargetMode="External"/><Relationship Id="rId147" Type="http://schemas.openxmlformats.org/officeDocument/2006/relationships/hyperlink" Target="http://www.nfl.com/players/brianurlacher/profile?id=URL059326" TargetMode="External"/><Relationship Id="rId268" Type="http://schemas.openxmlformats.org/officeDocument/2006/relationships/hyperlink" Target="http://www.nfl.com/players/kennyvaccaro/profile?id=VAC079101" TargetMode="External"/><Relationship Id="rId389" Type="http://schemas.openxmlformats.org/officeDocument/2006/relationships/hyperlink" Target="http://www.nfl.com/players/felixjones/profile?id=JON313929" TargetMode="External"/><Relationship Id="rId6" Type="http://schemas.openxmlformats.org/officeDocument/2006/relationships/hyperlink" Target="http://www.nfl.com/players/carsonpalmer/profile?id=PAL249055" TargetMode="External"/><Relationship Id="rId146" Type="http://schemas.openxmlformats.org/officeDocument/2006/relationships/hyperlink" Target="https://en.wikipedia.org/wiki/Chris_Claiborne" TargetMode="External"/><Relationship Id="rId267" Type="http://schemas.openxmlformats.org/officeDocument/2006/relationships/hyperlink" Target="http://www.nfl.com/players/bruceirvin/profile?id=IRV115072" TargetMode="External"/><Relationship Id="rId388" Type="http://schemas.openxmlformats.org/officeDocument/2006/relationships/hyperlink" Target="http://www.nfl.com/players/bradyquinn/profile?id=QUI529720" TargetMode="External"/><Relationship Id="rId7" Type="http://schemas.openxmlformats.org/officeDocument/2006/relationships/hyperlink" Target="http://www.nfl.com/players/elimanning/profile?id=MAN473170" TargetMode="External"/><Relationship Id="rId145" Type="http://schemas.openxmlformats.org/officeDocument/2006/relationships/hyperlink" Target="http://www.nfl.com/players/fredtaylor/profile?id=TAY220162" TargetMode="External"/><Relationship Id="rId266" Type="http://schemas.openxmlformats.org/officeDocument/2006/relationships/hyperlink" Target="http://www.nfl.com/players/mikepouncey/profile?id=POU545069" TargetMode="External"/><Relationship Id="rId387" Type="http://schemas.openxmlformats.org/officeDocument/2006/relationships/hyperlink" Target="http://www.nfl.com/players/mannylawson/profile?id=LAW697295" TargetMode="External"/><Relationship Id="rId8" Type="http://schemas.openxmlformats.org/officeDocument/2006/relationships/hyperlink" Target="http://www.nfl.com/players/alexsmith/profile?id=SMI031126" TargetMode="External"/><Relationship Id="rId144" Type="http://schemas.openxmlformats.org/officeDocument/2006/relationships/hyperlink" Target="http://www.nfl.com/players/vicbeasley/profile?id=BEA528276" TargetMode="External"/><Relationship Id="rId265" Type="http://schemas.openxmlformats.org/officeDocument/2006/relationships/hyperlink" Target="http://www.nfl.com/players/jasonpierre-paul/profile?id=PIE587019" TargetMode="External"/><Relationship Id="rId386" Type="http://schemas.openxmlformats.org/officeDocument/2006/relationships/hyperlink" Target="http://www.nfl.com/players/markclayton/profile?id=CLA796702" TargetMode="External"/><Relationship Id="rId260" Type="http://schemas.openxmlformats.org/officeDocument/2006/relationships/hyperlink" Target="http://www.nfl.com/players/derrickjohnson/profile?id=JOH202085" TargetMode="External"/><Relationship Id="rId381" Type="http://schemas.openxmlformats.org/officeDocument/2006/relationships/hyperlink" Target="http://www.nfl.com/players/chrismcintosh/profile?id=MCI433226" TargetMode="External"/><Relationship Id="rId380" Type="http://schemas.openxmlformats.org/officeDocument/2006/relationships/hyperlink" Target="https://en.wikipedia.org/wiki/Lamar_King" TargetMode="External"/><Relationship Id="rId139" Type="http://schemas.openxmlformats.org/officeDocument/2006/relationships/hyperlink" Target="http://www.nfl.com/players/rolandomcclain/profile?id=MCC342321" TargetMode="External"/><Relationship Id="rId138" Type="http://schemas.openxmlformats.org/officeDocument/2006/relationships/hyperlink" Target="http://www.nfl.com/players/eugenemonroe/profile?id=MON286080" TargetMode="External"/><Relationship Id="rId259" Type="http://schemas.openxmlformats.org/officeDocument/2006/relationships/hyperlink" Target="http://www.nfl.com/players/michaelclayton/profile?id=CLA806359" TargetMode="External"/><Relationship Id="rId137" Type="http://schemas.openxmlformats.org/officeDocument/2006/relationships/hyperlink" Target="http://www.nfl.com/players/derrickharvey/profile?id=HAR771312" TargetMode="External"/><Relationship Id="rId258" Type="http://schemas.openxmlformats.org/officeDocument/2006/relationships/hyperlink" Target="http://www.nfl.com/players/jeromemcdougle/profile?id=MCD753956" TargetMode="External"/><Relationship Id="rId379" Type="http://schemas.openxmlformats.org/officeDocument/2006/relationships/hyperlink" Target="http://www.nfl.com/players/tebuckyjones/profile?id=JON732501" TargetMode="External"/><Relationship Id="rId132" Type="http://schemas.openxmlformats.org/officeDocument/2006/relationships/hyperlink" Target="http://www.nfl.com/players/jordangross/profile?id=GRO400181" TargetMode="External"/><Relationship Id="rId253" Type="http://schemas.openxmlformats.org/officeDocument/2006/relationships/hyperlink" Target="http://www.nfl.com/players/anthonysimmons/profile?id=SIM109459" TargetMode="External"/><Relationship Id="rId374" Type="http://schemas.openxmlformats.org/officeDocument/2006/relationships/hyperlink" Target="http://www.nfl.com/players/philliptaylor/profile?id=TAY612318" TargetMode="External"/><Relationship Id="rId495" Type="http://schemas.openxmlformats.org/officeDocument/2006/relationships/hyperlink" Target="http://www.nfl.com/players/marcedeslewis/profile?id=LEW492053" TargetMode="External"/><Relationship Id="rId131" Type="http://schemas.openxmlformats.org/officeDocument/2006/relationships/hyperlink" Target="http://www.nfl.com/players/roywilliams/profile?id=WIL512486" TargetMode="External"/><Relationship Id="rId252" Type="http://schemas.openxmlformats.org/officeDocument/2006/relationships/hyperlink" Target="http://www.nfl.com/players/devanteparker/profile?id=PAR226609" TargetMode="External"/><Relationship Id="rId373" Type="http://schemas.openxmlformats.org/officeDocument/2006/relationships/hyperlink" Target="http://www.nfl.com/players/jermainegresham/profile?id=GRE819895" TargetMode="External"/><Relationship Id="rId494" Type="http://schemas.openxmlformats.org/officeDocument/2006/relationships/hyperlink" Target="http://www.nfl.com/players/luiscastillo/profile?id=CAS761362" TargetMode="External"/><Relationship Id="rId130" Type="http://schemas.openxmlformats.org/officeDocument/2006/relationships/hyperlink" Target="http://www.nfl.com/players/davidterrell/profile?id=TER293091" TargetMode="External"/><Relationship Id="rId251" Type="http://schemas.openxmlformats.org/officeDocument/2006/relationships/hyperlink" Target="http://www.nfl.com/players/kylefuller/profile?id=FUL352996" TargetMode="External"/><Relationship Id="rId372" Type="http://schemas.openxmlformats.org/officeDocument/2006/relationships/hyperlink" Target="http://www.nfl.com/players/alexmack/profile?id=MAC273212" TargetMode="External"/><Relationship Id="rId493" Type="http://schemas.openxmlformats.org/officeDocument/2006/relationships/hyperlink" Target="http://www.nfl.com/players/chrisgamble/profile?id=GAM225683" TargetMode="External"/><Relationship Id="rId250" Type="http://schemas.openxmlformats.org/officeDocument/2006/relationships/hyperlink" Target="http://www.nfl.com/players/starlotulelei/profile?id=LOT652596" TargetMode="External"/><Relationship Id="rId371" Type="http://schemas.openxmlformats.org/officeDocument/2006/relationships/hyperlink" Target="http://www.nfl.com/players/sambaker/profile?id=BAK597488" TargetMode="External"/><Relationship Id="rId492" Type="http://schemas.openxmlformats.org/officeDocument/2006/relationships/hyperlink" Target="http://www.nfl.com/players/andrewoolfolk/profile?id=WOO721264" TargetMode="External"/><Relationship Id="rId136" Type="http://schemas.openxmlformats.org/officeDocument/2006/relationships/hyperlink" Target="http://www.nfl.com/players/jamaalanderson/profile?id=AND289942" TargetMode="External"/><Relationship Id="rId257" Type="http://schemas.openxmlformats.org/officeDocument/2006/relationships/hyperlink" Target="http://www.nfl.com/players/alberthaynesworth/profile?id=HAY746506" TargetMode="External"/><Relationship Id="rId378" Type="http://schemas.openxmlformats.org/officeDocument/2006/relationships/hyperlink" Target="http://www.nfl.com/players/cedricogbuehi/profile?id=OGB666101" TargetMode="External"/><Relationship Id="rId499" Type="http://schemas.openxmlformats.org/officeDocument/2006/relationships/hyperlink" Target="http://www.nfl.com/players/jaredodrick/profile?id=ODR296636" TargetMode="External"/><Relationship Id="rId135" Type="http://schemas.openxmlformats.org/officeDocument/2006/relationships/hyperlink" Target="http://www.nfl.com/players/dontewhitner/profile?id=WHI720119" TargetMode="External"/><Relationship Id="rId256" Type="http://schemas.openxmlformats.org/officeDocument/2006/relationships/hyperlink" Target="http://www.nfl.com/players/rodgardner/profile?id=GAR210088" TargetMode="External"/><Relationship Id="rId377" Type="http://schemas.openxmlformats.org/officeDocument/2006/relationships/hyperlink" Target="http://www.nfl.com/players/hahaclinton-dix/profile?id=CLI769272" TargetMode="External"/><Relationship Id="rId498" Type="http://schemas.openxmlformats.org/officeDocument/2006/relationships/hyperlink" Target="http://www.nfl.com/players/ericwood/profile?id=WOO033999" TargetMode="External"/><Relationship Id="rId134" Type="http://schemas.openxmlformats.org/officeDocument/2006/relationships/hyperlink" Target="http://www.nfl.com/players/antrelrolle/profile?id=ROL403288" TargetMode="External"/><Relationship Id="rId255" Type="http://schemas.openxmlformats.org/officeDocument/2006/relationships/hyperlink" Target="http://www.nfl.com/players/delthao'neal/profile?id=ONE066742" TargetMode="External"/><Relationship Id="rId376" Type="http://schemas.openxmlformats.org/officeDocument/2006/relationships/hyperlink" Target="http://www.nfl.com/players/tylereifert/profile?id=EIF131143" TargetMode="External"/><Relationship Id="rId497" Type="http://schemas.openxmlformats.org/officeDocument/2006/relationships/hyperlink" Target="http://www.nfl.com/players/lawrencejackson/profile?id=JAC339314" TargetMode="External"/><Relationship Id="rId133" Type="http://schemas.openxmlformats.org/officeDocument/2006/relationships/hyperlink" Target="http://www.nfl.com/players/deangelohall/profile?id=HAL268837" TargetMode="External"/><Relationship Id="rId254" Type="http://schemas.openxmlformats.org/officeDocument/2006/relationships/hyperlink" Target="https://en.wikipedia.org/wiki/Anthony_McFarland" TargetMode="External"/><Relationship Id="rId375" Type="http://schemas.openxmlformats.org/officeDocument/2006/relationships/hyperlink" Target="http://www.nfl.com/players/chandlerjones/profile?id=JON157557" TargetMode="External"/><Relationship Id="rId496" Type="http://schemas.openxmlformats.org/officeDocument/2006/relationships/hyperlink" Target="http://www.nfl.com/players/joestaley/profile?id=STA213196" TargetMode="External"/><Relationship Id="rId172" Type="http://schemas.openxmlformats.org/officeDocument/2006/relationships/hyperlink" Target="http://www.nfl.com/players/amobiokoye/profile?id=OKO541722" TargetMode="External"/><Relationship Id="rId293" Type="http://schemas.openxmlformats.org/officeDocument/2006/relationships/hyperlink" Target="http://www.nfl.com/players/phillipbuchanon/profile?id=BUC267107" TargetMode="External"/><Relationship Id="rId171" Type="http://schemas.openxmlformats.org/officeDocument/2006/relationships/hyperlink" Target="http://www.nfl.com/players/mattleinart/profile?id=LEI453701" TargetMode="External"/><Relationship Id="rId292" Type="http://schemas.openxmlformats.org/officeDocument/2006/relationships/hyperlink" Target="http://www.nfl.com/players/stevehutchinson/profile?id=HUT173616" TargetMode="External"/><Relationship Id="rId170" Type="http://schemas.openxmlformats.org/officeDocument/2006/relationships/hyperlink" Target="http://www.nfl.com/players/mikewilliams/profile?id=WIL447983" TargetMode="External"/><Relationship Id="rId291" Type="http://schemas.openxmlformats.org/officeDocument/2006/relationships/hyperlink" Target="http://www.nfl.com/players/sebastianjanikowski/profile?id=JAN400354" TargetMode="External"/><Relationship Id="rId290" Type="http://schemas.openxmlformats.org/officeDocument/2006/relationships/hyperlink" Target="https://en.wikipedia.org/wiki/Damien_Woody" TargetMode="External"/><Relationship Id="rId165" Type="http://schemas.openxmlformats.org/officeDocument/2006/relationships/hyperlink" Target="http://www.nfl.com/players/travistaylor/profile?id=TAY753003" TargetMode="External"/><Relationship Id="rId286" Type="http://schemas.openxmlformats.org/officeDocument/2006/relationships/hyperlink" Target="http://www.nfl.com/players/ejmanuel/profile?id=MAN738705" TargetMode="External"/><Relationship Id="rId164" Type="http://schemas.openxmlformats.org/officeDocument/2006/relationships/hyperlink" Target="https://en.wikipedia.org/wiki/Chris_McAlister" TargetMode="External"/><Relationship Id="rId285" Type="http://schemas.openxmlformats.org/officeDocument/2006/relationships/hyperlink" Target="http://www.nfl.com/players/quintoncoples/profile?id=COP568656" TargetMode="External"/><Relationship Id="rId163" Type="http://schemas.openxmlformats.org/officeDocument/2006/relationships/hyperlink" Target="http://www.nfl.com/players/duanestarks/profile?id=STA575276" TargetMode="External"/><Relationship Id="rId284" Type="http://schemas.openxmlformats.org/officeDocument/2006/relationships/hyperlink" Target="http://www.nfl.com/players/ryankerrigan/profile?id=KER630730" TargetMode="External"/><Relationship Id="rId162" Type="http://schemas.openxmlformats.org/officeDocument/2006/relationships/hyperlink" Target="http://www.nfl.com/players/ereckflowers/profile?id=FLO325059" TargetMode="External"/><Relationship Id="rId283" Type="http://schemas.openxmlformats.org/officeDocument/2006/relationships/hyperlink" Target="http://www.nfl.com/players/derrickmorgan/profile?id=MOR161260" TargetMode="External"/><Relationship Id="rId169" Type="http://schemas.openxmlformats.org/officeDocument/2006/relationships/hyperlink" Target="http://www.nfl.com/players/duntarobinson/profile?id=ROB407958" TargetMode="External"/><Relationship Id="rId168" Type="http://schemas.openxmlformats.org/officeDocument/2006/relationships/hyperlink" Target="http://www.nfl.com/players/terrellsuggs/profile?id=SUG467201" TargetMode="External"/><Relationship Id="rId289" Type="http://schemas.openxmlformats.org/officeDocument/2006/relationships/hyperlink" Target="http://www.nfl.com/players/briansimmons/profile?id=SIM110772" TargetMode="External"/><Relationship Id="rId167" Type="http://schemas.openxmlformats.org/officeDocument/2006/relationships/hyperlink" Target="http://www.nfl.com/players/levijones/profile?id=JON583094" TargetMode="External"/><Relationship Id="rId288" Type="http://schemas.openxmlformats.org/officeDocument/2006/relationships/hyperlink" Target="http://www.nfl.com/players/kevinjohnson/profile?id=JOH000010" TargetMode="External"/><Relationship Id="rId166" Type="http://schemas.openxmlformats.org/officeDocument/2006/relationships/hyperlink" Target="http://www.nfl.com/players/jamalreynolds/profile?id=REY280392" TargetMode="External"/><Relationship Id="rId287" Type="http://schemas.openxmlformats.org/officeDocument/2006/relationships/hyperlink" Target="http://www.nfl.com/players/zackmartin/profile?id=MAR771661" TargetMode="External"/><Relationship Id="rId161" Type="http://schemas.openxmlformats.org/officeDocument/2006/relationships/hyperlink" Target="http://www.nfl.com/players/anthonybarr/profile?id=BAR550678" TargetMode="External"/><Relationship Id="rId282" Type="http://schemas.openxmlformats.org/officeDocument/2006/relationships/hyperlink" Target="http://www.nfl.com/players/larryenglish/profile?id=ENG571656" TargetMode="External"/><Relationship Id="rId160" Type="http://schemas.openxmlformats.org/officeDocument/2006/relationships/hyperlink" Target="http://www.nfl.com/players/deemilliner/profile?id=MIL631115" TargetMode="External"/><Relationship Id="rId281" Type="http://schemas.openxmlformats.org/officeDocument/2006/relationships/hyperlink" Target="http://www.nfl.com/players/dominiquerodgers-cromartie/profile?id=ROD616216" TargetMode="External"/><Relationship Id="rId280" Type="http://schemas.openxmlformats.org/officeDocument/2006/relationships/hyperlink" Target="http://www.nfl.com/players/justinharrell/profile?id=HAR311429" TargetMode="External"/><Relationship Id="rId159" Type="http://schemas.openxmlformats.org/officeDocument/2006/relationships/hyperlink" Target="http://www.nfl.com/players/lukekuechly/profile?id=KUE289610" TargetMode="External"/><Relationship Id="rId154" Type="http://schemas.openxmlformats.org/officeDocument/2006/relationships/hyperlink" Target="http://www.nfl.com/players/tedginnjr./profile?id=GIN403290" TargetMode="External"/><Relationship Id="rId275" Type="http://schemas.openxmlformats.org/officeDocument/2006/relationships/hyperlink" Target="http://www.nfl.com/players/williamgreen/profile?id=GRE380646" TargetMode="External"/><Relationship Id="rId396" Type="http://schemas.openxmlformats.org/officeDocument/2006/relationships/hyperlink" Target="http://www.nfl.com/players/buddupree/profile?id=DUP507860" TargetMode="External"/><Relationship Id="rId153" Type="http://schemas.openxmlformats.org/officeDocument/2006/relationships/hyperlink" Target="http://www.nfl.com/players/erniesims/profile?id=SIM696501" TargetMode="External"/><Relationship Id="rId274" Type="http://schemas.openxmlformats.org/officeDocument/2006/relationships/hyperlink" Target="http://www.nfl.com/players/santanamoss/profile?id=MOS717844" TargetMode="External"/><Relationship Id="rId395" Type="http://schemas.openxmlformats.org/officeDocument/2006/relationships/hyperlink" Target="http://www.nfl.com/players/johnnymanziel/profile?id=MAN794607" TargetMode="External"/><Relationship Id="rId152" Type="http://schemas.openxmlformats.org/officeDocument/2006/relationships/hyperlink" Target="http://www.nfl.com/players/carlosrogers/profile?id=ROG136198" TargetMode="External"/><Relationship Id="rId273" Type="http://schemas.openxmlformats.org/officeDocument/2006/relationships/hyperlink" Target="http://www.nfl.com/players/julianpeterson/profile?id=PET325247" TargetMode="External"/><Relationship Id="rId394" Type="http://schemas.openxmlformats.org/officeDocument/2006/relationships/hyperlink" Target="http://www.nfl.com/players/desmondtrufant/profile?id=TRU381665" TargetMode="External"/><Relationship Id="rId151" Type="http://schemas.openxmlformats.org/officeDocument/2006/relationships/hyperlink" Target="http://www.nfl.com/players/reggiewilliams/profile?id=WIL481044" TargetMode="External"/><Relationship Id="rId272" Type="http://schemas.openxmlformats.org/officeDocument/2006/relationships/hyperlink" Target="https://en.wikipedia.org/wiki/Jevon_Kearse" TargetMode="External"/><Relationship Id="rId393" Type="http://schemas.openxmlformats.org/officeDocument/2006/relationships/hyperlink" Target="http://www.nfl.com/players/brandonweeden/profile?id=WEE221487" TargetMode="External"/><Relationship Id="rId158" Type="http://schemas.openxmlformats.org/officeDocument/2006/relationships/hyperlink" Target="http://www.nfl.com/players/tyronsmith/profile?id=SMI766760" TargetMode="External"/><Relationship Id="rId279" Type="http://schemas.openxmlformats.org/officeDocument/2006/relationships/hyperlink" Target="http://www.nfl.com/players/jasonallen/profile?id=ALL464310" TargetMode="External"/><Relationship Id="rId157" Type="http://schemas.openxmlformats.org/officeDocument/2006/relationships/hyperlink" Target="http://www.nfl.com/players/c.j.spiller/profile?id=SPI347627" TargetMode="External"/><Relationship Id="rId278" Type="http://schemas.openxmlformats.org/officeDocument/2006/relationships/hyperlink" Target="http://www.nfl.com/players/travisjohnson/profile?id=JOH695244" TargetMode="External"/><Relationship Id="rId399" Type="http://schemas.openxmlformats.org/officeDocument/2006/relationships/hyperlink" Target="http://www.nfl.com/players/rashardanderson/profile?id=AND420073" TargetMode="External"/><Relationship Id="rId156" Type="http://schemas.openxmlformats.org/officeDocument/2006/relationships/hyperlink" Target="http://www.nfl.com/players/b.j.raji/profile?id=RAJ346075" TargetMode="External"/><Relationship Id="rId277" Type="http://schemas.openxmlformats.org/officeDocument/2006/relationships/hyperlink" Target="http://www.nfl.com/players/shawnandrews/profile?id=AND725489" TargetMode="External"/><Relationship Id="rId398" Type="http://schemas.openxmlformats.org/officeDocument/2006/relationships/hyperlink" Target="https://en.wikipedia.org/wiki/Antoine_Winfield" TargetMode="External"/><Relationship Id="rId155" Type="http://schemas.openxmlformats.org/officeDocument/2006/relationships/hyperlink" Target="http://www.nfl.com/players/keithrivers/profile?id=RIV576418" TargetMode="External"/><Relationship Id="rId276" Type="http://schemas.openxmlformats.org/officeDocument/2006/relationships/hyperlink" Target="http://www.nfl.com/players/troypolamalu/profile?id=POL041872" TargetMode="External"/><Relationship Id="rId397" Type="http://schemas.openxmlformats.org/officeDocument/2006/relationships/hyperlink" Target="http://www.nfl.com/players/mocollins/profile?id=COL528081" TargetMode="External"/><Relationship Id="rId40" Type="http://schemas.openxmlformats.org/officeDocument/2006/relationships/hyperlink" Target="http://www.nfl.com/players/gerardwarren/profile?id=WAR639317" TargetMode="External"/><Relationship Id="rId42" Type="http://schemas.openxmlformats.org/officeDocument/2006/relationships/hyperlink" Target="http://www.nfl.com/players/andrejohnson/profile?id=JOH056462" TargetMode="External"/><Relationship Id="rId41" Type="http://schemas.openxmlformats.org/officeDocument/2006/relationships/hyperlink" Target="http://www.nfl.com/players/joeyharrington/profile?id=HAR323800" TargetMode="External"/><Relationship Id="rId44" Type="http://schemas.openxmlformats.org/officeDocument/2006/relationships/hyperlink" Target="http://www.nfl.com/players/braylonedwards/profile?id=EDW127548" TargetMode="External"/><Relationship Id="rId43" Type="http://schemas.openxmlformats.org/officeDocument/2006/relationships/hyperlink" Target="http://www.nfl.com/players/larryfitzgerald/profile?id=FIT437493" TargetMode="External"/><Relationship Id="rId46" Type="http://schemas.openxmlformats.org/officeDocument/2006/relationships/hyperlink" Target="http://www.nfl.com/players/joethomas/profile?id=THO236114" TargetMode="External"/><Relationship Id="rId45" Type="http://schemas.openxmlformats.org/officeDocument/2006/relationships/hyperlink" Target="http://www.nfl.com/players/vinceyoung/profile?id=YOU617196" TargetMode="External"/><Relationship Id="rId509" Type="http://schemas.openxmlformats.org/officeDocument/2006/relationships/hyperlink" Target="http://www.nfl.com/players/marccolombo/profile?id=COL745693" TargetMode="External"/><Relationship Id="rId508" Type="http://schemas.openxmlformats.org/officeDocument/2006/relationships/hyperlink" Target="http://www.nfl.com/players/ryanpickett/profile?id=PIC781272" TargetMode="External"/><Relationship Id="rId503" Type="http://schemas.openxmlformats.org/officeDocument/2006/relationships/hyperlink" Target="http://www.nfl.com/players/kelvinbenjamin/profile?id=BEN150538" TargetMode="External"/><Relationship Id="rId502" Type="http://schemas.openxmlformats.org/officeDocument/2006/relationships/hyperlink" Target="http://www.nfl.com/players/sylvesterwilliams/profile?id=WIL531095" TargetMode="External"/><Relationship Id="rId501" Type="http://schemas.openxmlformats.org/officeDocument/2006/relationships/hyperlink" Target="http://www.nfl.com/players/nickperry/profile?id=PER679695" TargetMode="External"/><Relationship Id="rId500" Type="http://schemas.openxmlformats.org/officeDocument/2006/relationships/hyperlink" Target="http://www.nfl.com/players/markingram/profile?id=ING656964" TargetMode="External"/><Relationship Id="rId507" Type="http://schemas.openxmlformats.org/officeDocument/2006/relationships/hyperlink" Target="http://www.nfl.com/players/r.jaysoward/profile?id=SOW088536" TargetMode="External"/><Relationship Id="rId506" Type="http://schemas.openxmlformats.org/officeDocument/2006/relationships/hyperlink" Target="https://en.wikipedia.org/wiki/Dimitrius_Underwood" TargetMode="External"/><Relationship Id="rId505" Type="http://schemas.openxmlformats.org/officeDocument/2006/relationships/hyperlink" Target="http://www.nfl.com/players/johnavery/profile?id=AVE509598" TargetMode="External"/><Relationship Id="rId504" Type="http://schemas.openxmlformats.org/officeDocument/2006/relationships/hyperlink" Target="http://www.nfl.com/players/lakentomlinson/profile?id=TOM687650" TargetMode="External"/><Relationship Id="rId48" Type="http://schemas.openxmlformats.org/officeDocument/2006/relationships/hyperlink" Target="http://www.nfl.com/players/tysonjackson/profile?id=JAC610518" TargetMode="External"/><Relationship Id="rId47" Type="http://schemas.openxmlformats.org/officeDocument/2006/relationships/hyperlink" Target="http://www.nfl.com/players/mattryan/profile?id=RYA238179" TargetMode="External"/><Relationship Id="rId49" Type="http://schemas.openxmlformats.org/officeDocument/2006/relationships/hyperlink" Target="http://www.nfl.com/players/geraldmccoy/profile?id=MCC604879" TargetMode="External"/><Relationship Id="rId31" Type="http://schemas.openxmlformats.org/officeDocument/2006/relationships/hyperlink" Target="http://www.nfl.com/players/ndamukongsuh/profile?id=SUH046142" TargetMode="External"/><Relationship Id="rId30" Type="http://schemas.openxmlformats.org/officeDocument/2006/relationships/hyperlink" Target="http://www.nfl.com/players/jasonsmith/profile?id=SMI390022" TargetMode="External"/><Relationship Id="rId33" Type="http://schemas.openxmlformats.org/officeDocument/2006/relationships/hyperlink" Target="http://www.nfl.com/players/robertgriffin/profile?id=GRI283140" TargetMode="External"/><Relationship Id="rId32" Type="http://schemas.openxmlformats.org/officeDocument/2006/relationships/hyperlink" Target="http://www.nfl.com/players/vonmiller/profile?id=MIL597654" TargetMode="External"/><Relationship Id="rId35" Type="http://schemas.openxmlformats.org/officeDocument/2006/relationships/hyperlink" Target="http://www.nfl.com/players/gregrobinson/profile?id=ROB501818" TargetMode="External"/><Relationship Id="rId34" Type="http://schemas.openxmlformats.org/officeDocument/2006/relationships/hyperlink" Target="http://www.nfl.com/players/lukejoeckel/profile?id=JOE320575" TargetMode="External"/><Relationship Id="rId37" Type="http://schemas.openxmlformats.org/officeDocument/2006/relationships/hyperlink" Target="http://www.nfl.com/players/andrewadsworth/profile?id=WAD800379" TargetMode="External"/><Relationship Id="rId36" Type="http://schemas.openxmlformats.org/officeDocument/2006/relationships/hyperlink" Target="http://www.nfl.com/players/marcusmariota/profile?id=MAR186347" TargetMode="External"/><Relationship Id="rId39" Type="http://schemas.openxmlformats.org/officeDocument/2006/relationships/hyperlink" Target="http://www.nfl.com/players/chrissamuels/profile?id=SAM708051" TargetMode="External"/><Relationship Id="rId38" Type="http://schemas.openxmlformats.org/officeDocument/2006/relationships/hyperlink" Target="https://en.wikipedia.org/wiki/Akili_Smith" TargetMode="External"/><Relationship Id="rId20" Type="http://schemas.openxmlformats.org/officeDocument/2006/relationships/hyperlink" Target="https://en.wikipedia.org/wiki/Donovan_McNabb" TargetMode="External"/><Relationship Id="rId22" Type="http://schemas.openxmlformats.org/officeDocument/2006/relationships/hyperlink" Target="http://www.nfl.com/players/leonarddavis/profile?id=DAV527481" TargetMode="External"/><Relationship Id="rId21" Type="http://schemas.openxmlformats.org/officeDocument/2006/relationships/hyperlink" Target="http://www.nfl.com/players/lavararrington/profile?id=ARR198645" TargetMode="External"/><Relationship Id="rId24" Type="http://schemas.openxmlformats.org/officeDocument/2006/relationships/hyperlink" Target="http://www.nfl.com/players/charlesrogers/profile?id=ROG139198" TargetMode="External"/><Relationship Id="rId23" Type="http://schemas.openxmlformats.org/officeDocument/2006/relationships/hyperlink" Target="http://www.nfl.com/players/juliuspeppers/profile?id=PEP422041" TargetMode="External"/><Relationship Id="rId409" Type="http://schemas.openxmlformats.org/officeDocument/2006/relationships/hyperlink" Target="http://www.nfl.com/players/bryanbulaga/profile?id=BUL062007" TargetMode="External"/><Relationship Id="rId404" Type="http://schemas.openxmlformats.org/officeDocument/2006/relationships/hyperlink" Target="http://www.nfl.com/players/fabianwashington/profile?id=WAS285408" TargetMode="External"/><Relationship Id="rId525" Type="http://schemas.openxmlformats.org/officeDocument/2006/relationships/hyperlink" Target="http://www.nfl.com/players/keithbulluck/profile?id=BUL690063" TargetMode="External"/><Relationship Id="rId403" Type="http://schemas.openxmlformats.org/officeDocument/2006/relationships/hyperlink" Target="http://www.nfl.com/players/marcustubbs/profile?id=TUB419791" TargetMode="External"/><Relationship Id="rId524" Type="http://schemas.openxmlformats.org/officeDocument/2006/relationships/hyperlink" Target="https://en.wikipedia.org/wiki/Patrick_Kerney" TargetMode="External"/><Relationship Id="rId402" Type="http://schemas.openxmlformats.org/officeDocument/2006/relationships/hyperlink" Target="http://www.nfl.com/players/willismcgahee/profile?id=MCG001995" TargetMode="External"/><Relationship Id="rId523" Type="http://schemas.openxmlformats.org/officeDocument/2006/relationships/hyperlink" Target="http://www.nfl.com/players/marcusnash/profile?id=NAS338384" TargetMode="External"/><Relationship Id="rId401" Type="http://schemas.openxmlformats.org/officeDocument/2006/relationships/hyperlink" Target="http://www.nfl.com/players/napoleonharris/profile?id=HAR493231" TargetMode="External"/><Relationship Id="rId522" Type="http://schemas.openxmlformats.org/officeDocument/2006/relationships/hyperlink" Target="http://www.nfl.com/players/phillipdorsett/profile?id=DOR488199" TargetMode="External"/><Relationship Id="rId408" Type="http://schemas.openxmlformats.org/officeDocument/2006/relationships/hyperlink" Target="http://www.nfl.com/players/michaeloher/profile?id=OHE567504" TargetMode="External"/><Relationship Id="rId529" Type="http://schemas.openxmlformats.org/officeDocument/2006/relationships/hyperlink" Target="http://www.nfl.com/players/kevinjones/profile?id=JON520515" TargetMode="External"/><Relationship Id="rId407" Type="http://schemas.openxmlformats.org/officeDocument/2006/relationships/hyperlink" Target="http://www.nfl.com/players/rashardmendenhall/profile?id=MEN393702" TargetMode="External"/><Relationship Id="rId528" Type="http://schemas.openxmlformats.org/officeDocument/2006/relationships/hyperlink" Target="http://www.nfl.com/players/sammydavis/profile?id=DAV729495" TargetMode="External"/><Relationship Id="rId406" Type="http://schemas.openxmlformats.org/officeDocument/2006/relationships/hyperlink" Target="http://www.nfl.com/players/dwaynebowe/profile?id=BOW091822" TargetMode="External"/><Relationship Id="rId527" Type="http://schemas.openxmlformats.org/officeDocument/2006/relationships/hyperlink" Target="http://www.nfl.com/players/kendallsimmons/profile?id=SIM181925" TargetMode="External"/><Relationship Id="rId405" Type="http://schemas.openxmlformats.org/officeDocument/2006/relationships/hyperlink" Target="http://www.nfl.com/players/davinjoseph/profile?id=JOS174977" TargetMode="External"/><Relationship Id="rId526" Type="http://schemas.openxmlformats.org/officeDocument/2006/relationships/hyperlink" Target="http://www.nfl.com/players/reggiewayne/profile?id=WAY456953" TargetMode="External"/><Relationship Id="rId26" Type="http://schemas.openxmlformats.org/officeDocument/2006/relationships/hyperlink" Target="http://www.nfl.com/players/ronniebrown/profile?id=BRO662745" TargetMode="External"/><Relationship Id="rId25" Type="http://schemas.openxmlformats.org/officeDocument/2006/relationships/hyperlink" Target="http://www.nfl.com/players/robertgallery/profile?id=GAL629138" TargetMode="External"/><Relationship Id="rId28" Type="http://schemas.openxmlformats.org/officeDocument/2006/relationships/hyperlink" Target="http://www.nfl.com/players/calvinjohnson/profile?id=JOH088640" TargetMode="External"/><Relationship Id="rId27" Type="http://schemas.openxmlformats.org/officeDocument/2006/relationships/hyperlink" Target="http://www.nfl.com/players/reggiebush/profile?id=BUS294963" TargetMode="External"/><Relationship Id="rId400" Type="http://schemas.openxmlformats.org/officeDocument/2006/relationships/hyperlink" Target="http://www.nfl.com/players/deucemcallister/profile?id=MCA644685" TargetMode="External"/><Relationship Id="rId521" Type="http://schemas.openxmlformats.org/officeDocument/2006/relationships/hyperlink" Target="http://www.nfl.com/players/dominiqueeasley/profile?id=EAS071808" TargetMode="External"/><Relationship Id="rId29" Type="http://schemas.openxmlformats.org/officeDocument/2006/relationships/hyperlink" Target="http://www.nfl.com/players/chrislong/profile?id=LON213256" TargetMode="External"/><Relationship Id="rId520" Type="http://schemas.openxmlformats.org/officeDocument/2006/relationships/hyperlink" Target="http://www.nfl.com/players/cordarrellepatterson/profile?id=PAT387075" TargetMode="External"/><Relationship Id="rId11" Type="http://schemas.openxmlformats.org/officeDocument/2006/relationships/hyperlink" Target="http://www.nfl.com/players/jakelong/profile?id=LON319884" TargetMode="External"/><Relationship Id="rId10" Type="http://schemas.openxmlformats.org/officeDocument/2006/relationships/hyperlink" Target="http://www.nfl.com/players/jamarcusrussell/profile?id=RUS539462" TargetMode="External"/><Relationship Id="rId13" Type="http://schemas.openxmlformats.org/officeDocument/2006/relationships/hyperlink" Target="http://www.nfl.com/players/sambradford/profile?id=BRA101548" TargetMode="External"/><Relationship Id="rId12" Type="http://schemas.openxmlformats.org/officeDocument/2006/relationships/hyperlink" Target="http://www.nfl.com/players/matthewstafford/profile?id=STA134157" TargetMode="External"/><Relationship Id="rId519" Type="http://schemas.openxmlformats.org/officeDocument/2006/relationships/hyperlink" Target="http://www.nfl.com/players/harrisonsmith/profile?id=SMI317465" TargetMode="External"/><Relationship Id="rId514" Type="http://schemas.openxmlformats.org/officeDocument/2006/relationships/hyperlink" Target="http://www.nfl.com/players/bengrubbs/profile?id=GRU078787" TargetMode="External"/><Relationship Id="rId513" Type="http://schemas.openxmlformats.org/officeDocument/2006/relationships/hyperlink" Target="http://www.nfl.com/players/nickmangold/profile?id=MAN228598" TargetMode="External"/><Relationship Id="rId512" Type="http://schemas.openxmlformats.org/officeDocument/2006/relationships/hyperlink" Target="http://www.nfl.com/players/marlinjackson/profile?id=JAC399489" TargetMode="External"/><Relationship Id="rId511" Type="http://schemas.openxmlformats.org/officeDocument/2006/relationships/hyperlink" Target="http://www.nfl.com/players/michaeljenkins/profile?id=JEN421393" TargetMode="External"/><Relationship Id="rId518" Type="http://schemas.openxmlformats.org/officeDocument/2006/relationships/hyperlink" Target="http://www.nfl.com/players/gabecarimi/profile?id=CAR104749" TargetMode="External"/><Relationship Id="rId517" Type="http://schemas.openxmlformats.org/officeDocument/2006/relationships/hyperlink" Target="http://www.nfl.com/players/kylewilson/profile?id=WIL741575" TargetMode="External"/><Relationship Id="rId516" Type="http://schemas.openxmlformats.org/officeDocument/2006/relationships/hyperlink" Target="http://www.nfl.com/players/hakeemnicks/profile?id=NIC726593" TargetMode="External"/><Relationship Id="rId515" Type="http://schemas.openxmlformats.org/officeDocument/2006/relationships/hyperlink" Target="http://www.nfl.com/players/kentwanbalmer/profile?id=BAL748542" TargetMode="External"/><Relationship Id="rId15" Type="http://schemas.openxmlformats.org/officeDocument/2006/relationships/hyperlink" Target="http://www.nfl.com/players/andrewluck/profile?id=LUC524055" TargetMode="External"/><Relationship Id="rId14" Type="http://schemas.openxmlformats.org/officeDocument/2006/relationships/hyperlink" Target="http://www.nfl.com/players/camnewton/profile?id=NEW693984" TargetMode="External"/><Relationship Id="rId17" Type="http://schemas.openxmlformats.org/officeDocument/2006/relationships/hyperlink" Target="http://www.nfl.com/players/jadeveonclowney/profile?id=CLO535848" TargetMode="External"/><Relationship Id="rId16" Type="http://schemas.openxmlformats.org/officeDocument/2006/relationships/hyperlink" Target="http://www.nfl.com/players/ericfisher/profile?id=FIS336183" TargetMode="External"/><Relationship Id="rId19" Type="http://schemas.openxmlformats.org/officeDocument/2006/relationships/hyperlink" Target="http://www.nfl.com/players/ryanleaf/profile?id=LEA220394" TargetMode="External"/><Relationship Id="rId510" Type="http://schemas.openxmlformats.org/officeDocument/2006/relationships/hyperlink" Target="http://www.nfl.com/players/nickbarnett/profile?id=BAR443417" TargetMode="External"/><Relationship Id="rId18" Type="http://schemas.openxmlformats.org/officeDocument/2006/relationships/hyperlink" Target="http://www.nfl.com/players/jameiswinston/profile?id=WIN623708" TargetMode="External"/><Relationship Id="rId84" Type="http://schemas.openxmlformats.org/officeDocument/2006/relationships/hyperlink" Target="http://www.nfl.com/players/marksanchez/profile?id=SAN091667" TargetMode="External"/><Relationship Id="rId83" Type="http://schemas.openxmlformats.org/officeDocument/2006/relationships/hyperlink" Target="http://www.nfl.com/players/glenndorsey/profile?id=DOR587585" TargetMode="External"/><Relationship Id="rId86" Type="http://schemas.openxmlformats.org/officeDocument/2006/relationships/hyperlink" Target="http://www.nfl.com/players/patrickpeterson/profile?id=PET415511" TargetMode="External"/><Relationship Id="rId85" Type="http://schemas.openxmlformats.org/officeDocument/2006/relationships/hyperlink" Target="http://www.nfl.com/players/ericberry/profile?id=BER517115" TargetMode="External"/><Relationship Id="rId88" Type="http://schemas.openxmlformats.org/officeDocument/2006/relationships/hyperlink" Target="http://www.nfl.com/players/ezekielansah/profile?id=ANS059326" TargetMode="External"/><Relationship Id="rId87" Type="http://schemas.openxmlformats.org/officeDocument/2006/relationships/hyperlink" Target="http://www.nfl.com/players/justinblackmon/profile?id=BLA284263" TargetMode="External"/><Relationship Id="rId89" Type="http://schemas.openxmlformats.org/officeDocument/2006/relationships/hyperlink" Target="http://www.nfl.com/players/khalilmack/profile?id=MAC325122" TargetMode="External"/><Relationship Id="rId80" Type="http://schemas.openxmlformats.org/officeDocument/2006/relationships/hyperlink" Target="http://www.nfl.com/players/cadillacwilliams/profile?id=WIL179825" TargetMode="External"/><Relationship Id="rId82" Type="http://schemas.openxmlformats.org/officeDocument/2006/relationships/hyperlink" Target="http://www.nfl.com/players/levibrown/profile?id=BRO548586" TargetMode="External"/><Relationship Id="rId81" Type="http://schemas.openxmlformats.org/officeDocument/2006/relationships/hyperlink" Target="http://www.nfl.com/players/a.j.hawk/profile?id=HAW076822" TargetMode="External"/><Relationship Id="rId73" Type="http://schemas.openxmlformats.org/officeDocument/2006/relationships/hyperlink" Target="http://www.nfl.com/players/curtisenis/profile?id=ENI540972" TargetMode="External"/><Relationship Id="rId72" Type="http://schemas.openxmlformats.org/officeDocument/2006/relationships/hyperlink" Target="http://www.nfl.com/players/amaricooper/profile?id=COO487703" TargetMode="External"/><Relationship Id="rId75" Type="http://schemas.openxmlformats.org/officeDocument/2006/relationships/hyperlink" Target="http://www.nfl.com/players/jamallewis/profile?id=LEW373095" TargetMode="External"/><Relationship Id="rId74" Type="http://schemas.openxmlformats.org/officeDocument/2006/relationships/hyperlink" Target="https://en.wikipedia.org/wiki/Ricky_Williams" TargetMode="External"/><Relationship Id="rId77" Type="http://schemas.openxmlformats.org/officeDocument/2006/relationships/hyperlink" Target="http://www.nfl.com/players/quentinjammer/profile?id=JAM812903" TargetMode="External"/><Relationship Id="rId76" Type="http://schemas.openxmlformats.org/officeDocument/2006/relationships/hyperlink" Target="http://www.nfl.com/players/ladainiantomlinson/profile?id=TOM683150" TargetMode="External"/><Relationship Id="rId79" Type="http://schemas.openxmlformats.org/officeDocument/2006/relationships/hyperlink" Target="http://www.nfl.com/players/seantaylor/profile?id=TAY696860" TargetMode="External"/><Relationship Id="rId78" Type="http://schemas.openxmlformats.org/officeDocument/2006/relationships/hyperlink" Target="http://www.nfl.com/players/terencenewman/profile?id=NEW475575" TargetMode="External"/><Relationship Id="rId71" Type="http://schemas.openxmlformats.org/officeDocument/2006/relationships/hyperlink" Target="http://www.nfl.com/players/sammywatkins/profile?id=WAT270480" TargetMode="External"/><Relationship Id="rId70" Type="http://schemas.openxmlformats.org/officeDocument/2006/relationships/hyperlink" Target="http://www.nfl.com/players/lanejohnson/profile?id=JOH399478" TargetMode="External"/><Relationship Id="rId62" Type="http://schemas.openxmlformats.org/officeDocument/2006/relationships/hyperlink" Target="http://www.nfl.com/players/cedricbenson/profile?id=BEN508718" TargetMode="External"/><Relationship Id="rId61" Type="http://schemas.openxmlformats.org/officeDocument/2006/relationships/hyperlink" Target="http://www.nfl.com/players/philiprivers/profile?id=RIV651634" TargetMode="External"/><Relationship Id="rId64" Type="http://schemas.openxmlformats.org/officeDocument/2006/relationships/hyperlink" Target="http://www.nfl.com/players/gainesadams/profile?id=ADA289187" TargetMode="External"/><Relationship Id="rId63" Type="http://schemas.openxmlformats.org/officeDocument/2006/relationships/hyperlink" Target="http://www.nfl.com/players/d'brickashawferguson/profile?id=FER084595" TargetMode="External"/><Relationship Id="rId66" Type="http://schemas.openxmlformats.org/officeDocument/2006/relationships/hyperlink" Target="http://www.nfl.com/players/aaroncurry/profile?id=CUR423980" TargetMode="External"/><Relationship Id="rId65" Type="http://schemas.openxmlformats.org/officeDocument/2006/relationships/hyperlink" Target="http://www.nfl.com/players/darrenmcfadden/profile?id=MCF084974" TargetMode="External"/><Relationship Id="rId68" Type="http://schemas.openxmlformats.org/officeDocument/2006/relationships/hyperlink" Target="http://www.nfl.com/players/a.j.green/profile?id=GRE034604" TargetMode="External"/><Relationship Id="rId67" Type="http://schemas.openxmlformats.org/officeDocument/2006/relationships/hyperlink" Target="http://www.nfl.com/players/trentwilliams/profile?id=WIL547553" TargetMode="External"/><Relationship Id="rId60" Type="http://schemas.openxmlformats.org/officeDocument/2006/relationships/hyperlink" Target="http://www.nfl.com/players/dewaynerobertson/profile?id=ROB305071" TargetMode="External"/><Relationship Id="rId69" Type="http://schemas.openxmlformats.org/officeDocument/2006/relationships/hyperlink" Target="http://www.nfl.com/players/mattkalil/profile?id=KAL275120" TargetMode="External"/><Relationship Id="rId51" Type="http://schemas.openxmlformats.org/officeDocument/2006/relationships/hyperlink" Target="http://www.nfl.com/players/trentrichardson/profile?id=RIC635450" TargetMode="External"/><Relationship Id="rId50" Type="http://schemas.openxmlformats.org/officeDocument/2006/relationships/hyperlink" Target="http://www.nfl.com/players/marcelldareus/profile?id=DAR319542" TargetMode="External"/><Relationship Id="rId53" Type="http://schemas.openxmlformats.org/officeDocument/2006/relationships/hyperlink" Target="http://www.nfl.com/players/blakebortles/profile?id=BOR650964" TargetMode="External"/><Relationship Id="rId52" Type="http://schemas.openxmlformats.org/officeDocument/2006/relationships/hyperlink" Target="http://www.nfl.com/players/dionjordan/profile?id=JOR165083" TargetMode="External"/><Relationship Id="rId55" Type="http://schemas.openxmlformats.org/officeDocument/2006/relationships/hyperlink" Target="http://www.nfl.com/players/charleswoodson/profile?id=WOO661523" TargetMode="External"/><Relationship Id="rId54" Type="http://schemas.openxmlformats.org/officeDocument/2006/relationships/hyperlink" Target="http://www.nfl.com/players/dantefowler/profile?id=FOW382785" TargetMode="External"/><Relationship Id="rId57" Type="http://schemas.openxmlformats.org/officeDocument/2006/relationships/hyperlink" Target="http://www.nfl.com/players/peterwarrick/profile?id=WAR748602" TargetMode="External"/><Relationship Id="rId56" Type="http://schemas.openxmlformats.org/officeDocument/2006/relationships/hyperlink" Target="https://en.wikipedia.org/wiki/Edgerrin_James" TargetMode="External"/><Relationship Id="rId59" Type="http://schemas.openxmlformats.org/officeDocument/2006/relationships/hyperlink" Target="http://www.nfl.com/players/mikewilliams/profile?id=WIL442916" TargetMode="External"/><Relationship Id="rId58" Type="http://schemas.openxmlformats.org/officeDocument/2006/relationships/hyperlink" Target="http://www.nfl.com/players/justinsmith/profile?id=SMI446020" TargetMode="External"/><Relationship Id="rId107" Type="http://schemas.openxmlformats.org/officeDocument/2006/relationships/hyperlink" Target="http://www.nfl.com/players/jakematthews/profile?id=MAT565555" TargetMode="External"/><Relationship Id="rId228" Type="http://schemas.openxmlformats.org/officeDocument/2006/relationships/hyperlink" Target="http://www.nfl.com/players/brianorakpo/profile?id=ORA355963" TargetMode="External"/><Relationship Id="rId349" Type="http://schemas.openxmlformats.org/officeDocument/2006/relationships/hyperlink" Target="http://www.nfl.com/players/kenechiudeze/profile?id=UDE800920" TargetMode="External"/><Relationship Id="rId106" Type="http://schemas.openxmlformats.org/officeDocument/2006/relationships/hyperlink" Target="http://www.nfl.com/players/barkeviousmingo/profile?id=MIN139821" TargetMode="External"/><Relationship Id="rId227" Type="http://schemas.openxmlformats.org/officeDocument/2006/relationships/hyperlink" Target="http://www.nfl.com/players/jonathanstewart/profile?id=STE770966" TargetMode="External"/><Relationship Id="rId348" Type="http://schemas.openxmlformats.org/officeDocument/2006/relationships/hyperlink" Target="http://www.nfl.com/players/georgefoster/profile?id=FOS316410" TargetMode="External"/><Relationship Id="rId469" Type="http://schemas.openxmlformats.org/officeDocument/2006/relationships/hyperlink" Target="http://www.nfl.com/players/victorriley/profile?id=RIL787208" TargetMode="External"/><Relationship Id="rId105" Type="http://schemas.openxmlformats.org/officeDocument/2006/relationships/hyperlink" Target="http://www.nfl.com/players/morrisclaiborne/profile?id=CLA042651" TargetMode="External"/><Relationship Id="rId226" Type="http://schemas.openxmlformats.org/officeDocument/2006/relationships/hyperlink" Target="http://www.nfl.com/players/adamcarriker/profile?id=CAR485536" TargetMode="External"/><Relationship Id="rId347" Type="http://schemas.openxmlformats.org/officeDocument/2006/relationships/hyperlink" Target="http://www.nfl.com/players/javonwalker/profile?id=WAL209632" TargetMode="External"/><Relationship Id="rId468" Type="http://schemas.openxmlformats.org/officeDocument/2006/relationships/hyperlink" Target="http://www.nfl.com/players/breshadperriman/profile?id=PER440170" TargetMode="External"/><Relationship Id="rId104" Type="http://schemas.openxmlformats.org/officeDocument/2006/relationships/hyperlink" Target="http://www.nfl.com/players/juliojones/profile?id=JON640315" TargetMode="External"/><Relationship Id="rId225" Type="http://schemas.openxmlformats.org/officeDocument/2006/relationships/hyperlink" Target="http://www.nfl.com/players/kamerionwimbley/profile?id=WIM511051" TargetMode="External"/><Relationship Id="rId346" Type="http://schemas.openxmlformats.org/officeDocument/2006/relationships/hyperlink" Target="http://www.nfl.com/players/adamarchuleta/profile?id=ARC705650" TargetMode="External"/><Relationship Id="rId467" Type="http://schemas.openxmlformats.org/officeDocument/2006/relationships/hyperlink" Target="http://www.nfl.com/players/marcussmith/profile?id=SMI000009" TargetMode="External"/><Relationship Id="rId109" Type="http://schemas.openxmlformats.org/officeDocument/2006/relationships/hyperlink" Target="http://www.nfl.com/players/kyleturley/profile?id=TUR099308" TargetMode="External"/><Relationship Id="rId108" Type="http://schemas.openxmlformats.org/officeDocument/2006/relationships/hyperlink" Target="http://www.nfl.com/players/leonardwilliams/profile?id=WIL426411" TargetMode="External"/><Relationship Id="rId229" Type="http://schemas.openxmlformats.org/officeDocument/2006/relationships/hyperlink" Target="http://www.nfl.com/players/brandongraham/profile?id=GRA130064" TargetMode="External"/><Relationship Id="rId220" Type="http://schemas.openxmlformats.org/officeDocument/2006/relationships/hyperlink" Target="http://www.nfl.com/players/marcusstroud/profile?id=STR710888" TargetMode="External"/><Relationship Id="rId341" Type="http://schemas.openxmlformats.org/officeDocument/2006/relationships/hyperlink" Target="http://www.nfl.com/players/ja'wuanjames/profile?id=JAM218029" TargetMode="External"/><Relationship Id="rId462" Type="http://schemas.openxmlformats.org/officeDocument/2006/relationships/hyperlink" Target="http://www.nfl.com/players/claymatthews/profile?id=MAT538690" TargetMode="External"/><Relationship Id="rId340" Type="http://schemas.openxmlformats.org/officeDocument/2006/relationships/hyperlink" Target="http://www.nfl.com/players/justinpugh/profile?id=PUG243645" TargetMode="External"/><Relationship Id="rId461" Type="http://schemas.openxmlformats.org/officeDocument/2006/relationships/hyperlink" Target="http://www.nfl.com/players/duanebrown/profile?id=BRO408217" TargetMode="External"/><Relationship Id="rId460" Type="http://schemas.openxmlformats.org/officeDocument/2006/relationships/hyperlink" Target="http://www.nfl.com/players/anthonyspencer/profile?id=SPE434038" TargetMode="External"/><Relationship Id="rId103" Type="http://schemas.openxmlformats.org/officeDocument/2006/relationships/hyperlink" Target="http://www.nfl.com/players/russellokung/profile?id=OKU444955" TargetMode="External"/><Relationship Id="rId224" Type="http://schemas.openxmlformats.org/officeDocument/2006/relationships/hyperlink" Target="http://www.nfl.com/players/jammalbrown/profile?id=BRO485868" TargetMode="External"/><Relationship Id="rId345" Type="http://schemas.openxmlformats.org/officeDocument/2006/relationships/hyperlink" Target="http://www.nfl.com/players/stockarmcdougle/profile?id=MCD756462" TargetMode="External"/><Relationship Id="rId466" Type="http://schemas.openxmlformats.org/officeDocument/2006/relationships/hyperlink" Target="http://www.nfl.com/players/datonejones/profile?id=JON213438" TargetMode="External"/><Relationship Id="rId102" Type="http://schemas.openxmlformats.org/officeDocument/2006/relationships/hyperlink" Target="http://www.nfl.com/players/andresmith/profile?id=SMI038279" TargetMode="External"/><Relationship Id="rId223" Type="http://schemas.openxmlformats.org/officeDocument/2006/relationships/hyperlink" Target="http://www.nfl.com/players/leeevans/profile?id=EVA454901" TargetMode="External"/><Relationship Id="rId344" Type="http://schemas.openxmlformats.org/officeDocument/2006/relationships/hyperlink" Target="https://en.wikipedia.org/wiki/Ebenezer_Ekuban" TargetMode="External"/><Relationship Id="rId465" Type="http://schemas.openxmlformats.org/officeDocument/2006/relationships/hyperlink" Target="http://www.nfl.com/players/whitneymercilus/profile?id=MER110570" TargetMode="External"/><Relationship Id="rId101" Type="http://schemas.openxmlformats.org/officeDocument/2006/relationships/hyperlink" Target="http://www.nfl.com/players/vernongholston/profile?id=GHO395377" TargetMode="External"/><Relationship Id="rId222" Type="http://schemas.openxmlformats.org/officeDocument/2006/relationships/hyperlink" Target="http://www.nfl.com/players/tywarren/profile?id=WAR718852" TargetMode="External"/><Relationship Id="rId343" Type="http://schemas.openxmlformats.org/officeDocument/2006/relationships/hyperlink" Target="http://www.nfl.com/players/terryfair/profile?id=FAI137514" TargetMode="External"/><Relationship Id="rId464" Type="http://schemas.openxmlformats.org/officeDocument/2006/relationships/hyperlink" Target="http://www.nfl.com/players/jonathanbaldwin/profile?id=BAL366946" TargetMode="External"/><Relationship Id="rId100" Type="http://schemas.openxmlformats.org/officeDocument/2006/relationships/hyperlink" Target="http://www.nfl.com/players/laronlandry/profile?id=LAN165690" TargetMode="External"/><Relationship Id="rId221" Type="http://schemas.openxmlformats.org/officeDocument/2006/relationships/hyperlink" Target="http://www.nfl.com/players/donte'stallworth/profile?id=STA280100" TargetMode="External"/><Relationship Id="rId342" Type="http://schemas.openxmlformats.org/officeDocument/2006/relationships/hyperlink" Target="http://www.nfl.com/players/cameronerving/profile?id=ERV288583" TargetMode="External"/><Relationship Id="rId463" Type="http://schemas.openxmlformats.org/officeDocument/2006/relationships/hyperlink" Target="http://www.nfl.com/players/danwilliams/profile?id=WIL206531" TargetMode="External"/><Relationship Id="rId217" Type="http://schemas.openxmlformats.org/officeDocument/2006/relationships/hyperlink" Target="http://www.nfl.com/players/takeospikes/profile?id=SPI270805" TargetMode="External"/><Relationship Id="rId338" Type="http://schemas.openxmlformats.org/officeDocument/2006/relationships/hyperlink" Target="http://www.nfl.com/players/princeamukamara/profile?id=AMU221488" TargetMode="External"/><Relationship Id="rId459" Type="http://schemas.openxmlformats.org/officeDocument/2006/relationships/hyperlink" Target="http://www.nfl.com/players/johnmccargo/profile?id=MCC171141" TargetMode="External"/><Relationship Id="rId216" Type="http://schemas.openxmlformats.org/officeDocument/2006/relationships/hyperlink" Target="http://www.nfl.com/players/dannyshelton/profile?id=SHE411954" TargetMode="External"/><Relationship Id="rId337" Type="http://schemas.openxmlformats.org/officeDocument/2006/relationships/hyperlink" Target="http://www.nfl.com/players/seanweatherspoon/profile?id=WEA447811" TargetMode="External"/><Relationship Id="rId458" Type="http://schemas.openxmlformats.org/officeDocument/2006/relationships/hyperlink" Target="http://www.nfl.com/players/chrisspencer/profile?id=SPE441205" TargetMode="External"/><Relationship Id="rId215" Type="http://schemas.openxmlformats.org/officeDocument/2006/relationships/hyperlink" Target="http://www.nfl.com/players/odellbeckham/profile?id=BEC573252" TargetMode="External"/><Relationship Id="rId336" Type="http://schemas.openxmlformats.org/officeDocument/2006/relationships/hyperlink" Target="http://www.nfl.com/players/jeremymaclin/profile?id=MAC710352" TargetMode="External"/><Relationship Id="rId457" Type="http://schemas.openxmlformats.org/officeDocument/2006/relationships/hyperlink" Target="http://www.nfl.com/players/chrisperry/profile?id=PER686475" TargetMode="External"/><Relationship Id="rId214" Type="http://schemas.openxmlformats.org/officeDocument/2006/relationships/hyperlink" Target="http://www.nfl.com/players/d.j.hayden/profile?id=HAY031145" TargetMode="External"/><Relationship Id="rId335" Type="http://schemas.openxmlformats.org/officeDocument/2006/relationships/hyperlink" Target="http://www.nfl.com/players/jeffotah/profile?id=OTA266972" TargetMode="External"/><Relationship Id="rId456" Type="http://schemas.openxmlformats.org/officeDocument/2006/relationships/hyperlink" Target="http://www.nfl.com/players/kwameharris/profile?id=HAR457462" TargetMode="External"/><Relationship Id="rId219" Type="http://schemas.openxmlformats.org/officeDocument/2006/relationships/hyperlink" Target="http://www.nfl.com/players/johnabraham/profile?id=ABR073003" TargetMode="External"/><Relationship Id="rId218" Type="http://schemas.openxmlformats.org/officeDocument/2006/relationships/hyperlink" Target="https://en.wikipedia.org/wiki/Troy_Edwards" TargetMode="External"/><Relationship Id="rId339" Type="http://schemas.openxmlformats.org/officeDocument/2006/relationships/hyperlink" Target="http://www.nfl.com/players/sheamcclellin/profile?id=MCC384106" TargetMode="External"/><Relationship Id="rId330" Type="http://schemas.openxmlformats.org/officeDocument/2006/relationships/hyperlink" Target="http://www.nfl.com/players/kyleboller/profile?id=BOL517890" TargetMode="External"/><Relationship Id="rId451" Type="http://schemas.openxmlformats.org/officeDocument/2006/relationships/hyperlink" Target="http://www.nfl.com/players/alanfaneca/profile?id=FAN049971" TargetMode="External"/><Relationship Id="rId450" Type="http://schemas.openxmlformats.org/officeDocument/2006/relationships/hyperlink" Target="http://www.nfl.com/players/shaqthompson/profile?id=GRE573058" TargetMode="External"/><Relationship Id="rId571" Type="http://schemas.openxmlformats.org/officeDocument/2006/relationships/drawing" Target="../drawings/drawing2.xml"/><Relationship Id="rId570" Type="http://schemas.openxmlformats.org/officeDocument/2006/relationships/hyperlink" Target="http://www.nfl.com/players/malcombrown/profile?id=BRO550723" TargetMode="External"/><Relationship Id="rId213" Type="http://schemas.openxmlformats.org/officeDocument/2006/relationships/hyperlink" Target="http://www.nfl.com/players/fletchercox/profile?id=COX200177" TargetMode="External"/><Relationship Id="rId334" Type="http://schemas.openxmlformats.org/officeDocument/2006/relationships/hyperlink" Target="http://www.nfl.com/players/michaelgriffin/profile?id=GRI232017" TargetMode="External"/><Relationship Id="rId455" Type="http://schemas.openxmlformats.org/officeDocument/2006/relationships/hyperlink" Target="http://www.nfl.com/players/litosheppard/profile?id=SHE556636" TargetMode="External"/><Relationship Id="rId212" Type="http://schemas.openxmlformats.org/officeDocument/2006/relationships/hyperlink" Target="http://www.nfl.com/players/christianponder/profile?id=PON404041" TargetMode="External"/><Relationship Id="rId333" Type="http://schemas.openxmlformats.org/officeDocument/2006/relationships/hyperlink" Target="http://www.nfl.com/players/antoniocromartie/profile?id=CRO161100" TargetMode="External"/><Relationship Id="rId454" Type="http://schemas.openxmlformats.org/officeDocument/2006/relationships/hyperlink" Target="http://www.nfl.com/players/jamarfletcher/profile?id=FLE643597" TargetMode="External"/><Relationship Id="rId211" Type="http://schemas.openxmlformats.org/officeDocument/2006/relationships/hyperlink" Target="http://www.nfl.com/players/ryanmathews/profile?id=MAT190010" TargetMode="External"/><Relationship Id="rId332" Type="http://schemas.openxmlformats.org/officeDocument/2006/relationships/hyperlink" Target="http://www.nfl.com/players/alexbarron/profile?id=BAR656227" TargetMode="External"/><Relationship Id="rId453" Type="http://schemas.openxmlformats.org/officeDocument/2006/relationships/hyperlink" Target="http://www.nfl.com/players/erikflowers/profile?id=FLO326295" TargetMode="External"/><Relationship Id="rId210" Type="http://schemas.openxmlformats.org/officeDocument/2006/relationships/hyperlink" Target="http://www.nfl.com/players/knowshonmoreno/profile?id=MOR120768" TargetMode="External"/><Relationship Id="rId331" Type="http://schemas.openxmlformats.org/officeDocument/2006/relationships/hyperlink" Target="http://www.nfl.com/players/vernoncarey/profile?id=CAR103808" TargetMode="External"/><Relationship Id="rId452" Type="http://schemas.openxmlformats.org/officeDocument/2006/relationships/hyperlink" Target="https://en.wikipedia.org/wiki/Fernando_Bryant" TargetMode="External"/><Relationship Id="rId370" Type="http://schemas.openxmlformats.org/officeDocument/2006/relationships/hyperlink" Target="http://www.nfl.com/players/reggienelson/profile?id=NEL617002" TargetMode="External"/><Relationship Id="rId491" Type="http://schemas.openxmlformats.org/officeDocument/2006/relationships/hyperlink" Target="http://www.nfl.com/players/jerramystevens/profile?id=STE617245" TargetMode="External"/><Relationship Id="rId490" Type="http://schemas.openxmlformats.org/officeDocument/2006/relationships/hyperlink" Target="http://www.nfl.com/players/derrickgibson/profile?id=GIB567964" TargetMode="External"/><Relationship Id="rId129" Type="http://schemas.openxmlformats.org/officeDocument/2006/relationships/hyperlink" Target="http://www.nfl.com/players/plaxicoburress/profile?id=BUR595691" TargetMode="External"/><Relationship Id="rId128" Type="http://schemas.openxmlformats.org/officeDocument/2006/relationships/hyperlink" Target="https://en.wikipedia.org/wiki/David_Boston" TargetMode="External"/><Relationship Id="rId249" Type="http://schemas.openxmlformats.org/officeDocument/2006/relationships/hyperlink" Target="http://www.nfl.com/players/michaelbrockers/profile?id=BRO060116" TargetMode="External"/><Relationship Id="rId127" Type="http://schemas.openxmlformats.org/officeDocument/2006/relationships/hyperlink" Target="http://www.nfl.com/players/gregellis/profile?id=ELL500479" TargetMode="External"/><Relationship Id="rId248" Type="http://schemas.openxmlformats.org/officeDocument/2006/relationships/hyperlink" Target="http://www.nfl.com/players/robertquinn/profile?id=QUI715221" TargetMode="External"/><Relationship Id="rId369" Type="http://schemas.openxmlformats.org/officeDocument/2006/relationships/hyperlink" Target="http://www.nfl.com/players/laurencemaroney/profile?id=MAR273311" TargetMode="External"/><Relationship Id="rId126" Type="http://schemas.openxmlformats.org/officeDocument/2006/relationships/hyperlink" Target="http://www.nfl.com/players/kevinwhite/profile?id=WHI315610" TargetMode="External"/><Relationship Id="rId247" Type="http://schemas.openxmlformats.org/officeDocument/2006/relationships/hyperlink" Target="http://www.nfl.com/players/earlthomas/profile?id=THO124271" TargetMode="External"/><Relationship Id="rId368" Type="http://schemas.openxmlformats.org/officeDocument/2006/relationships/hyperlink" Target="http://www.nfl.com/players/mattjones/profile?id=JON603496" TargetMode="External"/><Relationship Id="rId489" Type="http://schemas.openxmlformats.org/officeDocument/2006/relationships/hyperlink" Target="http://www.nfl.com/players/robmorris/profile?id=MOR512550" TargetMode="External"/><Relationship Id="rId121" Type="http://schemas.openxmlformats.org/officeDocument/2006/relationships/hyperlink" Target="http://www.nfl.com/players/joehaden/profile?id=HAD357325" TargetMode="External"/><Relationship Id="rId242" Type="http://schemas.openxmlformats.org/officeDocument/2006/relationships/hyperlink" Target="http://www.nfl.com/players/thomasdavis/profile?id=DAV768681" TargetMode="External"/><Relationship Id="rId363" Type="http://schemas.openxmlformats.org/officeDocument/2006/relationships/hyperlink" Target="http://www.nfl.com/players/sylvestermorris/profile?id=MOR538162" TargetMode="External"/><Relationship Id="rId484" Type="http://schemas.openxmlformats.org/officeDocument/2006/relationships/hyperlink" Target="http://www.nfl.com/players/deandrehopkins/profile?id=HOP161500" TargetMode="External"/><Relationship Id="rId120" Type="http://schemas.openxmlformats.org/officeDocument/2006/relationships/hyperlink" Target="http://www.nfl.com/players/darriusheyward-bey/profile?id=HEY279111" TargetMode="External"/><Relationship Id="rId241" Type="http://schemas.openxmlformats.org/officeDocument/2006/relationships/hyperlink" Target="http://www.nfl.com/players/tommieharris/profile?id=HAR548445" TargetMode="External"/><Relationship Id="rId362" Type="http://schemas.openxmlformats.org/officeDocument/2006/relationships/hyperlink" Target="https://en.wikipedia.org/wiki/L.J._Shelton" TargetMode="External"/><Relationship Id="rId483" Type="http://schemas.openxmlformats.org/officeDocument/2006/relationships/hyperlink" Target="http://www.nfl.com/players/kevinzeitler/profile?id=ZEI626612" TargetMode="External"/><Relationship Id="rId240" Type="http://schemas.openxmlformats.org/officeDocument/2006/relationships/hyperlink" Target="http://www.nfl.com/players/michaelhaynes/profile?id=HAY697375" TargetMode="External"/><Relationship Id="rId361" Type="http://schemas.openxmlformats.org/officeDocument/2006/relationships/hyperlink" Target="http://www.nfl.com/players/randymoss/profile?id=MOS699912" TargetMode="External"/><Relationship Id="rId482" Type="http://schemas.openxmlformats.org/officeDocument/2006/relationships/hyperlink" Target="http://www.nfl.com/players/jimmysmith/profile?id=SMI000006" TargetMode="External"/><Relationship Id="rId360" Type="http://schemas.openxmlformats.org/officeDocument/2006/relationships/hyperlink" Target="http://www.nfl.com/players/nelsonagholor/profile?id=AGH474619" TargetMode="External"/><Relationship Id="rId481" Type="http://schemas.openxmlformats.org/officeDocument/2006/relationships/hyperlink" Target="http://www.nfl.com/players/devinmccourty/profile?id=MCC600258" TargetMode="External"/><Relationship Id="rId125" Type="http://schemas.openxmlformats.org/officeDocument/2006/relationships/hyperlink" Target="http://www.nfl.com/players/mikeevans/profile?id=EVA534309" TargetMode="External"/><Relationship Id="rId246" Type="http://schemas.openxmlformats.org/officeDocument/2006/relationships/hyperlink" Target="http://www.nfl.com/players/malcolmjenkins/profile?id=JEN372222" TargetMode="External"/><Relationship Id="rId367" Type="http://schemas.openxmlformats.org/officeDocument/2006/relationships/hyperlink" Target="http://www.nfl.com/players/vincewilfork/profile?id=WIL059369" TargetMode="External"/><Relationship Id="rId488" Type="http://schemas.openxmlformats.org/officeDocument/2006/relationships/hyperlink" Target="https://en.wikipedia.org/wiki/Andy_Katzenmoyer" TargetMode="External"/><Relationship Id="rId124" Type="http://schemas.openxmlformats.org/officeDocument/2006/relationships/hyperlink" Target="http://www.nfl.com/players/jonathancooper/profile?id=COO615714" TargetMode="External"/><Relationship Id="rId245" Type="http://schemas.openxmlformats.org/officeDocument/2006/relationships/hyperlink" Target="http://www.nfl.com/players/chriswilliams/profile?id=WIL188018" TargetMode="External"/><Relationship Id="rId366" Type="http://schemas.openxmlformats.org/officeDocument/2006/relationships/hyperlink" Target="http://www.nfl.com/players/jefffaine/profile?id=FAI112720" TargetMode="External"/><Relationship Id="rId487" Type="http://schemas.openxmlformats.org/officeDocument/2006/relationships/hyperlink" Target="http://www.nfl.com/players/r.w.mcquarters/profile?id=MCQ421290" TargetMode="External"/><Relationship Id="rId123" Type="http://schemas.openxmlformats.org/officeDocument/2006/relationships/hyperlink" Target="http://www.nfl.com/players/markbarron/profile?id=BAR661788" TargetMode="External"/><Relationship Id="rId244" Type="http://schemas.openxmlformats.org/officeDocument/2006/relationships/hyperlink" Target="http://www.nfl.com/players/darrellerevis/profile?id=REV515344" TargetMode="External"/><Relationship Id="rId365" Type="http://schemas.openxmlformats.org/officeDocument/2006/relationships/hyperlink" Target="http://www.nfl.com/players/danielgraham/profile?id=GRA138417" TargetMode="External"/><Relationship Id="rId486" Type="http://schemas.openxmlformats.org/officeDocument/2006/relationships/hyperlink" Target="http://www.nfl.com/players/byronjones/profile?id=JON141600" TargetMode="External"/><Relationship Id="rId122" Type="http://schemas.openxmlformats.org/officeDocument/2006/relationships/hyperlink" Target="http://www.nfl.com/players/aldonsmith/profile?id=SMI029386" TargetMode="External"/><Relationship Id="rId243" Type="http://schemas.openxmlformats.org/officeDocument/2006/relationships/hyperlink" Target="http://www.nfl.com/players/brodrickbunkley/profile?id=BUN459212" TargetMode="External"/><Relationship Id="rId364" Type="http://schemas.openxmlformats.org/officeDocument/2006/relationships/hyperlink" Target="http://www.nfl.com/players/nateclements/profile?id=CLE298153" TargetMode="External"/><Relationship Id="rId485" Type="http://schemas.openxmlformats.org/officeDocument/2006/relationships/hyperlink" Target="http://www.nfl.com/players/deonebucannon/profile?id=BUC019775" TargetMode="External"/><Relationship Id="rId95" Type="http://schemas.openxmlformats.org/officeDocument/2006/relationships/hyperlink" Target="http://www.nfl.com/players/ryansims/profile?id=SIM807458" TargetMode="External"/><Relationship Id="rId94" Type="http://schemas.openxmlformats.org/officeDocument/2006/relationships/hyperlink" Target="http://www.nfl.com/players/richardseymour/profile?id=SEY682400" TargetMode="External"/><Relationship Id="rId97" Type="http://schemas.openxmlformats.org/officeDocument/2006/relationships/hyperlink" Target="http://www.nfl.com/players/kellenwinslow/profile?id=WIN521880" TargetMode="External"/><Relationship Id="rId96" Type="http://schemas.openxmlformats.org/officeDocument/2006/relationships/hyperlink" Target="http://www.nfl.com/players/johnathansullivan/profile?id=SUL557009" TargetMode="External"/><Relationship Id="rId99" Type="http://schemas.openxmlformats.org/officeDocument/2006/relationships/hyperlink" Target="http://www.nfl.com/players/vernondavis/profile?id=DAV785142" TargetMode="External"/><Relationship Id="rId480" Type="http://schemas.openxmlformats.org/officeDocument/2006/relationships/hyperlink" Target="http://www.nfl.com/players/donaldbrown/profile?id=BRO398445" TargetMode="External"/><Relationship Id="rId98" Type="http://schemas.openxmlformats.org/officeDocument/2006/relationships/hyperlink" Target="http://www.nfl.com/players/pacmanjones/profile?id=JON026865" TargetMode="External"/><Relationship Id="rId91" Type="http://schemas.openxmlformats.org/officeDocument/2006/relationships/hyperlink" Target="http://www.nfl.com/players/grantwistrom/profile?id=WIS761022" TargetMode="External"/><Relationship Id="rId90" Type="http://schemas.openxmlformats.org/officeDocument/2006/relationships/hyperlink" Target="http://www.nfl.com/players/brandonscherff/profile?id=SCH135412" TargetMode="External"/><Relationship Id="rId93" Type="http://schemas.openxmlformats.org/officeDocument/2006/relationships/hyperlink" Target="http://www.nfl.com/players/coreysimon/profile?id=SIM360884" TargetMode="External"/><Relationship Id="rId92" Type="http://schemas.openxmlformats.org/officeDocument/2006/relationships/hyperlink" Target="https://en.wikipedia.org/wiki/Torry_Holt" TargetMode="External"/><Relationship Id="rId118" Type="http://schemas.openxmlformats.org/officeDocument/2006/relationships/hyperlink" Target="http://www.nfl.com/players/adrianpeterson/profile?id=PET260705" TargetMode="External"/><Relationship Id="rId239" Type="http://schemas.openxmlformats.org/officeDocument/2006/relationships/hyperlink" Target="http://www.nfl.com/players/jeremyshockey/profile?id=SHO162072" TargetMode="External"/><Relationship Id="rId117" Type="http://schemas.openxmlformats.org/officeDocument/2006/relationships/hyperlink" Target="http://www.nfl.com/players/michaelhuff/profile?id=HUF222475" TargetMode="External"/><Relationship Id="rId238" Type="http://schemas.openxmlformats.org/officeDocument/2006/relationships/hyperlink" Target="http://www.nfl.com/players/kenyattawalker/profile?id=WAL195657" TargetMode="External"/><Relationship Id="rId359" Type="http://schemas.openxmlformats.org/officeDocument/2006/relationships/hyperlink" Target="http://www.nfl.com/players/brandincooks/profile?id=COO299382" TargetMode="External"/><Relationship Id="rId116" Type="http://schemas.openxmlformats.org/officeDocument/2006/relationships/hyperlink" Target="http://www.nfl.com/players/troywilliamson/profile?id=WIL593021" TargetMode="External"/><Relationship Id="rId237" Type="http://schemas.openxmlformats.org/officeDocument/2006/relationships/hyperlink" Target="http://www.nfl.com/players/bubbafranks/profile?id=FRA575108" TargetMode="External"/><Relationship Id="rId358" Type="http://schemas.openxmlformats.org/officeDocument/2006/relationships/hyperlink" Target="http://www.nfl.com/players/kylelong/profile?id=LON395646" TargetMode="External"/><Relationship Id="rId479" Type="http://schemas.openxmlformats.org/officeDocument/2006/relationships/hyperlink" Target="http://www.nfl.com/players/antoinecason/profile?id=CAS362242" TargetMode="External"/><Relationship Id="rId115" Type="http://schemas.openxmlformats.org/officeDocument/2006/relationships/hyperlink" Target="http://www.nfl.com/players/roywilliams/profile?id=WIL511864" TargetMode="External"/><Relationship Id="rId236" Type="http://schemas.openxmlformats.org/officeDocument/2006/relationships/hyperlink" Target="https://en.wikipedia.org/wiki/John_Tait_(American_football)" TargetMode="External"/><Relationship Id="rId357" Type="http://schemas.openxmlformats.org/officeDocument/2006/relationships/hyperlink" Target="http://www.nfl.com/players/kendallwright/profile?id=WRI486076" TargetMode="External"/><Relationship Id="rId478" Type="http://schemas.openxmlformats.org/officeDocument/2006/relationships/hyperlink" Target="http://www.nfl.com/players/robertmeachem/profile?id=MEA057501" TargetMode="External"/><Relationship Id="rId119" Type="http://schemas.openxmlformats.org/officeDocument/2006/relationships/hyperlink" Target="http://www.nfl.com/players/sedrickellis/profile?id=ELL641039" TargetMode="External"/><Relationship Id="rId110" Type="http://schemas.openxmlformats.org/officeDocument/2006/relationships/hyperlink" Target="https://en.wikipedia.org/wiki/Champ_Bailey" TargetMode="External"/><Relationship Id="rId231" Type="http://schemas.openxmlformats.org/officeDocument/2006/relationships/hyperlink" Target="http://www.nfl.com/players/michaelfloyd/profile?id=FLO764240" TargetMode="External"/><Relationship Id="rId352" Type="http://schemas.openxmlformats.org/officeDocument/2006/relationships/hyperlink" Target="http://www.nfl.com/players/aaronross/profile?id=ROS527992" TargetMode="External"/><Relationship Id="rId473" Type="http://schemas.openxmlformats.org/officeDocument/2006/relationships/hyperlink" Target="http://www.nfl.com/players/mikerumph/profile?id=RUM504282" TargetMode="External"/><Relationship Id="rId230" Type="http://schemas.openxmlformats.org/officeDocument/2006/relationships/hyperlink" Target="http://www.nfl.com/players/nickfairley/profile?id=FAI539049" TargetMode="External"/><Relationship Id="rId351" Type="http://schemas.openxmlformats.org/officeDocument/2006/relationships/hyperlink" Target="http://www.nfl.com/players/tambahali/profile?id=HAL131362" TargetMode="External"/><Relationship Id="rId472" Type="http://schemas.openxmlformats.org/officeDocument/2006/relationships/hyperlink" Target="http://www.nfl.com/players/michaelbennett/profile?id=BEN384766" TargetMode="External"/><Relationship Id="rId350" Type="http://schemas.openxmlformats.org/officeDocument/2006/relationships/hyperlink" Target="http://www.nfl.com/players/marcusspears/profile?id=SPE097918" TargetMode="External"/><Relationship Id="rId471" Type="http://schemas.openxmlformats.org/officeDocument/2006/relationships/hyperlink" Target="http://www.nfl.com/players/anthonybecht/profile?id=BEC035999" TargetMode="External"/><Relationship Id="rId470" Type="http://schemas.openxmlformats.org/officeDocument/2006/relationships/hyperlink" Target="https://en.wikipedia.org/wiki/Aaron_Gibson" TargetMode="External"/><Relationship Id="rId114" Type="http://schemas.openxmlformats.org/officeDocument/2006/relationships/hyperlink" Target="http://www.nfl.com/players/byronleftwich/profile?id=LEF677964" TargetMode="External"/><Relationship Id="rId235" Type="http://schemas.openxmlformats.org/officeDocument/2006/relationships/hyperlink" Target="http://www.nfl.com/players/jasonpeter/profile?id=PET069213" TargetMode="External"/><Relationship Id="rId356" Type="http://schemas.openxmlformats.org/officeDocument/2006/relationships/hyperlink" Target="http://www.nfl.com/players/adrianclayborn/profile?id=CLA770145" TargetMode="External"/><Relationship Id="rId477" Type="http://schemas.openxmlformats.org/officeDocument/2006/relationships/hyperlink" Target="http://www.nfl.com/players/deangelowilliams/profile?id=WIL221323" TargetMode="External"/><Relationship Id="rId113" Type="http://schemas.openxmlformats.org/officeDocument/2006/relationships/hyperlink" Target="http://www.nfl.com/players/bryantmckinnie/profile?id=MCK582010" TargetMode="External"/><Relationship Id="rId234" Type="http://schemas.openxmlformats.org/officeDocument/2006/relationships/hyperlink" Target="http://www.nfl.com/players/andruspeat/profile?id=PEA709791" TargetMode="External"/><Relationship Id="rId355" Type="http://schemas.openxmlformats.org/officeDocument/2006/relationships/hyperlink" Target="http://www.nfl.com/players/kareemjackson/profile?id=JAC283467" TargetMode="External"/><Relationship Id="rId476" Type="http://schemas.openxmlformats.org/officeDocument/2006/relationships/hyperlink" Target="http://www.nfl.com/players/roddywhite/profile?id=WHI472686" TargetMode="External"/><Relationship Id="rId112" Type="http://schemas.openxmlformats.org/officeDocument/2006/relationships/hyperlink" Target="http://www.nfl.com/players/andrecarter/profile?id=CAR609667" TargetMode="External"/><Relationship Id="rId233" Type="http://schemas.openxmlformats.org/officeDocument/2006/relationships/hyperlink" Target="http://www.nfl.com/players/aarondonald/profile?id=DON134977" TargetMode="External"/><Relationship Id="rId354" Type="http://schemas.openxmlformats.org/officeDocument/2006/relationships/hyperlink" Target="http://www.nfl.com/players/brandonpettigrew/profile?id=PET710823" TargetMode="External"/><Relationship Id="rId475" Type="http://schemas.openxmlformats.org/officeDocument/2006/relationships/hyperlink" Target="http://www.nfl.com/players/jasonbabin/profile?id=BAB714004" TargetMode="External"/><Relationship Id="rId111" Type="http://schemas.openxmlformats.org/officeDocument/2006/relationships/hyperlink" Target="http://www.nfl.com/players/thomasjones/profile?id=JON755755" TargetMode="External"/><Relationship Id="rId232" Type="http://schemas.openxmlformats.org/officeDocument/2006/relationships/hyperlink" Target="http://www.nfl.com/players/sheldonrichardson/profile?id=RIC621130" TargetMode="External"/><Relationship Id="rId353" Type="http://schemas.openxmlformats.org/officeDocument/2006/relationships/hyperlink" Target="http://www.nfl.com/players/aqibtalib/profile?id=TAL428789" TargetMode="External"/><Relationship Id="rId474" Type="http://schemas.openxmlformats.org/officeDocument/2006/relationships/hyperlink" Target="http://www.nfl.com/players/larryjohnson/profile?id=JOH399484" TargetMode="External"/><Relationship Id="rId305" Type="http://schemas.openxmlformats.org/officeDocument/2006/relationships/hyperlink" Target="http://www.nfl.com/players/c.j.mosley/profile?id=MOS361252" TargetMode="External"/><Relationship Id="rId426" Type="http://schemas.openxmlformats.org/officeDocument/2006/relationships/hyperlink" Target="http://www.nfl.com/players/periajerry/profile?id=JER500192" TargetMode="External"/><Relationship Id="rId547" Type="http://schemas.openxmlformats.org/officeDocument/2006/relationships/hyperlink" Target="http://www.nfl.com/players/mikepatterson/profile?id=PAT478313" TargetMode="External"/><Relationship Id="rId304" Type="http://schemas.openxmlformats.org/officeDocument/2006/relationships/hyperlink" Target="http://www.nfl.com/players/jarvisjones/profile?id=JON448832" TargetMode="External"/><Relationship Id="rId425" Type="http://schemas.openxmlformats.org/officeDocument/2006/relationships/hyperlink" Target="http://www.nfl.com/players/chrisjohnson/profile?id=JOH127799" TargetMode="External"/><Relationship Id="rId546" Type="http://schemas.openxmlformats.org/officeDocument/2006/relationships/hyperlink" Target="http://www.nfl.com/players/rashaunwoods/profile?id=WOO550783" TargetMode="External"/><Relationship Id="rId303" Type="http://schemas.openxmlformats.org/officeDocument/2006/relationships/hyperlink" Target="http://www.nfl.com/players/drekirkpatrick/profile?id=KIR621103" TargetMode="External"/><Relationship Id="rId424" Type="http://schemas.openxmlformats.org/officeDocument/2006/relationships/hyperlink" Target="http://www.nfl.com/players/brandonmeriweather/profile?id=MER280467" TargetMode="External"/><Relationship Id="rId545" Type="http://schemas.openxmlformats.org/officeDocument/2006/relationships/hyperlink" Target="http://www.nfl.com/players/nnamdiasomugha/profile?id=ASO415291" TargetMode="External"/><Relationship Id="rId302" Type="http://schemas.openxmlformats.org/officeDocument/2006/relationships/hyperlink" Target="http://www.nfl.com/players/natesolder/profile?id=SOL076905" TargetMode="External"/><Relationship Id="rId423" Type="http://schemas.openxmlformats.org/officeDocument/2006/relationships/hyperlink" Target="http://www.nfl.com/players/johnathanjoseph/profile?id=JOS218478" TargetMode="External"/><Relationship Id="rId544" Type="http://schemas.openxmlformats.org/officeDocument/2006/relationships/hyperlink" Target="http://www.nfl.com/players/robertthomas/profile?id=THO353111" TargetMode="External"/><Relationship Id="rId309" Type="http://schemas.openxmlformats.org/officeDocument/2006/relationships/hyperlink" Target="http://www.nfl.com/players/chadpennington/profile?id=PEN375096" TargetMode="External"/><Relationship Id="rId308" Type="http://schemas.openxmlformats.org/officeDocument/2006/relationships/hyperlink" Target="https://en.wikipedia.org/wiki/Matt_Stinchcomb" TargetMode="External"/><Relationship Id="rId429" Type="http://schemas.openxmlformats.org/officeDocument/2006/relationships/hyperlink" Target="http://www.nfl.com/players/daviddecastro/profile?id=DEC345732" TargetMode="External"/><Relationship Id="rId307" Type="http://schemas.openxmlformats.org/officeDocument/2006/relationships/hyperlink" Target="http://www.nfl.com/players/robertedwards/profile?id=EDW650877" TargetMode="External"/><Relationship Id="rId428" Type="http://schemas.openxmlformats.org/officeDocument/2006/relationships/hyperlink" Target="http://www.nfl.com/players/cameronjordan/profile?id=JOR051224" TargetMode="External"/><Relationship Id="rId549" Type="http://schemas.openxmlformats.org/officeDocument/2006/relationships/hyperlink" Target="http://www.nfl.com/players/gregolsen/profile?id=OLS094822" TargetMode="External"/><Relationship Id="rId306" Type="http://schemas.openxmlformats.org/officeDocument/2006/relationships/hyperlink" Target="http://www.nfl.com/players/arikarmstead/profile?id=ARM057964" TargetMode="External"/><Relationship Id="rId427" Type="http://schemas.openxmlformats.org/officeDocument/2006/relationships/hyperlink" Target="http://www.nfl.com/players/dezbryant/profile?id=BRY336027" TargetMode="External"/><Relationship Id="rId548" Type="http://schemas.openxmlformats.org/officeDocument/2006/relationships/hyperlink" Target="http://www.nfl.com/players/kellyjennings/profile?id=JEN553305" TargetMode="External"/><Relationship Id="rId301" Type="http://schemas.openxmlformats.org/officeDocument/2006/relationships/hyperlink" Target="http://www.nfl.com/players/mikeiupati/profile?id=IUP059326" TargetMode="External"/><Relationship Id="rId422" Type="http://schemas.openxmlformats.org/officeDocument/2006/relationships/hyperlink" Target="http://www.nfl.com/players/aaronrodgers/profile?id=ROD339293" TargetMode="External"/><Relationship Id="rId543" Type="http://schemas.openxmlformats.org/officeDocument/2006/relationships/hyperlink" Target="http://www.nfl.com/players/toddheap/profile?id=HEA302949" TargetMode="External"/><Relationship Id="rId300" Type="http://schemas.openxmlformats.org/officeDocument/2006/relationships/hyperlink" Target="http://www.nfl.com/players/joshfreeman/profile?id=FRE183259" TargetMode="External"/><Relationship Id="rId421" Type="http://schemas.openxmlformats.org/officeDocument/2006/relationships/hyperlink" Target="http://www.nfl.com/players/stevenjackson/profile?id=JAC560875" TargetMode="External"/><Relationship Id="rId542" Type="http://schemas.openxmlformats.org/officeDocument/2006/relationships/hyperlink" Target="http://www.nfl.com/players/trungcanidate/profile?id=CAN348169" TargetMode="External"/><Relationship Id="rId420" Type="http://schemas.openxmlformats.org/officeDocument/2006/relationships/hyperlink" Target="http://www.nfl.com/players/dallasclark/profile?id=CLA236596" TargetMode="External"/><Relationship Id="rId541" Type="http://schemas.openxmlformats.org/officeDocument/2006/relationships/hyperlink" Target="https://en.wikipedia.org/wiki/Al_Wilson" TargetMode="External"/><Relationship Id="rId540" Type="http://schemas.openxmlformats.org/officeDocument/2006/relationships/hyperlink" Target="http://www.nfl.com/players/damariousrandall/profile?id=RAN052747" TargetMode="External"/><Relationship Id="rId415" Type="http://schemas.openxmlformats.org/officeDocument/2006/relationships/hyperlink" Target="http://www.nfl.com/players/shaunwilliams/profile?id=WIL521604" TargetMode="External"/><Relationship Id="rId536" Type="http://schemas.openxmlformats.org/officeDocument/2006/relationships/hyperlink" Target="http://www.nfl.com/players/muhammadwilkerson/profile?id=WIL078350" TargetMode="External"/><Relationship Id="rId414" Type="http://schemas.openxmlformats.org/officeDocument/2006/relationships/hyperlink" Target="http://www.nfl.com/players/shaneray/profile?id=RAY427102" TargetMode="External"/><Relationship Id="rId535" Type="http://schemas.openxmlformats.org/officeDocument/2006/relationships/hyperlink" Target="http://www.nfl.com/players/jahvidbest/profile?id=BES682260" TargetMode="External"/><Relationship Id="rId413" Type="http://schemas.openxmlformats.org/officeDocument/2006/relationships/hyperlink" Target="http://www.nfl.com/players/deeford/profile?id=FOR113166" TargetMode="External"/><Relationship Id="rId534" Type="http://schemas.openxmlformats.org/officeDocument/2006/relationships/hyperlink" Target="http://www.nfl.com/players/kennybritt/profile?id=BRI708216" TargetMode="External"/><Relationship Id="rId412" Type="http://schemas.openxmlformats.org/officeDocument/2006/relationships/hyperlink" Target="http://www.nfl.com/players/sharriffloyd/profile?id=FLO781132" TargetMode="External"/><Relationship Id="rId533" Type="http://schemas.openxmlformats.org/officeDocument/2006/relationships/hyperlink" Target="http://www.nfl.com/players/dustinkeller/profile?id=KEL091879" TargetMode="External"/><Relationship Id="rId419" Type="http://schemas.openxmlformats.org/officeDocument/2006/relationships/hyperlink" Target="http://www.nfl.com/players/edreed/profile?id=REE192451" TargetMode="External"/><Relationship Id="rId418" Type="http://schemas.openxmlformats.org/officeDocument/2006/relationships/hyperlink" Target="http://www.nfl.com/players/williemiddlebrooks/profile?id=MID174366" TargetMode="External"/><Relationship Id="rId539" Type="http://schemas.openxmlformats.org/officeDocument/2006/relationships/hyperlink" Target="http://www.nfl.com/players/jimmieward/profile?id=WAR218386" TargetMode="External"/><Relationship Id="rId417" Type="http://schemas.openxmlformats.org/officeDocument/2006/relationships/hyperlink" Target="http://www.nfl.com/players/ahmedplummer/profile?id=PLU140514" TargetMode="External"/><Relationship Id="rId538" Type="http://schemas.openxmlformats.org/officeDocument/2006/relationships/hyperlink" Target="http://www.nfl.com/players/alecogletree/profile?id=OGL654714" TargetMode="External"/><Relationship Id="rId416" Type="http://schemas.openxmlformats.org/officeDocument/2006/relationships/hyperlink" Target="https://en.wikipedia.org/wiki/Reggie_McGrew" TargetMode="External"/><Relationship Id="rId537" Type="http://schemas.openxmlformats.org/officeDocument/2006/relationships/hyperlink" Target="http://www.nfl.com/players/a.j.jenkins/profile?id=JEN124150" TargetMode="External"/><Relationship Id="rId411" Type="http://schemas.openxmlformats.org/officeDocument/2006/relationships/hyperlink" Target="http://www.nfl.com/players/rileyreiff/profile?id=REI392998" TargetMode="External"/><Relationship Id="rId532" Type="http://schemas.openxmlformats.org/officeDocument/2006/relationships/hyperlink" Target="http://www.nfl.com/players/craigdavis/profile?id=DAV248464" TargetMode="External"/><Relationship Id="rId410" Type="http://schemas.openxmlformats.org/officeDocument/2006/relationships/hyperlink" Target="http://www.nfl.com/players/dannywatkins/profile?id=WAT185784" TargetMode="External"/><Relationship Id="rId531" Type="http://schemas.openxmlformats.org/officeDocument/2006/relationships/hyperlink" Target="http://www.nfl.com/players/josephaddai/profile?id=ADD152616" TargetMode="External"/><Relationship Id="rId530" Type="http://schemas.openxmlformats.org/officeDocument/2006/relationships/hyperlink" Target="http://www.nfl.com/players/heathmiller/profile?id=MIL243606" TargetMode="External"/><Relationship Id="rId206" Type="http://schemas.openxmlformats.org/officeDocument/2006/relationships/hyperlink" Target="http://www.nfl.com/players/shawnemerriman/profile?id=MER568200" TargetMode="External"/><Relationship Id="rId327" Type="http://schemas.openxmlformats.org/officeDocument/2006/relationships/hyperlink" Target="http://www.nfl.com/players/shaunalexander/profile?id=ALE617460" TargetMode="External"/><Relationship Id="rId448" Type="http://schemas.openxmlformats.org/officeDocument/2006/relationships/hyperlink" Target="http://www.nfl.com/players/xavierrhodes/profile?id=RHO552860" TargetMode="External"/><Relationship Id="rId569" Type="http://schemas.openxmlformats.org/officeDocument/2006/relationships/hyperlink" Target="http://www.nfl.com/players/teddybridgewater/profile?id=BRI129168" TargetMode="External"/><Relationship Id="rId205" Type="http://schemas.openxmlformats.org/officeDocument/2006/relationships/hyperlink" Target="http://www.nfl.com/players/jonathanvilma/profile?id=VIL582180" TargetMode="External"/><Relationship Id="rId326" Type="http://schemas.openxmlformats.org/officeDocument/2006/relationships/hyperlink" Target="https://en.wikipedia.org/wiki/Luke_Petitgout" TargetMode="External"/><Relationship Id="rId447" Type="http://schemas.openxmlformats.org/officeDocument/2006/relationships/hyperlink" Target="http://www.nfl.com/players/dont'ahightower/profile?id=HIG766208" TargetMode="External"/><Relationship Id="rId568" Type="http://schemas.openxmlformats.org/officeDocument/2006/relationships/hyperlink" Target="http://www.nfl.com/players/mattelam/profile?id=ELA551596" TargetMode="External"/><Relationship Id="rId204" Type="http://schemas.openxmlformats.org/officeDocument/2006/relationships/hyperlink" Target="http://www.nfl.com/players/jimmykennedy/profile?id=KEN437436" TargetMode="External"/><Relationship Id="rId325" Type="http://schemas.openxmlformats.org/officeDocument/2006/relationships/hyperlink" Target="http://www.nfl.com/players/vonnieholliday/profile?id=HOL229554" TargetMode="External"/><Relationship Id="rId446" Type="http://schemas.openxmlformats.org/officeDocument/2006/relationships/hyperlink" Target="http://www.nfl.com/players/jamescarpenter/profile?id=CAR302544" TargetMode="External"/><Relationship Id="rId567" Type="http://schemas.openxmlformats.org/officeDocument/2006/relationships/hyperlink" Target="http://www.nfl.com/players/davidwilson/profile?id=WIL672509" TargetMode="External"/><Relationship Id="rId203" Type="http://schemas.openxmlformats.org/officeDocument/2006/relationships/hyperlink" Target="http://www.nfl.com/players/wendellbryant/profile?id=BRY736183" TargetMode="External"/><Relationship Id="rId324" Type="http://schemas.openxmlformats.org/officeDocument/2006/relationships/hyperlink" Target="http://www.nfl.com/players/marcuspeters/profile?id=PET154864" TargetMode="External"/><Relationship Id="rId445" Type="http://schemas.openxmlformats.org/officeDocument/2006/relationships/hyperlink" Target="http://www.nfl.com/players/timtebow/profile?id=TEB603856" TargetMode="External"/><Relationship Id="rId566" Type="http://schemas.openxmlformats.org/officeDocument/2006/relationships/hyperlink" Target="http://www.nfl.com/players/dereksherrod/profile?id=SHE770897" TargetMode="External"/><Relationship Id="rId209" Type="http://schemas.openxmlformats.org/officeDocument/2006/relationships/hyperlink" Target="http://www.nfl.com/players/ryanclady/profile?id=CLA031385" TargetMode="External"/><Relationship Id="rId208" Type="http://schemas.openxmlformats.org/officeDocument/2006/relationships/hyperlink" Target="http://www.nfl.com/players/marshawnlynch/profile?id=LYN442976" TargetMode="External"/><Relationship Id="rId329" Type="http://schemas.openxmlformats.org/officeDocument/2006/relationships/hyperlink" Target="http://www.nfl.com/players/ashleylelie/profile?id=LEL296636" TargetMode="External"/><Relationship Id="rId207" Type="http://schemas.openxmlformats.org/officeDocument/2006/relationships/hyperlink" Target="http://www.nfl.com/players/halotingata/profile?id=NGA622937" TargetMode="External"/><Relationship Id="rId328" Type="http://schemas.openxmlformats.org/officeDocument/2006/relationships/hyperlink" Target="http://www.nfl.com/players/caseyhampton/profile?id=HAM671173" TargetMode="External"/><Relationship Id="rId449" Type="http://schemas.openxmlformats.org/officeDocument/2006/relationships/hyperlink" Target="http://www.nfl.com/players/jasonverrett/profile?id=VER625072" TargetMode="External"/><Relationship Id="rId440" Type="http://schemas.openxmlformats.org/officeDocument/2006/relationships/hyperlink" Target="http://www.nfl.com/players/jasoncampbell/profile?id=CAM375235" TargetMode="External"/><Relationship Id="rId561" Type="http://schemas.openxmlformats.org/officeDocument/2006/relationships/hyperlink" Target="http://www.nfl.com/players/loganmankins/profile?id=MAN347391" TargetMode="External"/><Relationship Id="rId560" Type="http://schemas.openxmlformats.org/officeDocument/2006/relationships/hyperlink" Target="http://www.nfl.com/players/benjaminwatson/profile?id=WAT311042" TargetMode="External"/><Relationship Id="rId202" Type="http://schemas.openxmlformats.org/officeDocument/2006/relationships/hyperlink" Target="http://www.nfl.com/players/damionelewis/profile?id=LEW129772" TargetMode="External"/><Relationship Id="rId323" Type="http://schemas.openxmlformats.org/officeDocument/2006/relationships/hyperlink" Target="http://www.nfl.com/players/calvinpryor/profile?id=PRY432541" TargetMode="External"/><Relationship Id="rId444" Type="http://schemas.openxmlformats.org/officeDocument/2006/relationships/hyperlink" Target="http://www.nfl.com/players/vontaedavis/profile?id=DAV786545" TargetMode="External"/><Relationship Id="rId565" Type="http://schemas.openxmlformats.org/officeDocument/2006/relationships/hyperlink" Target="http://www.nfl.com/players/patrickrobinson/profile?id=ROB671457" TargetMode="External"/><Relationship Id="rId201" Type="http://schemas.openxmlformats.org/officeDocument/2006/relationships/hyperlink" Target="http://www.nfl.com/players/shaunellis/profile?id=ELL621162" TargetMode="External"/><Relationship Id="rId322" Type="http://schemas.openxmlformats.org/officeDocument/2006/relationships/hyperlink" Target="http://www.nfl.com/players/ericreid/profile?id=REI265485" TargetMode="External"/><Relationship Id="rId443" Type="http://schemas.openxmlformats.org/officeDocument/2006/relationships/hyperlink" Target="http://www.nfl.com/players/mikejenkins/profile?id=JEN421854" TargetMode="External"/><Relationship Id="rId564" Type="http://schemas.openxmlformats.org/officeDocument/2006/relationships/hyperlink" Target="http://www.nfl.com/players/ziggyhood/profile?id=HOO071327" TargetMode="External"/><Relationship Id="rId200" Type="http://schemas.openxmlformats.org/officeDocument/2006/relationships/hyperlink" Target="https://en.wikipedia.org/wiki/Cade_McNown" TargetMode="External"/><Relationship Id="rId321" Type="http://schemas.openxmlformats.org/officeDocument/2006/relationships/hyperlink" Target="http://www.nfl.com/players/melviningram/profile?id=ING667979" TargetMode="External"/><Relationship Id="rId442" Type="http://schemas.openxmlformats.org/officeDocument/2006/relationships/hyperlink" Target="http://www.nfl.com/players/jonbeason/profile?id=BEA530518" TargetMode="External"/><Relationship Id="rId563" Type="http://schemas.openxmlformats.org/officeDocument/2006/relationships/hyperlink" Target="http://www.nfl.com/players/anthonygonzalez/profile?id=GON586238" TargetMode="External"/><Relationship Id="rId320" Type="http://schemas.openxmlformats.org/officeDocument/2006/relationships/hyperlink" Target="http://www.nfl.com/players/coreyliuget/profile?id=LIU237308" TargetMode="External"/><Relationship Id="rId441" Type="http://schemas.openxmlformats.org/officeDocument/2006/relationships/hyperlink" Target="http://www.nfl.com/players/santonioholmes/profile?id=HOL657297" TargetMode="External"/><Relationship Id="rId562" Type="http://schemas.openxmlformats.org/officeDocument/2006/relationships/hyperlink" Target="http://www.nfl.com/players/mathiaskiwanuka/profile?id=KIW059326" TargetMode="External"/><Relationship Id="rId316" Type="http://schemas.openxmlformats.org/officeDocument/2006/relationships/hyperlink" Target="http://www.nfl.com/players/leonhall/profile?id=HAL432931" TargetMode="External"/><Relationship Id="rId437" Type="http://schemas.openxmlformats.org/officeDocument/2006/relationships/hyperlink" Target="http://www.nfl.com/players/charlesgrant/profile?id=GRA397750" TargetMode="External"/><Relationship Id="rId558" Type="http://schemas.openxmlformats.org/officeDocument/2006/relationships/hyperlink" Target="http://www.nfl.com/players/patrickramsey/profile?id=RAM596976" TargetMode="External"/><Relationship Id="rId315" Type="http://schemas.openxmlformats.org/officeDocument/2006/relationships/hyperlink" Target="http://www.nfl.com/players/bobbycarpenter/profile?id=CAR312522" TargetMode="External"/><Relationship Id="rId436" Type="http://schemas.openxmlformats.org/officeDocument/2006/relationships/hyperlink" Target="http://www.nfl.com/players/freddiemitchell/profile?id=MIT264876" TargetMode="External"/><Relationship Id="rId557" Type="http://schemas.openxmlformats.org/officeDocument/2006/relationships/hyperlink" Target="http://www.nfl.com/players/stephoneanthony/profile?id=ANT204590" TargetMode="External"/><Relationship Id="rId314" Type="http://schemas.openxmlformats.org/officeDocument/2006/relationships/hyperlink" Target="http://www.nfl.com/players/erasmusjames/profile?id=JAM188263" TargetMode="External"/><Relationship Id="rId435" Type="http://schemas.openxmlformats.org/officeDocument/2006/relationships/hyperlink" Target="http://www.nfl.com/players/chrishovan/profile?id=HOV092286" TargetMode="External"/><Relationship Id="rId556" Type="http://schemas.openxmlformats.org/officeDocument/2006/relationships/hyperlink" Target="http://www.nfl.com/players/bradleyroby/profile?id=ROB805749" TargetMode="External"/><Relationship Id="rId313" Type="http://schemas.openxmlformats.org/officeDocument/2006/relationships/hyperlink" Target="http://www.nfl.com/players/willsmith/profile?id=SMI805040" TargetMode="External"/><Relationship Id="rId434" Type="http://schemas.openxmlformats.org/officeDocument/2006/relationships/hyperlink" Target="https://en.wikipedia.org/wiki/Antuan_Edwards" TargetMode="External"/><Relationship Id="rId555" Type="http://schemas.openxmlformats.org/officeDocument/2006/relationships/hyperlink" Target="http://www.nfl.com/players/travisfrederick/profile?id=FRE063393" TargetMode="External"/><Relationship Id="rId319" Type="http://schemas.openxmlformats.org/officeDocument/2006/relationships/hyperlink" Target="http://www.nfl.com/players/maurkicepouncey/profile?id=POU550260" TargetMode="External"/><Relationship Id="rId318" Type="http://schemas.openxmlformats.org/officeDocument/2006/relationships/hyperlink" Target="http://www.nfl.com/players/robertayers/profile?id=AYE577722" TargetMode="External"/><Relationship Id="rId439" Type="http://schemas.openxmlformats.org/officeDocument/2006/relationships/hyperlink" Target="http://www.nfl.com/players/ahmadcarroll/profile?id=CAR504211" TargetMode="External"/><Relationship Id="rId317" Type="http://schemas.openxmlformats.org/officeDocument/2006/relationships/hyperlink" Target="http://www.nfl.com/players/joeflacco/profile?id=FLA009602" TargetMode="External"/><Relationship Id="rId438" Type="http://schemas.openxmlformats.org/officeDocument/2006/relationships/hyperlink" Target="http://www.nfl.com/players/williamjoseph/profile?id=JOS310563" TargetMode="External"/><Relationship Id="rId559" Type="http://schemas.openxmlformats.org/officeDocument/2006/relationships/hyperlink" Target="http://www.nfl.com/players/tylerbrayton/profile?id=BRA783841" TargetMode="External"/><Relationship Id="rId550" Type="http://schemas.openxmlformats.org/officeDocument/2006/relationships/hyperlink" Target="http://www.nfl.com/players/kennyphillips/profile?id=PHI403361" TargetMode="External"/><Relationship Id="rId312" Type="http://schemas.openxmlformats.org/officeDocument/2006/relationships/hyperlink" Target="http://www.nfl.com/players/calvinpace/profile?id=PAC125680" TargetMode="External"/><Relationship Id="rId433" Type="http://schemas.openxmlformats.org/officeDocument/2006/relationships/hyperlink" Target="http://www.nfl.com/players/donovindarius/profile?id=DAR336714" TargetMode="External"/><Relationship Id="rId554" Type="http://schemas.openxmlformats.org/officeDocument/2006/relationships/hyperlink" Target="http://www.nfl.com/players/dougmartin/profile?id=MAR578568" TargetMode="External"/><Relationship Id="rId311" Type="http://schemas.openxmlformats.org/officeDocument/2006/relationships/hyperlink" Target="http://www.nfl.com/players/t.j.duckett/profile?id=DUC245183" TargetMode="External"/><Relationship Id="rId432" Type="http://schemas.openxmlformats.org/officeDocument/2006/relationships/hyperlink" Target="http://www.nfl.com/players/d.j.humphries/profile?id=HUM728022" TargetMode="External"/><Relationship Id="rId553" Type="http://schemas.openxmlformats.org/officeDocument/2006/relationships/hyperlink" Target="http://www.nfl.com/players/cameronheyward/profile?id=HEY271611" TargetMode="External"/><Relationship Id="rId310" Type="http://schemas.openxmlformats.org/officeDocument/2006/relationships/hyperlink" Target="http://www.nfl.com/players/jeffbackus/profile?id=BAC654682" TargetMode="External"/><Relationship Id="rId431" Type="http://schemas.openxmlformats.org/officeDocument/2006/relationships/hyperlink" Target="http://www.nfl.com/players/darquezedennard/profile?id=DEN095585" TargetMode="External"/><Relationship Id="rId552" Type="http://schemas.openxmlformats.org/officeDocument/2006/relationships/hyperlink" Target="http://www.nfl.com/players/jerryhughes/profile?id=HUG532081" TargetMode="External"/><Relationship Id="rId430" Type="http://schemas.openxmlformats.org/officeDocument/2006/relationships/hyperlink" Target="http://www.nfl.com/players/bjoernwerner/profile?id=WER300216" TargetMode="External"/><Relationship Id="rId551" Type="http://schemas.openxmlformats.org/officeDocument/2006/relationships/hyperlink" Target="http://www.nfl.com/players/beaniewells/profile?id=WEL35068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Quarterback" TargetMode="External"/><Relationship Id="rId2" Type="http://schemas.openxmlformats.org/officeDocument/2006/relationships/hyperlink" Target="https://en.wikipedia.org/wiki/Quarterback" TargetMode="External"/><Relationship Id="rId3" Type="http://schemas.openxmlformats.org/officeDocument/2006/relationships/hyperlink" Target="https://en.wikipedia.org/wiki/Quarterback" TargetMode="External"/><Relationship Id="rId4" Type="http://schemas.openxmlformats.org/officeDocument/2006/relationships/hyperlink" Target="https://en.wikipedia.org/wiki/Running_back" TargetMode="External"/><Relationship Id="rId9" Type="http://schemas.openxmlformats.org/officeDocument/2006/relationships/hyperlink" Target="https://en.wikipedia.org/wiki/Linebacker" TargetMode="External"/><Relationship Id="rId5" Type="http://schemas.openxmlformats.org/officeDocument/2006/relationships/hyperlink" Target="https://en.wikipedia.org/wiki/Running_back" TargetMode="External"/><Relationship Id="rId6" Type="http://schemas.openxmlformats.org/officeDocument/2006/relationships/hyperlink" Target="https://en.wikipedia.org/wiki/Wide_receiver" TargetMode="External"/><Relationship Id="rId7" Type="http://schemas.openxmlformats.org/officeDocument/2006/relationships/hyperlink" Target="https://en.wikipedia.org/wiki/Cornerback" TargetMode="External"/><Relationship Id="rId8" Type="http://schemas.openxmlformats.org/officeDocument/2006/relationships/hyperlink" Target="https://en.wikipedia.org/wiki/Wide_receiver" TargetMode="External"/><Relationship Id="rId31" Type="http://schemas.openxmlformats.org/officeDocument/2006/relationships/hyperlink" Target="https://en.wikipedia.org/wiki/Linebacker" TargetMode="External"/><Relationship Id="rId30" Type="http://schemas.openxmlformats.org/officeDocument/2006/relationships/hyperlink" Target="https://en.wikipedia.org/wiki/Defensive_end" TargetMode="External"/><Relationship Id="rId32" Type="http://schemas.openxmlformats.org/officeDocument/2006/relationships/drawing" Target="../drawings/drawing3.xml"/><Relationship Id="rId20" Type="http://schemas.openxmlformats.org/officeDocument/2006/relationships/hyperlink" Target="https://en.wikipedia.org/wiki/Defensive_end" TargetMode="External"/><Relationship Id="rId22" Type="http://schemas.openxmlformats.org/officeDocument/2006/relationships/hyperlink" Target="https://en.wikipedia.org/wiki/Defensive_end" TargetMode="External"/><Relationship Id="rId21" Type="http://schemas.openxmlformats.org/officeDocument/2006/relationships/hyperlink" Target="https://en.wikipedia.org/wiki/Tackle_(gridiron_football_position)" TargetMode="External"/><Relationship Id="rId24" Type="http://schemas.openxmlformats.org/officeDocument/2006/relationships/hyperlink" Target="https://en.wikipedia.org/wiki/Defensive_tackle" TargetMode="External"/><Relationship Id="rId23" Type="http://schemas.openxmlformats.org/officeDocument/2006/relationships/hyperlink" Target="https://en.wikipedia.org/wiki/Cornerback" TargetMode="External"/><Relationship Id="rId26" Type="http://schemas.openxmlformats.org/officeDocument/2006/relationships/hyperlink" Target="https://en.wikipedia.org/wiki/Cornerback" TargetMode="External"/><Relationship Id="rId25" Type="http://schemas.openxmlformats.org/officeDocument/2006/relationships/hyperlink" Target="https://en.wikipedia.org/wiki/Safety_(gridiron_football_position)" TargetMode="External"/><Relationship Id="rId28" Type="http://schemas.openxmlformats.org/officeDocument/2006/relationships/hyperlink" Target="https://en.wikipedia.org/wiki/Linebacker" TargetMode="External"/><Relationship Id="rId27" Type="http://schemas.openxmlformats.org/officeDocument/2006/relationships/hyperlink" Target="https://en.wikipedia.org/wiki/Tackle_(gridiron_football_position)" TargetMode="External"/><Relationship Id="rId29" Type="http://schemas.openxmlformats.org/officeDocument/2006/relationships/hyperlink" Target="https://en.wikipedia.org/wiki/Defensive_end" TargetMode="External"/><Relationship Id="rId11" Type="http://schemas.openxmlformats.org/officeDocument/2006/relationships/hyperlink" Target="https://en.wikipedia.org/wiki/Quarterback" TargetMode="External"/><Relationship Id="rId10" Type="http://schemas.openxmlformats.org/officeDocument/2006/relationships/hyperlink" Target="https://en.wikipedia.org/wiki/Cornerback" TargetMode="External"/><Relationship Id="rId13" Type="http://schemas.openxmlformats.org/officeDocument/2006/relationships/hyperlink" Target="https://en.wikipedia.org/wiki/Wide_receiver" TargetMode="External"/><Relationship Id="rId12" Type="http://schemas.openxmlformats.org/officeDocument/2006/relationships/hyperlink" Target="https://en.wikipedia.org/wiki/Quarterback" TargetMode="External"/><Relationship Id="rId15" Type="http://schemas.openxmlformats.org/officeDocument/2006/relationships/hyperlink" Target="https://en.wikipedia.org/wiki/Defensive_tackle" TargetMode="External"/><Relationship Id="rId14" Type="http://schemas.openxmlformats.org/officeDocument/2006/relationships/hyperlink" Target="https://en.wikipedia.org/wiki/Tackle_(gridiron_football_position)" TargetMode="External"/><Relationship Id="rId17" Type="http://schemas.openxmlformats.org/officeDocument/2006/relationships/hyperlink" Target="https://en.wikipedia.org/wiki/Center_(gridiron_football)" TargetMode="External"/><Relationship Id="rId16" Type="http://schemas.openxmlformats.org/officeDocument/2006/relationships/hyperlink" Target="https://en.wikipedia.org/wiki/Defensive_end" TargetMode="External"/><Relationship Id="rId19" Type="http://schemas.openxmlformats.org/officeDocument/2006/relationships/hyperlink" Target="https://en.wikipedia.org/wiki/Tackle_(gridiron_football_position)" TargetMode="External"/><Relationship Id="rId18" Type="http://schemas.openxmlformats.org/officeDocument/2006/relationships/hyperlink" Target="https://en.wikipedia.org/wiki/Tackle_(gridiron_football_position)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1998_Kentucky_Wildcats_football_team" TargetMode="External"/><Relationship Id="rId2" Type="http://schemas.openxmlformats.org/officeDocument/2006/relationships/hyperlink" Target="https://en.wikipedia.org/wiki/1998_Syracuse_Orange_football_team" TargetMode="External"/><Relationship Id="rId3" Type="http://schemas.openxmlformats.org/officeDocument/2006/relationships/hyperlink" Target="https://en.wikipedia.org/wiki/1998_Oregon_Ducks_football_team" TargetMode="External"/><Relationship Id="rId4" Type="http://schemas.openxmlformats.org/officeDocument/2006/relationships/hyperlink" Target="https://en.wikipedia.org/wiki/1998_Miami_Hurricanes_football_team" TargetMode="External"/><Relationship Id="rId9" Type="http://schemas.openxmlformats.org/officeDocument/2006/relationships/hyperlink" Target="https://en.wikipedia.org/wiki/1998_USC_Trojans_football_team" TargetMode="External"/><Relationship Id="rId5" Type="http://schemas.openxmlformats.org/officeDocument/2006/relationships/hyperlink" Target="https://en.wikipedia.org/wiki/1998_Texas_Longhorns_football_team" TargetMode="External"/><Relationship Id="rId6" Type="http://schemas.openxmlformats.org/officeDocument/2006/relationships/hyperlink" Target="https://en.wikipedia.org/wiki/1998_NC_State_Wolfpack_football_team" TargetMode="External"/><Relationship Id="rId7" Type="http://schemas.openxmlformats.org/officeDocument/2006/relationships/hyperlink" Target="https://en.wikipedia.org/wiki/1998_Georgia_Bulldogs_football_team" TargetMode="External"/><Relationship Id="rId8" Type="http://schemas.openxmlformats.org/officeDocument/2006/relationships/hyperlink" Target="https://en.wikipedia.org/wiki/1998_Ohio_State_Buckeyes_football_team" TargetMode="External"/><Relationship Id="rId31" Type="http://schemas.openxmlformats.org/officeDocument/2006/relationships/hyperlink" Target="https://en.wikipedia.org/wiki/1998_Tennessee_Volunteers_football_team" TargetMode="External"/><Relationship Id="rId30" Type="http://schemas.openxmlformats.org/officeDocument/2006/relationships/hyperlink" Target="https://en.wikipedia.org/wiki/1998_Virginia_Cavaliers_football_team" TargetMode="External"/><Relationship Id="rId32" Type="http://schemas.openxmlformats.org/officeDocument/2006/relationships/drawing" Target="../drawings/drawing4.xml"/><Relationship Id="rId20" Type="http://schemas.openxmlformats.org/officeDocument/2006/relationships/hyperlink" Target="https://en.wikipedia.org/wiki/1998_North_Carolina_Tar_Heels_football_team" TargetMode="External"/><Relationship Id="rId22" Type="http://schemas.openxmlformats.org/officeDocument/2006/relationships/hyperlink" Target="https://en.wikipedia.org/wiki/Saginaw_Valley_State_University" TargetMode="External"/><Relationship Id="rId21" Type="http://schemas.openxmlformats.org/officeDocument/2006/relationships/hyperlink" Target="https://en.wikipedia.org/wiki/1998_Eastern_Michigan_Eagles_football_team" TargetMode="External"/><Relationship Id="rId24" Type="http://schemas.openxmlformats.org/officeDocument/2006/relationships/hyperlink" Target="https://en.wikipedia.org/wiki/1998_Florida_Gators_football_team" TargetMode="External"/><Relationship Id="rId23" Type="http://schemas.openxmlformats.org/officeDocument/2006/relationships/hyperlink" Target="https://en.wikipedia.org/wiki/1998_Ohio_State_Buckeyes_football_team" TargetMode="External"/><Relationship Id="rId26" Type="http://schemas.openxmlformats.org/officeDocument/2006/relationships/hyperlink" Target="https://en.wikipedia.org/wiki/1998_Alabama_Crimson_Tide_football_team" TargetMode="External"/><Relationship Id="rId25" Type="http://schemas.openxmlformats.org/officeDocument/2006/relationships/hyperlink" Target="https://en.wikipedia.org/wiki/1998_Clemson_Tigers_football_team" TargetMode="External"/><Relationship Id="rId28" Type="http://schemas.openxmlformats.org/officeDocument/2006/relationships/hyperlink" Target="https://en.wikipedia.org/wiki/1998_Ohio_State_Buckeyes_football_team" TargetMode="External"/><Relationship Id="rId27" Type="http://schemas.openxmlformats.org/officeDocument/2006/relationships/hyperlink" Target="https://en.wikipedia.org/wiki/1998_Wisconsin_Badgers_football_team" TargetMode="External"/><Relationship Id="rId29" Type="http://schemas.openxmlformats.org/officeDocument/2006/relationships/hyperlink" Target="https://en.wikipedia.org/wiki/1998_Michigan_State_Spartans_football_team" TargetMode="External"/><Relationship Id="rId11" Type="http://schemas.openxmlformats.org/officeDocument/2006/relationships/hyperlink" Target="https://en.wikipedia.org/wiki/1998_UCF_Knights_football_team" TargetMode="External"/><Relationship Id="rId10" Type="http://schemas.openxmlformats.org/officeDocument/2006/relationships/hyperlink" Target="https://en.wikipedia.org/wiki/1998_Arizona_Wildcats_football_team" TargetMode="External"/><Relationship Id="rId13" Type="http://schemas.openxmlformats.org/officeDocument/2006/relationships/hyperlink" Target="https://en.wikipedia.org/wiki/1998_Louisiana_Tech_Bulldogs_football_team" TargetMode="External"/><Relationship Id="rId12" Type="http://schemas.openxmlformats.org/officeDocument/2006/relationships/hyperlink" Target="https://en.wikipedia.org/wiki/1998_UCLA_Bruins_football_team" TargetMode="External"/><Relationship Id="rId15" Type="http://schemas.openxmlformats.org/officeDocument/2006/relationships/hyperlink" Target="https://en.wikipedia.org/wiki/1998_LSU_Tigers_football_team" TargetMode="External"/><Relationship Id="rId14" Type="http://schemas.openxmlformats.org/officeDocument/2006/relationships/hyperlink" Target="https://en.wikipedia.org/wiki/BYU_Cougars_football" TargetMode="External"/><Relationship Id="rId17" Type="http://schemas.openxmlformats.org/officeDocument/2006/relationships/hyperlink" Target="https://en.wikipedia.org/wiki/1998_Boston_College_Eagles_football_team" TargetMode="External"/><Relationship Id="rId16" Type="http://schemas.openxmlformats.org/officeDocument/2006/relationships/hyperlink" Target="https://en.wikipedia.org/wiki/1998_Florida_Gators_football_team" TargetMode="External"/><Relationship Id="rId19" Type="http://schemas.openxmlformats.org/officeDocument/2006/relationships/hyperlink" Target="https://en.wikipedia.org/wiki/1998_Notre_Dame_Fighting_Irish_football_team" TargetMode="External"/><Relationship Id="rId18" Type="http://schemas.openxmlformats.org/officeDocument/2006/relationships/hyperlink" Target="https://en.wikipedia.org/wiki/1998_Georgia_Bulldogs_football_tea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o-football-reference.com/players/W/WadsAn20.htm" TargetMode="External"/><Relationship Id="rId2" Type="http://schemas.openxmlformats.org/officeDocument/2006/relationships/hyperlink" Target="http://bleacherreport.com/articles/1607516-what-really-defines-a-nfl-draft-bust" TargetMode="External"/><Relationship Id="rId3" Type="http://schemas.openxmlformats.org/officeDocument/2006/relationships/hyperlink" Target="http://www.nfl.com/draft/history/fulldraft?season=2008&amp;round=round1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nfl.com/teams/clevelandbrowns/profile?team=CLE" TargetMode="External"/><Relationship Id="rId194" Type="http://schemas.openxmlformats.org/officeDocument/2006/relationships/hyperlink" Target="http://www.nfl.com/teams/sanfrancisco49ers/profile?team=SF" TargetMode="External"/><Relationship Id="rId193" Type="http://schemas.openxmlformats.org/officeDocument/2006/relationships/hyperlink" Target="http://www.nfl.com/players/treboston/profile?id=BOS695248" TargetMode="External"/><Relationship Id="rId192" Type="http://schemas.openxmlformats.org/officeDocument/2006/relationships/hyperlink" Target="http://www.nfl.com/teams/carolinapanthers/profile?team=CAR" TargetMode="External"/><Relationship Id="rId191" Type="http://schemas.openxmlformats.org/officeDocument/2006/relationships/hyperlink" Target="http://www.nfl.com/players/pierredesir/profile?id=DES373418" TargetMode="External"/><Relationship Id="rId187" Type="http://schemas.openxmlformats.org/officeDocument/2006/relationships/hyperlink" Target="http://www.nfl.com/players/waltaikens/profile?id=AIK288111" TargetMode="External"/><Relationship Id="rId186" Type="http://schemas.openxmlformats.org/officeDocument/2006/relationships/hyperlink" Target="http://www.nfl.com/teams/miamidolphins/profile?team=MIA" TargetMode="External"/><Relationship Id="rId185" Type="http://schemas.openxmlformats.org/officeDocument/2006/relationships/hyperlink" Target="http://www.nfl.com/players/de'anthonythomas/profile?id=THO095665" TargetMode="External"/><Relationship Id="rId184" Type="http://schemas.openxmlformats.org/officeDocument/2006/relationships/hyperlink" Target="http://www.nfl.com/teams/kansascitychiefs/profile?team=KC" TargetMode="External"/><Relationship Id="rId189" Type="http://schemas.openxmlformats.org/officeDocument/2006/relationships/hyperlink" Target="http://www.nfl.com/players/khairifortt/profile?id=FOR728327" TargetMode="External"/><Relationship Id="rId188" Type="http://schemas.openxmlformats.org/officeDocument/2006/relationships/hyperlink" Target="http://www.nfl.com/teams/neworleanssaints/profile?team=NO" TargetMode="External"/><Relationship Id="rId183" Type="http://schemas.openxmlformats.org/officeDocument/2006/relationships/hyperlink" Target="http://www.nfl.com/players/kevinnorwood/profile?id=NOR783931" TargetMode="External"/><Relationship Id="rId182" Type="http://schemas.openxmlformats.org/officeDocument/2006/relationships/hyperlink" Target="http://www.nfl.com/teams/seattleseahawks/profile?team=SEA" TargetMode="External"/><Relationship Id="rId181" Type="http://schemas.openxmlformats.org/officeDocument/2006/relationships/hyperlink" Target="http://www.nfl.com/players/marquestonhuff/profile?id=HUF218767" TargetMode="External"/><Relationship Id="rId180" Type="http://schemas.openxmlformats.org/officeDocument/2006/relationships/hyperlink" Target="http://www.nfl.com/teams/tennesseetitans/profile?team=TEN" TargetMode="External"/><Relationship Id="rId176" Type="http://schemas.openxmlformats.org/officeDocument/2006/relationships/hyperlink" Target="http://www.nfl.com/teams/arizonacardinals/profile?team=ARI" TargetMode="External"/><Relationship Id="rId175" Type="http://schemas.openxmlformats.org/officeDocument/2006/relationships/hyperlink" Target="http://www.nfl.com/players/anthonyhitchens/profile?id=HIT298611" TargetMode="External"/><Relationship Id="rId174" Type="http://schemas.openxmlformats.org/officeDocument/2006/relationships/hyperlink" Target="http://www.nfl.com/teams/dallascowboys/profile?team=DAL" TargetMode="External"/><Relationship Id="rId173" Type="http://schemas.openxmlformats.org/officeDocument/2006/relationships/hyperlink" Target="http://www.nfl.com/players/martavisbryant/profile?id=BRY499889" TargetMode="External"/><Relationship Id="rId179" Type="http://schemas.openxmlformats.org/officeDocument/2006/relationships/hyperlink" Target="http://www.nfl.com/players/carlbradford/profile?id=BRA096195" TargetMode="External"/><Relationship Id="rId178" Type="http://schemas.openxmlformats.org/officeDocument/2006/relationships/hyperlink" Target="http://www.nfl.com/teams/greenbaypackers/profile?team=GB" TargetMode="External"/><Relationship Id="rId177" Type="http://schemas.openxmlformats.org/officeDocument/2006/relationships/hyperlink" Target="http://www.nfl.com/players/loganthomas/profile?id=THO296280" TargetMode="External"/><Relationship Id="rId198" Type="http://schemas.openxmlformats.org/officeDocument/2006/relationships/hyperlink" Target="http://www.nfl.com/teams/chicagobears/profile?team=CHI" TargetMode="External"/><Relationship Id="rId197" Type="http://schemas.openxmlformats.org/officeDocument/2006/relationships/hyperlink" Target="http://www.nfl.com/players/jameswhite/profile?id=WHI242257" TargetMode="External"/><Relationship Id="rId196" Type="http://schemas.openxmlformats.org/officeDocument/2006/relationships/hyperlink" Target="http://www.nfl.com/teams/newenglandpatriots/profile?team=NE" TargetMode="External"/><Relationship Id="rId195" Type="http://schemas.openxmlformats.org/officeDocument/2006/relationships/hyperlink" Target="http://www.nfl.com/players/dontaejohnson/profile?id=JOH211430" TargetMode="External"/><Relationship Id="rId199" Type="http://schemas.openxmlformats.org/officeDocument/2006/relationships/hyperlink" Target="http://www.nfl.com/players/brockvereen/profile?id=VER271236" TargetMode="External"/><Relationship Id="rId150" Type="http://schemas.openxmlformats.org/officeDocument/2006/relationships/hyperlink" Target="http://www.nfl.com/teams/oaklandraiders/profile?team=OAK" TargetMode="External"/><Relationship Id="rId1" Type="http://schemas.openxmlformats.org/officeDocument/2006/relationships/hyperlink" Target="http://www.nfl.com/draft/history/fulldraft?season=2006&amp;round=round2" TargetMode="External"/><Relationship Id="rId2" Type="http://schemas.openxmlformats.org/officeDocument/2006/relationships/hyperlink" Target="http://www.nfl.com/teams/houstontexans/profile?team=HOU" TargetMode="External"/><Relationship Id="rId3" Type="http://schemas.openxmlformats.org/officeDocument/2006/relationships/hyperlink" Target="http://www.nfl.com/players/xaviersu'a-filo/profile?id=SUA207644" TargetMode="External"/><Relationship Id="rId149" Type="http://schemas.openxmlformats.org/officeDocument/2006/relationships/hyperlink" Target="http://www.nfl.com/players/bruceellington/profile?id=ELL164961" TargetMode="External"/><Relationship Id="rId4" Type="http://schemas.openxmlformats.org/officeDocument/2006/relationships/hyperlink" Target="http://www.nfl.com/teams/dallascowboys/profile?team=DAL" TargetMode="External"/><Relationship Id="rId148" Type="http://schemas.openxmlformats.org/officeDocument/2006/relationships/hyperlink" Target="http://www.nfl.com/teams/sanfrancisco49ers/profile?team=SF" TargetMode="External"/><Relationship Id="rId9" Type="http://schemas.openxmlformats.org/officeDocument/2006/relationships/hyperlink" Target="http://www.nfl.com/players/derekcarr/profile?id=CAR358797" TargetMode="External"/><Relationship Id="rId143" Type="http://schemas.openxmlformats.org/officeDocument/2006/relationships/hyperlink" Target="http://www.nfl.com/players/devontafreeman/profile?id=FRE174508" TargetMode="External"/><Relationship Id="rId142" Type="http://schemas.openxmlformats.org/officeDocument/2006/relationships/hyperlink" Target="http://www.nfl.com/teams/atlantafalcons/profile?team=ATL" TargetMode="External"/><Relationship Id="rId141" Type="http://schemas.openxmlformats.org/officeDocument/2006/relationships/hyperlink" Target="http://www.nfl.com/players/bashaudbreeland/profile?id=BRE183598" TargetMode="External"/><Relationship Id="rId140" Type="http://schemas.openxmlformats.org/officeDocument/2006/relationships/hyperlink" Target="http://www.nfl.com/teams/washingtonredskins/profile?team=WAS" TargetMode="External"/><Relationship Id="rId5" Type="http://schemas.openxmlformats.org/officeDocument/2006/relationships/hyperlink" Target="http://www.nfl.com/players/demarcuslawrence/profile?id=LAW282118" TargetMode="External"/><Relationship Id="rId147" Type="http://schemas.openxmlformats.org/officeDocument/2006/relationships/hyperlink" Target="http://www.nfl.com/players/bryanstork/profile?id=STO531806" TargetMode="External"/><Relationship Id="rId6" Type="http://schemas.openxmlformats.org/officeDocument/2006/relationships/hyperlink" Target="http://www.nfl.com/teams/clevelandbrowns/profile?team=CLE" TargetMode="External"/><Relationship Id="rId146" Type="http://schemas.openxmlformats.org/officeDocument/2006/relationships/hyperlink" Target="http://www.nfl.com/teams/newenglandpatriots/profile?team=NE" TargetMode="External"/><Relationship Id="rId7" Type="http://schemas.openxmlformats.org/officeDocument/2006/relationships/hyperlink" Target="http://www.nfl.com/players/joelbitonio/profile?id=BIT316411" TargetMode="External"/><Relationship Id="rId145" Type="http://schemas.openxmlformats.org/officeDocument/2006/relationships/hyperlink" Target="http://www.nfl.com/players/jalensaunders/profile?id=SAU676312" TargetMode="External"/><Relationship Id="rId8" Type="http://schemas.openxmlformats.org/officeDocument/2006/relationships/hyperlink" Target="http://www.nfl.com/teams/oaklandraiders/profile?team=OAK" TargetMode="External"/><Relationship Id="rId144" Type="http://schemas.openxmlformats.org/officeDocument/2006/relationships/hyperlink" Target="http://www.nfl.com/teams/newyorkjets/profile?team=NYJ" TargetMode="External"/><Relationship Id="rId139" Type="http://schemas.openxmlformats.org/officeDocument/2006/relationships/hyperlink" Target="http://www.nfl.com/players/jaylenwatkins/profile?id=WAT230043" TargetMode="External"/><Relationship Id="rId138" Type="http://schemas.openxmlformats.org/officeDocument/2006/relationships/hyperlink" Target="http://www.nfl.com/teams/philadelphiaeagles/profile?team=PHI" TargetMode="External"/><Relationship Id="rId137" Type="http://schemas.openxmlformats.org/officeDocument/2006/relationships/hyperlink" Target="http://www.nfl.com/players/brandonthomas/profile?id=THO043949" TargetMode="External"/><Relationship Id="rId132" Type="http://schemas.openxmlformats.org/officeDocument/2006/relationships/hyperlink" Target="http://www.nfl.com/teams/greenbaypackers/profile?team=GB" TargetMode="External"/><Relationship Id="rId131" Type="http://schemas.openxmlformats.org/officeDocument/2006/relationships/hyperlink" Target="http://www.nfl.com/players/driarcher/profile?id=ARC425790" TargetMode="External"/><Relationship Id="rId130" Type="http://schemas.openxmlformats.org/officeDocument/2006/relationships/hyperlink" Target="http://www.nfl.com/teams/pittsburghsteelers/profile?team=PIT" TargetMode="External"/><Relationship Id="rId136" Type="http://schemas.openxmlformats.org/officeDocument/2006/relationships/hyperlink" Target="http://www.nfl.com/teams/sanfrancisco49ers/profile?team=SF" TargetMode="External"/><Relationship Id="rId135" Type="http://schemas.openxmlformats.org/officeDocument/2006/relationships/hyperlink" Target="http://www.nfl.com/players/crockettgillmore/profile?id=GIL677592" TargetMode="External"/><Relationship Id="rId134" Type="http://schemas.openxmlformats.org/officeDocument/2006/relationships/hyperlink" Target="http://www.nfl.com/teams/baltimoreravens/profile?team=BAL" TargetMode="External"/><Relationship Id="rId133" Type="http://schemas.openxmlformats.org/officeDocument/2006/relationships/hyperlink" Target="http://www.nfl.com/players/richardrodgers/profile?id=ROD552970" TargetMode="External"/><Relationship Id="rId172" Type="http://schemas.openxmlformats.org/officeDocument/2006/relationships/hyperlink" Target="http://www.nfl.com/teams/pittsburghsteelers/profile?team=PIT" TargetMode="External"/><Relationship Id="rId171" Type="http://schemas.openxmlformats.org/officeDocument/2006/relationships/hyperlink" Target="http://www.nfl.com/players/ka'deemcarey/profile?id=CAR085888" TargetMode="External"/><Relationship Id="rId170" Type="http://schemas.openxmlformats.org/officeDocument/2006/relationships/hyperlink" Target="http://www.nfl.com/teams/chicagobears/profile?team=CHI" TargetMode="External"/><Relationship Id="rId165" Type="http://schemas.openxmlformats.org/officeDocument/2006/relationships/hyperlink" Target="http://www.nfl.com/players/aaroncolvin/profile?id=COL801093" TargetMode="External"/><Relationship Id="rId164" Type="http://schemas.openxmlformats.org/officeDocument/2006/relationships/hyperlink" Target="http://www.nfl.com/teams/jacksonvillejaguars/profile?team=JAX" TargetMode="External"/><Relationship Id="rId163" Type="http://schemas.openxmlformats.org/officeDocument/2006/relationships/hyperlink" Target="http://www.nfl.com/players/andrewilliams/profile?id=WIL142264" TargetMode="External"/><Relationship Id="rId162" Type="http://schemas.openxmlformats.org/officeDocument/2006/relationships/hyperlink" Target="http://www.nfl.com/teams/newyorkgiants/profile?team=NYG" TargetMode="External"/><Relationship Id="rId169" Type="http://schemas.openxmlformats.org/officeDocument/2006/relationships/hyperlink" Target="http://www.nfl.com/players/keithmcgill/profile?id=MCG395307" TargetMode="External"/><Relationship Id="rId168" Type="http://schemas.openxmlformats.org/officeDocument/2006/relationships/hyperlink" Target="http://www.nfl.com/teams/oaklandraiders/profile?team=OAK" TargetMode="External"/><Relationship Id="rId167" Type="http://schemas.openxmlformats.org/officeDocument/2006/relationships/hyperlink" Target="http://www.nfl.com/players/shaqevans/profile?id=EVA781924" TargetMode="External"/><Relationship Id="rId166" Type="http://schemas.openxmlformats.org/officeDocument/2006/relationships/hyperlink" Target="http://www.nfl.com/teams/newyorkjets/profile?team=NYJ" TargetMode="External"/><Relationship Id="rId161" Type="http://schemas.openxmlformats.org/officeDocument/2006/relationships/hyperlink" Target="http://www.nfl.com/players/daquanjones/profile?id=JON200565" TargetMode="External"/><Relationship Id="rId160" Type="http://schemas.openxmlformats.org/officeDocument/2006/relationships/hyperlink" Target="http://www.nfl.com/teams/tennesseetitans/profile?team=TEN" TargetMode="External"/><Relationship Id="rId159" Type="http://schemas.openxmlformats.org/officeDocument/2006/relationships/hyperlink" Target="http://www.nfl.com/players/russellbodine/profile?id=BOD687689" TargetMode="External"/><Relationship Id="rId154" Type="http://schemas.openxmlformats.org/officeDocument/2006/relationships/hyperlink" Target="http://www.nfl.com/teams/buffalobills/profile?team=BUF" TargetMode="External"/><Relationship Id="rId153" Type="http://schemas.openxmlformats.org/officeDocument/2006/relationships/hyperlink" Target="http://www.nfl.com/players/cassiusmarsh/profile?id=MAR336314" TargetMode="External"/><Relationship Id="rId152" Type="http://schemas.openxmlformats.org/officeDocument/2006/relationships/hyperlink" Target="http://www.nfl.com/teams/seattleseahawks/profile?team=SEA" TargetMode="External"/><Relationship Id="rId151" Type="http://schemas.openxmlformats.org/officeDocument/2006/relationships/hyperlink" Target="http://www.nfl.com/players/justinellis/profile?id=ELL559046" TargetMode="External"/><Relationship Id="rId158" Type="http://schemas.openxmlformats.org/officeDocument/2006/relationships/hyperlink" Target="http://www.nfl.com/teams/cincinnatibengals/profile?team=CIN" TargetMode="External"/><Relationship Id="rId157" Type="http://schemas.openxmlformats.org/officeDocument/2006/relationships/hyperlink" Target="http://www.nfl.com/players/mauricealexander/profile?id=ALE513150" TargetMode="External"/><Relationship Id="rId156" Type="http://schemas.openxmlformats.org/officeDocument/2006/relationships/hyperlink" Target="http://www.nfl.com/teams/st.louisrams/profile?team=LA" TargetMode="External"/><Relationship Id="rId155" Type="http://schemas.openxmlformats.org/officeDocument/2006/relationships/hyperlink" Target="http://www.nfl.com/players/rosscockrell/profile?id=COC494116" TargetMode="External"/><Relationship Id="rId40" Type="http://schemas.openxmlformats.org/officeDocument/2006/relationships/hyperlink" Target="http://www.nfl.com/teams/arizonacardinals/profile?team=ARI" TargetMode="External"/><Relationship Id="rId42" Type="http://schemas.openxmlformats.org/officeDocument/2006/relationships/hyperlink" Target="http://www.nfl.com/teams/greenbaypackers/profile?team=GB" TargetMode="External"/><Relationship Id="rId41" Type="http://schemas.openxmlformats.org/officeDocument/2006/relationships/hyperlink" Target="http://www.nfl.com/players/troyniklas/profile?id=NIK372127" TargetMode="External"/><Relationship Id="rId44" Type="http://schemas.openxmlformats.org/officeDocument/2006/relationships/hyperlink" Target="http://www.nfl.com/teams/tennesseetitans/profile?team=TEN" TargetMode="External"/><Relationship Id="rId43" Type="http://schemas.openxmlformats.org/officeDocument/2006/relationships/hyperlink" Target="http://www.nfl.com/players/davanteadams/profile?id=ADA218591" TargetMode="External"/><Relationship Id="rId46" Type="http://schemas.openxmlformats.org/officeDocument/2006/relationships/hyperlink" Target="http://www.nfl.com/teams/cincinnatibengals/profile?team=CIN" TargetMode="External"/><Relationship Id="rId45" Type="http://schemas.openxmlformats.org/officeDocument/2006/relationships/hyperlink" Target="http://www.nfl.com/players/bishopsankey/profile?id=SAN746476" TargetMode="External"/><Relationship Id="rId48" Type="http://schemas.openxmlformats.org/officeDocument/2006/relationships/hyperlink" Target="http://www.nfl.com/teams/denverbroncos/profile?team=DEN" TargetMode="External"/><Relationship Id="rId47" Type="http://schemas.openxmlformats.org/officeDocument/2006/relationships/hyperlink" Target="http://www.nfl.com/players/jeremyhill/profile?id=HIL407410" TargetMode="External"/><Relationship Id="rId49" Type="http://schemas.openxmlformats.org/officeDocument/2006/relationships/hyperlink" Target="http://www.nfl.com/players/codylatimer/profile?id=LAT362049" TargetMode="External"/><Relationship Id="rId31" Type="http://schemas.openxmlformats.org/officeDocument/2006/relationships/hyperlink" Target="http://www.nfl.com/players/trentmurphy/profile?id=MUR524597" TargetMode="External"/><Relationship Id="rId30" Type="http://schemas.openxmlformats.org/officeDocument/2006/relationships/hyperlink" Target="http://www.nfl.com/teams/washingtonredskins/profile?team=WAS" TargetMode="External"/><Relationship Id="rId33" Type="http://schemas.openxmlformats.org/officeDocument/2006/relationships/hyperlink" Target="http://www.nfl.com/players/timmyjernigan/profile?id=JER465471" TargetMode="External"/><Relationship Id="rId32" Type="http://schemas.openxmlformats.org/officeDocument/2006/relationships/hyperlink" Target="http://www.nfl.com/teams/baltimoreravens/profile?team=BAL" TargetMode="External"/><Relationship Id="rId35" Type="http://schemas.openxmlformats.org/officeDocument/2006/relationships/hyperlink" Target="http://www.nfl.com/players/jaceamaro/profile?id=AMA563609" TargetMode="External"/><Relationship Id="rId34" Type="http://schemas.openxmlformats.org/officeDocument/2006/relationships/hyperlink" Target="http://www.nfl.com/teams/newyorkjets/profile?team=NYJ" TargetMode="External"/><Relationship Id="rId37" Type="http://schemas.openxmlformats.org/officeDocument/2006/relationships/hyperlink" Target="http://www.nfl.com/players/jeremiahattaochu/profile?id=ATT290361" TargetMode="External"/><Relationship Id="rId36" Type="http://schemas.openxmlformats.org/officeDocument/2006/relationships/hyperlink" Target="http://www.nfl.com/teams/sandiegochargers/profile?team=LAC" TargetMode="External"/><Relationship Id="rId39" Type="http://schemas.openxmlformats.org/officeDocument/2006/relationships/hyperlink" Target="http://www.nfl.com/players/egoferguson/profile?id=FER088440" TargetMode="External"/><Relationship Id="rId38" Type="http://schemas.openxmlformats.org/officeDocument/2006/relationships/hyperlink" Target="http://www.nfl.com/teams/chicagobears/profile?team=CHI" TargetMode="External"/><Relationship Id="rId20" Type="http://schemas.openxmlformats.org/officeDocument/2006/relationships/hyperlink" Target="http://www.nfl.com/teams/philadelphiaeagles/profile?team=PHI" TargetMode="External"/><Relationship Id="rId22" Type="http://schemas.openxmlformats.org/officeDocument/2006/relationships/hyperlink" Target="http://www.nfl.com/teams/newyorkgiants/profile?team=NYG" TargetMode="External"/><Relationship Id="rId21" Type="http://schemas.openxmlformats.org/officeDocument/2006/relationships/hyperlink" Target="http://www.nfl.com/players/jordanmatthews/profile?id=MAT569663" TargetMode="External"/><Relationship Id="rId24" Type="http://schemas.openxmlformats.org/officeDocument/2006/relationships/hyperlink" Target="http://www.nfl.com/teams/buffalobills/profile?team=BUF" TargetMode="External"/><Relationship Id="rId23" Type="http://schemas.openxmlformats.org/officeDocument/2006/relationships/hyperlink" Target="http://www.nfl.com/players/westonrichburg/profile?id=RIC645295" TargetMode="External"/><Relationship Id="rId26" Type="http://schemas.openxmlformats.org/officeDocument/2006/relationships/hyperlink" Target="http://www.nfl.com/teams/seattleseahawks/profile?team=SEA" TargetMode="External"/><Relationship Id="rId25" Type="http://schemas.openxmlformats.org/officeDocument/2006/relationships/hyperlink" Target="http://www.nfl.com/players/cyruskouandjio/profile?id=KOU059326" TargetMode="External"/><Relationship Id="rId28" Type="http://schemas.openxmlformats.org/officeDocument/2006/relationships/hyperlink" Target="http://www.nfl.com/teams/pittsburghsteelers/profile?team=PIT" TargetMode="External"/><Relationship Id="rId27" Type="http://schemas.openxmlformats.org/officeDocument/2006/relationships/hyperlink" Target="http://www.nfl.com/players/paulrichardson/profile?id=RIC593564" TargetMode="External"/><Relationship Id="rId29" Type="http://schemas.openxmlformats.org/officeDocument/2006/relationships/hyperlink" Target="http://www.nfl.com/players/stephontuitt/profile?id=TUI753113" TargetMode="External"/><Relationship Id="rId11" Type="http://schemas.openxmlformats.org/officeDocument/2006/relationships/hyperlink" Target="http://www.nfl.com/players/ra'shedehageman/profile?id=HAG152196" TargetMode="External"/><Relationship Id="rId10" Type="http://schemas.openxmlformats.org/officeDocument/2006/relationships/hyperlink" Target="http://www.nfl.com/teams/atlantafalcons/profile?team=ATL" TargetMode="External"/><Relationship Id="rId13" Type="http://schemas.openxmlformats.org/officeDocument/2006/relationships/hyperlink" Target="http://www.nfl.com/players/austinseferian-jenkins/profile?id=SEF177981" TargetMode="External"/><Relationship Id="rId12" Type="http://schemas.openxmlformats.org/officeDocument/2006/relationships/hyperlink" Target="http://www.nfl.com/teams/tampabaybuccaneers/profile?team=TB" TargetMode="External"/><Relationship Id="rId15" Type="http://schemas.openxmlformats.org/officeDocument/2006/relationships/hyperlink" Target="http://www.nfl.com/players/marqiselee/profile?id=LEE466282" TargetMode="External"/><Relationship Id="rId14" Type="http://schemas.openxmlformats.org/officeDocument/2006/relationships/hyperlink" Target="http://www.nfl.com/teams/jacksonvillejaguars/profile?team=JAX" TargetMode="External"/><Relationship Id="rId17" Type="http://schemas.openxmlformats.org/officeDocument/2006/relationships/hyperlink" Target="http://www.nfl.com/players/kylevannoy/profile?id=VAN656604" TargetMode="External"/><Relationship Id="rId16" Type="http://schemas.openxmlformats.org/officeDocument/2006/relationships/hyperlink" Target="http://www.nfl.com/teams/detroitlions/profile?team=DET" TargetMode="External"/><Relationship Id="rId19" Type="http://schemas.openxmlformats.org/officeDocument/2006/relationships/hyperlink" Target="http://www.nfl.com/players/lamarcusjoyner/profile?id=JOY464866" TargetMode="External"/><Relationship Id="rId18" Type="http://schemas.openxmlformats.org/officeDocument/2006/relationships/hyperlink" Target="http://www.nfl.com/teams/st.louisrams/profile?team=LA" TargetMode="External"/><Relationship Id="rId84" Type="http://schemas.openxmlformats.org/officeDocument/2006/relationships/hyperlink" Target="http://www.nfl.com/teams/newyorkgiants/profile?team=NYG" TargetMode="External"/><Relationship Id="rId83" Type="http://schemas.openxmlformats.org/officeDocument/2006/relationships/hyperlink" Target="http://www.nfl.com/players/prestonbrown/profile?id=BRO581187" TargetMode="External"/><Relationship Id="rId86" Type="http://schemas.openxmlformats.org/officeDocument/2006/relationships/hyperlink" Target="http://www.nfl.com/teams/st.louisrams/profile?team=LA" TargetMode="External"/><Relationship Id="rId85" Type="http://schemas.openxmlformats.org/officeDocument/2006/relationships/hyperlink" Target="http://www.nfl.com/players/jaybromley/profile?id=BRO106058" TargetMode="External"/><Relationship Id="rId88" Type="http://schemas.openxmlformats.org/officeDocument/2006/relationships/hyperlink" Target="http://www.nfl.com/teams/detroitlions/profile?team=DET" TargetMode="External"/><Relationship Id="rId87" Type="http://schemas.openxmlformats.org/officeDocument/2006/relationships/hyperlink" Target="http://www.nfl.com/players/tremason/profile?id=MAS269896" TargetMode="External"/><Relationship Id="rId89" Type="http://schemas.openxmlformats.org/officeDocument/2006/relationships/hyperlink" Target="http://www.nfl.com/players/travisswanson/profile?id=SWA563470" TargetMode="External"/><Relationship Id="rId80" Type="http://schemas.openxmlformats.org/officeDocument/2006/relationships/hyperlink" Target="http://www.nfl.com/teams/minnesotavikings/profile?team=MIN" TargetMode="External"/><Relationship Id="rId82" Type="http://schemas.openxmlformats.org/officeDocument/2006/relationships/hyperlink" Target="http://www.nfl.com/teams/buffalobills/profile?team=BUF" TargetMode="External"/><Relationship Id="rId81" Type="http://schemas.openxmlformats.org/officeDocument/2006/relationships/hyperlink" Target="http://www.nfl.com/players/scottcrichton/profile?id=CRI125056" TargetMode="External"/><Relationship Id="rId73" Type="http://schemas.openxmlformats.org/officeDocument/2006/relationships/hyperlink" Target="http://www.nfl.com/players/dezmensouthward/profile?id=SOU683214" TargetMode="External"/><Relationship Id="rId72" Type="http://schemas.openxmlformats.org/officeDocument/2006/relationships/hyperlink" Target="http://www.nfl.com/teams/atlantafalcons/profile?team=ATL" TargetMode="External"/><Relationship Id="rId75" Type="http://schemas.openxmlformats.org/officeDocument/2006/relationships/hyperlink" Target="http://www.nfl.com/players/charlessims/profile?id=SIM669037" TargetMode="External"/><Relationship Id="rId74" Type="http://schemas.openxmlformats.org/officeDocument/2006/relationships/hyperlink" Target="http://www.nfl.com/teams/tampabaybuccaneers/profile?team=TB" TargetMode="External"/><Relationship Id="rId77" Type="http://schemas.openxmlformats.org/officeDocument/2006/relationships/hyperlink" Target="http://www.nfl.com/players/marcusmartin/profile?id=MAR675292" TargetMode="External"/><Relationship Id="rId76" Type="http://schemas.openxmlformats.org/officeDocument/2006/relationships/hyperlink" Target="http://www.nfl.com/teams/sanfrancisco49ers/profile?team=SF" TargetMode="External"/><Relationship Id="rId79" Type="http://schemas.openxmlformats.org/officeDocument/2006/relationships/hyperlink" Target="http://www.nfl.com/players/christiankirksey/profile?id=KIR636906" TargetMode="External"/><Relationship Id="rId78" Type="http://schemas.openxmlformats.org/officeDocument/2006/relationships/hyperlink" Target="http://www.nfl.com/teams/clevelandbrowns/profile?team=CLE" TargetMode="External"/><Relationship Id="rId71" Type="http://schemas.openxmlformats.org/officeDocument/2006/relationships/hyperlink" Target="http://www.nfl.com/players/billyturner/profile?id=TUR164810" TargetMode="External"/><Relationship Id="rId70" Type="http://schemas.openxmlformats.org/officeDocument/2006/relationships/hyperlink" Target="http://www.nfl.com/teams/miamidolphins/profile?team=MIA" TargetMode="External"/><Relationship Id="rId62" Type="http://schemas.openxmlformats.org/officeDocument/2006/relationships/hyperlink" Target="http://www.nfl.com/teams/miamidolphins/profile?team=MIA" TargetMode="External"/><Relationship Id="rId61" Type="http://schemas.openxmlformats.org/officeDocument/2006/relationships/hyperlink" Target="http://www.nfl.com/players/jimmygaroppolo/profile?id=GAR363225" TargetMode="External"/><Relationship Id="rId64" Type="http://schemas.openxmlformats.org/officeDocument/2006/relationships/hyperlink" Target="http://www.nfl.com/teams/seattleseahawks/profile?team=SEA" TargetMode="External"/><Relationship Id="rId63" Type="http://schemas.openxmlformats.org/officeDocument/2006/relationships/hyperlink" Target="http://www.nfl.com/players/jarvislandry/profile?id=LAN163029" TargetMode="External"/><Relationship Id="rId66" Type="http://schemas.openxmlformats.org/officeDocument/2006/relationships/hyperlink" Target="http://www.nfl.com/teams/houstontexans/profile?team=HOU" TargetMode="External"/><Relationship Id="rId65" Type="http://schemas.openxmlformats.org/officeDocument/2006/relationships/hyperlink" Target="http://www.nfl.com/players/justinbritt/profile?id=BRI704622" TargetMode="External"/><Relationship Id="rId68" Type="http://schemas.openxmlformats.org/officeDocument/2006/relationships/hyperlink" Target="http://www.nfl.com/teams/washingtonredskins/profile?team=WAS" TargetMode="External"/><Relationship Id="rId67" Type="http://schemas.openxmlformats.org/officeDocument/2006/relationships/hyperlink" Target="http://www.nfl.com/players/c.j.fiedorowicz/profile?id=FIE077391" TargetMode="External"/><Relationship Id="rId60" Type="http://schemas.openxmlformats.org/officeDocument/2006/relationships/hyperlink" Target="http://www.nfl.com/teams/newenglandpatriots/profile?team=NE" TargetMode="External"/><Relationship Id="rId69" Type="http://schemas.openxmlformats.org/officeDocument/2006/relationships/hyperlink" Target="http://www.nfl.com/players/morganmoses/profile?id=MOS280929" TargetMode="External"/><Relationship Id="rId51" Type="http://schemas.openxmlformats.org/officeDocument/2006/relationships/hyperlink" Target="http://www.nfl.com/players/carloshyde/profile?id=HYD402541" TargetMode="External"/><Relationship Id="rId50" Type="http://schemas.openxmlformats.org/officeDocument/2006/relationships/hyperlink" Target="http://www.nfl.com/teams/sanfrancisco49ers/profile?team=SF" TargetMode="External"/><Relationship Id="rId53" Type="http://schemas.openxmlformats.org/officeDocument/2006/relationships/hyperlink" Target="http://www.nfl.com/players/stanleyjean-baptiste/profile?id=JEA413603" TargetMode="External"/><Relationship Id="rId52" Type="http://schemas.openxmlformats.org/officeDocument/2006/relationships/hyperlink" Target="http://www.nfl.com/teams/neworleanssaints/profile?team=NO" TargetMode="External"/><Relationship Id="rId55" Type="http://schemas.openxmlformats.org/officeDocument/2006/relationships/hyperlink" Target="http://www.nfl.com/players/jackmewhort/profile?id=MEW266972" TargetMode="External"/><Relationship Id="rId54" Type="http://schemas.openxmlformats.org/officeDocument/2006/relationships/hyperlink" Target="http://www.nfl.com/teams/indianapoliscolts/profile?team=IND" TargetMode="External"/><Relationship Id="rId57" Type="http://schemas.openxmlformats.org/officeDocument/2006/relationships/hyperlink" Target="http://www.nfl.com/players/konyealy/profile?id=EAL784006" TargetMode="External"/><Relationship Id="rId56" Type="http://schemas.openxmlformats.org/officeDocument/2006/relationships/hyperlink" Target="http://www.nfl.com/teams/carolinapanthers/profile?team=CAR" TargetMode="External"/><Relationship Id="rId59" Type="http://schemas.openxmlformats.org/officeDocument/2006/relationships/hyperlink" Target="http://www.nfl.com/players/allenrobinson/profile?id=ROB365982" TargetMode="External"/><Relationship Id="rId58" Type="http://schemas.openxmlformats.org/officeDocument/2006/relationships/hyperlink" Target="http://www.nfl.com/teams/jacksonvillejaguars/profile?team=JAX" TargetMode="External"/><Relationship Id="rId107" Type="http://schemas.openxmlformats.org/officeDocument/2006/relationships/hyperlink" Target="http://www.nfl.com/players/khyrithornton/profile?id=THO786923" TargetMode="External"/><Relationship Id="rId106" Type="http://schemas.openxmlformats.org/officeDocument/2006/relationships/hyperlink" Target="http://www.nfl.com/teams/greenbaypackers/profile?team=GB" TargetMode="External"/><Relationship Id="rId105" Type="http://schemas.openxmlformats.org/officeDocument/2006/relationships/hyperlink" Target="http://www.nfl.com/players/kareemmartin/profile?id=MAR665531" TargetMode="External"/><Relationship Id="rId104" Type="http://schemas.openxmlformats.org/officeDocument/2006/relationships/hyperlink" Target="http://www.nfl.com/teams/arizonacardinals/profile?team=ARI" TargetMode="External"/><Relationship Id="rId109" Type="http://schemas.openxmlformats.org/officeDocument/2006/relationships/hyperlink" Target="http://www.nfl.com/players/joshhuff/profile?id=HUF194666" TargetMode="External"/><Relationship Id="rId108" Type="http://schemas.openxmlformats.org/officeDocument/2006/relationships/hyperlink" Target="http://www.nfl.com/teams/philadelphiaeagles/profile?team=PHI" TargetMode="External"/><Relationship Id="rId103" Type="http://schemas.openxmlformats.org/officeDocument/2006/relationships/hyperlink" Target="http://www.nfl.com/players/louisnix/profile?id=NIX500878" TargetMode="External"/><Relationship Id="rId102" Type="http://schemas.openxmlformats.org/officeDocument/2006/relationships/hyperlink" Target="http://www.nfl.com/teams/houstontexans/profile?team=HOU" TargetMode="External"/><Relationship Id="rId101" Type="http://schemas.openxmlformats.org/officeDocument/2006/relationships/hyperlink" Target="http://www.nfl.com/players/willsutton/profile?id=SUT768626" TargetMode="External"/><Relationship Id="rId100" Type="http://schemas.openxmlformats.org/officeDocument/2006/relationships/hyperlink" Target="http://www.nfl.com/teams/chicagobears/profile?team=CHI" TargetMode="External"/><Relationship Id="rId217" Type="http://schemas.openxmlformats.org/officeDocument/2006/relationships/hyperlink" Target="http://www.nfl.com/players/cameronfleming/profile?id=FLE157731" TargetMode="External"/><Relationship Id="rId216" Type="http://schemas.openxmlformats.org/officeDocument/2006/relationships/hyperlink" Target="http://www.nfl.com/teams/newenglandpatriots/profile?team=NE" TargetMode="External"/><Relationship Id="rId215" Type="http://schemas.openxmlformats.org/officeDocument/2006/relationships/hyperlink" Target="http://www.nfl.com/players/princeshembo/profile?id=SHE457237" TargetMode="External"/><Relationship Id="rId214" Type="http://schemas.openxmlformats.org/officeDocument/2006/relationships/hyperlink" Target="http://www.nfl.com/teams/atlantafalcons/profile?team=ATL" TargetMode="External"/><Relationship Id="rId218" Type="http://schemas.openxmlformats.org/officeDocument/2006/relationships/drawing" Target="../drawings/drawing8.xml"/><Relationship Id="rId213" Type="http://schemas.openxmlformats.org/officeDocument/2006/relationships/hyperlink" Target="http://www.nfl.com/players/lorenzotaliaferro/profile?id=TAL413914" TargetMode="External"/><Relationship Id="rId212" Type="http://schemas.openxmlformats.org/officeDocument/2006/relationships/hyperlink" Target="http://www.nfl.com/teams/baltimoreravens/profile?team=BAL" TargetMode="External"/><Relationship Id="rId211" Type="http://schemas.openxmlformats.org/officeDocument/2006/relationships/hyperlink" Target="http://www.nfl.com/players/dakotadozier/profile?id=DOZ290704" TargetMode="External"/><Relationship Id="rId210" Type="http://schemas.openxmlformats.org/officeDocument/2006/relationships/hyperlink" Target="http://www.nfl.com/teams/newyorkjets/profile?team=NYJ" TargetMode="External"/><Relationship Id="rId129" Type="http://schemas.openxmlformats.org/officeDocument/2006/relationships/hyperlink" Target="http://www.nfl.com/players/jerickmckinnon/profile?id=MCK656764" TargetMode="External"/><Relationship Id="rId128" Type="http://schemas.openxmlformats.org/officeDocument/2006/relationships/hyperlink" Target="http://www.nfl.com/teams/minnesotavikings/profile?team=MIN" TargetMode="External"/><Relationship Id="rId127" Type="http://schemas.openxmlformats.org/officeDocument/2006/relationships/hyperlink" Target="http://www.nfl.com/players/michaelschofield/profile?id=SCH444668" TargetMode="External"/><Relationship Id="rId126" Type="http://schemas.openxmlformats.org/officeDocument/2006/relationships/hyperlink" Target="http://www.nfl.com/teams/denverbroncos/profile?team=DEN" TargetMode="External"/><Relationship Id="rId121" Type="http://schemas.openxmlformats.org/officeDocument/2006/relationships/hyperlink" Target="http://www.nfl.com/players/traiturner/profile?id=TUR715469" TargetMode="External"/><Relationship Id="rId120" Type="http://schemas.openxmlformats.org/officeDocument/2006/relationships/hyperlink" Target="http://www.nfl.com/teams/carolinapanthers/profile?team=CAR" TargetMode="External"/><Relationship Id="rId125" Type="http://schemas.openxmlformats.org/officeDocument/2006/relationships/hyperlink" Target="http://www.nfl.com/players/terrancewest/profile?id=WES395447" TargetMode="External"/><Relationship Id="rId124" Type="http://schemas.openxmlformats.org/officeDocument/2006/relationships/hyperlink" Target="http://www.nfl.com/teams/clevelandbrowns/profile?team=CLE" TargetMode="External"/><Relationship Id="rId123" Type="http://schemas.openxmlformats.org/officeDocument/2006/relationships/hyperlink" Target="http://www.nfl.com/players/brandonlinder/profile?id=LIN175931" TargetMode="External"/><Relationship Id="rId122" Type="http://schemas.openxmlformats.org/officeDocument/2006/relationships/hyperlink" Target="http://www.nfl.com/teams/jacksonvillejaguars/profile?team=JAX" TargetMode="External"/><Relationship Id="rId95" Type="http://schemas.openxmlformats.org/officeDocument/2006/relationships/hyperlink" Target="http://www.nfl.com/players/terrencebrooks/profile?id=BRO172431" TargetMode="External"/><Relationship Id="rId94" Type="http://schemas.openxmlformats.org/officeDocument/2006/relationships/hyperlink" Target="http://www.nfl.com/teams/baltimoreravens/profile?team=BAL" TargetMode="External"/><Relationship Id="rId97" Type="http://schemas.openxmlformats.org/officeDocument/2006/relationships/hyperlink" Target="http://www.nfl.com/players/dextermcdougle/profile?id=MCD753329" TargetMode="External"/><Relationship Id="rId96" Type="http://schemas.openxmlformats.org/officeDocument/2006/relationships/hyperlink" Target="http://www.nfl.com/teams/newyorkjets/profile?team=NYJ" TargetMode="External"/><Relationship Id="rId99" Type="http://schemas.openxmlformats.org/officeDocument/2006/relationships/hyperlink" Target="http://www.nfl.com/players/gabejackson/profile?id=JAC178303" TargetMode="External"/><Relationship Id="rId98" Type="http://schemas.openxmlformats.org/officeDocument/2006/relationships/hyperlink" Target="http://www.nfl.com/teams/oaklandraiders/profile?team=OAK" TargetMode="External"/><Relationship Id="rId91" Type="http://schemas.openxmlformats.org/officeDocument/2006/relationships/hyperlink" Target="http://www.nfl.com/players/chrisborland/profile?id=BOR432476" TargetMode="External"/><Relationship Id="rId90" Type="http://schemas.openxmlformats.org/officeDocument/2006/relationships/hyperlink" Target="http://www.nfl.com/teams/sanfrancisco49ers/profile?team=SF" TargetMode="External"/><Relationship Id="rId93" Type="http://schemas.openxmlformats.org/officeDocument/2006/relationships/hyperlink" Target="http://www.nfl.com/players/spencerlong/profile?id=LON548655" TargetMode="External"/><Relationship Id="rId92" Type="http://schemas.openxmlformats.org/officeDocument/2006/relationships/hyperlink" Target="http://www.nfl.com/teams/washingtonredskins/profile?team=WAS" TargetMode="External"/><Relationship Id="rId118" Type="http://schemas.openxmlformats.org/officeDocument/2006/relationships/hyperlink" Target="http://www.nfl.com/teams/arizonacardinals/profile?team=ARI" TargetMode="External"/><Relationship Id="rId117" Type="http://schemas.openxmlformats.org/officeDocument/2006/relationships/hyperlink" Target="http://www.nfl.com/players/dontemoncrief/profile?id=MON117004" TargetMode="External"/><Relationship Id="rId116" Type="http://schemas.openxmlformats.org/officeDocument/2006/relationships/hyperlink" Target="http://www.nfl.com/teams/indianapoliscolts/profile?team=IND" TargetMode="External"/><Relationship Id="rId115" Type="http://schemas.openxmlformats.org/officeDocument/2006/relationships/hyperlink" Target="http://www.nfl.com/players/chriswatt/profile?id=WAT562817" TargetMode="External"/><Relationship Id="rId119" Type="http://schemas.openxmlformats.org/officeDocument/2006/relationships/hyperlink" Target="http://www.nfl.com/players/johnbrown/profile?id=BRO494712" TargetMode="External"/><Relationship Id="rId110" Type="http://schemas.openxmlformats.org/officeDocument/2006/relationships/hyperlink" Target="http://www.nfl.com/teams/kansascitychiefs/profile?team=KC" TargetMode="External"/><Relationship Id="rId114" Type="http://schemas.openxmlformats.org/officeDocument/2006/relationships/hyperlink" Target="http://www.nfl.com/teams/sandiegochargers/profile?team=LAC" TargetMode="External"/><Relationship Id="rId113" Type="http://schemas.openxmlformats.org/officeDocument/2006/relationships/hyperlink" Target="http://www.nfl.com/players/willclarke/profile?id=CLA663918" TargetMode="External"/><Relationship Id="rId112" Type="http://schemas.openxmlformats.org/officeDocument/2006/relationships/hyperlink" Target="http://www.nfl.com/teams/cincinnatibengals/profile?team=CIN" TargetMode="External"/><Relationship Id="rId111" Type="http://schemas.openxmlformats.org/officeDocument/2006/relationships/hyperlink" Target="http://www.nfl.com/players/phillipgaines/profile?id=GAI428981" TargetMode="External"/><Relationship Id="rId206" Type="http://schemas.openxmlformats.org/officeDocument/2006/relationships/hyperlink" Target="http://www.nfl.com/teams/houstontexans/profile?team=HOU" TargetMode="External"/><Relationship Id="rId205" Type="http://schemas.openxmlformats.org/officeDocument/2006/relationships/hyperlink" Target="http://www.nfl.com/players/brenturban/profile?id=URB226521" TargetMode="External"/><Relationship Id="rId204" Type="http://schemas.openxmlformats.org/officeDocument/2006/relationships/hyperlink" Target="http://www.nfl.com/teams/baltimoreravens/profile?team=BAL" TargetMode="External"/><Relationship Id="rId203" Type="http://schemas.openxmlformats.org/officeDocument/2006/relationships/hyperlink" Target="http://www.nfl.com/players/nevinlawson/profile?id=LAW715017" TargetMode="External"/><Relationship Id="rId209" Type="http://schemas.openxmlformats.org/officeDocument/2006/relationships/hyperlink" Target="http://www.nfl.com/players/larrywebster/profile?id=WEB730183" TargetMode="External"/><Relationship Id="rId208" Type="http://schemas.openxmlformats.org/officeDocument/2006/relationships/hyperlink" Target="http://www.nfl.com/teams/detroitlions/profile?team=DET" TargetMode="External"/><Relationship Id="rId207" Type="http://schemas.openxmlformats.org/officeDocument/2006/relationships/hyperlink" Target="http://www.nfl.com/players/tomsavage/profile?id=SAV166116" TargetMode="External"/><Relationship Id="rId202" Type="http://schemas.openxmlformats.org/officeDocument/2006/relationships/hyperlink" Target="http://www.nfl.com/teams/detroitlions/profile?team=DET" TargetMode="External"/><Relationship Id="rId201" Type="http://schemas.openxmlformats.org/officeDocument/2006/relationships/hyperlink" Target="http://www.nfl.com/players/kevinpierre-louis/profile?id=PIE584019" TargetMode="External"/><Relationship Id="rId200" Type="http://schemas.openxmlformats.org/officeDocument/2006/relationships/hyperlink" Target="http://www.nfl.com/teams/seattleseahawks/profile?team=S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1998.0</v>
      </c>
      <c r="B1" s="1">
        <v>1999.0</v>
      </c>
      <c r="C1" s="1">
        <v>2000.0</v>
      </c>
      <c r="D1" s="1">
        <v>2001.0</v>
      </c>
      <c r="E1" s="1">
        <v>2002.0</v>
      </c>
      <c r="F1" s="1">
        <v>2003.0</v>
      </c>
      <c r="G1" s="1">
        <v>2004.0</v>
      </c>
      <c r="H1" s="1">
        <v>2005.0</v>
      </c>
      <c r="I1" s="1">
        <v>2006.0</v>
      </c>
      <c r="J1" s="1">
        <v>2007.0</v>
      </c>
      <c r="K1" s="1">
        <v>2008.0</v>
      </c>
      <c r="L1" s="1">
        <v>2009.0</v>
      </c>
      <c r="M1" s="1">
        <v>2010.0</v>
      </c>
      <c r="N1" s="1">
        <v>2011.0</v>
      </c>
      <c r="O1" s="1">
        <v>2012.0</v>
      </c>
      <c r="P1" s="1">
        <v>2013.0</v>
      </c>
      <c r="Q1" s="1">
        <v>2014.0</v>
      </c>
      <c r="R1" s="1">
        <v>2015.0</v>
      </c>
    </row>
    <row r="2">
      <c r="A2" s="2" t="s">
        <v>0</v>
      </c>
      <c r="B2" s="4" t="s">
        <v>1</v>
      </c>
      <c r="C2" s="2" t="s">
        <v>1</v>
      </c>
      <c r="D2" s="2" t="s">
        <v>15</v>
      </c>
      <c r="E2" s="2" t="s">
        <v>18</v>
      </c>
      <c r="F2" s="2" t="s">
        <v>20</v>
      </c>
      <c r="G2" s="2" t="s">
        <v>22</v>
      </c>
      <c r="H2" s="2" t="s">
        <v>27</v>
      </c>
      <c r="I2" s="2" t="s">
        <v>18</v>
      </c>
      <c r="J2" s="2" t="s">
        <v>32</v>
      </c>
      <c r="K2" s="2" t="s">
        <v>35</v>
      </c>
      <c r="L2" s="2" t="s">
        <v>36</v>
      </c>
      <c r="M2" s="2" t="s">
        <v>39</v>
      </c>
      <c r="N2" s="2" t="s">
        <v>40</v>
      </c>
      <c r="O2" s="2" t="s">
        <v>0</v>
      </c>
      <c r="P2" s="2" t="s">
        <v>44</v>
      </c>
      <c r="Q2" s="2" t="s">
        <v>18</v>
      </c>
      <c r="R2" s="2" t="s">
        <v>46</v>
      </c>
    </row>
    <row r="3">
      <c r="A3" s="2" t="s">
        <v>22</v>
      </c>
      <c r="B3" s="4" t="s">
        <v>49</v>
      </c>
      <c r="C3" s="2" t="s">
        <v>52</v>
      </c>
      <c r="D3" s="2" t="s">
        <v>54</v>
      </c>
      <c r="E3" s="2" t="s">
        <v>40</v>
      </c>
      <c r="F3" s="2" t="s">
        <v>36</v>
      </c>
      <c r="G3" s="2" t="s">
        <v>32</v>
      </c>
      <c r="H3" s="2" t="s">
        <v>35</v>
      </c>
      <c r="I3" s="2" t="s">
        <v>60</v>
      </c>
      <c r="J3" s="2" t="s">
        <v>36</v>
      </c>
      <c r="K3" s="2" t="s">
        <v>39</v>
      </c>
      <c r="L3" s="2" t="s">
        <v>39</v>
      </c>
      <c r="M3" s="2" t="s">
        <v>36</v>
      </c>
      <c r="N3" s="2" t="s">
        <v>66</v>
      </c>
      <c r="O3" s="2" t="s">
        <v>52</v>
      </c>
      <c r="P3" s="2" t="s">
        <v>70</v>
      </c>
      <c r="Q3" s="2" t="s">
        <v>39</v>
      </c>
      <c r="R3" s="2" t="s">
        <v>74</v>
      </c>
    </row>
    <row r="4">
      <c r="A4" s="2" t="s">
        <v>54</v>
      </c>
      <c r="B4" s="4" t="s">
        <v>20</v>
      </c>
      <c r="C4" s="2" t="s">
        <v>52</v>
      </c>
      <c r="D4" s="2" t="s">
        <v>1</v>
      </c>
      <c r="E4" s="2" t="s">
        <v>36</v>
      </c>
      <c r="F4" s="2" t="s">
        <v>18</v>
      </c>
      <c r="G4" s="2" t="s">
        <v>54</v>
      </c>
      <c r="H4" s="2" t="s">
        <v>1</v>
      </c>
      <c r="I4" s="2" t="s">
        <v>74</v>
      </c>
      <c r="J4" s="2" t="s">
        <v>1</v>
      </c>
      <c r="K4" s="2" t="s">
        <v>15</v>
      </c>
      <c r="L4" s="2" t="s">
        <v>44</v>
      </c>
      <c r="M4" s="2" t="s">
        <v>46</v>
      </c>
      <c r="N4" s="2" t="s">
        <v>93</v>
      </c>
      <c r="O4" s="2" t="s">
        <v>1</v>
      </c>
      <c r="P4" s="2" t="s">
        <v>35</v>
      </c>
      <c r="Q4" s="2" t="s">
        <v>70</v>
      </c>
      <c r="R4" s="2" t="s">
        <v>70</v>
      </c>
    </row>
    <row r="5">
      <c r="A5" s="2" t="s">
        <v>32</v>
      </c>
      <c r="B5" s="4" t="s">
        <v>0</v>
      </c>
      <c r="C5" s="2" t="s">
        <v>20</v>
      </c>
      <c r="D5" s="2" t="s">
        <v>20</v>
      </c>
      <c r="E5" s="2" t="s">
        <v>93</v>
      </c>
      <c r="F5" s="2" t="s">
        <v>104</v>
      </c>
      <c r="G5" s="2" t="s">
        <v>107</v>
      </c>
      <c r="H5" s="2" t="s">
        <v>109</v>
      </c>
      <c r="I5" s="2" t="s">
        <v>104</v>
      </c>
      <c r="J5" s="2" t="s">
        <v>46</v>
      </c>
      <c r="K5" s="2" t="s">
        <v>32</v>
      </c>
      <c r="L5" s="2" t="s">
        <v>133</v>
      </c>
      <c r="M5" s="2" t="s">
        <v>52</v>
      </c>
      <c r="N5" s="2" t="s">
        <v>20</v>
      </c>
      <c r="O5" s="2" t="s">
        <v>155</v>
      </c>
      <c r="P5" s="2" t="s">
        <v>49</v>
      </c>
      <c r="Q5" s="2" t="s">
        <v>93</v>
      </c>
      <c r="R5" s="2" t="s">
        <v>32</v>
      </c>
    </row>
    <row r="6">
      <c r="A6" s="2" t="s">
        <v>109</v>
      </c>
      <c r="B6" s="4" t="s">
        <v>60</v>
      </c>
      <c r="C6" s="2" t="s">
        <v>179</v>
      </c>
      <c r="D6" s="2" t="s">
        <v>22</v>
      </c>
      <c r="E6" s="2" t="s">
        <v>22</v>
      </c>
      <c r="F6" s="2" t="s">
        <v>193</v>
      </c>
      <c r="G6" s="2" t="s">
        <v>52</v>
      </c>
      <c r="H6" s="2" t="s">
        <v>46</v>
      </c>
      <c r="I6" s="2" t="s">
        <v>205</v>
      </c>
      <c r="J6" s="2" t="s">
        <v>54</v>
      </c>
      <c r="K6" s="2" t="s">
        <v>44</v>
      </c>
      <c r="L6" s="2" t="s">
        <v>104</v>
      </c>
      <c r="M6" s="2" t="s">
        <v>44</v>
      </c>
      <c r="N6" s="2" t="s">
        <v>54</v>
      </c>
      <c r="O6" s="2" t="s">
        <v>70</v>
      </c>
      <c r="P6" s="2" t="s">
        <v>36</v>
      </c>
      <c r="Q6" s="2" t="s">
        <v>32</v>
      </c>
      <c r="R6" s="2" t="s">
        <v>52</v>
      </c>
    </row>
    <row r="7">
      <c r="A7" s="2" t="s">
        <v>39</v>
      </c>
      <c r="B7" s="4" t="s">
        <v>39</v>
      </c>
      <c r="C7" s="2" t="s">
        <v>49</v>
      </c>
      <c r="D7" s="2" t="s">
        <v>235</v>
      </c>
      <c r="E7" s="2" t="s">
        <v>44</v>
      </c>
      <c r="F7" s="2" t="s">
        <v>60</v>
      </c>
      <c r="G7" s="2" t="s">
        <v>1</v>
      </c>
      <c r="H7" s="2" t="s">
        <v>74</v>
      </c>
      <c r="I7" s="2" t="s">
        <v>27</v>
      </c>
      <c r="J7" s="2" t="s">
        <v>52</v>
      </c>
      <c r="K7" s="2" t="s">
        <v>104</v>
      </c>
      <c r="L7" s="2" t="s">
        <v>20</v>
      </c>
      <c r="M7" s="2" t="s">
        <v>133</v>
      </c>
      <c r="N7" s="2" t="s">
        <v>15</v>
      </c>
      <c r="O7" s="2" t="s">
        <v>193</v>
      </c>
      <c r="P7" s="2" t="s">
        <v>1</v>
      </c>
      <c r="Q7" s="2" t="s">
        <v>15</v>
      </c>
      <c r="R7" s="2" t="s">
        <v>104</v>
      </c>
    </row>
    <row r="8">
      <c r="A8" s="2" t="s">
        <v>60</v>
      </c>
      <c r="B8" s="4" t="s">
        <v>52</v>
      </c>
      <c r="C8" s="2" t="s">
        <v>54</v>
      </c>
      <c r="D8" s="2" t="s">
        <v>27</v>
      </c>
      <c r="E8" s="2" t="s">
        <v>155</v>
      </c>
      <c r="F8" s="2" t="s">
        <v>70</v>
      </c>
      <c r="G8" s="2" t="s">
        <v>36</v>
      </c>
      <c r="H8" s="2" t="s">
        <v>155</v>
      </c>
      <c r="I8" s="2" t="s">
        <v>32</v>
      </c>
      <c r="J8" s="2" t="s">
        <v>155</v>
      </c>
      <c r="K8" s="2" t="s">
        <v>60</v>
      </c>
      <c r="L8" s="2" t="s">
        <v>32</v>
      </c>
      <c r="M8" s="2" t="s">
        <v>1</v>
      </c>
      <c r="N8" s="2" t="s">
        <v>27</v>
      </c>
      <c r="O8" s="2" t="s">
        <v>46</v>
      </c>
      <c r="P8" s="2" t="s">
        <v>54</v>
      </c>
      <c r="Q8" s="2" t="s">
        <v>46</v>
      </c>
      <c r="R8" s="2" t="s">
        <v>109</v>
      </c>
    </row>
    <row r="9">
      <c r="A9" s="2" t="s">
        <v>193</v>
      </c>
      <c r="B9" s="4" t="s">
        <v>54</v>
      </c>
      <c r="C9" s="2" t="s">
        <v>394</v>
      </c>
      <c r="D9" s="2" t="s">
        <v>109</v>
      </c>
      <c r="E9" s="2" t="s">
        <v>193</v>
      </c>
      <c r="F9" s="2" t="s">
        <v>40</v>
      </c>
      <c r="G9" s="2" t="s">
        <v>15</v>
      </c>
      <c r="H9" s="2" t="s">
        <v>54</v>
      </c>
      <c r="I9" s="2" t="s">
        <v>93</v>
      </c>
      <c r="J9" s="2" t="s">
        <v>15</v>
      </c>
      <c r="K9" s="2" t="s">
        <v>70</v>
      </c>
      <c r="L9" s="2" t="s">
        <v>70</v>
      </c>
      <c r="M9" s="2" t="s">
        <v>32</v>
      </c>
      <c r="N9" s="2" t="s">
        <v>74</v>
      </c>
      <c r="O9" s="2" t="s">
        <v>35</v>
      </c>
      <c r="P9" s="2" t="s">
        <v>39</v>
      </c>
      <c r="Q9" s="2" t="s">
        <v>1</v>
      </c>
      <c r="R9" s="2" t="s">
        <v>15</v>
      </c>
    </row>
    <row r="10">
      <c r="A10" s="2" t="s">
        <v>70</v>
      </c>
      <c r="B10" s="4" t="s">
        <v>36</v>
      </c>
      <c r="C10" s="2" t="s">
        <v>109</v>
      </c>
      <c r="D10" s="2" t="s">
        <v>133</v>
      </c>
      <c r="E10" s="2" t="s">
        <v>70</v>
      </c>
      <c r="F10" s="2" t="s">
        <v>155</v>
      </c>
      <c r="G10" s="2" t="s">
        <v>70</v>
      </c>
      <c r="H10" s="2" t="s">
        <v>52</v>
      </c>
      <c r="I10" s="2" t="s">
        <v>36</v>
      </c>
      <c r="J10" s="2" t="s">
        <v>35</v>
      </c>
      <c r="K10" s="2" t="s">
        <v>20</v>
      </c>
      <c r="L10" s="2" t="s">
        <v>205</v>
      </c>
      <c r="M10" s="2" t="s">
        <v>93</v>
      </c>
      <c r="N10" s="2" t="s">
        <v>193</v>
      </c>
      <c r="O10" s="2" t="s">
        <v>40</v>
      </c>
      <c r="P10" s="2" t="s">
        <v>104</v>
      </c>
      <c r="Q10" s="2" t="s">
        <v>155</v>
      </c>
      <c r="R10" s="2" t="s">
        <v>107</v>
      </c>
    </row>
    <row r="11">
      <c r="A11" s="2" t="s">
        <v>179</v>
      </c>
      <c r="B11" s="4" t="s">
        <v>179</v>
      </c>
      <c r="C11" s="2" t="s">
        <v>179</v>
      </c>
      <c r="D11" s="2" t="s">
        <v>205</v>
      </c>
      <c r="E11" s="2" t="s">
        <v>20</v>
      </c>
      <c r="F11" s="2" t="s">
        <v>179</v>
      </c>
      <c r="G11" s="2" t="s">
        <v>18</v>
      </c>
      <c r="H11" s="2" t="s">
        <v>36</v>
      </c>
      <c r="I11" s="2" t="s">
        <v>54</v>
      </c>
      <c r="J11" s="2" t="s">
        <v>18</v>
      </c>
      <c r="K11" s="2" t="s">
        <v>235</v>
      </c>
      <c r="L11" s="2" t="s">
        <v>27</v>
      </c>
      <c r="M11" s="2" t="s">
        <v>70</v>
      </c>
      <c r="N11" s="2" t="s">
        <v>70</v>
      </c>
      <c r="O11" s="2" t="s">
        <v>93</v>
      </c>
      <c r="P11" s="2" t="s">
        <v>74</v>
      </c>
      <c r="Q11" s="2" t="s">
        <v>36</v>
      </c>
      <c r="R11" s="2" t="s">
        <v>39</v>
      </c>
    </row>
    <row r="12">
      <c r="A12" s="2" t="s">
        <v>49</v>
      </c>
      <c r="B12" s="4" t="s">
        <v>155</v>
      </c>
      <c r="C12" s="2" t="s">
        <v>107</v>
      </c>
      <c r="D12" s="2" t="s">
        <v>40</v>
      </c>
      <c r="E12" s="2" t="s">
        <v>0</v>
      </c>
      <c r="F12" s="2" t="s">
        <v>133</v>
      </c>
      <c r="G12" s="2" t="s">
        <v>394</v>
      </c>
      <c r="H12" s="2" t="s">
        <v>193</v>
      </c>
      <c r="I12" s="2" t="s">
        <v>66</v>
      </c>
      <c r="J12" s="2" t="s">
        <v>27</v>
      </c>
      <c r="K12" s="2" t="s">
        <v>93</v>
      </c>
      <c r="L12" s="2" t="s">
        <v>93</v>
      </c>
      <c r="M12" s="2" t="s">
        <v>27</v>
      </c>
      <c r="N12" s="2" t="s">
        <v>18</v>
      </c>
      <c r="O12" s="2" t="s">
        <v>44</v>
      </c>
      <c r="P12" s="2" t="s">
        <v>22</v>
      </c>
      <c r="Q12" s="2" t="s">
        <v>74</v>
      </c>
      <c r="R12" s="2" t="s">
        <v>155</v>
      </c>
    </row>
    <row r="13">
      <c r="A13" s="2" t="s">
        <v>15</v>
      </c>
      <c r="B13" s="4" t="s">
        <v>109</v>
      </c>
      <c r="C13" s="2" t="s">
        <v>104</v>
      </c>
      <c r="D13" s="2" t="s">
        <v>39</v>
      </c>
      <c r="E13" s="2" t="s">
        <v>54</v>
      </c>
      <c r="F13" s="2" t="s">
        <v>39</v>
      </c>
      <c r="G13" s="2" t="s">
        <v>104</v>
      </c>
      <c r="H13" s="2" t="s">
        <v>22</v>
      </c>
      <c r="I13" s="2" t="s">
        <v>179</v>
      </c>
      <c r="J13" s="2" t="s">
        <v>93</v>
      </c>
      <c r="K13" s="2" t="s">
        <v>66</v>
      </c>
      <c r="L13" s="2" t="s">
        <v>66</v>
      </c>
      <c r="M13" s="2" t="s">
        <v>22</v>
      </c>
      <c r="N13" s="2" t="s">
        <v>155</v>
      </c>
      <c r="O13" s="2" t="s">
        <v>49</v>
      </c>
      <c r="P13" s="2" t="s">
        <v>32</v>
      </c>
      <c r="Q13" s="2" t="s">
        <v>107</v>
      </c>
      <c r="R13" s="2" t="s">
        <v>1</v>
      </c>
    </row>
    <row r="14">
      <c r="A14" s="2" t="s">
        <v>20</v>
      </c>
      <c r="B14" s="4" t="s">
        <v>394</v>
      </c>
      <c r="C14" s="2" t="s">
        <v>104</v>
      </c>
      <c r="D14" s="2" t="s">
        <v>70</v>
      </c>
      <c r="E14" s="2" t="s">
        <v>60</v>
      </c>
      <c r="F14" s="2" t="s">
        <v>235</v>
      </c>
      <c r="G14" s="2" t="s">
        <v>93</v>
      </c>
      <c r="H14" s="2" t="s">
        <v>60</v>
      </c>
      <c r="I14" s="2" t="s">
        <v>1</v>
      </c>
      <c r="J14" s="2" t="s">
        <v>39</v>
      </c>
      <c r="K14" s="2" t="s">
        <v>40</v>
      </c>
      <c r="L14" s="2" t="s">
        <v>52</v>
      </c>
      <c r="M14" s="2" t="s">
        <v>49</v>
      </c>
      <c r="N14" s="2" t="s">
        <v>36</v>
      </c>
      <c r="O14" s="2" t="s">
        <v>54</v>
      </c>
      <c r="P14" s="2" t="s">
        <v>104</v>
      </c>
      <c r="Q14" s="2" t="s">
        <v>39</v>
      </c>
      <c r="R14" s="2" t="s">
        <v>60</v>
      </c>
    </row>
    <row r="15">
      <c r="A15" s="2" t="s">
        <v>40</v>
      </c>
      <c r="B15" s="4" t="s">
        <v>44</v>
      </c>
      <c r="C15" s="2" t="s">
        <v>205</v>
      </c>
      <c r="D15" s="2" t="s">
        <v>46</v>
      </c>
      <c r="E15" s="2" t="s">
        <v>107</v>
      </c>
      <c r="F15" s="2" t="s">
        <v>109</v>
      </c>
      <c r="G15" s="2" t="s">
        <v>109</v>
      </c>
      <c r="H15" s="2" t="s">
        <v>40</v>
      </c>
      <c r="I15" s="2" t="s">
        <v>49</v>
      </c>
      <c r="J15" s="2" t="s">
        <v>104</v>
      </c>
      <c r="K15" s="2" t="s">
        <v>109</v>
      </c>
      <c r="L15" s="2" t="s">
        <v>60</v>
      </c>
      <c r="M15" s="2" t="s">
        <v>133</v>
      </c>
      <c r="N15" s="2" t="s">
        <v>39</v>
      </c>
      <c r="O15" s="2" t="s">
        <v>39</v>
      </c>
      <c r="P15" s="2" t="s">
        <v>40</v>
      </c>
      <c r="Q15" s="2" t="s">
        <v>109</v>
      </c>
      <c r="R15" s="2" t="s">
        <v>35</v>
      </c>
    </row>
    <row r="16">
      <c r="A16" s="2" t="s">
        <v>133</v>
      </c>
      <c r="B16" s="4" t="s">
        <v>46</v>
      </c>
      <c r="C16" s="2" t="s">
        <v>66</v>
      </c>
      <c r="D16" s="2" t="s">
        <v>52</v>
      </c>
      <c r="E16" s="2" t="s">
        <v>74</v>
      </c>
      <c r="F16" s="2" t="s">
        <v>49</v>
      </c>
      <c r="G16" s="2" t="s">
        <v>46</v>
      </c>
      <c r="H16" s="2" t="s">
        <v>44</v>
      </c>
      <c r="I16" s="2" t="s">
        <v>39</v>
      </c>
      <c r="J16" s="2" t="s">
        <v>394</v>
      </c>
      <c r="K16" s="2" t="s">
        <v>44</v>
      </c>
      <c r="L16" s="2" t="s">
        <v>18</v>
      </c>
      <c r="M16" s="2" t="s">
        <v>107</v>
      </c>
      <c r="N16" s="2" t="s">
        <v>35</v>
      </c>
      <c r="O16" s="2" t="s">
        <v>133</v>
      </c>
      <c r="P16" s="2" t="s">
        <v>60</v>
      </c>
      <c r="Q16" s="2" t="s">
        <v>394</v>
      </c>
      <c r="R16" s="2" t="s">
        <v>22</v>
      </c>
    </row>
    <row r="17">
      <c r="A17" s="2" t="s">
        <v>583</v>
      </c>
      <c r="B17" s="4" t="s">
        <v>74</v>
      </c>
      <c r="C17" s="2" t="s">
        <v>27</v>
      </c>
      <c r="D17" s="2" t="s">
        <v>104</v>
      </c>
      <c r="E17" s="2" t="s">
        <v>1</v>
      </c>
      <c r="F17" s="2" t="s">
        <v>394</v>
      </c>
      <c r="G17" s="2" t="s">
        <v>49</v>
      </c>
      <c r="H17" s="2" t="s">
        <v>18</v>
      </c>
      <c r="I17" s="2" t="s">
        <v>35</v>
      </c>
      <c r="J17" s="2" t="s">
        <v>205</v>
      </c>
      <c r="K17" s="2" t="s">
        <v>54</v>
      </c>
      <c r="L17" s="2" t="s">
        <v>22</v>
      </c>
      <c r="M17" s="2" t="s">
        <v>74</v>
      </c>
      <c r="N17" s="2" t="s">
        <v>52</v>
      </c>
      <c r="O17" s="2" t="s">
        <v>104</v>
      </c>
      <c r="P17" s="2" t="s">
        <v>93</v>
      </c>
      <c r="Q17" s="2" t="s">
        <v>193</v>
      </c>
      <c r="R17" s="2" t="s">
        <v>18</v>
      </c>
    </row>
    <row r="18">
      <c r="A18" s="2" t="s">
        <v>20</v>
      </c>
      <c r="B18" s="4" t="s">
        <v>235</v>
      </c>
      <c r="C18" s="2" t="s">
        <v>32</v>
      </c>
      <c r="D18" s="2" t="s">
        <v>133</v>
      </c>
      <c r="E18" s="2" t="s">
        <v>32</v>
      </c>
      <c r="F18" s="2" t="s">
        <v>54</v>
      </c>
      <c r="G18" s="2" t="s">
        <v>66</v>
      </c>
      <c r="H18" s="2" t="s">
        <v>20</v>
      </c>
      <c r="I18" s="2" t="s">
        <v>155</v>
      </c>
      <c r="J18" s="2" t="s">
        <v>66</v>
      </c>
      <c r="K18" s="2" t="s">
        <v>36</v>
      </c>
      <c r="L18" s="2" t="s">
        <v>46</v>
      </c>
      <c r="M18" s="2" t="s">
        <v>27</v>
      </c>
      <c r="N18" s="2" t="s">
        <v>235</v>
      </c>
      <c r="O18" s="2" t="s">
        <v>20</v>
      </c>
      <c r="P18" s="2" t="s">
        <v>394</v>
      </c>
      <c r="Q18" s="2" t="s">
        <v>179</v>
      </c>
      <c r="R18" s="2" t="s">
        <v>27</v>
      </c>
    </row>
    <row r="19">
      <c r="A19" s="2" t="s">
        <v>235</v>
      </c>
      <c r="B19" s="4" t="s">
        <v>32</v>
      </c>
      <c r="C19" s="2" t="s">
        <v>104</v>
      </c>
      <c r="D19" s="2" t="s">
        <v>36</v>
      </c>
      <c r="E19" s="2" t="s">
        <v>15</v>
      </c>
      <c r="F19" s="2" t="s">
        <v>54</v>
      </c>
      <c r="G19" s="2" t="s">
        <v>60</v>
      </c>
      <c r="H19" s="2" t="s">
        <v>155</v>
      </c>
      <c r="I19" s="2" t="s">
        <v>193</v>
      </c>
      <c r="J19" s="2" t="s">
        <v>20</v>
      </c>
      <c r="K19" s="2" t="s">
        <v>179</v>
      </c>
      <c r="L19" s="2" t="s">
        <v>66</v>
      </c>
      <c r="M19" s="2" t="s">
        <v>394</v>
      </c>
      <c r="N19" s="2" t="s">
        <v>22</v>
      </c>
      <c r="O19" s="2" t="s">
        <v>22</v>
      </c>
      <c r="P19" s="2" t="s">
        <v>27</v>
      </c>
      <c r="Q19" s="2" t="s">
        <v>104</v>
      </c>
      <c r="R19" s="2" t="s">
        <v>44</v>
      </c>
    </row>
    <row r="20">
      <c r="A20" s="2" t="s">
        <v>205</v>
      </c>
      <c r="B20" s="4" t="s">
        <v>107</v>
      </c>
      <c r="C20" s="2" t="s">
        <v>133</v>
      </c>
      <c r="D20" s="2" t="s">
        <v>394</v>
      </c>
      <c r="E20" s="2" t="s">
        <v>66</v>
      </c>
      <c r="F20" s="2" t="s">
        <v>179</v>
      </c>
      <c r="G20" s="2" t="s">
        <v>35</v>
      </c>
      <c r="H20" s="2" t="s">
        <v>39</v>
      </c>
      <c r="I20" s="2" t="s">
        <v>22</v>
      </c>
      <c r="J20" s="2" t="s">
        <v>74</v>
      </c>
      <c r="K20" s="2" t="s">
        <v>40</v>
      </c>
      <c r="L20" s="2" t="s">
        <v>49</v>
      </c>
      <c r="M20" s="2" t="s">
        <v>15</v>
      </c>
      <c r="N20" s="2" t="s">
        <v>107</v>
      </c>
      <c r="O20" s="2" t="s">
        <v>109</v>
      </c>
      <c r="P20" s="2" t="s">
        <v>107</v>
      </c>
      <c r="Q20" s="2" t="s">
        <v>35</v>
      </c>
      <c r="R20" s="2" t="s">
        <v>1</v>
      </c>
    </row>
    <row r="21">
      <c r="A21" s="2" t="s">
        <v>36</v>
      </c>
      <c r="B21" s="4" t="s">
        <v>193</v>
      </c>
      <c r="C21" s="2" t="s">
        <v>36</v>
      </c>
      <c r="D21" s="2" t="s">
        <v>39</v>
      </c>
      <c r="E21" s="2" t="s">
        <v>205</v>
      </c>
      <c r="F21" s="2" t="s">
        <v>66</v>
      </c>
      <c r="G21" s="2" t="s">
        <v>155</v>
      </c>
      <c r="H21" s="2" t="s">
        <v>193</v>
      </c>
      <c r="I21" s="2" t="s">
        <v>44</v>
      </c>
      <c r="J21" s="2" t="s">
        <v>107</v>
      </c>
      <c r="K21" s="2" t="s">
        <v>46</v>
      </c>
      <c r="L21" s="2" t="s">
        <v>36</v>
      </c>
      <c r="M21" s="2" t="s">
        <v>18</v>
      </c>
      <c r="N21" s="2" t="s">
        <v>46</v>
      </c>
      <c r="O21" s="2" t="s">
        <v>74</v>
      </c>
      <c r="P21" s="2" t="s">
        <v>109</v>
      </c>
      <c r="Q21" s="2" t="s">
        <v>60</v>
      </c>
      <c r="R21" s="2" t="s">
        <v>49</v>
      </c>
    </row>
    <row r="22">
      <c r="A22" s="2" t="s">
        <v>155</v>
      </c>
      <c r="B22" s="4" t="s">
        <v>54</v>
      </c>
      <c r="C22" s="2" t="s">
        <v>44</v>
      </c>
      <c r="D22" s="2" t="s">
        <v>93</v>
      </c>
      <c r="E22" s="2" t="s">
        <v>235</v>
      </c>
      <c r="F22" s="2" t="s">
        <v>1</v>
      </c>
      <c r="G22" s="2" t="s">
        <v>235</v>
      </c>
      <c r="H22" s="2" t="s">
        <v>70</v>
      </c>
      <c r="I22" s="2" t="s">
        <v>235</v>
      </c>
      <c r="J22" s="2" t="s">
        <v>70</v>
      </c>
      <c r="K22" s="2" t="s">
        <v>15</v>
      </c>
      <c r="L22" s="2" t="s">
        <v>1</v>
      </c>
      <c r="M22" s="2" t="s">
        <v>20</v>
      </c>
      <c r="N22" s="2" t="s">
        <v>1</v>
      </c>
      <c r="O22" s="2" t="s">
        <v>235</v>
      </c>
      <c r="P22" s="2" t="s">
        <v>20</v>
      </c>
      <c r="Q22" s="2" t="s">
        <v>205</v>
      </c>
      <c r="R22" s="2" t="s">
        <v>20</v>
      </c>
    </row>
    <row r="23">
      <c r="A23" s="2" t="s">
        <v>235</v>
      </c>
      <c r="B23" s="4" t="s">
        <v>133</v>
      </c>
      <c r="C23" s="2" t="s">
        <v>133</v>
      </c>
      <c r="D23" s="2" t="s">
        <v>107</v>
      </c>
      <c r="E23" s="2" t="s">
        <v>104</v>
      </c>
      <c r="F23" s="2" t="s">
        <v>109</v>
      </c>
      <c r="G23" s="2" t="s">
        <v>93</v>
      </c>
      <c r="H23" s="2" t="s">
        <v>179</v>
      </c>
      <c r="I23" s="2" t="s">
        <v>27</v>
      </c>
      <c r="J23" s="2" t="s">
        <v>1</v>
      </c>
      <c r="K23" s="2" t="s">
        <v>193</v>
      </c>
      <c r="L23" s="2" t="s">
        <v>155</v>
      </c>
      <c r="M23" s="2" t="s">
        <v>66</v>
      </c>
      <c r="N23" s="2" t="s">
        <v>0</v>
      </c>
      <c r="O23" s="2" t="s">
        <v>1</v>
      </c>
      <c r="P23" s="2" t="s">
        <v>15</v>
      </c>
      <c r="Q23" s="2" t="s">
        <v>1</v>
      </c>
      <c r="R23" s="2" t="s">
        <v>394</v>
      </c>
    </row>
    <row r="24">
      <c r="A24" s="2" t="s">
        <v>32</v>
      </c>
      <c r="B24" s="4" t="s">
        <v>93</v>
      </c>
      <c r="C24" s="2" t="s">
        <v>40</v>
      </c>
      <c r="D24" s="2" t="s">
        <v>60</v>
      </c>
      <c r="E24" s="2" t="s">
        <v>32</v>
      </c>
      <c r="F24" s="2" t="s">
        <v>93</v>
      </c>
      <c r="G24" s="2" t="s">
        <v>133</v>
      </c>
      <c r="H24" s="2" t="s">
        <v>32</v>
      </c>
      <c r="I24" s="2" t="s">
        <v>46</v>
      </c>
      <c r="J24" s="2" t="s">
        <v>44</v>
      </c>
      <c r="K24" s="2" t="s">
        <v>394</v>
      </c>
      <c r="L24" s="2" t="s">
        <v>179</v>
      </c>
      <c r="M24" s="2" t="s">
        <v>205</v>
      </c>
      <c r="N24" s="2" t="s">
        <v>49</v>
      </c>
      <c r="O24" s="2" t="s">
        <v>36</v>
      </c>
      <c r="P24" s="2" t="s">
        <v>155</v>
      </c>
      <c r="Q24" s="2" t="s">
        <v>44</v>
      </c>
      <c r="R24" s="2" t="s">
        <v>66</v>
      </c>
    </row>
    <row r="25">
      <c r="A25" s="2" t="s">
        <v>107</v>
      </c>
      <c r="B25" s="4" t="s">
        <v>27</v>
      </c>
      <c r="C25" s="2" t="s">
        <v>27</v>
      </c>
      <c r="D25" s="2" t="s">
        <v>66</v>
      </c>
      <c r="E25" s="2" t="s">
        <v>179</v>
      </c>
      <c r="F25" s="2" t="s">
        <v>0</v>
      </c>
      <c r="G25" s="2" t="s">
        <v>39</v>
      </c>
      <c r="H25" s="2" t="s">
        <v>205</v>
      </c>
      <c r="I25" s="2" t="s">
        <v>20</v>
      </c>
      <c r="J25" s="2" t="s">
        <v>235</v>
      </c>
      <c r="K25" s="2" t="s">
        <v>74</v>
      </c>
      <c r="L25" s="2" t="s">
        <v>15</v>
      </c>
      <c r="M25" s="2" t="s">
        <v>193</v>
      </c>
      <c r="N25" s="2" t="s">
        <v>60</v>
      </c>
      <c r="O25" s="2" t="s">
        <v>394</v>
      </c>
      <c r="P25" s="2" t="s">
        <v>0</v>
      </c>
      <c r="Q25" s="2" t="s">
        <v>20</v>
      </c>
      <c r="R25" s="2" t="s">
        <v>54</v>
      </c>
    </row>
    <row r="26">
      <c r="A26" s="2" t="s">
        <v>70</v>
      </c>
      <c r="B26" s="4" t="s">
        <v>205</v>
      </c>
      <c r="C26" s="2" t="s">
        <v>155</v>
      </c>
      <c r="D26" s="2" t="s">
        <v>49</v>
      </c>
      <c r="E26" s="2" t="s">
        <v>60</v>
      </c>
      <c r="F26" s="2" t="s">
        <v>107</v>
      </c>
      <c r="G26" s="2" t="s">
        <v>205</v>
      </c>
      <c r="H26" s="2" t="s">
        <v>52</v>
      </c>
      <c r="I26" s="2" t="s">
        <v>394</v>
      </c>
      <c r="J26" s="2" t="s">
        <v>40</v>
      </c>
      <c r="K26" s="2" t="s">
        <v>193</v>
      </c>
      <c r="L26" s="2" t="s">
        <v>35</v>
      </c>
      <c r="M26" s="2" t="s">
        <v>66</v>
      </c>
      <c r="N26" s="2" t="s">
        <v>133</v>
      </c>
      <c r="O26" s="2" t="s">
        <v>235</v>
      </c>
      <c r="P26" s="2" t="s">
        <v>155</v>
      </c>
      <c r="Q26" s="2" t="s">
        <v>22</v>
      </c>
      <c r="R26" s="2" t="s">
        <v>40</v>
      </c>
    </row>
    <row r="27">
      <c r="A27" s="2" t="s">
        <v>394</v>
      </c>
      <c r="B27" s="4" t="s">
        <v>70</v>
      </c>
      <c r="C27" s="2" t="s">
        <v>93</v>
      </c>
      <c r="D27" s="2" t="s">
        <v>35</v>
      </c>
      <c r="E27" s="2" t="s">
        <v>49</v>
      </c>
      <c r="F27" s="2" t="s">
        <v>27</v>
      </c>
      <c r="G27" s="2" t="s">
        <v>20</v>
      </c>
      <c r="H27" s="2" t="s">
        <v>133</v>
      </c>
      <c r="I27" s="2" t="s">
        <v>93</v>
      </c>
      <c r="J27" s="2" t="s">
        <v>193</v>
      </c>
      <c r="K27" s="2" t="s">
        <v>18</v>
      </c>
      <c r="L27" s="2" t="s">
        <v>205</v>
      </c>
      <c r="M27" s="2" t="s">
        <v>54</v>
      </c>
      <c r="N27" s="2" t="s">
        <v>44</v>
      </c>
      <c r="O27" s="2" t="s">
        <v>18</v>
      </c>
      <c r="P27" s="2" t="s">
        <v>205</v>
      </c>
      <c r="Q27" s="2" t="s">
        <v>49</v>
      </c>
      <c r="R27" s="2" t="s">
        <v>179</v>
      </c>
    </row>
    <row r="28">
      <c r="A28" s="2" t="s">
        <v>44</v>
      </c>
      <c r="B28" s="4" t="s">
        <v>36</v>
      </c>
      <c r="C28" s="2" t="s">
        <v>104</v>
      </c>
      <c r="D28" s="2" t="s">
        <v>155</v>
      </c>
      <c r="E28" s="2" t="s">
        <v>27</v>
      </c>
      <c r="F28" s="2" t="s">
        <v>44</v>
      </c>
      <c r="G28" s="2" t="s">
        <v>18</v>
      </c>
      <c r="H28" s="2" t="s">
        <v>15</v>
      </c>
      <c r="I28" s="2" t="s">
        <v>40</v>
      </c>
      <c r="J28" s="2" t="s">
        <v>60</v>
      </c>
      <c r="K28" s="2" t="s">
        <v>22</v>
      </c>
      <c r="L28" s="2" t="s">
        <v>0</v>
      </c>
      <c r="M28" s="2" t="s">
        <v>235</v>
      </c>
      <c r="N28" s="2" t="s">
        <v>179</v>
      </c>
      <c r="O28" s="2" t="s">
        <v>20</v>
      </c>
      <c r="P28" s="2" t="s">
        <v>18</v>
      </c>
      <c r="Q28" s="2" t="s">
        <v>54</v>
      </c>
      <c r="R28" s="2" t="s">
        <v>193</v>
      </c>
    </row>
    <row r="29">
      <c r="A29" s="2" t="s">
        <v>27</v>
      </c>
      <c r="B29" s="4" t="s">
        <v>235</v>
      </c>
      <c r="C29" s="2" t="s">
        <v>0</v>
      </c>
      <c r="D29" s="2" t="s">
        <v>32</v>
      </c>
      <c r="E29" s="2" t="s">
        <v>133</v>
      </c>
      <c r="F29" s="2" t="s">
        <v>74</v>
      </c>
      <c r="G29" s="2" t="s">
        <v>40</v>
      </c>
      <c r="H29" s="2" t="s">
        <v>22</v>
      </c>
      <c r="I29" s="2" t="s">
        <v>70</v>
      </c>
      <c r="J29" s="2" t="s">
        <v>27</v>
      </c>
      <c r="K29" s="2" t="s">
        <v>133</v>
      </c>
      <c r="L29" s="2" t="s">
        <v>93</v>
      </c>
      <c r="M29" s="2" t="s">
        <v>35</v>
      </c>
      <c r="N29" s="2" t="s">
        <v>60</v>
      </c>
      <c r="O29" s="2" t="s">
        <v>205</v>
      </c>
      <c r="P29" s="2" t="s">
        <v>66</v>
      </c>
      <c r="Q29" s="2" t="s">
        <v>40</v>
      </c>
      <c r="R29" s="2" t="s">
        <v>36</v>
      </c>
    </row>
    <row r="30">
      <c r="A30" s="2" t="s">
        <v>35</v>
      </c>
      <c r="B30" s="4" t="s">
        <v>155</v>
      </c>
      <c r="C30" s="2" t="s">
        <v>70</v>
      </c>
      <c r="D30" s="2" t="s">
        <v>39</v>
      </c>
      <c r="E30" s="2" t="s">
        <v>109</v>
      </c>
      <c r="F30" s="2" t="s">
        <v>205</v>
      </c>
      <c r="G30" s="2" t="s">
        <v>15</v>
      </c>
      <c r="H30" s="2" t="s">
        <v>0</v>
      </c>
      <c r="I30" s="2" t="s">
        <v>104</v>
      </c>
      <c r="J30" s="2" t="s">
        <v>179</v>
      </c>
      <c r="K30" s="2" t="s">
        <v>27</v>
      </c>
      <c r="L30" s="2" t="s">
        <v>107</v>
      </c>
      <c r="M30" s="2" t="s">
        <v>104</v>
      </c>
      <c r="N30" s="2" t="s">
        <v>109</v>
      </c>
      <c r="O30" s="2" t="s">
        <v>155</v>
      </c>
      <c r="P30" s="2" t="s">
        <v>155</v>
      </c>
      <c r="Q30" s="2" t="s">
        <v>235</v>
      </c>
      <c r="R30" s="2" t="s">
        <v>0</v>
      </c>
    </row>
    <row r="31">
      <c r="A31" s="2" t="s">
        <v>66</v>
      </c>
      <c r="B31" s="4" t="s">
        <v>15</v>
      </c>
      <c r="C31" s="2" t="s">
        <v>74</v>
      </c>
      <c r="D31" s="2" t="s">
        <v>0</v>
      </c>
      <c r="E31" s="2" t="s">
        <v>394</v>
      </c>
      <c r="F31" s="2" t="s">
        <v>22</v>
      </c>
      <c r="G31" s="2" t="s">
        <v>36</v>
      </c>
      <c r="H31" s="2" t="s">
        <v>394</v>
      </c>
      <c r="I31" s="2" t="s">
        <v>0</v>
      </c>
      <c r="J31" s="2" t="s">
        <v>22</v>
      </c>
      <c r="K31" s="2" t="s">
        <v>104</v>
      </c>
      <c r="L31" s="2" t="s">
        <v>74</v>
      </c>
      <c r="M31" s="2" t="s">
        <v>36</v>
      </c>
      <c r="N31" s="2" t="s">
        <v>104</v>
      </c>
      <c r="O31" s="2" t="s">
        <v>27</v>
      </c>
      <c r="P31" s="2" t="s">
        <v>39</v>
      </c>
      <c r="Q31" s="2" t="s">
        <v>27</v>
      </c>
      <c r="R31" s="2" t="s">
        <v>205</v>
      </c>
    </row>
    <row r="32">
      <c r="A32" s="27" t="s">
        <v>32</v>
      </c>
      <c r="B32" s="4" t="s">
        <v>66</v>
      </c>
      <c r="C32" s="2" t="s">
        <v>39</v>
      </c>
      <c r="D32" s="2" t="s">
        <v>179</v>
      </c>
      <c r="E32" s="2" t="s">
        <v>39</v>
      </c>
      <c r="F32" s="2" t="s">
        <v>32</v>
      </c>
      <c r="G32" s="2" t="s">
        <v>27</v>
      </c>
      <c r="H32" s="2" t="s">
        <v>49</v>
      </c>
      <c r="I32" s="2" t="s">
        <v>133</v>
      </c>
      <c r="J32" s="2" t="s">
        <v>109</v>
      </c>
      <c r="K32" s="2" t="s">
        <v>107</v>
      </c>
      <c r="L32" s="2" t="s">
        <v>54</v>
      </c>
      <c r="M32" s="2" t="s">
        <v>0</v>
      </c>
      <c r="N32" s="2" t="s">
        <v>394</v>
      </c>
      <c r="O32" s="2" t="s">
        <v>46</v>
      </c>
      <c r="P32" s="2" t="s">
        <v>193</v>
      </c>
      <c r="Q32" s="2" t="s">
        <v>66</v>
      </c>
      <c r="R32" s="2" t="s">
        <v>60</v>
      </c>
    </row>
    <row r="33">
      <c r="A33" s="27" t="s">
        <v>0</v>
      </c>
      <c r="B33" t="s">
        <v>1</v>
      </c>
      <c r="C33" t="s">
        <v>1</v>
      </c>
      <c r="D33" t="s">
        <v>22</v>
      </c>
      <c r="E33" s="2" t="s">
        <v>52</v>
      </c>
      <c r="F33" s="2" t="s">
        <v>32</v>
      </c>
      <c r="G33" s="2" t="s">
        <v>235</v>
      </c>
      <c r="H33" s="2" t="s">
        <v>235</v>
      </c>
      <c r="I33" s="2" t="s">
        <v>107</v>
      </c>
      <c r="J33" s="2" t="s">
        <v>0</v>
      </c>
      <c r="K33" t="s">
        <v>35</v>
      </c>
      <c r="L33" s="2" t="s">
        <v>394</v>
      </c>
      <c r="M33" s="2" t="s">
        <v>60</v>
      </c>
      <c r="N33" s="2" t="s">
        <v>205</v>
      </c>
      <c r="O33" s="2" t="s">
        <v>107</v>
      </c>
      <c r="P33" s="2" t="s">
        <v>179</v>
      </c>
      <c r="Q33" s="2" t="s">
        <v>155</v>
      </c>
      <c r="R33" s="2" t="s">
        <v>235</v>
      </c>
    </row>
    <row r="34">
      <c r="A34" s="29" t="s">
        <v>54</v>
      </c>
      <c r="B34" t="s">
        <v>20</v>
      </c>
      <c r="C34" t="s">
        <v>60</v>
      </c>
      <c r="D34" t="s">
        <v>1</v>
      </c>
      <c r="E34" t="s">
        <v>18</v>
      </c>
      <c r="F34" t="s">
        <v>20</v>
      </c>
      <c r="G34" t="s">
        <v>54</v>
      </c>
      <c r="H34" t="s">
        <v>27</v>
      </c>
      <c r="I34" t="s">
        <v>18</v>
      </c>
      <c r="J34" t="s">
        <v>54</v>
      </c>
      <c r="K34" t="s">
        <v>39</v>
      </c>
      <c r="L34" t="s">
        <v>36</v>
      </c>
      <c r="M34" t="s">
        <v>39</v>
      </c>
      <c r="N34" t="s">
        <v>235</v>
      </c>
      <c r="O34" t="s">
        <v>39</v>
      </c>
      <c r="P34" t="s">
        <v>70</v>
      </c>
      <c r="Q34" s="5" t="s">
        <v>18</v>
      </c>
      <c r="R34" t="s">
        <v>107</v>
      </c>
    </row>
    <row r="35">
      <c r="A35" s="29" t="s">
        <v>46</v>
      </c>
      <c r="B35" t="s">
        <v>40</v>
      </c>
      <c r="C35" t="s">
        <v>20</v>
      </c>
      <c r="D35" t="s">
        <v>54</v>
      </c>
      <c r="E35" t="s">
        <v>40</v>
      </c>
      <c r="F35" t="s">
        <v>36</v>
      </c>
      <c r="G35" t="s">
        <v>107</v>
      </c>
      <c r="H35" t="s">
        <v>1</v>
      </c>
      <c r="I35" t="s">
        <v>1</v>
      </c>
      <c r="J35" t="s">
        <v>93</v>
      </c>
      <c r="K35" t="s">
        <v>52</v>
      </c>
      <c r="L35" t="s">
        <v>235</v>
      </c>
      <c r="M35" t="s">
        <v>155</v>
      </c>
      <c r="N35" t="s">
        <v>93</v>
      </c>
      <c r="O35" t="s">
        <v>0</v>
      </c>
      <c r="P35" t="s">
        <v>74</v>
      </c>
      <c r="Q35" s="5" t="s">
        <v>193</v>
      </c>
      <c r="R35" t="s">
        <v>46</v>
      </c>
    </row>
    <row r="36">
      <c r="A36" s="29" t="s">
        <v>109</v>
      </c>
      <c r="B36" t="s">
        <v>49</v>
      </c>
      <c r="C36" t="s">
        <v>27</v>
      </c>
      <c r="D36" t="s">
        <v>15</v>
      </c>
      <c r="E36" t="s">
        <v>36</v>
      </c>
      <c r="F36" t="s">
        <v>109</v>
      </c>
      <c r="G36" t="s">
        <v>22</v>
      </c>
      <c r="H36" t="s">
        <v>49</v>
      </c>
      <c r="I36" t="s">
        <v>52</v>
      </c>
      <c r="J36" t="s">
        <v>46</v>
      </c>
      <c r="K36" t="s">
        <v>44</v>
      </c>
      <c r="L36" t="s">
        <v>39</v>
      </c>
      <c r="M36" t="s">
        <v>46</v>
      </c>
      <c r="N36" t="s">
        <v>20</v>
      </c>
      <c r="O36" t="s">
        <v>179</v>
      </c>
      <c r="P36" t="s">
        <v>49</v>
      </c>
      <c r="Q36" s="5" t="s">
        <v>1</v>
      </c>
      <c r="R36" t="s">
        <v>32</v>
      </c>
    </row>
    <row r="37">
      <c r="A37" s="29" t="s">
        <v>54</v>
      </c>
      <c r="B37" t="s">
        <v>0</v>
      </c>
      <c r="C37" t="s">
        <v>49</v>
      </c>
      <c r="D37" t="s">
        <v>20</v>
      </c>
      <c r="E37" t="s">
        <v>93</v>
      </c>
      <c r="F37" t="s">
        <v>235</v>
      </c>
      <c r="G37" t="s">
        <v>44</v>
      </c>
      <c r="H37" t="s">
        <v>46</v>
      </c>
      <c r="I37" t="s">
        <v>235</v>
      </c>
      <c r="J37" t="s">
        <v>49</v>
      </c>
      <c r="K37" t="s">
        <v>205</v>
      </c>
      <c r="L37" t="s">
        <v>1</v>
      </c>
      <c r="M37" t="s">
        <v>44</v>
      </c>
      <c r="N37" t="s">
        <v>27</v>
      </c>
      <c r="O37" t="s">
        <v>66</v>
      </c>
      <c r="P37" t="s">
        <v>36</v>
      </c>
      <c r="Q37" s="5" t="s">
        <v>32</v>
      </c>
      <c r="R37" t="s">
        <v>70</v>
      </c>
    </row>
    <row r="38">
      <c r="A38" s="29" t="s">
        <v>39</v>
      </c>
      <c r="B38" t="s">
        <v>52</v>
      </c>
      <c r="C38" t="s">
        <v>15</v>
      </c>
      <c r="D38" t="s">
        <v>0</v>
      </c>
      <c r="E38" t="s">
        <v>193</v>
      </c>
      <c r="F38" t="s">
        <v>60</v>
      </c>
      <c r="G38" t="s">
        <v>36</v>
      </c>
      <c r="H38" t="s">
        <v>36</v>
      </c>
      <c r="I38" t="s">
        <v>15</v>
      </c>
      <c r="J38" t="s">
        <v>22</v>
      </c>
      <c r="K38" t="s">
        <v>15</v>
      </c>
      <c r="L38" t="s">
        <v>66</v>
      </c>
      <c r="M38" t="s">
        <v>49</v>
      </c>
      <c r="N38" t="s">
        <v>1</v>
      </c>
      <c r="O38" t="s">
        <v>1</v>
      </c>
      <c r="P38" t="s">
        <v>20</v>
      </c>
      <c r="Q38" s="5" t="s">
        <v>15</v>
      </c>
      <c r="R38" t="s">
        <v>104</v>
      </c>
    </row>
    <row r="39">
      <c r="A39" s="29" t="s">
        <v>193</v>
      </c>
      <c r="B39" t="s">
        <v>40</v>
      </c>
      <c r="C39" t="s">
        <v>394</v>
      </c>
      <c r="D39" t="s">
        <v>109</v>
      </c>
      <c r="E39" t="s">
        <v>155</v>
      </c>
      <c r="F39" t="s">
        <v>193</v>
      </c>
      <c r="G39" t="s">
        <v>394</v>
      </c>
      <c r="H39" t="s">
        <v>32</v>
      </c>
      <c r="I39" t="s">
        <v>32</v>
      </c>
      <c r="J39" t="s">
        <v>32</v>
      </c>
      <c r="K39" t="s">
        <v>133</v>
      </c>
      <c r="L39" t="s">
        <v>20</v>
      </c>
      <c r="M39" t="s">
        <v>1</v>
      </c>
      <c r="N39" t="s">
        <v>54</v>
      </c>
      <c r="O39" t="s">
        <v>70</v>
      </c>
      <c r="P39" t="s">
        <v>22</v>
      </c>
      <c r="Q39" s="5" t="s">
        <v>46</v>
      </c>
      <c r="R39" t="s">
        <v>52</v>
      </c>
    </row>
    <row r="40">
      <c r="A40" s="29" t="s">
        <v>93</v>
      </c>
      <c r="B40" t="s">
        <v>35</v>
      </c>
      <c r="C40" t="s">
        <v>109</v>
      </c>
      <c r="D40" t="s">
        <v>394</v>
      </c>
      <c r="E40" t="s">
        <v>22</v>
      </c>
      <c r="F40" t="s">
        <v>70</v>
      </c>
      <c r="G40" t="s">
        <v>70</v>
      </c>
      <c r="H40" t="s">
        <v>109</v>
      </c>
      <c r="I40" t="s">
        <v>49</v>
      </c>
      <c r="J40" t="s">
        <v>15</v>
      </c>
      <c r="K40" t="s">
        <v>27</v>
      </c>
      <c r="L40" t="s">
        <v>70</v>
      </c>
      <c r="M40" t="s">
        <v>46</v>
      </c>
      <c r="N40" t="s">
        <v>74</v>
      </c>
      <c r="O40" t="s">
        <v>39</v>
      </c>
      <c r="P40" t="s">
        <v>104</v>
      </c>
      <c r="Q40" s="5" t="s">
        <v>70</v>
      </c>
      <c r="R40" t="s">
        <v>109</v>
      </c>
    </row>
    <row r="41">
      <c r="A41" s="29" t="s">
        <v>60</v>
      </c>
      <c r="B41" t="s">
        <v>32</v>
      </c>
      <c r="C41" t="s">
        <v>66</v>
      </c>
      <c r="D41" t="s">
        <v>133</v>
      </c>
      <c r="E41" t="s">
        <v>70</v>
      </c>
      <c r="F41" t="s">
        <v>155</v>
      </c>
      <c r="G41" t="s">
        <v>74</v>
      </c>
      <c r="H41" t="s">
        <v>60</v>
      </c>
      <c r="I41" t="s">
        <v>36</v>
      </c>
      <c r="J41" t="s">
        <v>35</v>
      </c>
      <c r="K41" t="s">
        <v>60</v>
      </c>
      <c r="L41" t="s">
        <v>235</v>
      </c>
      <c r="M41" t="s">
        <v>35</v>
      </c>
      <c r="N41" t="s">
        <v>193</v>
      </c>
      <c r="O41" t="s">
        <v>40</v>
      </c>
      <c r="P41" t="s">
        <v>27</v>
      </c>
      <c r="Q41" s="5" t="s">
        <v>36</v>
      </c>
      <c r="R41" t="s">
        <v>74</v>
      </c>
    </row>
    <row r="42">
      <c r="A42" s="29" t="s">
        <v>394</v>
      </c>
      <c r="B42" t="s">
        <v>39</v>
      </c>
      <c r="C42" t="s">
        <v>54</v>
      </c>
      <c r="D42" t="s">
        <v>205</v>
      </c>
      <c r="E42" t="s">
        <v>20</v>
      </c>
      <c r="F42" t="s">
        <v>18</v>
      </c>
      <c r="G42" t="s">
        <v>66</v>
      </c>
      <c r="H42" t="s">
        <v>74</v>
      </c>
      <c r="I42" t="s">
        <v>54</v>
      </c>
      <c r="J42" t="s">
        <v>15</v>
      </c>
      <c r="K42" t="s">
        <v>93</v>
      </c>
      <c r="L42" t="s">
        <v>235</v>
      </c>
      <c r="M42" t="s">
        <v>93</v>
      </c>
      <c r="N42" t="s">
        <v>52</v>
      </c>
      <c r="O42" t="s">
        <v>93</v>
      </c>
      <c r="P42" t="s">
        <v>93</v>
      </c>
      <c r="Q42" s="5" t="s">
        <v>39</v>
      </c>
      <c r="R42" t="s">
        <v>40</v>
      </c>
    </row>
    <row r="43">
      <c r="A43" s="29" t="s">
        <v>179</v>
      </c>
      <c r="B43" t="s">
        <v>15</v>
      </c>
      <c r="C43" t="s">
        <v>107</v>
      </c>
      <c r="D43" t="s">
        <v>39</v>
      </c>
      <c r="E43" t="s">
        <v>0</v>
      </c>
      <c r="F43" t="s">
        <v>133</v>
      </c>
      <c r="G43" t="s">
        <v>74</v>
      </c>
      <c r="H43" t="s">
        <v>193</v>
      </c>
      <c r="I43" t="s">
        <v>109</v>
      </c>
      <c r="J43" t="s">
        <v>0</v>
      </c>
      <c r="K43" t="s">
        <v>66</v>
      </c>
      <c r="L43" t="s">
        <v>93</v>
      </c>
      <c r="M43" t="s">
        <v>235</v>
      </c>
      <c r="N43" t="s">
        <v>18</v>
      </c>
      <c r="O43" t="s">
        <v>35</v>
      </c>
      <c r="P43" t="s">
        <v>32</v>
      </c>
      <c r="Q43" s="5" t="s">
        <v>49</v>
      </c>
      <c r="R43" t="s">
        <v>15</v>
      </c>
    </row>
    <row r="44">
      <c r="A44" s="29" t="s">
        <v>20</v>
      </c>
      <c r="B44" t="s">
        <v>35</v>
      </c>
      <c r="C44" t="s">
        <v>22</v>
      </c>
      <c r="D44" t="s">
        <v>70</v>
      </c>
      <c r="E44" t="s">
        <v>44</v>
      </c>
      <c r="F44" t="s">
        <v>39</v>
      </c>
      <c r="G44" t="s">
        <v>193</v>
      </c>
      <c r="H44" t="s">
        <v>107</v>
      </c>
      <c r="I44" t="s">
        <v>60</v>
      </c>
      <c r="J44" t="s">
        <v>36</v>
      </c>
      <c r="K44" t="s">
        <v>155</v>
      </c>
      <c r="L44" t="s">
        <v>40</v>
      </c>
      <c r="M44" t="s">
        <v>179</v>
      </c>
      <c r="N44" t="s">
        <v>155</v>
      </c>
      <c r="O44" t="s">
        <v>104</v>
      </c>
      <c r="P44" t="s">
        <v>46</v>
      </c>
      <c r="Q44" s="5" t="s">
        <v>107</v>
      </c>
      <c r="R44" t="s">
        <v>18</v>
      </c>
    </row>
    <row r="45">
      <c r="A45" s="29" t="s">
        <v>35</v>
      </c>
      <c r="B45" t="s">
        <v>155</v>
      </c>
      <c r="C45" t="s">
        <v>205</v>
      </c>
      <c r="D45" t="s">
        <v>40</v>
      </c>
      <c r="E45" t="s">
        <v>60</v>
      </c>
      <c r="F45" t="s">
        <v>52</v>
      </c>
      <c r="G45" t="s">
        <v>0</v>
      </c>
      <c r="H45" t="s">
        <v>54</v>
      </c>
      <c r="I45" t="s">
        <v>107</v>
      </c>
      <c r="J45" t="s">
        <v>155</v>
      </c>
      <c r="K45" t="s">
        <v>109</v>
      </c>
      <c r="L45" t="s">
        <v>35</v>
      </c>
      <c r="M45" t="s">
        <v>32</v>
      </c>
      <c r="N45" t="s">
        <v>36</v>
      </c>
      <c r="O45" t="s">
        <v>44</v>
      </c>
      <c r="P45" t="s">
        <v>40</v>
      </c>
      <c r="Q45" s="5" t="s">
        <v>93</v>
      </c>
      <c r="R45" t="s">
        <v>60</v>
      </c>
    </row>
    <row r="46">
      <c r="A46" s="29" t="s">
        <v>46</v>
      </c>
      <c r="B46" t="s">
        <v>1</v>
      </c>
      <c r="C46" t="s">
        <v>66</v>
      </c>
      <c r="D46" t="s">
        <v>52</v>
      </c>
      <c r="E46" t="s">
        <v>74</v>
      </c>
      <c r="F46" t="s">
        <v>235</v>
      </c>
      <c r="G46" t="s">
        <v>32</v>
      </c>
      <c r="H46" t="s">
        <v>133</v>
      </c>
      <c r="I46" t="s">
        <v>74</v>
      </c>
      <c r="J46" t="s">
        <v>40</v>
      </c>
      <c r="K46" t="s">
        <v>36</v>
      </c>
      <c r="L46" t="s">
        <v>107</v>
      </c>
      <c r="M46" t="s">
        <v>66</v>
      </c>
      <c r="N46" t="s">
        <v>66</v>
      </c>
      <c r="O46" t="s">
        <v>109</v>
      </c>
      <c r="P46" t="s">
        <v>54</v>
      </c>
      <c r="Q46" s="5" t="s">
        <v>133</v>
      </c>
      <c r="R46" t="s">
        <v>155</v>
      </c>
    </row>
    <row r="47">
      <c r="A47" s="29" t="s">
        <v>583</v>
      </c>
      <c r="B47" t="s">
        <v>235</v>
      </c>
      <c r="C47" t="s">
        <v>235</v>
      </c>
      <c r="D47" t="s">
        <v>93</v>
      </c>
      <c r="E47" t="s">
        <v>107</v>
      </c>
      <c r="F47" t="s">
        <v>22</v>
      </c>
      <c r="G47" t="s">
        <v>27</v>
      </c>
      <c r="H47" t="s">
        <v>35</v>
      </c>
      <c r="I47" t="s">
        <v>39</v>
      </c>
      <c r="J47" t="s">
        <v>394</v>
      </c>
      <c r="K47" t="s">
        <v>20</v>
      </c>
      <c r="L47" t="s">
        <v>18</v>
      </c>
      <c r="M47" t="s">
        <v>107</v>
      </c>
      <c r="N47" t="s">
        <v>66</v>
      </c>
      <c r="O47" t="s">
        <v>49</v>
      </c>
      <c r="P47" t="s">
        <v>93</v>
      </c>
      <c r="Q47" s="5" t="s">
        <v>394</v>
      </c>
      <c r="R47" t="s">
        <v>27</v>
      </c>
    </row>
    <row r="48">
      <c r="A48" s="29" t="s">
        <v>133</v>
      </c>
      <c r="B48" t="s">
        <v>205</v>
      </c>
      <c r="C48" t="s">
        <v>32</v>
      </c>
      <c r="D48" t="s">
        <v>27</v>
      </c>
      <c r="E48" t="s">
        <v>1</v>
      </c>
      <c r="F48" t="s">
        <v>44</v>
      </c>
      <c r="G48" t="s">
        <v>109</v>
      </c>
      <c r="H48" t="s">
        <v>104</v>
      </c>
      <c r="I48" t="s">
        <v>205</v>
      </c>
      <c r="J48" t="s">
        <v>104</v>
      </c>
      <c r="K48" t="s">
        <v>49</v>
      </c>
      <c r="L48" t="s">
        <v>32</v>
      </c>
      <c r="M48" t="s">
        <v>54</v>
      </c>
      <c r="N48" t="s">
        <v>39</v>
      </c>
      <c r="O48" t="s">
        <v>133</v>
      </c>
      <c r="P48" t="s">
        <v>193</v>
      </c>
      <c r="Q48" s="5" t="s">
        <v>52</v>
      </c>
      <c r="R48" t="s">
        <v>49</v>
      </c>
    </row>
    <row r="49">
      <c r="A49" s="29" t="s">
        <v>52</v>
      </c>
      <c r="B49" t="s">
        <v>109</v>
      </c>
      <c r="C49" t="s">
        <v>27</v>
      </c>
      <c r="D49" t="s">
        <v>235</v>
      </c>
      <c r="E49" t="s">
        <v>22</v>
      </c>
      <c r="F49" t="s">
        <v>93</v>
      </c>
      <c r="G49" t="s">
        <v>155</v>
      </c>
      <c r="H49" t="s">
        <v>20</v>
      </c>
      <c r="I49" t="s">
        <v>155</v>
      </c>
      <c r="J49" t="s">
        <v>70</v>
      </c>
      <c r="K49" t="s">
        <v>52</v>
      </c>
      <c r="L49" t="s">
        <v>66</v>
      </c>
      <c r="M49" t="s">
        <v>40</v>
      </c>
      <c r="N49" t="s">
        <v>32</v>
      </c>
      <c r="O49" t="s">
        <v>235</v>
      </c>
      <c r="P49" t="s">
        <v>394</v>
      </c>
      <c r="Q49" s="5" t="s">
        <v>179</v>
      </c>
      <c r="R49" t="s">
        <v>22</v>
      </c>
    </row>
    <row r="50">
      <c r="A50" s="29" t="s">
        <v>35</v>
      </c>
      <c r="B50" t="s">
        <v>107</v>
      </c>
      <c r="C50" t="s">
        <v>193</v>
      </c>
      <c r="D50" t="s">
        <v>104</v>
      </c>
      <c r="E50" t="s">
        <v>54</v>
      </c>
      <c r="F50" t="s">
        <v>35</v>
      </c>
      <c r="G50" t="s">
        <v>20</v>
      </c>
      <c r="H50" t="s">
        <v>155</v>
      </c>
      <c r="I50" t="s">
        <v>104</v>
      </c>
      <c r="J50" t="s">
        <v>20</v>
      </c>
      <c r="K50" t="s">
        <v>49</v>
      </c>
      <c r="L50" t="s">
        <v>133</v>
      </c>
      <c r="M50" t="s">
        <v>27</v>
      </c>
      <c r="N50" t="s">
        <v>0</v>
      </c>
      <c r="O50" t="s">
        <v>22</v>
      </c>
      <c r="P50" t="s">
        <v>107</v>
      </c>
      <c r="Q50" s="5" t="s">
        <v>104</v>
      </c>
      <c r="R50" t="s">
        <v>44</v>
      </c>
    </row>
    <row r="51">
      <c r="A51" s="29" t="s">
        <v>36</v>
      </c>
      <c r="B51" t="s">
        <v>46</v>
      </c>
      <c r="C51" t="s">
        <v>36</v>
      </c>
      <c r="D51" t="s">
        <v>36</v>
      </c>
      <c r="E51" t="s">
        <v>18</v>
      </c>
      <c r="F51" t="s">
        <v>40</v>
      </c>
      <c r="G51" t="s">
        <v>60</v>
      </c>
      <c r="H51" t="s">
        <v>39</v>
      </c>
      <c r="I51" t="s">
        <v>22</v>
      </c>
      <c r="J51" t="s">
        <v>74</v>
      </c>
      <c r="K51" t="s">
        <v>54</v>
      </c>
      <c r="L51" t="s">
        <v>1</v>
      </c>
      <c r="M51" t="s">
        <v>44</v>
      </c>
      <c r="N51" t="s">
        <v>22</v>
      </c>
      <c r="O51" t="s">
        <v>39</v>
      </c>
      <c r="P51" t="s">
        <v>109</v>
      </c>
      <c r="Q51" s="5" t="s">
        <v>22</v>
      </c>
      <c r="R51" t="s">
        <v>93</v>
      </c>
    </row>
    <row r="52">
      <c r="A52" s="29" t="s">
        <v>155</v>
      </c>
      <c r="B52" t="s">
        <v>54</v>
      </c>
      <c r="C52" t="s">
        <v>46</v>
      </c>
      <c r="D52" t="s">
        <v>66</v>
      </c>
      <c r="E52" t="s">
        <v>66</v>
      </c>
      <c r="F52" t="s">
        <v>66</v>
      </c>
      <c r="G52" t="s">
        <v>179</v>
      </c>
      <c r="H52" t="s">
        <v>205</v>
      </c>
      <c r="I52" t="s">
        <v>155</v>
      </c>
      <c r="J52" t="s">
        <v>107</v>
      </c>
      <c r="K52" t="s">
        <v>52</v>
      </c>
      <c r="L52" t="s">
        <v>93</v>
      </c>
      <c r="M52" t="s">
        <v>155</v>
      </c>
      <c r="N52" t="s">
        <v>46</v>
      </c>
      <c r="O52" t="s">
        <v>205</v>
      </c>
      <c r="P52" t="s">
        <v>52</v>
      </c>
      <c r="Q52" s="5" t="s">
        <v>109</v>
      </c>
      <c r="R52" t="s">
        <v>1</v>
      </c>
    </row>
    <row r="53">
      <c r="A53" s="29" t="s">
        <v>235</v>
      </c>
      <c r="B53" t="s">
        <v>74</v>
      </c>
      <c r="C53" t="s">
        <v>133</v>
      </c>
      <c r="D53" t="s">
        <v>35</v>
      </c>
      <c r="E53" t="s">
        <v>179</v>
      </c>
      <c r="F53" t="s">
        <v>1</v>
      </c>
      <c r="G53" t="s">
        <v>193</v>
      </c>
      <c r="H53" t="s">
        <v>70</v>
      </c>
      <c r="I53" t="s">
        <v>205</v>
      </c>
      <c r="J53" t="s">
        <v>39</v>
      </c>
      <c r="K53" t="s">
        <v>70</v>
      </c>
      <c r="L53" t="s">
        <v>1</v>
      </c>
      <c r="M53" t="s">
        <v>394</v>
      </c>
      <c r="N53" t="s">
        <v>107</v>
      </c>
      <c r="O53" t="s">
        <v>74</v>
      </c>
      <c r="P53" t="s">
        <v>235</v>
      </c>
      <c r="Q53" s="5" t="s">
        <v>54</v>
      </c>
      <c r="R53" t="s">
        <v>35</v>
      </c>
    </row>
    <row r="54">
      <c r="A54" s="29" t="s">
        <v>15</v>
      </c>
      <c r="B54" t="s">
        <v>93</v>
      </c>
      <c r="C54" t="s">
        <v>35</v>
      </c>
      <c r="D54" t="s">
        <v>193</v>
      </c>
      <c r="E54" t="s">
        <v>32</v>
      </c>
      <c r="F54" t="s">
        <v>104</v>
      </c>
      <c r="G54" t="s">
        <v>133</v>
      </c>
      <c r="H54" t="s">
        <v>179</v>
      </c>
      <c r="I54" t="s">
        <v>193</v>
      </c>
      <c r="J54" t="s">
        <v>1</v>
      </c>
      <c r="K54" t="s">
        <v>394</v>
      </c>
      <c r="L54" t="s">
        <v>49</v>
      </c>
      <c r="M54" t="s">
        <v>235</v>
      </c>
      <c r="N54" t="s">
        <v>109</v>
      </c>
      <c r="O54" t="s">
        <v>20</v>
      </c>
      <c r="P54" t="s">
        <v>20</v>
      </c>
      <c r="Q54" s="5" t="s">
        <v>205</v>
      </c>
      <c r="R54" t="s">
        <v>20</v>
      </c>
    </row>
    <row r="55">
      <c r="A55" s="29" t="s">
        <v>235</v>
      </c>
      <c r="B55" t="s">
        <v>44</v>
      </c>
      <c r="C55" t="s">
        <v>44</v>
      </c>
      <c r="D55" t="s">
        <v>54</v>
      </c>
      <c r="E55" t="s">
        <v>133</v>
      </c>
      <c r="F55" t="s">
        <v>54</v>
      </c>
      <c r="G55" t="s">
        <v>66</v>
      </c>
      <c r="H55" t="s">
        <v>40</v>
      </c>
      <c r="I55" t="s">
        <v>44</v>
      </c>
      <c r="J55" t="s">
        <v>44</v>
      </c>
      <c r="K55" t="s">
        <v>74</v>
      </c>
      <c r="L55" t="s">
        <v>155</v>
      </c>
      <c r="M55" t="s">
        <v>20</v>
      </c>
      <c r="N55" t="s">
        <v>49</v>
      </c>
      <c r="O55" t="s">
        <v>36</v>
      </c>
      <c r="P55" t="s">
        <v>35</v>
      </c>
      <c r="Q55" s="5" t="s">
        <v>74</v>
      </c>
      <c r="R55" t="s">
        <v>36</v>
      </c>
    </row>
    <row r="56">
      <c r="A56" s="29" t="s">
        <v>107</v>
      </c>
      <c r="B56" t="s">
        <v>193</v>
      </c>
      <c r="C56" t="s">
        <v>155</v>
      </c>
      <c r="D56" t="s">
        <v>49</v>
      </c>
      <c r="E56" t="s">
        <v>32</v>
      </c>
      <c r="F56" t="s">
        <v>15</v>
      </c>
      <c r="G56" t="s">
        <v>70</v>
      </c>
      <c r="H56" t="s">
        <v>93</v>
      </c>
      <c r="I56" t="s">
        <v>20</v>
      </c>
      <c r="J56" t="s">
        <v>133</v>
      </c>
      <c r="K56" t="s">
        <v>179</v>
      </c>
      <c r="L56" t="s">
        <v>15</v>
      </c>
      <c r="M56" t="s">
        <v>193</v>
      </c>
      <c r="N56" t="s">
        <v>44</v>
      </c>
      <c r="O56" t="s">
        <v>15</v>
      </c>
      <c r="P56" t="s">
        <v>27</v>
      </c>
      <c r="Q56" s="5" t="s">
        <v>20</v>
      </c>
      <c r="R56" t="s">
        <v>179</v>
      </c>
    </row>
    <row r="57">
      <c r="A57" s="29" t="s">
        <v>104</v>
      </c>
      <c r="B57" t="s">
        <v>70</v>
      </c>
      <c r="C57" t="s">
        <v>155</v>
      </c>
      <c r="D57" t="s">
        <v>193</v>
      </c>
      <c r="E57" t="s">
        <v>52</v>
      </c>
      <c r="F57" t="s">
        <v>107</v>
      </c>
      <c r="G57" t="s">
        <v>20</v>
      </c>
      <c r="H57" t="s">
        <v>66</v>
      </c>
      <c r="I57" t="s">
        <v>179</v>
      </c>
      <c r="J57" t="s">
        <v>66</v>
      </c>
      <c r="K57" t="s">
        <v>205</v>
      </c>
      <c r="L57" t="s">
        <v>0</v>
      </c>
      <c r="M57" t="s">
        <v>205</v>
      </c>
      <c r="N57" t="s">
        <v>235</v>
      </c>
      <c r="O57" t="s">
        <v>394</v>
      </c>
      <c r="P57" t="s">
        <v>179</v>
      </c>
      <c r="Q57" s="5" t="s">
        <v>66</v>
      </c>
      <c r="R57" t="s">
        <v>394</v>
      </c>
    </row>
    <row r="58">
      <c r="A58" s="29" t="s">
        <v>70</v>
      </c>
      <c r="B58" t="s">
        <v>104</v>
      </c>
      <c r="C58" t="s">
        <v>40</v>
      </c>
      <c r="D58" t="s">
        <v>155</v>
      </c>
      <c r="E58" t="s">
        <v>104</v>
      </c>
      <c r="F58" t="s">
        <v>27</v>
      </c>
      <c r="G58" t="s">
        <v>74</v>
      </c>
      <c r="H58" t="s">
        <v>104</v>
      </c>
      <c r="I58" t="s">
        <v>109</v>
      </c>
      <c r="J58" t="s">
        <v>49</v>
      </c>
      <c r="K58" t="s">
        <v>35</v>
      </c>
      <c r="L58" t="s">
        <v>179</v>
      </c>
      <c r="M58" t="s">
        <v>179</v>
      </c>
      <c r="N58" t="s">
        <v>36</v>
      </c>
      <c r="O58" t="s">
        <v>66</v>
      </c>
      <c r="P58" t="s">
        <v>18</v>
      </c>
      <c r="Q58" s="5" t="s">
        <v>27</v>
      </c>
      <c r="R58" t="s">
        <v>39</v>
      </c>
    </row>
    <row r="59">
      <c r="A59" s="29" t="s">
        <v>27</v>
      </c>
      <c r="B59" t="s">
        <v>66</v>
      </c>
      <c r="C59" t="s">
        <v>93</v>
      </c>
      <c r="D59" t="s">
        <v>93</v>
      </c>
      <c r="E59" t="s">
        <v>49</v>
      </c>
      <c r="F59" t="s">
        <v>0</v>
      </c>
      <c r="G59" t="s">
        <v>27</v>
      </c>
      <c r="H59" t="s">
        <v>205</v>
      </c>
      <c r="I59" t="s">
        <v>40</v>
      </c>
      <c r="J59" t="s">
        <v>36</v>
      </c>
      <c r="K59" t="s">
        <v>46</v>
      </c>
      <c r="L59" t="s">
        <v>235</v>
      </c>
      <c r="M59" t="s">
        <v>18</v>
      </c>
      <c r="N59" t="s">
        <v>179</v>
      </c>
      <c r="O59" t="s">
        <v>46</v>
      </c>
      <c r="P59" t="s">
        <v>66</v>
      </c>
      <c r="Q59" s="5" t="s">
        <v>60</v>
      </c>
      <c r="R59" t="s">
        <v>54</v>
      </c>
    </row>
    <row r="60">
      <c r="A60" s="29" t="s">
        <v>22</v>
      </c>
      <c r="B60" t="s">
        <v>394</v>
      </c>
      <c r="C60" t="s">
        <v>0</v>
      </c>
      <c r="D60" t="s">
        <v>32</v>
      </c>
      <c r="E60" t="s">
        <v>49</v>
      </c>
      <c r="F60" t="s">
        <v>394</v>
      </c>
      <c r="G60" t="s">
        <v>1</v>
      </c>
      <c r="H60" t="s">
        <v>15</v>
      </c>
      <c r="I60" t="s">
        <v>46</v>
      </c>
      <c r="J60" t="s">
        <v>40</v>
      </c>
      <c r="K60" t="s">
        <v>0</v>
      </c>
      <c r="L60" t="s">
        <v>40</v>
      </c>
      <c r="M60" t="s">
        <v>1</v>
      </c>
      <c r="N60" t="s">
        <v>1</v>
      </c>
      <c r="O60" t="s">
        <v>49</v>
      </c>
      <c r="P60" t="s">
        <v>235</v>
      </c>
      <c r="Q60" s="5" t="s">
        <v>0</v>
      </c>
      <c r="R60" t="s">
        <v>66</v>
      </c>
    </row>
    <row r="61">
      <c r="A61" s="29" t="s">
        <v>36</v>
      </c>
      <c r="B61" t="s">
        <v>22</v>
      </c>
      <c r="C61" t="s">
        <v>70</v>
      </c>
      <c r="D61" t="s">
        <v>74</v>
      </c>
      <c r="E61" t="s">
        <v>133</v>
      </c>
      <c r="F61" t="s">
        <v>74</v>
      </c>
      <c r="G61" t="s">
        <v>60</v>
      </c>
      <c r="H61" t="s">
        <v>0</v>
      </c>
      <c r="I61" t="s">
        <v>70</v>
      </c>
      <c r="J61" t="s">
        <v>35</v>
      </c>
      <c r="K61" t="s">
        <v>205</v>
      </c>
      <c r="L61" t="s">
        <v>107</v>
      </c>
      <c r="M61" t="s">
        <v>133</v>
      </c>
      <c r="N61" t="s">
        <v>18</v>
      </c>
      <c r="O61" t="s">
        <v>179</v>
      </c>
      <c r="P61" t="s">
        <v>15</v>
      </c>
      <c r="Q61" s="5" t="s">
        <v>40</v>
      </c>
      <c r="R61" t="s">
        <v>193</v>
      </c>
    </row>
    <row r="62">
      <c r="A62" s="29" t="s">
        <v>66</v>
      </c>
      <c r="B62" t="s">
        <v>66</v>
      </c>
      <c r="C62" t="s">
        <v>49</v>
      </c>
      <c r="D62" t="s">
        <v>36</v>
      </c>
      <c r="E62" t="s">
        <v>93</v>
      </c>
      <c r="F62" t="s">
        <v>49</v>
      </c>
      <c r="G62" t="s">
        <v>44</v>
      </c>
      <c r="H62" t="s">
        <v>22</v>
      </c>
      <c r="I62" t="s">
        <v>66</v>
      </c>
      <c r="J62" t="s">
        <v>36</v>
      </c>
      <c r="K62" t="s">
        <v>193</v>
      </c>
      <c r="L62" t="s">
        <v>35</v>
      </c>
      <c r="M62" t="s">
        <v>104</v>
      </c>
      <c r="N62" t="s">
        <v>22</v>
      </c>
      <c r="O62" t="s">
        <v>27</v>
      </c>
      <c r="P62" t="s">
        <v>205</v>
      </c>
      <c r="Q62" s="5" t="s">
        <v>70</v>
      </c>
      <c r="R62" t="s">
        <v>46</v>
      </c>
    </row>
    <row r="63">
      <c r="A63" t="s">
        <v>40</v>
      </c>
      <c r="B63" t="s">
        <v>1</v>
      </c>
      <c r="C63" t="s">
        <v>39</v>
      </c>
      <c r="D63" t="s">
        <v>179</v>
      </c>
      <c r="E63" t="s">
        <v>394</v>
      </c>
      <c r="F63" t="s">
        <v>22</v>
      </c>
      <c r="G63" t="s">
        <v>40</v>
      </c>
      <c r="H63" t="s">
        <v>394</v>
      </c>
      <c r="I63" t="s">
        <v>0</v>
      </c>
      <c r="J63" t="s">
        <v>109</v>
      </c>
      <c r="K63" t="s">
        <v>235</v>
      </c>
      <c r="L63" t="s">
        <v>74</v>
      </c>
      <c r="M63" t="s">
        <v>235</v>
      </c>
      <c r="N63" t="s">
        <v>35</v>
      </c>
      <c r="O63" t="s">
        <v>205</v>
      </c>
      <c r="P63" t="s">
        <v>133</v>
      </c>
      <c r="Q63" s="5" t="s">
        <v>235</v>
      </c>
      <c r="R63" t="s">
        <v>205</v>
      </c>
    </row>
    <row r="64">
      <c r="A64" t="s">
        <v>32</v>
      </c>
      <c r="B64" t="s">
        <v>0</v>
      </c>
      <c r="C64" t="s">
        <v>1</v>
      </c>
      <c r="D64" t="s">
        <v>49</v>
      </c>
      <c r="E64" t="s">
        <v>193</v>
      </c>
      <c r="F64" t="s">
        <v>32</v>
      </c>
      <c r="G64" t="s">
        <v>235</v>
      </c>
      <c r="H64" t="s">
        <v>49</v>
      </c>
      <c r="I64" t="s">
        <v>133</v>
      </c>
      <c r="J64" t="s">
        <v>205</v>
      </c>
      <c r="K64" t="s">
        <v>107</v>
      </c>
      <c r="L64" t="s">
        <v>54</v>
      </c>
      <c r="M64" t="s">
        <v>0</v>
      </c>
      <c r="N64" t="s">
        <v>394</v>
      </c>
      <c r="O64" t="s">
        <v>107</v>
      </c>
      <c r="P64" t="s">
        <v>44</v>
      </c>
      <c r="Q64" s="5" t="s">
        <v>35</v>
      </c>
      <c r="R64" t="s">
        <v>133</v>
      </c>
    </row>
    <row r="65">
      <c r="A65" t="s">
        <v>109</v>
      </c>
      <c r="B65" t="s">
        <v>49</v>
      </c>
      <c r="C65" t="s">
        <v>52</v>
      </c>
      <c r="D65" t="s">
        <v>54</v>
      </c>
      <c r="E65" t="s">
        <v>39</v>
      </c>
      <c r="F65" t="s">
        <v>46</v>
      </c>
      <c r="G65" t="s">
        <v>54</v>
      </c>
      <c r="H65" t="s">
        <v>179</v>
      </c>
      <c r="I65" t="s">
        <v>155</v>
      </c>
      <c r="J65" t="s">
        <v>46</v>
      </c>
      <c r="K65" t="s">
        <v>36</v>
      </c>
      <c r="L65" t="s">
        <v>66</v>
      </c>
      <c r="M65" t="s">
        <v>60</v>
      </c>
      <c r="N65" t="s">
        <v>205</v>
      </c>
      <c r="O65" t="s">
        <v>0</v>
      </c>
      <c r="P65" t="s">
        <v>70</v>
      </c>
      <c r="Q65" s="5" t="s">
        <v>133</v>
      </c>
      <c r="R65" t="s">
        <v>235</v>
      </c>
    </row>
    <row r="66">
      <c r="A66" t="s">
        <v>39</v>
      </c>
      <c r="B66" t="s">
        <v>20</v>
      </c>
      <c r="C66" t="s">
        <v>27</v>
      </c>
      <c r="D66" t="s">
        <v>1</v>
      </c>
      <c r="E66" t="s">
        <v>235</v>
      </c>
      <c r="F66" t="s">
        <v>20</v>
      </c>
      <c r="G66" t="s">
        <v>22</v>
      </c>
      <c r="H66" t="s">
        <v>27</v>
      </c>
      <c r="I66" t="s">
        <v>18</v>
      </c>
      <c r="J66" t="s">
        <v>32</v>
      </c>
      <c r="K66" t="s">
        <v>39</v>
      </c>
      <c r="L66" t="s">
        <v>104</v>
      </c>
      <c r="M66" t="s">
        <v>39</v>
      </c>
      <c r="N66" t="s">
        <v>40</v>
      </c>
      <c r="O66" t="s">
        <v>39</v>
      </c>
      <c r="P66" t="s">
        <v>36</v>
      </c>
      <c r="Q66" s="30" t="s">
        <v>18</v>
      </c>
      <c r="R66" t="s">
        <v>0</v>
      </c>
    </row>
    <row r="67">
      <c r="A67" t="s">
        <v>394</v>
      </c>
      <c r="B67" t="s">
        <v>109</v>
      </c>
      <c r="C67" t="s">
        <v>20</v>
      </c>
      <c r="D67" t="s">
        <v>20</v>
      </c>
      <c r="E67" t="s">
        <v>18</v>
      </c>
      <c r="F67" t="s">
        <v>36</v>
      </c>
      <c r="G67" t="s">
        <v>22</v>
      </c>
      <c r="H67" t="s">
        <v>39</v>
      </c>
      <c r="I67" t="s">
        <v>18</v>
      </c>
      <c r="J67" t="s">
        <v>60</v>
      </c>
      <c r="K67" t="s">
        <v>35</v>
      </c>
      <c r="L67" t="s">
        <v>39</v>
      </c>
      <c r="M67" t="s">
        <v>36</v>
      </c>
      <c r="N67" t="s">
        <v>20</v>
      </c>
      <c r="O67" t="s">
        <v>155</v>
      </c>
      <c r="P67" t="s">
        <v>32</v>
      </c>
      <c r="Q67" s="30" t="s">
        <v>52</v>
      </c>
      <c r="R67" t="s">
        <v>74</v>
      </c>
    </row>
    <row r="68">
      <c r="A68" t="s">
        <v>104</v>
      </c>
      <c r="B68" t="s">
        <v>66</v>
      </c>
      <c r="C68" t="s">
        <v>15</v>
      </c>
      <c r="D68" t="s">
        <v>22</v>
      </c>
      <c r="E68" t="s">
        <v>20</v>
      </c>
      <c r="F68" t="s">
        <v>18</v>
      </c>
      <c r="G68" t="s">
        <v>32</v>
      </c>
      <c r="H68" t="s">
        <v>1</v>
      </c>
      <c r="I68" t="s">
        <v>205</v>
      </c>
      <c r="J68" t="s">
        <v>193</v>
      </c>
      <c r="K68" t="s">
        <v>40</v>
      </c>
      <c r="L68" t="s">
        <v>44</v>
      </c>
      <c r="M68" t="s">
        <v>46</v>
      </c>
      <c r="N68" t="s">
        <v>66</v>
      </c>
      <c r="O68" t="s">
        <v>66</v>
      </c>
      <c r="P68" t="s">
        <v>49</v>
      </c>
      <c r="Q68" s="30" t="s">
        <v>35</v>
      </c>
      <c r="R68" t="s">
        <v>70</v>
      </c>
    </row>
    <row r="69">
      <c r="A69" t="s">
        <v>93</v>
      </c>
      <c r="B69" t="s">
        <v>39</v>
      </c>
      <c r="C69" t="s">
        <v>74</v>
      </c>
      <c r="D69" t="s">
        <v>109</v>
      </c>
      <c r="E69" t="s">
        <v>36</v>
      </c>
      <c r="F69" t="s">
        <v>109</v>
      </c>
      <c r="G69" t="s">
        <v>0</v>
      </c>
      <c r="H69" t="s">
        <v>74</v>
      </c>
      <c r="I69" t="s">
        <v>39</v>
      </c>
      <c r="J69" t="s">
        <v>46</v>
      </c>
      <c r="K69" t="s">
        <v>15</v>
      </c>
      <c r="L69" t="s">
        <v>109</v>
      </c>
      <c r="M69" t="s">
        <v>44</v>
      </c>
      <c r="N69" t="s">
        <v>93</v>
      </c>
      <c r="O69" t="s">
        <v>18</v>
      </c>
      <c r="P69" t="s">
        <v>1</v>
      </c>
      <c r="Q69" s="30" t="s">
        <v>15</v>
      </c>
      <c r="R69" t="s">
        <v>32</v>
      </c>
    </row>
    <row r="70">
      <c r="A70" t="s">
        <v>52</v>
      </c>
      <c r="B70" t="s">
        <v>22</v>
      </c>
      <c r="C70" t="s">
        <v>109</v>
      </c>
      <c r="D70" t="s">
        <v>155</v>
      </c>
      <c r="E70" t="s">
        <v>27</v>
      </c>
      <c r="F70" t="s">
        <v>193</v>
      </c>
      <c r="G70" t="s">
        <v>0</v>
      </c>
      <c r="H70" t="s">
        <v>32</v>
      </c>
      <c r="I70" t="s">
        <v>32</v>
      </c>
      <c r="J70" t="s">
        <v>54</v>
      </c>
      <c r="K70" t="s">
        <v>22</v>
      </c>
      <c r="L70" t="s">
        <v>193</v>
      </c>
      <c r="M70" t="s">
        <v>32</v>
      </c>
      <c r="N70" t="s">
        <v>54</v>
      </c>
      <c r="O70" t="s">
        <v>93</v>
      </c>
      <c r="P70" t="s">
        <v>54</v>
      </c>
      <c r="Q70" s="30" t="s">
        <v>46</v>
      </c>
      <c r="R70" t="s">
        <v>133</v>
      </c>
    </row>
    <row r="71">
      <c r="A71" t="s">
        <v>107</v>
      </c>
      <c r="B71" t="s">
        <v>36</v>
      </c>
      <c r="C71" t="s">
        <v>66</v>
      </c>
      <c r="D71" t="s">
        <v>60</v>
      </c>
      <c r="E71" t="s">
        <v>155</v>
      </c>
      <c r="F71" t="s">
        <v>54</v>
      </c>
      <c r="G71" t="s">
        <v>205</v>
      </c>
      <c r="H71" t="s">
        <v>35</v>
      </c>
      <c r="I71" t="s">
        <v>93</v>
      </c>
      <c r="J71" t="s">
        <v>66</v>
      </c>
      <c r="K71" t="s">
        <v>109</v>
      </c>
      <c r="L71" t="s">
        <v>20</v>
      </c>
      <c r="M71" t="s">
        <v>179</v>
      </c>
      <c r="N71" t="s">
        <v>44</v>
      </c>
      <c r="O71" t="s">
        <v>70</v>
      </c>
      <c r="P71" t="s">
        <v>74</v>
      </c>
      <c r="Q71" s="30" t="s">
        <v>27</v>
      </c>
      <c r="R71" t="s">
        <v>18</v>
      </c>
    </row>
    <row r="72">
      <c r="A72" t="s">
        <v>0</v>
      </c>
      <c r="B72" t="s">
        <v>109</v>
      </c>
      <c r="C72" t="s">
        <v>54</v>
      </c>
      <c r="D72" t="s">
        <v>205</v>
      </c>
      <c r="E72" t="s">
        <v>22</v>
      </c>
      <c r="F72" t="s">
        <v>155</v>
      </c>
      <c r="G72" t="s">
        <v>74</v>
      </c>
      <c r="H72" t="s">
        <v>46</v>
      </c>
      <c r="I72" t="s">
        <v>49</v>
      </c>
      <c r="J72" t="s">
        <v>35</v>
      </c>
      <c r="K72" t="s">
        <v>179</v>
      </c>
      <c r="L72" t="s">
        <v>32</v>
      </c>
      <c r="M72" t="s">
        <v>205</v>
      </c>
      <c r="N72" t="s">
        <v>193</v>
      </c>
      <c r="O72" t="s">
        <v>52</v>
      </c>
      <c r="P72" t="s">
        <v>39</v>
      </c>
      <c r="Q72" s="30" t="s">
        <v>1</v>
      </c>
      <c r="R72" t="s">
        <v>109</v>
      </c>
    </row>
    <row r="73">
      <c r="A73" t="s">
        <v>49</v>
      </c>
      <c r="B73" t="s">
        <v>35</v>
      </c>
      <c r="C73" t="s">
        <v>394</v>
      </c>
      <c r="D73" t="s">
        <v>205</v>
      </c>
      <c r="E73" t="s">
        <v>109</v>
      </c>
      <c r="F73" t="s">
        <v>70</v>
      </c>
      <c r="G73" t="s">
        <v>205</v>
      </c>
      <c r="H73" t="s">
        <v>36</v>
      </c>
      <c r="I73" t="s">
        <v>54</v>
      </c>
      <c r="J73" t="s">
        <v>155</v>
      </c>
      <c r="K73" t="s">
        <v>93</v>
      </c>
      <c r="L73" t="s">
        <v>70</v>
      </c>
      <c r="M73" t="s">
        <v>93</v>
      </c>
      <c r="N73" t="s">
        <v>60</v>
      </c>
      <c r="O73" t="s">
        <v>35</v>
      </c>
      <c r="P73" t="s">
        <v>104</v>
      </c>
      <c r="Q73" s="30" t="s">
        <v>155</v>
      </c>
      <c r="R73" t="s">
        <v>39</v>
      </c>
    </row>
    <row r="74">
      <c r="A74" t="s">
        <v>40</v>
      </c>
      <c r="B74" t="s">
        <v>394</v>
      </c>
      <c r="C74" t="s">
        <v>107</v>
      </c>
      <c r="D74" t="s">
        <v>70</v>
      </c>
      <c r="E74" t="s">
        <v>40</v>
      </c>
      <c r="F74" t="s">
        <v>133</v>
      </c>
      <c r="G74" t="s">
        <v>36</v>
      </c>
      <c r="H74" t="s">
        <v>18</v>
      </c>
      <c r="I74" t="s">
        <v>109</v>
      </c>
      <c r="J74" t="s">
        <v>18</v>
      </c>
      <c r="K74" t="s">
        <v>44</v>
      </c>
      <c r="L74" t="s">
        <v>70</v>
      </c>
      <c r="M74" t="s">
        <v>35</v>
      </c>
      <c r="N74" t="s">
        <v>235</v>
      </c>
      <c r="O74" t="s">
        <v>22</v>
      </c>
      <c r="P74" t="s">
        <v>46</v>
      </c>
      <c r="Q74" s="30" t="s">
        <v>93</v>
      </c>
      <c r="R74" t="s">
        <v>15</v>
      </c>
    </row>
    <row r="75">
      <c r="A75" t="s">
        <v>15</v>
      </c>
      <c r="B75" t="s">
        <v>394</v>
      </c>
      <c r="C75" t="s">
        <v>205</v>
      </c>
      <c r="D75" t="s">
        <v>40</v>
      </c>
      <c r="E75" t="s">
        <v>0</v>
      </c>
      <c r="F75" t="s">
        <v>39</v>
      </c>
      <c r="G75" t="s">
        <v>93</v>
      </c>
      <c r="H75" t="s">
        <v>107</v>
      </c>
      <c r="I75" t="s">
        <v>36</v>
      </c>
      <c r="J75" t="s">
        <v>179</v>
      </c>
      <c r="K75" t="s">
        <v>40</v>
      </c>
      <c r="L75" t="s">
        <v>27</v>
      </c>
      <c r="M75" t="s">
        <v>70</v>
      </c>
      <c r="N75" t="s">
        <v>235</v>
      </c>
      <c r="O75" t="s">
        <v>44</v>
      </c>
      <c r="P75" t="s">
        <v>193</v>
      </c>
      <c r="Q75" s="30" t="s">
        <v>107</v>
      </c>
      <c r="R75" t="s">
        <v>107</v>
      </c>
    </row>
    <row r="76">
      <c r="A76" t="s">
        <v>20</v>
      </c>
      <c r="B76" t="s">
        <v>44</v>
      </c>
      <c r="C76" t="s">
        <v>179</v>
      </c>
      <c r="D76" t="s">
        <v>44</v>
      </c>
      <c r="E76" t="s">
        <v>193</v>
      </c>
      <c r="F76" t="s">
        <v>18</v>
      </c>
      <c r="G76" t="s">
        <v>394</v>
      </c>
      <c r="H76" t="s">
        <v>54</v>
      </c>
      <c r="I76" t="s">
        <v>205</v>
      </c>
      <c r="J76" t="s">
        <v>15</v>
      </c>
      <c r="K76" t="s">
        <v>27</v>
      </c>
      <c r="L76" t="s">
        <v>193</v>
      </c>
      <c r="M76" t="s">
        <v>109</v>
      </c>
      <c r="N76" t="s">
        <v>133</v>
      </c>
      <c r="O76" t="s">
        <v>133</v>
      </c>
      <c r="P76" t="s">
        <v>60</v>
      </c>
      <c r="Q76" s="30" t="s">
        <v>39</v>
      </c>
      <c r="R76" t="s">
        <v>60</v>
      </c>
    </row>
    <row r="77">
      <c r="A77" t="s">
        <v>133</v>
      </c>
      <c r="B77" t="s">
        <v>1</v>
      </c>
      <c r="C77" t="s">
        <v>235</v>
      </c>
      <c r="D77" t="s">
        <v>93</v>
      </c>
      <c r="E77" t="s">
        <v>1</v>
      </c>
      <c r="F77" t="s">
        <v>40</v>
      </c>
      <c r="G77" t="s">
        <v>104</v>
      </c>
      <c r="H77" t="s">
        <v>66</v>
      </c>
      <c r="I77" t="s">
        <v>104</v>
      </c>
      <c r="J77" t="s">
        <v>27</v>
      </c>
      <c r="K77" t="s">
        <v>44</v>
      </c>
      <c r="L77" t="s">
        <v>36</v>
      </c>
      <c r="M77" t="s">
        <v>74</v>
      </c>
      <c r="N77" t="s">
        <v>70</v>
      </c>
      <c r="O77" t="s">
        <v>18</v>
      </c>
      <c r="P77" t="s">
        <v>22</v>
      </c>
      <c r="Q77" s="30" t="s">
        <v>36</v>
      </c>
      <c r="R77" t="s">
        <v>44</v>
      </c>
    </row>
    <row r="78">
      <c r="A78" t="s">
        <v>583</v>
      </c>
      <c r="B78" t="s">
        <v>133</v>
      </c>
      <c r="C78" t="s">
        <v>394</v>
      </c>
      <c r="D78" t="s">
        <v>44</v>
      </c>
      <c r="E78" t="s">
        <v>74</v>
      </c>
      <c r="F78" t="s">
        <v>179</v>
      </c>
      <c r="G78" t="s">
        <v>27</v>
      </c>
      <c r="H78" t="s">
        <v>49</v>
      </c>
      <c r="I78" t="s">
        <v>39</v>
      </c>
      <c r="J78" t="s">
        <v>394</v>
      </c>
      <c r="K78" t="s">
        <v>20</v>
      </c>
      <c r="L78" t="s">
        <v>18</v>
      </c>
      <c r="M78" t="s">
        <v>40</v>
      </c>
      <c r="N78" t="s">
        <v>74</v>
      </c>
      <c r="O78" t="s">
        <v>104</v>
      </c>
      <c r="P78" t="s">
        <v>35</v>
      </c>
      <c r="Q78" s="30" t="s">
        <v>27</v>
      </c>
      <c r="R78" t="s">
        <v>1</v>
      </c>
    </row>
    <row r="79">
      <c r="A79" t="s">
        <v>20</v>
      </c>
      <c r="B79" t="s">
        <v>109</v>
      </c>
      <c r="C79" t="s">
        <v>104</v>
      </c>
      <c r="D79" t="s">
        <v>107</v>
      </c>
      <c r="E79" t="s">
        <v>107</v>
      </c>
      <c r="F79" t="s">
        <v>35</v>
      </c>
      <c r="G79" t="s">
        <v>109</v>
      </c>
      <c r="H79" t="s">
        <v>32</v>
      </c>
      <c r="I79" t="s">
        <v>1</v>
      </c>
      <c r="J79" t="s">
        <v>205</v>
      </c>
      <c r="K79" t="s">
        <v>235</v>
      </c>
      <c r="L79" t="s">
        <v>22</v>
      </c>
      <c r="M79" t="s">
        <v>22</v>
      </c>
      <c r="N79" t="s">
        <v>39</v>
      </c>
      <c r="O79" t="s">
        <v>35</v>
      </c>
      <c r="P79" t="s">
        <v>93</v>
      </c>
      <c r="Q79" s="30" t="s">
        <v>52</v>
      </c>
      <c r="R79" t="s">
        <v>60</v>
      </c>
    </row>
    <row r="80">
      <c r="A80" t="s">
        <v>35</v>
      </c>
      <c r="B80" t="s">
        <v>107</v>
      </c>
      <c r="C80" t="s">
        <v>1</v>
      </c>
      <c r="D80" t="s">
        <v>104</v>
      </c>
      <c r="E80" t="s">
        <v>52</v>
      </c>
      <c r="F80" t="s">
        <v>205</v>
      </c>
      <c r="G80" t="s">
        <v>46</v>
      </c>
      <c r="H80" t="s">
        <v>40</v>
      </c>
      <c r="I80" t="s">
        <v>15</v>
      </c>
      <c r="J80" t="s">
        <v>70</v>
      </c>
      <c r="K80" t="s">
        <v>18</v>
      </c>
      <c r="L80" t="s">
        <v>394</v>
      </c>
      <c r="M80" t="s">
        <v>66</v>
      </c>
      <c r="N80" t="s">
        <v>52</v>
      </c>
      <c r="O80" t="s">
        <v>109</v>
      </c>
      <c r="P80" t="s">
        <v>394</v>
      </c>
      <c r="Q80" s="30" t="s">
        <v>179</v>
      </c>
      <c r="R80" t="s">
        <v>27</v>
      </c>
    </row>
    <row r="81">
      <c r="A81" t="s">
        <v>155</v>
      </c>
      <c r="B81" t="s">
        <v>46</v>
      </c>
      <c r="C81" t="s">
        <v>133</v>
      </c>
      <c r="D81" t="s">
        <v>27</v>
      </c>
      <c r="E81" t="s">
        <v>15</v>
      </c>
      <c r="F81" t="s">
        <v>22</v>
      </c>
      <c r="G81" t="s">
        <v>20</v>
      </c>
      <c r="H81" t="s">
        <v>155</v>
      </c>
      <c r="I81" t="s">
        <v>70</v>
      </c>
      <c r="J81" t="s">
        <v>74</v>
      </c>
      <c r="K81" t="s">
        <v>49</v>
      </c>
      <c r="L81" t="s">
        <v>52</v>
      </c>
      <c r="M81" t="s">
        <v>18</v>
      </c>
      <c r="N81" t="s">
        <v>27</v>
      </c>
      <c r="O81" t="s">
        <v>54</v>
      </c>
      <c r="P81" t="s">
        <v>193</v>
      </c>
      <c r="Q81" s="30" t="s">
        <v>104</v>
      </c>
      <c r="R81" t="s">
        <v>36</v>
      </c>
    </row>
    <row r="82">
      <c r="A82" t="s">
        <v>235</v>
      </c>
      <c r="B82" t="s">
        <v>74</v>
      </c>
      <c r="C82" t="s">
        <v>36</v>
      </c>
      <c r="D82" t="s">
        <v>60</v>
      </c>
      <c r="E82" t="s">
        <v>54</v>
      </c>
      <c r="F82" t="s">
        <v>52</v>
      </c>
      <c r="G82" t="s">
        <v>52</v>
      </c>
      <c r="H82" t="s">
        <v>39</v>
      </c>
      <c r="I82" t="s">
        <v>22</v>
      </c>
      <c r="J82" t="s">
        <v>107</v>
      </c>
      <c r="K82" t="s">
        <v>54</v>
      </c>
      <c r="L82" t="s">
        <v>46</v>
      </c>
      <c r="M82" t="s">
        <v>394</v>
      </c>
      <c r="N82" t="s">
        <v>32</v>
      </c>
      <c r="O82" t="s">
        <v>193</v>
      </c>
      <c r="P82" t="s">
        <v>107</v>
      </c>
      <c r="Q82" s="30" t="s">
        <v>32</v>
      </c>
      <c r="R82" t="s">
        <v>93</v>
      </c>
    </row>
    <row r="83">
      <c r="A83" t="s">
        <v>35</v>
      </c>
      <c r="B83" t="s">
        <v>133</v>
      </c>
      <c r="C83" t="s">
        <v>40</v>
      </c>
      <c r="D83" t="s">
        <v>133</v>
      </c>
      <c r="E83" t="s">
        <v>60</v>
      </c>
      <c r="F83" t="s">
        <v>40</v>
      </c>
      <c r="G83" t="s">
        <v>179</v>
      </c>
      <c r="H83" t="s">
        <v>60</v>
      </c>
      <c r="I83" t="s">
        <v>35</v>
      </c>
      <c r="J83" t="s">
        <v>44</v>
      </c>
      <c r="K83" t="s">
        <v>44</v>
      </c>
      <c r="L83" t="s">
        <v>36</v>
      </c>
      <c r="M83" t="s">
        <v>15</v>
      </c>
      <c r="N83" t="s">
        <v>22</v>
      </c>
      <c r="O83" t="s">
        <v>74</v>
      </c>
      <c r="P83" t="s">
        <v>60</v>
      </c>
      <c r="Q83" s="30" t="s">
        <v>109</v>
      </c>
      <c r="R83" t="s">
        <v>104</v>
      </c>
    </row>
    <row r="84">
      <c r="A84" t="s">
        <v>235</v>
      </c>
      <c r="B84" t="s">
        <v>54</v>
      </c>
      <c r="C84" t="s">
        <v>22</v>
      </c>
      <c r="D84" t="s">
        <v>39</v>
      </c>
      <c r="E84" t="s">
        <v>18</v>
      </c>
      <c r="F84" t="s">
        <v>32</v>
      </c>
      <c r="G84" t="s">
        <v>193</v>
      </c>
      <c r="H84" t="s">
        <v>20</v>
      </c>
      <c r="I84" t="s">
        <v>394</v>
      </c>
      <c r="J84" t="s">
        <v>40</v>
      </c>
      <c r="K84" t="s">
        <v>46</v>
      </c>
      <c r="L84" t="s">
        <v>235</v>
      </c>
      <c r="M84" t="s">
        <v>20</v>
      </c>
      <c r="N84" t="s">
        <v>107</v>
      </c>
      <c r="O84" t="s">
        <v>20</v>
      </c>
      <c r="P84" t="s">
        <v>235</v>
      </c>
      <c r="Q84" s="30" t="s">
        <v>18</v>
      </c>
      <c r="R84" t="s">
        <v>22</v>
      </c>
    </row>
    <row r="85">
      <c r="A85" t="s">
        <v>46</v>
      </c>
      <c r="B85" t="s">
        <v>44</v>
      </c>
      <c r="C85" t="s">
        <v>35</v>
      </c>
      <c r="D85" t="s">
        <v>46</v>
      </c>
      <c r="E85" t="s">
        <v>39</v>
      </c>
      <c r="F85" t="s">
        <v>1</v>
      </c>
      <c r="G85" t="s">
        <v>133</v>
      </c>
      <c r="H85" t="s">
        <v>235</v>
      </c>
      <c r="I85" t="s">
        <v>27</v>
      </c>
      <c r="J85" t="s">
        <v>39</v>
      </c>
      <c r="K85" t="s">
        <v>15</v>
      </c>
      <c r="L85" t="s">
        <v>394</v>
      </c>
      <c r="M85" t="s">
        <v>1</v>
      </c>
      <c r="N85" t="s">
        <v>46</v>
      </c>
      <c r="O85" t="s">
        <v>179</v>
      </c>
      <c r="P85" t="s">
        <v>20</v>
      </c>
      <c r="Q85" s="30" t="s">
        <v>54</v>
      </c>
      <c r="R85" t="s">
        <v>49</v>
      </c>
    </row>
    <row r="86">
      <c r="A86" t="s">
        <v>49</v>
      </c>
      <c r="B86" t="s">
        <v>193</v>
      </c>
      <c r="C86" t="s">
        <v>44</v>
      </c>
      <c r="D86" t="s">
        <v>35</v>
      </c>
      <c r="E86" t="s">
        <v>133</v>
      </c>
      <c r="F86" t="s">
        <v>104</v>
      </c>
      <c r="G86" t="s">
        <v>66</v>
      </c>
      <c r="H86" t="s">
        <v>133</v>
      </c>
      <c r="I86" t="s">
        <v>44</v>
      </c>
      <c r="J86" t="s">
        <v>133</v>
      </c>
      <c r="K86" t="s">
        <v>74</v>
      </c>
      <c r="L86" t="s">
        <v>107</v>
      </c>
      <c r="M86" t="s">
        <v>49</v>
      </c>
      <c r="N86" t="s">
        <v>179</v>
      </c>
      <c r="O86" t="s">
        <v>36</v>
      </c>
      <c r="P86" t="s">
        <v>52</v>
      </c>
      <c r="Q86" s="30" t="s">
        <v>205</v>
      </c>
      <c r="R86" t="s">
        <v>20</v>
      </c>
    </row>
    <row r="87">
      <c r="A87" t="s">
        <v>70</v>
      </c>
      <c r="B87" t="s">
        <v>93</v>
      </c>
      <c r="C87" t="s">
        <v>27</v>
      </c>
      <c r="D87" t="s">
        <v>235</v>
      </c>
      <c r="E87" t="s">
        <v>46</v>
      </c>
      <c r="F87" t="s">
        <v>60</v>
      </c>
      <c r="G87" t="s">
        <v>70</v>
      </c>
      <c r="H87" t="s">
        <v>93</v>
      </c>
      <c r="I87" t="s">
        <v>235</v>
      </c>
      <c r="J87" t="s">
        <v>179</v>
      </c>
      <c r="K87" t="s">
        <v>179</v>
      </c>
      <c r="L87" t="s">
        <v>155</v>
      </c>
      <c r="M87" t="s">
        <v>66</v>
      </c>
      <c r="N87" t="s">
        <v>44</v>
      </c>
      <c r="O87" t="s">
        <v>394</v>
      </c>
      <c r="P87" t="s">
        <v>0</v>
      </c>
      <c r="Q87" s="30" t="s">
        <v>49</v>
      </c>
      <c r="R87" t="s">
        <v>54</v>
      </c>
    </row>
    <row r="88">
      <c r="A88" t="s">
        <v>104</v>
      </c>
      <c r="B88" t="s">
        <v>205</v>
      </c>
      <c r="C88" t="s">
        <v>109</v>
      </c>
      <c r="D88" t="s">
        <v>66</v>
      </c>
      <c r="E88" t="s">
        <v>52</v>
      </c>
      <c r="F88" t="s">
        <v>35</v>
      </c>
      <c r="G88" t="s">
        <v>205</v>
      </c>
      <c r="H88" t="s">
        <v>70</v>
      </c>
      <c r="I88" t="s">
        <v>179</v>
      </c>
      <c r="J88" t="s">
        <v>49</v>
      </c>
      <c r="K88" t="s">
        <v>36</v>
      </c>
      <c r="L88" t="s">
        <v>35</v>
      </c>
      <c r="M88" t="s">
        <v>54</v>
      </c>
      <c r="N88" t="s">
        <v>0</v>
      </c>
      <c r="O88" t="s">
        <v>1</v>
      </c>
      <c r="P88" t="s">
        <v>133</v>
      </c>
      <c r="Q88" s="30" t="s">
        <v>44</v>
      </c>
      <c r="R88" t="s">
        <v>394</v>
      </c>
    </row>
    <row r="89">
      <c r="A89" t="s">
        <v>44</v>
      </c>
      <c r="B89" t="s">
        <v>70</v>
      </c>
      <c r="C89" t="s">
        <v>155</v>
      </c>
      <c r="D89" t="s">
        <v>35</v>
      </c>
      <c r="E89" t="s">
        <v>104</v>
      </c>
      <c r="F89" t="s">
        <v>18</v>
      </c>
      <c r="G89" t="s">
        <v>155</v>
      </c>
      <c r="H89" t="s">
        <v>104</v>
      </c>
      <c r="I89" t="s">
        <v>40</v>
      </c>
      <c r="J89" t="s">
        <v>60</v>
      </c>
      <c r="K89" t="s">
        <v>394</v>
      </c>
      <c r="L89" t="s">
        <v>179</v>
      </c>
      <c r="M89" t="s">
        <v>40</v>
      </c>
      <c r="N89" t="s">
        <v>60</v>
      </c>
      <c r="O89" t="s">
        <v>49</v>
      </c>
      <c r="P89" t="s">
        <v>27</v>
      </c>
      <c r="Q89" s="30" t="s">
        <v>20</v>
      </c>
      <c r="R89" t="s">
        <v>155</v>
      </c>
    </row>
    <row r="90">
      <c r="A90" t="s">
        <v>27</v>
      </c>
      <c r="B90" t="s">
        <v>27</v>
      </c>
      <c r="C90" t="s">
        <v>93</v>
      </c>
      <c r="D90" t="s">
        <v>32</v>
      </c>
      <c r="E90" t="s">
        <v>70</v>
      </c>
      <c r="F90" t="s">
        <v>27</v>
      </c>
      <c r="G90" t="s">
        <v>49</v>
      </c>
      <c r="H90" t="s">
        <v>40</v>
      </c>
      <c r="I90" t="s">
        <v>40</v>
      </c>
      <c r="J90" t="s">
        <v>205</v>
      </c>
      <c r="K90" t="s">
        <v>18</v>
      </c>
      <c r="L90" t="s">
        <v>74</v>
      </c>
      <c r="M90" t="s">
        <v>235</v>
      </c>
      <c r="N90" t="s">
        <v>22</v>
      </c>
      <c r="O90" t="s">
        <v>60</v>
      </c>
      <c r="P90" t="s">
        <v>18</v>
      </c>
      <c r="Q90" s="30" t="s">
        <v>22</v>
      </c>
      <c r="R90" t="s">
        <v>39</v>
      </c>
    </row>
    <row r="91">
      <c r="A91" t="s">
        <v>205</v>
      </c>
      <c r="B91" t="s">
        <v>104</v>
      </c>
      <c r="C91" t="s">
        <v>46</v>
      </c>
      <c r="D91" t="s">
        <v>74</v>
      </c>
      <c r="E91" t="s">
        <v>35</v>
      </c>
      <c r="F91" t="s">
        <v>0</v>
      </c>
      <c r="G91" t="s">
        <v>15</v>
      </c>
      <c r="H91" t="s">
        <v>15</v>
      </c>
      <c r="I91" t="s">
        <v>46</v>
      </c>
      <c r="J91" t="s">
        <v>49</v>
      </c>
      <c r="K91" t="s">
        <v>109</v>
      </c>
      <c r="L91" t="s">
        <v>15</v>
      </c>
      <c r="M91" t="s">
        <v>27</v>
      </c>
      <c r="N91" t="s">
        <v>49</v>
      </c>
      <c r="O91" t="s">
        <v>235</v>
      </c>
      <c r="P91" t="s">
        <v>66</v>
      </c>
      <c r="Q91" s="30" t="s">
        <v>0</v>
      </c>
      <c r="R91" t="s">
        <v>179</v>
      </c>
    </row>
    <row r="92">
      <c r="A92" t="s">
        <v>66</v>
      </c>
      <c r="B92" t="s">
        <v>235</v>
      </c>
      <c r="C92" t="s">
        <v>0</v>
      </c>
      <c r="D92" t="s">
        <v>0</v>
      </c>
      <c r="E92" t="s">
        <v>49</v>
      </c>
      <c r="F92" t="s">
        <v>107</v>
      </c>
      <c r="G92" t="s">
        <v>39</v>
      </c>
      <c r="H92" t="s">
        <v>46</v>
      </c>
      <c r="I92" t="s">
        <v>20</v>
      </c>
      <c r="J92" t="s">
        <v>32</v>
      </c>
      <c r="K92" t="s">
        <v>205</v>
      </c>
      <c r="L92" t="s">
        <v>133</v>
      </c>
      <c r="M92" t="s">
        <v>1</v>
      </c>
      <c r="N92" t="s">
        <v>15</v>
      </c>
      <c r="O92" t="s">
        <v>15</v>
      </c>
      <c r="P92" t="s">
        <v>235</v>
      </c>
      <c r="Q92" s="30" t="s">
        <v>54</v>
      </c>
      <c r="R92" t="s">
        <v>193</v>
      </c>
    </row>
    <row r="93">
      <c r="A93" t="s">
        <v>394</v>
      </c>
      <c r="B93" t="s">
        <v>15</v>
      </c>
      <c r="C93" t="s">
        <v>70</v>
      </c>
      <c r="D93" t="s">
        <v>179</v>
      </c>
      <c r="E93" t="s">
        <v>205</v>
      </c>
      <c r="F93" t="s">
        <v>44</v>
      </c>
      <c r="G93" t="s">
        <v>74</v>
      </c>
      <c r="H93" t="s">
        <v>0</v>
      </c>
      <c r="I93" t="s">
        <v>193</v>
      </c>
      <c r="J93" t="s">
        <v>93</v>
      </c>
      <c r="K93" t="s">
        <v>36</v>
      </c>
      <c r="L93" t="s">
        <v>0</v>
      </c>
      <c r="M93" t="s">
        <v>44</v>
      </c>
      <c r="N93" t="s">
        <v>32</v>
      </c>
      <c r="O93" t="s">
        <v>0</v>
      </c>
      <c r="P93" t="s">
        <v>39</v>
      </c>
      <c r="Q93" s="30" t="s">
        <v>40</v>
      </c>
      <c r="R93" t="s">
        <v>66</v>
      </c>
    </row>
    <row r="94">
      <c r="A94" t="s">
        <v>0</v>
      </c>
      <c r="B94" t="s">
        <v>66</v>
      </c>
      <c r="C94" t="s">
        <v>74</v>
      </c>
      <c r="D94" t="s">
        <v>193</v>
      </c>
      <c r="E94" t="s">
        <v>109</v>
      </c>
      <c r="F94" t="s">
        <v>74</v>
      </c>
      <c r="G94" t="s">
        <v>44</v>
      </c>
      <c r="H94" t="s">
        <v>394</v>
      </c>
      <c r="I94" t="s">
        <v>39</v>
      </c>
      <c r="J94" t="s">
        <v>109</v>
      </c>
      <c r="K94" t="s">
        <v>0</v>
      </c>
      <c r="L94" t="s">
        <v>40</v>
      </c>
      <c r="M94" t="s">
        <v>0</v>
      </c>
      <c r="N94" t="s">
        <v>109</v>
      </c>
      <c r="O94" t="s">
        <v>20</v>
      </c>
      <c r="P94" t="s">
        <v>35</v>
      </c>
      <c r="Q94" s="30" t="s">
        <v>70</v>
      </c>
      <c r="R94" t="s">
        <v>0</v>
      </c>
    </row>
    <row r="95">
      <c r="A95" t="s">
        <v>109</v>
      </c>
      <c r="B95" t="s">
        <v>205</v>
      </c>
      <c r="C95" t="s">
        <v>39</v>
      </c>
      <c r="D95" t="s">
        <v>70</v>
      </c>
      <c r="E95" t="s">
        <v>394</v>
      </c>
      <c r="F95" t="s">
        <v>93</v>
      </c>
      <c r="G95" t="s">
        <v>40</v>
      </c>
      <c r="H95" t="s">
        <v>27</v>
      </c>
      <c r="I95" t="s">
        <v>0</v>
      </c>
      <c r="J95" t="s">
        <v>109</v>
      </c>
      <c r="K95" t="s">
        <v>235</v>
      </c>
      <c r="L95" t="s">
        <v>74</v>
      </c>
      <c r="M95" t="s">
        <v>60</v>
      </c>
      <c r="N95" t="s">
        <v>104</v>
      </c>
      <c r="O95" t="s">
        <v>107</v>
      </c>
      <c r="P95" t="s">
        <v>179</v>
      </c>
      <c r="Q95" s="30" t="s">
        <v>1</v>
      </c>
      <c r="R95" t="s">
        <v>205</v>
      </c>
    </row>
    <row r="96">
      <c r="A96" t="s">
        <v>54</v>
      </c>
      <c r="B96" t="s">
        <v>394</v>
      </c>
      <c r="C96" t="s">
        <v>1</v>
      </c>
      <c r="D96" t="s">
        <v>93</v>
      </c>
      <c r="E96" t="s">
        <v>39</v>
      </c>
      <c r="F96" t="s">
        <v>49</v>
      </c>
      <c r="G96" t="s">
        <v>235</v>
      </c>
      <c r="H96" t="s">
        <v>54</v>
      </c>
      <c r="I96" t="s">
        <v>394</v>
      </c>
      <c r="J96" t="s">
        <v>0</v>
      </c>
      <c r="K96" t="s">
        <v>107</v>
      </c>
      <c r="L96" t="s">
        <v>54</v>
      </c>
      <c r="M96" t="s">
        <v>20</v>
      </c>
      <c r="N96" t="s">
        <v>394</v>
      </c>
      <c r="O96" t="s">
        <v>32</v>
      </c>
      <c r="P96" t="s">
        <v>18</v>
      </c>
      <c r="Q96" s="30" t="s">
        <v>66</v>
      </c>
      <c r="R96" t="s">
        <v>52</v>
      </c>
    </row>
    <row r="97">
      <c r="A97" t="s">
        <v>39</v>
      </c>
      <c r="B97" t="s">
        <v>0</v>
      </c>
      <c r="C97" t="s">
        <v>60</v>
      </c>
      <c r="D97" t="s">
        <v>235</v>
      </c>
      <c r="E97" t="s">
        <v>66</v>
      </c>
      <c r="F97" t="s">
        <v>32</v>
      </c>
      <c r="G97" t="s">
        <v>20</v>
      </c>
      <c r="H97" t="s">
        <v>74</v>
      </c>
      <c r="I97" t="s">
        <v>107</v>
      </c>
      <c r="J97" t="s">
        <v>22</v>
      </c>
      <c r="K97" t="s">
        <v>52</v>
      </c>
      <c r="L97" t="s">
        <v>394</v>
      </c>
      <c r="M97" t="s">
        <v>74</v>
      </c>
      <c r="N97" t="s">
        <v>205</v>
      </c>
      <c r="O97" t="s">
        <v>39</v>
      </c>
      <c r="P97" t="s">
        <v>44</v>
      </c>
      <c r="Q97" s="30" t="s">
        <v>155</v>
      </c>
      <c r="R97" t="s">
        <v>1</v>
      </c>
    </row>
    <row r="98">
      <c r="A98" t="s">
        <v>60</v>
      </c>
      <c r="B98" t="s">
        <v>49</v>
      </c>
      <c r="C98" t="s">
        <v>20</v>
      </c>
      <c r="D98" t="s">
        <v>1</v>
      </c>
      <c r="E98" t="s">
        <v>93</v>
      </c>
      <c r="F98" t="s">
        <v>46</v>
      </c>
      <c r="G98" t="s">
        <v>107</v>
      </c>
      <c r="H98" t="s">
        <v>66</v>
      </c>
      <c r="I98" t="s">
        <v>104</v>
      </c>
      <c r="J98" t="s">
        <v>27</v>
      </c>
      <c r="K98" t="s">
        <v>20</v>
      </c>
      <c r="L98" t="s">
        <v>235</v>
      </c>
      <c r="M98" t="s">
        <v>15</v>
      </c>
      <c r="N98" t="s">
        <v>40</v>
      </c>
      <c r="O98" t="s">
        <v>35</v>
      </c>
      <c r="P98" t="s">
        <v>74</v>
      </c>
      <c r="Q98" s="30" t="s">
        <v>394</v>
      </c>
      <c r="R98" t="s">
        <v>235</v>
      </c>
    </row>
    <row r="99">
      <c r="A99" t="s">
        <v>39</v>
      </c>
      <c r="B99" t="s">
        <v>20</v>
      </c>
      <c r="C99" t="s">
        <v>205</v>
      </c>
      <c r="D99" t="s">
        <v>54</v>
      </c>
      <c r="E99" t="s">
        <v>54</v>
      </c>
      <c r="F99" t="s">
        <v>20</v>
      </c>
      <c r="G99" t="s">
        <v>22</v>
      </c>
      <c r="H99" t="s">
        <v>133</v>
      </c>
      <c r="I99" t="s">
        <v>18</v>
      </c>
      <c r="J99" t="s">
        <v>0</v>
      </c>
      <c r="K99" t="s">
        <v>15</v>
      </c>
      <c r="L99" t="s">
        <v>20</v>
      </c>
      <c r="M99" t="s">
        <v>39</v>
      </c>
      <c r="N99" t="s">
        <v>40</v>
      </c>
      <c r="O99" t="s">
        <v>179</v>
      </c>
      <c r="P99" t="s">
        <v>49</v>
      </c>
      <c r="Q99" s="30" t="s">
        <v>205</v>
      </c>
      <c r="R99" t="s">
        <v>44</v>
      </c>
    </row>
    <row r="100">
      <c r="A100" t="s">
        <v>60</v>
      </c>
      <c r="B100" t="s">
        <v>27</v>
      </c>
      <c r="C100" t="s">
        <v>49</v>
      </c>
      <c r="D100" t="s">
        <v>15</v>
      </c>
      <c r="E100" t="s">
        <v>18</v>
      </c>
      <c r="F100" t="s">
        <v>36</v>
      </c>
      <c r="G100" t="s">
        <v>32</v>
      </c>
      <c r="H100" t="s">
        <v>44</v>
      </c>
      <c r="I100" t="s">
        <v>49</v>
      </c>
      <c r="J100" t="s">
        <v>32</v>
      </c>
      <c r="K100" t="s">
        <v>179</v>
      </c>
      <c r="L100" t="s">
        <v>109</v>
      </c>
      <c r="M100" t="s">
        <v>155</v>
      </c>
      <c r="N100" t="s">
        <v>133</v>
      </c>
      <c r="O100" t="s">
        <v>18</v>
      </c>
      <c r="P100" t="s">
        <v>44</v>
      </c>
      <c r="Q100" s="30" t="s">
        <v>179</v>
      </c>
      <c r="R100" t="s">
        <v>20</v>
      </c>
    </row>
    <row r="101">
      <c r="A101" t="s">
        <v>193</v>
      </c>
      <c r="B101" t="s">
        <v>40</v>
      </c>
      <c r="C101" t="s">
        <v>15</v>
      </c>
      <c r="D101" t="s">
        <v>20</v>
      </c>
      <c r="E101" t="s">
        <v>40</v>
      </c>
      <c r="F101" t="s">
        <v>109</v>
      </c>
      <c r="G101" t="s">
        <v>54</v>
      </c>
      <c r="H101" t="s">
        <v>235</v>
      </c>
      <c r="I101" t="s">
        <v>27</v>
      </c>
      <c r="J101" t="s">
        <v>32</v>
      </c>
      <c r="K101" t="s">
        <v>32</v>
      </c>
      <c r="L101" t="s">
        <v>107</v>
      </c>
      <c r="M101" t="s">
        <v>46</v>
      </c>
      <c r="N101" t="s">
        <v>93</v>
      </c>
      <c r="O101" t="s">
        <v>1</v>
      </c>
      <c r="P101" t="s">
        <v>46</v>
      </c>
      <c r="Q101" s="30" t="s">
        <v>27</v>
      </c>
      <c r="R101" t="s">
        <v>74</v>
      </c>
    </row>
    <row r="102">
      <c r="A102" t="s">
        <v>70</v>
      </c>
      <c r="B102" t="s">
        <v>39</v>
      </c>
      <c r="C102" t="s">
        <v>66</v>
      </c>
      <c r="D102" t="s">
        <v>104</v>
      </c>
      <c r="E102" t="s">
        <v>1</v>
      </c>
      <c r="F102" t="s">
        <v>18</v>
      </c>
      <c r="G102" t="s">
        <v>15</v>
      </c>
      <c r="H102" t="s">
        <v>66</v>
      </c>
      <c r="I102" t="s">
        <v>32</v>
      </c>
      <c r="J102" t="s">
        <v>70</v>
      </c>
      <c r="K102" t="s">
        <v>39</v>
      </c>
      <c r="L102" t="s">
        <v>193</v>
      </c>
      <c r="M102" t="s">
        <v>18</v>
      </c>
      <c r="N102" t="s">
        <v>20</v>
      </c>
      <c r="O102" t="s">
        <v>66</v>
      </c>
      <c r="P102" t="s">
        <v>70</v>
      </c>
      <c r="Q102" s="30" t="s">
        <v>49</v>
      </c>
      <c r="R102" t="s">
        <v>235</v>
      </c>
    </row>
    <row r="103">
      <c r="A103" t="s">
        <v>35</v>
      </c>
      <c r="B103" t="s">
        <v>32</v>
      </c>
      <c r="C103" t="s">
        <v>54</v>
      </c>
      <c r="D103" t="s">
        <v>15</v>
      </c>
      <c r="E103" t="s">
        <v>27</v>
      </c>
      <c r="F103" t="s">
        <v>60</v>
      </c>
      <c r="G103" t="s">
        <v>35</v>
      </c>
      <c r="H103" t="s">
        <v>49</v>
      </c>
      <c r="I103" t="s">
        <v>74</v>
      </c>
      <c r="J103" t="s">
        <v>155</v>
      </c>
      <c r="K103" t="s">
        <v>205</v>
      </c>
      <c r="L103" t="s">
        <v>44</v>
      </c>
      <c r="M103" t="s">
        <v>52</v>
      </c>
      <c r="N103" t="s">
        <v>1</v>
      </c>
      <c r="O103" t="s">
        <v>52</v>
      </c>
      <c r="P103" t="s">
        <v>235</v>
      </c>
      <c r="Q103" s="30" t="s">
        <v>52</v>
      </c>
      <c r="R103" t="s">
        <v>40</v>
      </c>
    </row>
    <row r="104">
      <c r="A104" t="s">
        <v>15</v>
      </c>
      <c r="B104" t="s">
        <v>36</v>
      </c>
      <c r="C104" t="s">
        <v>394</v>
      </c>
      <c r="D104" t="s">
        <v>109</v>
      </c>
      <c r="E104" t="s">
        <v>22</v>
      </c>
      <c r="F104" t="s">
        <v>193</v>
      </c>
      <c r="G104" t="s">
        <v>74</v>
      </c>
      <c r="H104" t="s">
        <v>1</v>
      </c>
      <c r="I104" t="s">
        <v>104</v>
      </c>
      <c r="J104" t="s">
        <v>193</v>
      </c>
      <c r="K104" t="s">
        <v>74</v>
      </c>
      <c r="L104" t="s">
        <v>39</v>
      </c>
      <c r="M104" t="s">
        <v>74</v>
      </c>
      <c r="N104" t="s">
        <v>54</v>
      </c>
      <c r="O104" t="s">
        <v>40</v>
      </c>
      <c r="P104" t="s">
        <v>54</v>
      </c>
      <c r="Q104" s="30" t="s">
        <v>15</v>
      </c>
      <c r="R104" t="s">
        <v>104</v>
      </c>
    </row>
    <row r="105">
      <c r="A105" t="s">
        <v>46</v>
      </c>
      <c r="B105" t="s">
        <v>22</v>
      </c>
      <c r="C105" t="s">
        <v>39</v>
      </c>
      <c r="D105" t="s">
        <v>133</v>
      </c>
      <c r="E105" t="s">
        <v>109</v>
      </c>
      <c r="F105" t="s">
        <v>70</v>
      </c>
      <c r="G105" t="s">
        <v>27</v>
      </c>
      <c r="H105" t="s">
        <v>35</v>
      </c>
      <c r="I105" t="s">
        <v>205</v>
      </c>
      <c r="J105" t="s">
        <v>27</v>
      </c>
      <c r="K105" t="s">
        <v>1</v>
      </c>
      <c r="L105" t="s">
        <v>1</v>
      </c>
      <c r="M105" t="s">
        <v>49</v>
      </c>
      <c r="N105" t="s">
        <v>46</v>
      </c>
      <c r="O105" t="s">
        <v>40</v>
      </c>
      <c r="P105" t="s">
        <v>35</v>
      </c>
      <c r="Q105" s="30" t="s">
        <v>104</v>
      </c>
      <c r="R105" t="s">
        <v>70</v>
      </c>
    </row>
    <row r="106">
      <c r="A106" t="s">
        <v>20</v>
      </c>
      <c r="B106" t="s">
        <v>179</v>
      </c>
      <c r="C106" t="s">
        <v>107</v>
      </c>
      <c r="D106" t="s">
        <v>205</v>
      </c>
      <c r="E106" t="s">
        <v>155</v>
      </c>
      <c r="F106" t="s">
        <v>155</v>
      </c>
      <c r="G106" t="s">
        <v>44</v>
      </c>
      <c r="H106" t="s">
        <v>133</v>
      </c>
      <c r="I106" t="s">
        <v>93</v>
      </c>
      <c r="J106" t="s">
        <v>36</v>
      </c>
      <c r="K106" t="s">
        <v>44</v>
      </c>
      <c r="L106" t="s">
        <v>109</v>
      </c>
      <c r="M106" t="s">
        <v>32</v>
      </c>
      <c r="N106" t="s">
        <v>52</v>
      </c>
      <c r="O106" t="s">
        <v>93</v>
      </c>
      <c r="P106" t="s">
        <v>93</v>
      </c>
      <c r="Q106" s="30" t="s">
        <v>235</v>
      </c>
      <c r="R106" t="s">
        <v>52</v>
      </c>
    </row>
    <row r="107">
      <c r="A107" t="s">
        <v>40</v>
      </c>
      <c r="B107" t="s">
        <v>109</v>
      </c>
      <c r="C107" t="s">
        <v>155</v>
      </c>
      <c r="D107" t="s">
        <v>40</v>
      </c>
      <c r="E107" t="s">
        <v>0</v>
      </c>
      <c r="F107" t="s">
        <v>39</v>
      </c>
      <c r="G107" t="s">
        <v>1</v>
      </c>
      <c r="H107" t="s">
        <v>109</v>
      </c>
      <c r="I107" t="s">
        <v>235</v>
      </c>
      <c r="J107" t="s">
        <v>46</v>
      </c>
      <c r="K107" t="s">
        <v>179</v>
      </c>
      <c r="L107" t="s">
        <v>20</v>
      </c>
      <c r="M107" t="s">
        <v>93</v>
      </c>
      <c r="N107" t="s">
        <v>155</v>
      </c>
      <c r="O107" t="s">
        <v>133</v>
      </c>
      <c r="P107" t="s">
        <v>35</v>
      </c>
      <c r="Q107" s="30" t="s">
        <v>27</v>
      </c>
      <c r="R107" t="s">
        <v>109</v>
      </c>
    </row>
    <row r="108">
      <c r="A108" t="s">
        <v>583</v>
      </c>
      <c r="B108" t="s">
        <v>52</v>
      </c>
      <c r="C108" t="s">
        <v>32</v>
      </c>
      <c r="D108" t="s">
        <v>44</v>
      </c>
      <c r="E108" t="s">
        <v>44</v>
      </c>
      <c r="F108" t="s">
        <v>39</v>
      </c>
      <c r="G108" t="s">
        <v>0</v>
      </c>
      <c r="H108" t="s">
        <v>46</v>
      </c>
      <c r="I108" t="s">
        <v>54</v>
      </c>
      <c r="J108" t="s">
        <v>60</v>
      </c>
      <c r="K108" t="s">
        <v>27</v>
      </c>
      <c r="L108" t="s">
        <v>70</v>
      </c>
      <c r="M108" t="s">
        <v>32</v>
      </c>
      <c r="N108" t="s">
        <v>133</v>
      </c>
      <c r="O108" t="s">
        <v>44</v>
      </c>
      <c r="P108" t="s">
        <v>74</v>
      </c>
      <c r="Q108" s="30" t="s">
        <v>32</v>
      </c>
      <c r="R108" t="s">
        <v>15</v>
      </c>
    </row>
    <row r="109">
      <c r="A109" t="s">
        <v>133</v>
      </c>
      <c r="B109" t="s">
        <v>44</v>
      </c>
      <c r="C109" t="s">
        <v>27</v>
      </c>
      <c r="D109" t="s">
        <v>44</v>
      </c>
      <c r="E109" t="s">
        <v>70</v>
      </c>
      <c r="F109" t="s">
        <v>66</v>
      </c>
      <c r="G109" t="s">
        <v>104</v>
      </c>
      <c r="H109" t="s">
        <v>74</v>
      </c>
      <c r="I109" t="s">
        <v>60</v>
      </c>
      <c r="J109" t="s">
        <v>35</v>
      </c>
      <c r="K109" t="s">
        <v>66</v>
      </c>
      <c r="L109" t="s">
        <v>35</v>
      </c>
      <c r="M109" t="s">
        <v>109</v>
      </c>
      <c r="N109" t="s">
        <v>66</v>
      </c>
      <c r="O109" t="s">
        <v>66</v>
      </c>
      <c r="P109" t="s">
        <v>40</v>
      </c>
      <c r="Q109" s="30" t="s">
        <v>133</v>
      </c>
      <c r="R109" t="s">
        <v>74</v>
      </c>
    </row>
    <row r="110">
      <c r="A110" t="s">
        <v>32</v>
      </c>
      <c r="B110" t="s">
        <v>394</v>
      </c>
      <c r="C110" t="s">
        <v>193</v>
      </c>
      <c r="D110" t="s">
        <v>52</v>
      </c>
      <c r="E110" t="s">
        <v>20</v>
      </c>
      <c r="F110" t="s">
        <v>179</v>
      </c>
      <c r="G110" t="s">
        <v>93</v>
      </c>
      <c r="H110" t="s">
        <v>193</v>
      </c>
      <c r="I110" t="s">
        <v>49</v>
      </c>
      <c r="J110" t="s">
        <v>15</v>
      </c>
      <c r="K110" t="s">
        <v>49</v>
      </c>
      <c r="L110" t="s">
        <v>205</v>
      </c>
      <c r="M110" t="s">
        <v>22</v>
      </c>
      <c r="N110" t="s">
        <v>74</v>
      </c>
      <c r="O110" t="s">
        <v>394</v>
      </c>
      <c r="P110" t="s">
        <v>205</v>
      </c>
      <c r="Q110" s="30" t="s">
        <v>93</v>
      </c>
      <c r="R110" t="s">
        <v>0</v>
      </c>
    </row>
    <row r="111">
      <c r="A111" t="s">
        <v>155</v>
      </c>
      <c r="B111" t="s">
        <v>27</v>
      </c>
      <c r="C111" t="s">
        <v>1</v>
      </c>
      <c r="D111" t="s">
        <v>93</v>
      </c>
      <c r="E111" t="s">
        <v>74</v>
      </c>
      <c r="F111" t="s">
        <v>133</v>
      </c>
      <c r="G111" t="s">
        <v>109</v>
      </c>
      <c r="H111" t="s">
        <v>107</v>
      </c>
      <c r="I111" t="s">
        <v>1</v>
      </c>
      <c r="J111" t="s">
        <v>32</v>
      </c>
      <c r="K111" t="s">
        <v>35</v>
      </c>
      <c r="L111" t="s">
        <v>193</v>
      </c>
      <c r="M111" t="s">
        <v>133</v>
      </c>
      <c r="N111" t="s">
        <v>193</v>
      </c>
      <c r="O111" t="s">
        <v>22</v>
      </c>
      <c r="P111" t="s">
        <v>107</v>
      </c>
      <c r="Q111" s="30" t="s">
        <v>39</v>
      </c>
      <c r="R111" t="s">
        <v>155</v>
      </c>
    </row>
    <row r="112">
      <c r="A112" t="s">
        <v>104</v>
      </c>
      <c r="B112" t="s">
        <v>109</v>
      </c>
      <c r="C112" t="s">
        <v>22</v>
      </c>
      <c r="D112" t="s">
        <v>394</v>
      </c>
      <c r="E112" t="s">
        <v>1</v>
      </c>
      <c r="F112" t="s">
        <v>93</v>
      </c>
      <c r="G112" t="s">
        <v>46</v>
      </c>
      <c r="H112" t="s">
        <v>54</v>
      </c>
      <c r="I112" t="s">
        <v>179</v>
      </c>
      <c r="J112" t="s">
        <v>93</v>
      </c>
      <c r="K112" t="s">
        <v>1</v>
      </c>
      <c r="L112" t="s">
        <v>40</v>
      </c>
      <c r="M112" t="s">
        <v>104</v>
      </c>
      <c r="N112" t="s">
        <v>35</v>
      </c>
      <c r="O112" t="s">
        <v>109</v>
      </c>
      <c r="P112" t="s">
        <v>394</v>
      </c>
      <c r="Q112" s="30" t="s">
        <v>20</v>
      </c>
      <c r="R112" t="s">
        <v>235</v>
      </c>
    </row>
    <row r="113">
      <c r="A113" t="s">
        <v>49</v>
      </c>
      <c r="B113" t="s">
        <v>107</v>
      </c>
      <c r="C113" t="s">
        <v>66</v>
      </c>
      <c r="D113" t="s">
        <v>22</v>
      </c>
      <c r="E113" t="s">
        <v>179</v>
      </c>
      <c r="F113" t="s">
        <v>22</v>
      </c>
      <c r="G113" t="s">
        <v>109</v>
      </c>
      <c r="H113" t="s">
        <v>155</v>
      </c>
      <c r="I113" t="s">
        <v>1</v>
      </c>
      <c r="J113" t="s">
        <v>394</v>
      </c>
      <c r="K113" t="s">
        <v>20</v>
      </c>
      <c r="L113" t="s">
        <v>18</v>
      </c>
      <c r="M113" t="s">
        <v>235</v>
      </c>
      <c r="N113" t="s">
        <v>39</v>
      </c>
      <c r="O113" t="s">
        <v>54</v>
      </c>
      <c r="P113" t="s">
        <v>32</v>
      </c>
      <c r="Q113" s="30" t="s">
        <v>74</v>
      </c>
      <c r="R113" t="s">
        <v>52</v>
      </c>
    </row>
    <row r="114">
      <c r="A114" t="s">
        <v>52</v>
      </c>
      <c r="B114" t="s">
        <v>46</v>
      </c>
      <c r="C114" t="s">
        <v>22</v>
      </c>
      <c r="D114" t="s">
        <v>66</v>
      </c>
      <c r="E114" t="s">
        <v>54</v>
      </c>
      <c r="F114" t="s">
        <v>44</v>
      </c>
      <c r="G114" t="s">
        <v>235</v>
      </c>
      <c r="H114" t="s">
        <v>74</v>
      </c>
      <c r="I114" t="s">
        <v>39</v>
      </c>
      <c r="J114" t="s">
        <v>70</v>
      </c>
      <c r="K114" t="s">
        <v>104</v>
      </c>
      <c r="L114" t="s">
        <v>22</v>
      </c>
      <c r="M114" t="s">
        <v>179</v>
      </c>
      <c r="N114" t="s">
        <v>32</v>
      </c>
      <c r="O114" t="s">
        <v>193</v>
      </c>
      <c r="P114" t="s">
        <v>39</v>
      </c>
      <c r="Q114" s="30" t="s">
        <v>107</v>
      </c>
      <c r="R114" t="s">
        <v>36</v>
      </c>
    </row>
    <row r="115">
      <c r="A115" t="s">
        <v>15</v>
      </c>
      <c r="B115" t="s">
        <v>74</v>
      </c>
      <c r="C115" t="s">
        <v>205</v>
      </c>
      <c r="D115" t="s">
        <v>107</v>
      </c>
      <c r="E115" t="s">
        <v>35</v>
      </c>
      <c r="F115" t="s">
        <v>66</v>
      </c>
      <c r="G115" t="s">
        <v>20</v>
      </c>
      <c r="H115" t="s">
        <v>18</v>
      </c>
      <c r="I115" t="s">
        <v>35</v>
      </c>
      <c r="J115" t="s">
        <v>20</v>
      </c>
      <c r="K115" t="s">
        <v>93</v>
      </c>
      <c r="L115" t="s">
        <v>66</v>
      </c>
      <c r="M115" t="s">
        <v>107</v>
      </c>
      <c r="N115" t="s">
        <v>70</v>
      </c>
      <c r="O115" t="s">
        <v>133</v>
      </c>
      <c r="P115" t="s">
        <v>193</v>
      </c>
      <c r="Q115" s="30" t="s">
        <v>70</v>
      </c>
      <c r="R115" t="s">
        <v>35</v>
      </c>
    </row>
    <row r="116">
      <c r="A116" t="s">
        <v>235</v>
      </c>
      <c r="B116" t="s">
        <v>133</v>
      </c>
      <c r="C116" t="s">
        <v>44</v>
      </c>
      <c r="D116" t="s">
        <v>60</v>
      </c>
      <c r="E116" t="s">
        <v>74</v>
      </c>
      <c r="F116" t="s">
        <v>1</v>
      </c>
      <c r="G116" t="s">
        <v>155</v>
      </c>
      <c r="H116" t="s">
        <v>205</v>
      </c>
      <c r="I116" t="s">
        <v>205</v>
      </c>
      <c r="J116" t="s">
        <v>74</v>
      </c>
      <c r="K116" t="s">
        <v>46</v>
      </c>
      <c r="L116" t="s">
        <v>36</v>
      </c>
      <c r="M116" t="s">
        <v>394</v>
      </c>
      <c r="N116" t="s">
        <v>27</v>
      </c>
      <c r="O116" t="s">
        <v>74</v>
      </c>
      <c r="P116" t="s">
        <v>394</v>
      </c>
      <c r="Q116" s="30" t="s">
        <v>104</v>
      </c>
      <c r="R116" t="s">
        <v>1</v>
      </c>
    </row>
    <row r="117">
      <c r="A117" t="s">
        <v>49</v>
      </c>
      <c r="B117" t="s">
        <v>54</v>
      </c>
      <c r="C117" t="s">
        <v>133</v>
      </c>
      <c r="D117" t="s">
        <v>39</v>
      </c>
      <c r="E117" t="s">
        <v>15</v>
      </c>
      <c r="F117" t="s">
        <v>109</v>
      </c>
      <c r="G117" t="s">
        <v>133</v>
      </c>
      <c r="H117" t="s">
        <v>44</v>
      </c>
      <c r="I117" t="s">
        <v>74</v>
      </c>
      <c r="J117" t="s">
        <v>107</v>
      </c>
      <c r="K117" t="s">
        <v>54</v>
      </c>
      <c r="L117" t="s">
        <v>60</v>
      </c>
      <c r="M117" t="s">
        <v>15</v>
      </c>
      <c r="N117" t="s">
        <v>49</v>
      </c>
      <c r="O117" t="s">
        <v>20</v>
      </c>
      <c r="P117" t="s">
        <v>54</v>
      </c>
      <c r="Q117" s="30" t="s">
        <v>32</v>
      </c>
      <c r="R117" t="s">
        <v>54</v>
      </c>
    </row>
    <row r="118">
      <c r="A118" t="s">
        <v>394</v>
      </c>
      <c r="B118" t="s">
        <v>74</v>
      </c>
      <c r="C118" t="s">
        <v>35</v>
      </c>
      <c r="D118" t="s">
        <v>46</v>
      </c>
      <c r="E118" t="s">
        <v>235</v>
      </c>
      <c r="F118" t="s">
        <v>235</v>
      </c>
      <c r="G118" t="s">
        <v>20</v>
      </c>
      <c r="H118" t="s">
        <v>39</v>
      </c>
      <c r="I118" t="s">
        <v>104</v>
      </c>
      <c r="J118" t="s">
        <v>36</v>
      </c>
      <c r="K118" t="s">
        <v>49</v>
      </c>
      <c r="L118" t="s">
        <v>46</v>
      </c>
      <c r="M118" t="s">
        <v>18</v>
      </c>
      <c r="N118" t="s">
        <v>107</v>
      </c>
      <c r="O118" t="s">
        <v>27</v>
      </c>
      <c r="P118" t="s">
        <v>109</v>
      </c>
      <c r="Q118" s="30" t="s">
        <v>109</v>
      </c>
      <c r="R118" t="s">
        <v>27</v>
      </c>
    </row>
    <row r="119">
      <c r="A119" t="s">
        <v>70</v>
      </c>
      <c r="B119" t="s">
        <v>193</v>
      </c>
      <c r="C119" t="s">
        <v>155</v>
      </c>
      <c r="D119" t="s">
        <v>0</v>
      </c>
      <c r="E119" t="s">
        <v>70</v>
      </c>
      <c r="F119" t="s">
        <v>20</v>
      </c>
      <c r="G119" t="s">
        <v>70</v>
      </c>
      <c r="H119" t="s">
        <v>60</v>
      </c>
      <c r="I119" t="s">
        <v>235</v>
      </c>
      <c r="J119" t="s">
        <v>40</v>
      </c>
      <c r="K119" t="s">
        <v>18</v>
      </c>
      <c r="L119" t="s">
        <v>60</v>
      </c>
      <c r="M119" t="s">
        <v>35</v>
      </c>
      <c r="N119" t="s">
        <v>44</v>
      </c>
      <c r="O119" t="s">
        <v>155</v>
      </c>
      <c r="P119" t="s">
        <v>20</v>
      </c>
      <c r="Q119" s="30" t="s">
        <v>394</v>
      </c>
      <c r="R119" t="s">
        <v>44</v>
      </c>
    </row>
    <row r="120">
      <c r="A120" t="s">
        <v>27</v>
      </c>
      <c r="B120" t="s">
        <v>93</v>
      </c>
      <c r="C120" t="s">
        <v>133</v>
      </c>
      <c r="D120" t="s">
        <v>235</v>
      </c>
      <c r="E120" t="s">
        <v>46</v>
      </c>
      <c r="F120" t="s">
        <v>40</v>
      </c>
      <c r="G120" t="s">
        <v>155</v>
      </c>
      <c r="H120" t="s">
        <v>20</v>
      </c>
      <c r="I120" t="s">
        <v>66</v>
      </c>
      <c r="J120" t="s">
        <v>205</v>
      </c>
      <c r="K120" t="s">
        <v>66</v>
      </c>
      <c r="L120" t="s">
        <v>109</v>
      </c>
      <c r="M120" t="s">
        <v>20</v>
      </c>
      <c r="N120" t="s">
        <v>0</v>
      </c>
      <c r="O120" t="s">
        <v>52</v>
      </c>
      <c r="P120" t="s">
        <v>52</v>
      </c>
      <c r="Q120" s="30" t="s">
        <v>193</v>
      </c>
      <c r="R120" t="s">
        <v>39</v>
      </c>
    </row>
    <row r="121">
      <c r="A121" t="s">
        <v>44</v>
      </c>
      <c r="B121" t="s">
        <v>155</v>
      </c>
      <c r="C121" t="s">
        <v>40</v>
      </c>
      <c r="D121" t="s">
        <v>66</v>
      </c>
      <c r="E121" t="s">
        <v>133</v>
      </c>
      <c r="F121" t="s">
        <v>235</v>
      </c>
      <c r="G121" t="s">
        <v>70</v>
      </c>
      <c r="H121" t="s">
        <v>52</v>
      </c>
      <c r="I121" t="s">
        <v>109</v>
      </c>
      <c r="J121" t="s">
        <v>133</v>
      </c>
      <c r="K121" t="s">
        <v>109</v>
      </c>
      <c r="L121" t="s">
        <v>193</v>
      </c>
      <c r="M121" t="s">
        <v>49</v>
      </c>
      <c r="N121" t="s">
        <v>49</v>
      </c>
      <c r="O121" t="s">
        <v>1</v>
      </c>
      <c r="P121" t="s">
        <v>155</v>
      </c>
      <c r="Q121" s="30" t="s">
        <v>54</v>
      </c>
      <c r="R121" t="s">
        <v>20</v>
      </c>
    </row>
    <row r="122">
      <c r="A122" t="s">
        <v>205</v>
      </c>
      <c r="B122" t="s">
        <v>70</v>
      </c>
      <c r="C122" t="s">
        <v>93</v>
      </c>
      <c r="D122" t="s">
        <v>49</v>
      </c>
      <c r="E122" t="s">
        <v>104</v>
      </c>
      <c r="F122" t="s">
        <v>15</v>
      </c>
      <c r="G122" t="s">
        <v>193</v>
      </c>
      <c r="H122" t="s">
        <v>40</v>
      </c>
      <c r="I122" t="s">
        <v>40</v>
      </c>
      <c r="J122" t="s">
        <v>66</v>
      </c>
      <c r="K122" t="s">
        <v>133</v>
      </c>
      <c r="L122" t="s">
        <v>93</v>
      </c>
      <c r="M122" t="s">
        <v>49</v>
      </c>
      <c r="N122" t="s">
        <v>70</v>
      </c>
      <c r="O122" t="s">
        <v>18</v>
      </c>
      <c r="P122" t="s">
        <v>0</v>
      </c>
      <c r="Q122" s="30" t="s">
        <v>205</v>
      </c>
      <c r="R122" t="s">
        <v>394</v>
      </c>
    </row>
    <row r="123">
      <c r="A123" t="s">
        <v>66</v>
      </c>
      <c r="B123" t="s">
        <v>93</v>
      </c>
      <c r="C123" t="s">
        <v>0</v>
      </c>
      <c r="D123" t="s">
        <v>193</v>
      </c>
      <c r="E123" t="s">
        <v>1</v>
      </c>
      <c r="F123" t="s">
        <v>0</v>
      </c>
      <c r="G123" t="s">
        <v>18</v>
      </c>
      <c r="H123" t="s">
        <v>93</v>
      </c>
      <c r="I123" t="s">
        <v>46</v>
      </c>
      <c r="J123" t="s">
        <v>193</v>
      </c>
      <c r="K123" t="s">
        <v>193</v>
      </c>
      <c r="L123" t="s">
        <v>18</v>
      </c>
      <c r="M123" t="s">
        <v>40</v>
      </c>
      <c r="N123" t="s">
        <v>93</v>
      </c>
      <c r="O123" t="s">
        <v>60</v>
      </c>
      <c r="P123" t="s">
        <v>205</v>
      </c>
      <c r="Q123" s="30" t="s">
        <v>74</v>
      </c>
      <c r="R123" t="s">
        <v>179</v>
      </c>
    </row>
    <row r="124">
      <c r="A124" t="s">
        <v>394</v>
      </c>
      <c r="B124" t="s">
        <v>104</v>
      </c>
      <c r="C124" t="s">
        <v>70</v>
      </c>
      <c r="D124" t="s">
        <v>54</v>
      </c>
      <c r="E124" t="s">
        <v>179</v>
      </c>
      <c r="F124" t="s">
        <v>107</v>
      </c>
      <c r="G124" t="s">
        <v>20</v>
      </c>
      <c r="H124" t="s">
        <v>104</v>
      </c>
      <c r="I124" t="s">
        <v>20</v>
      </c>
      <c r="J124" t="s">
        <v>18</v>
      </c>
      <c r="K124" t="s">
        <v>107</v>
      </c>
      <c r="L124" t="s">
        <v>235</v>
      </c>
      <c r="M124" t="s">
        <v>49</v>
      </c>
      <c r="N124" t="s">
        <v>179</v>
      </c>
      <c r="O124" t="s">
        <v>49</v>
      </c>
      <c r="P124" t="s">
        <v>133</v>
      </c>
      <c r="Q124" s="30" t="s">
        <v>133</v>
      </c>
      <c r="R124" t="s">
        <v>1</v>
      </c>
    </row>
    <row r="125">
      <c r="B125" t="s">
        <v>1</v>
      </c>
      <c r="C125" t="s">
        <v>74</v>
      </c>
      <c r="D125" t="s">
        <v>74</v>
      </c>
      <c r="E125" t="s">
        <v>49</v>
      </c>
      <c r="F125" t="s">
        <v>27</v>
      </c>
      <c r="G125" t="s">
        <v>74</v>
      </c>
      <c r="H125" t="s">
        <v>179</v>
      </c>
      <c r="I125" t="s">
        <v>107</v>
      </c>
      <c r="J125" t="s">
        <v>133</v>
      </c>
      <c r="K125" t="s">
        <v>52</v>
      </c>
      <c r="L125" t="s">
        <v>32</v>
      </c>
      <c r="M125" t="s">
        <v>193</v>
      </c>
      <c r="N125" t="s">
        <v>1</v>
      </c>
      <c r="O125" t="s">
        <v>93</v>
      </c>
      <c r="P125" t="s">
        <v>18</v>
      </c>
      <c r="Q125" s="30" t="s">
        <v>44</v>
      </c>
      <c r="R125" t="s">
        <v>46</v>
      </c>
    </row>
    <row r="126">
      <c r="B126" t="s">
        <v>155</v>
      </c>
      <c r="C126" t="s">
        <v>109</v>
      </c>
      <c r="D126" t="s">
        <v>107</v>
      </c>
      <c r="E126" t="s">
        <v>60</v>
      </c>
      <c r="F126" t="s">
        <v>394</v>
      </c>
      <c r="G126" t="s">
        <v>0</v>
      </c>
      <c r="H126" t="s">
        <v>205</v>
      </c>
      <c r="I126" t="s">
        <v>193</v>
      </c>
      <c r="J126" t="s">
        <v>60</v>
      </c>
      <c r="K126" t="s">
        <v>32</v>
      </c>
      <c r="L126" t="s">
        <v>15</v>
      </c>
      <c r="M126" t="s">
        <v>133</v>
      </c>
      <c r="N126" t="s">
        <v>32</v>
      </c>
      <c r="O126" t="s">
        <v>36</v>
      </c>
      <c r="P126" t="s">
        <v>205</v>
      </c>
      <c r="Q126" s="30" t="s">
        <v>35</v>
      </c>
      <c r="R126" t="s">
        <v>179</v>
      </c>
    </row>
    <row r="127">
      <c r="B127" t="s">
        <v>15</v>
      </c>
      <c r="C127" t="s">
        <v>205</v>
      </c>
      <c r="D127" t="s">
        <v>179</v>
      </c>
      <c r="E127" t="s">
        <v>235</v>
      </c>
      <c r="F127" t="s">
        <v>74</v>
      </c>
      <c r="G127" t="s">
        <v>44</v>
      </c>
      <c r="H127" t="s">
        <v>49</v>
      </c>
      <c r="I127" t="s">
        <v>66</v>
      </c>
      <c r="J127" t="s">
        <v>27</v>
      </c>
      <c r="K127" t="s">
        <v>74</v>
      </c>
      <c r="L127" t="s">
        <v>32</v>
      </c>
      <c r="M127" t="s">
        <v>36</v>
      </c>
      <c r="N127" t="s">
        <v>104</v>
      </c>
      <c r="O127" t="s">
        <v>18</v>
      </c>
      <c r="P127" t="s">
        <v>46</v>
      </c>
      <c r="Q127" s="30" t="s">
        <v>60</v>
      </c>
      <c r="R127" t="s">
        <v>27</v>
      </c>
    </row>
    <row r="128">
      <c r="B128" t="s">
        <v>66</v>
      </c>
      <c r="C128" t="s">
        <v>235</v>
      </c>
      <c r="D128" t="s">
        <v>133</v>
      </c>
      <c r="E128" t="s">
        <v>27</v>
      </c>
      <c r="F128" t="s">
        <v>93</v>
      </c>
      <c r="G128" t="s">
        <v>27</v>
      </c>
      <c r="H128" t="s">
        <v>70</v>
      </c>
      <c r="I128" t="s">
        <v>155</v>
      </c>
      <c r="J128" t="s">
        <v>235</v>
      </c>
      <c r="K128" t="s">
        <v>0</v>
      </c>
      <c r="L128" t="s">
        <v>0</v>
      </c>
      <c r="M128" t="s">
        <v>0</v>
      </c>
      <c r="N128" t="s">
        <v>18</v>
      </c>
      <c r="O128" t="s">
        <v>107</v>
      </c>
      <c r="P128" t="s">
        <v>15</v>
      </c>
      <c r="Q128" s="30" t="s">
        <v>1</v>
      </c>
      <c r="R128" t="s">
        <v>193</v>
      </c>
    </row>
    <row r="129">
      <c r="B129" t="s">
        <v>49</v>
      </c>
      <c r="C129" t="s">
        <v>74</v>
      </c>
      <c r="D129" t="s">
        <v>133</v>
      </c>
      <c r="E129" t="s">
        <v>394</v>
      </c>
      <c r="F129" t="s">
        <v>66</v>
      </c>
      <c r="G129" t="s">
        <v>235</v>
      </c>
      <c r="H129" t="s">
        <v>15</v>
      </c>
      <c r="I129" t="s">
        <v>133</v>
      </c>
      <c r="J129" t="s">
        <v>74</v>
      </c>
      <c r="K129" t="s">
        <v>39</v>
      </c>
      <c r="L129" t="s">
        <v>40</v>
      </c>
      <c r="M129" t="s">
        <v>54</v>
      </c>
      <c r="N129" t="s">
        <v>394</v>
      </c>
      <c r="O129" t="s">
        <v>155</v>
      </c>
      <c r="P129" t="s">
        <v>27</v>
      </c>
      <c r="Q129" s="30" t="s">
        <v>40</v>
      </c>
      <c r="R129" t="s">
        <v>32</v>
      </c>
    </row>
    <row r="130">
      <c r="B130" t="s">
        <v>179</v>
      </c>
      <c r="C130" t="s">
        <v>52</v>
      </c>
      <c r="D130" t="s">
        <v>39</v>
      </c>
      <c r="E130" t="s">
        <v>193</v>
      </c>
      <c r="F130" t="s">
        <v>32</v>
      </c>
      <c r="G130" t="s">
        <v>49</v>
      </c>
      <c r="H130" t="s">
        <v>0</v>
      </c>
      <c r="I130" t="s">
        <v>107</v>
      </c>
      <c r="J130" t="s">
        <v>22</v>
      </c>
      <c r="K130" t="s">
        <v>235</v>
      </c>
      <c r="L130" t="s">
        <v>107</v>
      </c>
      <c r="M130" t="s">
        <v>20</v>
      </c>
      <c r="N130" t="s">
        <v>66</v>
      </c>
      <c r="O130" t="s">
        <v>32</v>
      </c>
      <c r="P130" t="s">
        <v>179</v>
      </c>
      <c r="Q130" s="30" t="s">
        <v>27</v>
      </c>
      <c r="R130" t="s">
        <v>205</v>
      </c>
    </row>
    <row r="131">
      <c r="B131" t="s">
        <v>49</v>
      </c>
      <c r="D131" t="s">
        <v>155</v>
      </c>
      <c r="E131" t="s">
        <v>39</v>
      </c>
      <c r="F131" t="s">
        <v>46</v>
      </c>
      <c r="G131" t="s">
        <v>39</v>
      </c>
      <c r="H131" t="s">
        <v>22</v>
      </c>
      <c r="I131" t="s">
        <v>66</v>
      </c>
      <c r="J131" t="s">
        <v>109</v>
      </c>
      <c r="K131" t="s">
        <v>394</v>
      </c>
      <c r="L131" t="s">
        <v>74</v>
      </c>
      <c r="M131" t="s">
        <v>44</v>
      </c>
      <c r="N131" t="s">
        <v>74</v>
      </c>
      <c r="O131" t="s">
        <v>179</v>
      </c>
      <c r="P131" t="s">
        <v>179</v>
      </c>
      <c r="Q131" s="30" t="s">
        <v>235</v>
      </c>
      <c r="R131" t="s">
        <v>133</v>
      </c>
    </row>
    <row r="132">
      <c r="B132" t="s">
        <v>205</v>
      </c>
      <c r="D132" t="s">
        <v>155</v>
      </c>
      <c r="E132" t="s">
        <v>66</v>
      </c>
      <c r="F132" t="s">
        <v>49</v>
      </c>
      <c r="G132" t="s">
        <v>49</v>
      </c>
      <c r="H132" t="s">
        <v>394</v>
      </c>
      <c r="I132" t="s">
        <v>394</v>
      </c>
      <c r="J132" t="s">
        <v>0</v>
      </c>
      <c r="K132" t="s">
        <v>49</v>
      </c>
      <c r="L132" t="s">
        <v>54</v>
      </c>
      <c r="N132" t="s">
        <v>205</v>
      </c>
      <c r="O132" t="s">
        <v>107</v>
      </c>
      <c r="P132" t="s">
        <v>27</v>
      </c>
      <c r="Q132" s="30" t="s">
        <v>109</v>
      </c>
      <c r="R132" t="s">
        <v>235</v>
      </c>
    </row>
    <row r="133">
      <c r="B133" t="s">
        <v>193</v>
      </c>
      <c r="E133" t="s">
        <v>155</v>
      </c>
      <c r="F133" t="s">
        <v>70</v>
      </c>
      <c r="G133" t="s">
        <v>104</v>
      </c>
      <c r="H133" t="s">
        <v>193</v>
      </c>
      <c r="I133" t="s">
        <v>179</v>
      </c>
      <c r="J133" t="s">
        <v>394</v>
      </c>
      <c r="K133" t="s">
        <v>93</v>
      </c>
      <c r="L133" t="s">
        <v>66</v>
      </c>
      <c r="O133" t="s">
        <v>205</v>
      </c>
      <c r="P133" t="s">
        <v>36</v>
      </c>
      <c r="Q133" s="30" t="s">
        <v>133</v>
      </c>
      <c r="R133" t="s">
        <v>27</v>
      </c>
    </row>
    <row r="134">
      <c r="B134" t="s">
        <v>205</v>
      </c>
      <c r="E134" t="s">
        <v>74</v>
      </c>
      <c r="F134" t="s">
        <v>46</v>
      </c>
      <c r="H134" t="s">
        <v>235</v>
      </c>
      <c r="I134" t="s">
        <v>394</v>
      </c>
      <c r="J134" t="s">
        <v>15</v>
      </c>
      <c r="K134" t="s">
        <v>179</v>
      </c>
      <c r="L134" t="s">
        <v>22</v>
      </c>
      <c r="O134" t="s">
        <v>205</v>
      </c>
      <c r="P134" t="s">
        <v>15</v>
      </c>
      <c r="Q134" s="30" t="s">
        <v>36</v>
      </c>
      <c r="R134" t="s">
        <v>66</v>
      </c>
    </row>
    <row r="135">
      <c r="E135" t="s">
        <v>36</v>
      </c>
      <c r="F135" t="s">
        <v>179</v>
      </c>
      <c r="H135" t="s">
        <v>39</v>
      </c>
      <c r="J135" t="s">
        <v>179</v>
      </c>
      <c r="K135" t="s">
        <v>74</v>
      </c>
      <c r="L135" t="s">
        <v>22</v>
      </c>
      <c r="O135" t="s">
        <v>155</v>
      </c>
      <c r="Q135" s="30" t="s">
        <v>179</v>
      </c>
      <c r="R135" t="s">
        <v>133</v>
      </c>
    </row>
    <row r="136">
      <c r="E136" t="s">
        <v>205</v>
      </c>
      <c r="F136" t="s">
        <v>133</v>
      </c>
      <c r="H136" t="s">
        <v>0</v>
      </c>
      <c r="J136" t="s">
        <v>27</v>
      </c>
      <c r="K136" t="s">
        <v>205</v>
      </c>
      <c r="L136" t="s">
        <v>74</v>
      </c>
      <c r="O136" t="s">
        <v>193</v>
      </c>
      <c r="Q136" s="30" t="s">
        <v>18</v>
      </c>
      <c r="R136" t="s">
        <v>20</v>
      </c>
    </row>
    <row r="137">
      <c r="H137" t="s">
        <v>74</v>
      </c>
      <c r="J137" t="s">
        <v>0</v>
      </c>
      <c r="L137" t="s">
        <v>0</v>
      </c>
      <c r="Q137" s="30" t="s">
        <v>36</v>
      </c>
      <c r="R137" t="s">
        <v>179</v>
      </c>
    </row>
    <row r="138">
      <c r="J138" t="s">
        <v>179</v>
      </c>
      <c r="Q138" s="30" t="s">
        <v>104</v>
      </c>
    </row>
    <row r="139">
      <c r="Q139" s="30" t="s">
        <v>179</v>
      </c>
    </row>
    <row r="140">
      <c r="Q140" s="30" t="s">
        <v>15</v>
      </c>
    </row>
    <row r="141">
      <c r="Q141" s="30" t="s">
        <v>235</v>
      </c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I2"/>
    <hyperlink r:id="rId10" ref="J2"/>
    <hyperlink r:id="rId11" ref="K2"/>
    <hyperlink r:id="rId12" ref="L2"/>
    <hyperlink r:id="rId13" ref="M2"/>
    <hyperlink r:id="rId14" ref="N2"/>
    <hyperlink r:id="rId15" ref="O2"/>
    <hyperlink r:id="rId16" ref="P2"/>
    <hyperlink r:id="rId17" ref="Q2"/>
    <hyperlink r:id="rId18" ref="R2"/>
    <hyperlink r:id="rId19" ref="A3"/>
    <hyperlink r:id="rId20" ref="B3"/>
    <hyperlink r:id="rId21" ref="C3"/>
    <hyperlink r:id="rId22" ref="D3"/>
    <hyperlink r:id="rId23" ref="E3"/>
    <hyperlink r:id="rId24" ref="F3"/>
    <hyperlink r:id="rId25" ref="G3"/>
    <hyperlink r:id="rId26" ref="H3"/>
    <hyperlink r:id="rId27" ref="I3"/>
    <hyperlink r:id="rId28" ref="J3"/>
    <hyperlink r:id="rId29" ref="K3"/>
    <hyperlink r:id="rId30" ref="L3"/>
    <hyperlink r:id="rId31" ref="M3"/>
    <hyperlink r:id="rId32" ref="N3"/>
    <hyperlink r:id="rId33" ref="O3"/>
    <hyperlink r:id="rId34" ref="P3"/>
    <hyperlink r:id="rId35" ref="Q3"/>
    <hyperlink r:id="rId36" ref="R3"/>
    <hyperlink r:id="rId37" ref="A4"/>
    <hyperlink r:id="rId38" ref="B4"/>
    <hyperlink r:id="rId39" ref="C4"/>
    <hyperlink r:id="rId40" ref="D4"/>
    <hyperlink r:id="rId41" ref="E4"/>
    <hyperlink r:id="rId42" ref="F4"/>
    <hyperlink r:id="rId43" ref="G4"/>
    <hyperlink r:id="rId44" ref="H4"/>
    <hyperlink r:id="rId45" ref="I4"/>
    <hyperlink r:id="rId46" ref="J4"/>
    <hyperlink r:id="rId47" ref="K4"/>
    <hyperlink r:id="rId48" ref="L4"/>
    <hyperlink r:id="rId49" ref="M4"/>
    <hyperlink r:id="rId50" ref="N4"/>
    <hyperlink r:id="rId51" ref="O4"/>
    <hyperlink r:id="rId52" ref="P4"/>
    <hyperlink r:id="rId53" ref="Q4"/>
    <hyperlink r:id="rId54" ref="R4"/>
    <hyperlink r:id="rId55" ref="A5"/>
    <hyperlink r:id="rId56" ref="B5"/>
    <hyperlink r:id="rId57" ref="C5"/>
    <hyperlink r:id="rId58" ref="D5"/>
    <hyperlink r:id="rId59" ref="E5"/>
    <hyperlink r:id="rId60" ref="F5"/>
    <hyperlink r:id="rId61" ref="G5"/>
    <hyperlink r:id="rId62" ref="H5"/>
    <hyperlink r:id="rId63" ref="I5"/>
    <hyperlink r:id="rId64" ref="J5"/>
    <hyperlink r:id="rId65" ref="K5"/>
    <hyperlink r:id="rId66" ref="L5"/>
    <hyperlink r:id="rId67" ref="M5"/>
    <hyperlink r:id="rId68" ref="N5"/>
    <hyperlink r:id="rId69" ref="O5"/>
    <hyperlink r:id="rId70" ref="P5"/>
    <hyperlink r:id="rId71" ref="Q5"/>
    <hyperlink r:id="rId72" ref="R5"/>
    <hyperlink r:id="rId73" ref="A6"/>
    <hyperlink r:id="rId74" ref="B6"/>
    <hyperlink r:id="rId75" ref="C6"/>
    <hyperlink r:id="rId76" ref="D6"/>
    <hyperlink r:id="rId77" ref="E6"/>
    <hyperlink r:id="rId78" ref="F6"/>
    <hyperlink r:id="rId79" ref="G6"/>
    <hyperlink r:id="rId80" ref="H6"/>
    <hyperlink r:id="rId81" ref="I6"/>
    <hyperlink r:id="rId82" ref="J6"/>
    <hyperlink r:id="rId83" ref="K6"/>
    <hyperlink r:id="rId84" ref="L6"/>
    <hyperlink r:id="rId85" ref="M6"/>
    <hyperlink r:id="rId86" ref="N6"/>
    <hyperlink r:id="rId87" ref="O6"/>
    <hyperlink r:id="rId88" ref="P6"/>
    <hyperlink r:id="rId89" ref="Q6"/>
    <hyperlink r:id="rId90" ref="R6"/>
    <hyperlink r:id="rId91" ref="A7"/>
    <hyperlink r:id="rId92" ref="B7"/>
    <hyperlink r:id="rId93" ref="C7"/>
    <hyperlink r:id="rId94" ref="D7"/>
    <hyperlink r:id="rId95" ref="E7"/>
    <hyperlink r:id="rId96" ref="F7"/>
    <hyperlink r:id="rId97" ref="G7"/>
    <hyperlink r:id="rId98" ref="H7"/>
    <hyperlink r:id="rId99" ref="I7"/>
    <hyperlink r:id="rId100" ref="J7"/>
    <hyperlink r:id="rId101" ref="K7"/>
    <hyperlink r:id="rId102" ref="L7"/>
    <hyperlink r:id="rId103" ref="M7"/>
    <hyperlink r:id="rId104" ref="N7"/>
    <hyperlink r:id="rId105" ref="O7"/>
    <hyperlink r:id="rId106" ref="P7"/>
    <hyperlink r:id="rId107" ref="Q7"/>
    <hyperlink r:id="rId108" ref="R7"/>
    <hyperlink r:id="rId109" ref="A8"/>
    <hyperlink r:id="rId110" ref="B8"/>
    <hyperlink r:id="rId111" ref="C8"/>
    <hyperlink r:id="rId112" ref="D8"/>
    <hyperlink r:id="rId113" ref="E8"/>
    <hyperlink r:id="rId114" ref="F8"/>
    <hyperlink r:id="rId115" ref="G8"/>
    <hyperlink r:id="rId116" ref="H8"/>
    <hyperlink r:id="rId117" ref="I8"/>
    <hyperlink r:id="rId118" ref="J8"/>
    <hyperlink r:id="rId119" ref="K8"/>
    <hyperlink r:id="rId120" ref="L8"/>
    <hyperlink r:id="rId121" ref="M8"/>
    <hyperlink r:id="rId122" ref="N8"/>
    <hyperlink r:id="rId123" ref="O8"/>
    <hyperlink r:id="rId124" ref="P8"/>
    <hyperlink r:id="rId125" ref="Q8"/>
    <hyperlink r:id="rId126" ref="R8"/>
    <hyperlink r:id="rId127" ref="A9"/>
    <hyperlink r:id="rId128" ref="B9"/>
    <hyperlink r:id="rId129" ref="C9"/>
    <hyperlink r:id="rId130" ref="D9"/>
    <hyperlink r:id="rId131" ref="E9"/>
    <hyperlink r:id="rId132" ref="F9"/>
    <hyperlink r:id="rId133" ref="G9"/>
    <hyperlink r:id="rId134" ref="H9"/>
    <hyperlink r:id="rId135" ref="I9"/>
    <hyperlink r:id="rId136" ref="J9"/>
    <hyperlink r:id="rId137" ref="K9"/>
    <hyperlink r:id="rId138" ref="L9"/>
    <hyperlink r:id="rId139" ref="M9"/>
    <hyperlink r:id="rId140" ref="N9"/>
    <hyperlink r:id="rId141" ref="O9"/>
    <hyperlink r:id="rId142" ref="P9"/>
    <hyperlink r:id="rId143" ref="Q9"/>
    <hyperlink r:id="rId144" ref="R9"/>
    <hyperlink r:id="rId145" ref="A10"/>
    <hyperlink r:id="rId146" ref="B10"/>
    <hyperlink r:id="rId147" ref="C10"/>
    <hyperlink r:id="rId148" ref="D10"/>
    <hyperlink r:id="rId149" ref="E10"/>
    <hyperlink r:id="rId150" ref="F10"/>
    <hyperlink r:id="rId151" ref="G10"/>
    <hyperlink r:id="rId152" ref="H10"/>
    <hyperlink r:id="rId153" ref="I10"/>
    <hyperlink r:id="rId154" ref="J10"/>
    <hyperlink r:id="rId155" ref="K10"/>
    <hyperlink r:id="rId156" ref="L10"/>
    <hyperlink r:id="rId157" ref="M10"/>
    <hyperlink r:id="rId158" ref="N10"/>
    <hyperlink r:id="rId159" ref="O10"/>
    <hyperlink r:id="rId160" ref="P10"/>
    <hyperlink r:id="rId161" ref="Q10"/>
    <hyperlink r:id="rId162" ref="R10"/>
    <hyperlink r:id="rId163" ref="A11"/>
    <hyperlink r:id="rId164" ref="B11"/>
    <hyperlink r:id="rId165" ref="C11"/>
    <hyperlink r:id="rId166" ref="D11"/>
    <hyperlink r:id="rId167" ref="E11"/>
    <hyperlink r:id="rId168" ref="F11"/>
    <hyperlink r:id="rId169" ref="G11"/>
    <hyperlink r:id="rId170" ref="H11"/>
    <hyperlink r:id="rId171" ref="I11"/>
    <hyperlink r:id="rId172" ref="J11"/>
    <hyperlink r:id="rId173" ref="K11"/>
    <hyperlink r:id="rId174" ref="L11"/>
    <hyperlink r:id="rId175" ref="M11"/>
    <hyperlink r:id="rId176" ref="N11"/>
    <hyperlink r:id="rId177" ref="O11"/>
    <hyperlink r:id="rId178" ref="P11"/>
    <hyperlink r:id="rId179" ref="Q11"/>
    <hyperlink r:id="rId180" ref="R11"/>
    <hyperlink r:id="rId181" ref="A12"/>
    <hyperlink r:id="rId182" ref="B12"/>
    <hyperlink r:id="rId183" ref="C12"/>
    <hyperlink r:id="rId184" ref="D12"/>
    <hyperlink r:id="rId185" ref="E12"/>
    <hyperlink r:id="rId186" ref="F12"/>
    <hyperlink r:id="rId187" ref="G12"/>
    <hyperlink r:id="rId188" ref="H12"/>
    <hyperlink r:id="rId189" ref="I12"/>
    <hyperlink r:id="rId190" ref="J12"/>
    <hyperlink r:id="rId191" ref="K12"/>
    <hyperlink r:id="rId192" ref="L12"/>
    <hyperlink r:id="rId193" ref="M12"/>
    <hyperlink r:id="rId194" ref="N12"/>
    <hyperlink r:id="rId195" ref="O12"/>
    <hyperlink r:id="rId196" ref="P12"/>
    <hyperlink r:id="rId197" ref="Q12"/>
    <hyperlink r:id="rId198" ref="R12"/>
    <hyperlink r:id="rId199" ref="A13"/>
    <hyperlink r:id="rId200" ref="B13"/>
    <hyperlink r:id="rId201" ref="C13"/>
    <hyperlink r:id="rId202" ref="D13"/>
    <hyperlink r:id="rId203" ref="E13"/>
    <hyperlink r:id="rId204" ref="F13"/>
    <hyperlink r:id="rId205" ref="G13"/>
    <hyperlink r:id="rId206" ref="H13"/>
    <hyperlink r:id="rId207" ref="I13"/>
    <hyperlink r:id="rId208" ref="J13"/>
    <hyperlink r:id="rId209" ref="K13"/>
    <hyperlink r:id="rId210" ref="L13"/>
    <hyperlink r:id="rId211" ref="M13"/>
    <hyperlink r:id="rId212" ref="N13"/>
    <hyperlink r:id="rId213" ref="O13"/>
    <hyperlink r:id="rId214" ref="P13"/>
    <hyperlink r:id="rId215" ref="Q13"/>
    <hyperlink r:id="rId216" ref="R13"/>
    <hyperlink r:id="rId217" ref="A14"/>
    <hyperlink r:id="rId218" ref="B14"/>
    <hyperlink r:id="rId219" ref="C14"/>
    <hyperlink r:id="rId220" ref="D14"/>
    <hyperlink r:id="rId221" ref="E14"/>
    <hyperlink r:id="rId222" ref="F14"/>
    <hyperlink r:id="rId223" ref="G14"/>
    <hyperlink r:id="rId224" ref="H14"/>
    <hyperlink r:id="rId225" ref="I14"/>
    <hyperlink r:id="rId226" ref="J14"/>
    <hyperlink r:id="rId227" ref="K14"/>
    <hyperlink r:id="rId228" ref="L14"/>
    <hyperlink r:id="rId229" ref="M14"/>
    <hyperlink r:id="rId230" ref="N14"/>
    <hyperlink r:id="rId231" ref="O14"/>
    <hyperlink r:id="rId232" ref="P14"/>
    <hyperlink r:id="rId233" ref="Q14"/>
    <hyperlink r:id="rId234" ref="R14"/>
    <hyperlink r:id="rId235" ref="A15"/>
    <hyperlink r:id="rId236" ref="B15"/>
    <hyperlink r:id="rId237" ref="C15"/>
    <hyperlink r:id="rId238" ref="D15"/>
    <hyperlink r:id="rId239" ref="E15"/>
    <hyperlink r:id="rId240" ref="F15"/>
    <hyperlink r:id="rId241" ref="G15"/>
    <hyperlink r:id="rId242" ref="H15"/>
    <hyperlink r:id="rId243" ref="I15"/>
    <hyperlink r:id="rId244" ref="J15"/>
    <hyperlink r:id="rId245" ref="K15"/>
    <hyperlink r:id="rId246" ref="L15"/>
    <hyperlink r:id="rId247" ref="M15"/>
    <hyperlink r:id="rId248" ref="N15"/>
    <hyperlink r:id="rId249" ref="O15"/>
    <hyperlink r:id="rId250" ref="P15"/>
    <hyperlink r:id="rId251" ref="Q15"/>
    <hyperlink r:id="rId252" ref="R15"/>
    <hyperlink r:id="rId253" ref="A16"/>
    <hyperlink r:id="rId254" ref="B16"/>
    <hyperlink r:id="rId255" ref="C16"/>
    <hyperlink r:id="rId256" ref="D16"/>
    <hyperlink r:id="rId257" ref="E16"/>
    <hyperlink r:id="rId258" ref="F16"/>
    <hyperlink r:id="rId259" ref="G16"/>
    <hyperlink r:id="rId260" ref="H16"/>
    <hyperlink r:id="rId261" ref="I16"/>
    <hyperlink r:id="rId262" ref="J16"/>
    <hyperlink r:id="rId263" ref="K16"/>
    <hyperlink r:id="rId264" ref="L16"/>
    <hyperlink r:id="rId265" ref="M16"/>
    <hyperlink r:id="rId266" ref="N16"/>
    <hyperlink r:id="rId267" ref="O16"/>
    <hyperlink r:id="rId268" ref="P16"/>
    <hyperlink r:id="rId269" ref="Q16"/>
    <hyperlink r:id="rId270" ref="R16"/>
    <hyperlink r:id="rId271" ref="A17"/>
    <hyperlink r:id="rId272" ref="B17"/>
    <hyperlink r:id="rId273" ref="C17"/>
    <hyperlink r:id="rId274" ref="D17"/>
    <hyperlink r:id="rId275" ref="E17"/>
    <hyperlink r:id="rId276" ref="F17"/>
    <hyperlink r:id="rId277" ref="G17"/>
    <hyperlink r:id="rId278" ref="H17"/>
    <hyperlink r:id="rId279" ref="I17"/>
    <hyperlink r:id="rId280" ref="J17"/>
    <hyperlink r:id="rId281" ref="K17"/>
    <hyperlink r:id="rId282" ref="L17"/>
    <hyperlink r:id="rId283" ref="M17"/>
    <hyperlink r:id="rId284" ref="N17"/>
    <hyperlink r:id="rId285" ref="O17"/>
    <hyperlink r:id="rId286" ref="P17"/>
    <hyperlink r:id="rId287" ref="Q17"/>
    <hyperlink r:id="rId288" ref="R17"/>
    <hyperlink r:id="rId289" ref="A18"/>
    <hyperlink r:id="rId290" ref="B18"/>
    <hyperlink r:id="rId291" ref="C18"/>
    <hyperlink r:id="rId292" ref="D18"/>
    <hyperlink r:id="rId293" ref="E18"/>
    <hyperlink r:id="rId294" ref="F18"/>
    <hyperlink r:id="rId295" ref="G18"/>
    <hyperlink r:id="rId296" ref="H18"/>
    <hyperlink r:id="rId297" ref="I18"/>
    <hyperlink r:id="rId298" ref="J18"/>
    <hyperlink r:id="rId299" ref="K18"/>
    <hyperlink r:id="rId300" ref="L18"/>
    <hyperlink r:id="rId301" ref="M18"/>
    <hyperlink r:id="rId302" ref="N18"/>
    <hyperlink r:id="rId303" ref="O18"/>
    <hyperlink r:id="rId304" ref="P18"/>
    <hyperlink r:id="rId305" ref="Q18"/>
    <hyperlink r:id="rId306" ref="R18"/>
    <hyperlink r:id="rId307" ref="A19"/>
    <hyperlink r:id="rId308" ref="B19"/>
    <hyperlink r:id="rId309" ref="C19"/>
    <hyperlink r:id="rId310" ref="D19"/>
    <hyperlink r:id="rId311" ref="E19"/>
    <hyperlink r:id="rId312" ref="F19"/>
    <hyperlink r:id="rId313" ref="G19"/>
    <hyperlink r:id="rId314" ref="H19"/>
    <hyperlink r:id="rId315" ref="I19"/>
    <hyperlink r:id="rId316" ref="J19"/>
    <hyperlink r:id="rId317" ref="K19"/>
    <hyperlink r:id="rId318" ref="L19"/>
    <hyperlink r:id="rId319" ref="M19"/>
    <hyperlink r:id="rId320" ref="N19"/>
    <hyperlink r:id="rId321" ref="O19"/>
    <hyperlink r:id="rId322" ref="P19"/>
    <hyperlink r:id="rId323" ref="Q19"/>
    <hyperlink r:id="rId324" ref="R19"/>
    <hyperlink r:id="rId325" ref="A20"/>
    <hyperlink r:id="rId326" ref="B20"/>
    <hyperlink r:id="rId327" ref="C20"/>
    <hyperlink r:id="rId328" ref="D20"/>
    <hyperlink r:id="rId329" ref="E20"/>
    <hyperlink r:id="rId330" ref="F20"/>
    <hyperlink r:id="rId331" ref="G20"/>
    <hyperlink r:id="rId332" ref="H20"/>
    <hyperlink r:id="rId333" ref="I20"/>
    <hyperlink r:id="rId334" ref="J20"/>
    <hyperlink r:id="rId335" ref="K20"/>
    <hyperlink r:id="rId336" ref="L20"/>
    <hyperlink r:id="rId337" ref="M20"/>
    <hyperlink r:id="rId338" ref="N20"/>
    <hyperlink r:id="rId339" ref="O20"/>
    <hyperlink r:id="rId340" ref="P20"/>
    <hyperlink r:id="rId341" ref="Q20"/>
    <hyperlink r:id="rId342" ref="R20"/>
    <hyperlink r:id="rId343" ref="A21"/>
    <hyperlink r:id="rId344" ref="B21"/>
    <hyperlink r:id="rId345" ref="C21"/>
    <hyperlink r:id="rId346" ref="D21"/>
    <hyperlink r:id="rId347" ref="E21"/>
    <hyperlink r:id="rId348" ref="F21"/>
    <hyperlink r:id="rId349" ref="G21"/>
    <hyperlink r:id="rId350" ref="H21"/>
    <hyperlink r:id="rId351" ref="I21"/>
    <hyperlink r:id="rId352" ref="J21"/>
    <hyperlink r:id="rId353" ref="K21"/>
    <hyperlink r:id="rId354" ref="L21"/>
    <hyperlink r:id="rId355" ref="M21"/>
    <hyperlink r:id="rId356" ref="N21"/>
    <hyperlink r:id="rId357" ref="O21"/>
    <hyperlink r:id="rId358" ref="P21"/>
    <hyperlink r:id="rId359" ref="Q21"/>
    <hyperlink r:id="rId360" ref="R21"/>
    <hyperlink r:id="rId361" ref="A22"/>
    <hyperlink r:id="rId362" ref="B22"/>
    <hyperlink r:id="rId363" ref="C22"/>
    <hyperlink r:id="rId364" ref="D22"/>
    <hyperlink r:id="rId365" ref="E22"/>
    <hyperlink r:id="rId366" ref="F22"/>
    <hyperlink r:id="rId367" ref="G22"/>
    <hyperlink r:id="rId368" ref="H22"/>
    <hyperlink r:id="rId369" ref="I22"/>
    <hyperlink r:id="rId370" ref="J22"/>
    <hyperlink r:id="rId371" ref="K22"/>
    <hyperlink r:id="rId372" ref="L22"/>
    <hyperlink r:id="rId373" ref="M22"/>
    <hyperlink r:id="rId374" ref="N22"/>
    <hyperlink r:id="rId375" ref="O22"/>
    <hyperlink r:id="rId376" ref="P22"/>
    <hyperlink r:id="rId377" ref="Q22"/>
    <hyperlink r:id="rId378" ref="R22"/>
    <hyperlink r:id="rId379" ref="A23"/>
    <hyperlink r:id="rId380" ref="B23"/>
    <hyperlink r:id="rId381" ref="C23"/>
    <hyperlink r:id="rId382" ref="D23"/>
    <hyperlink r:id="rId383" ref="E23"/>
    <hyperlink r:id="rId384" ref="F23"/>
    <hyperlink r:id="rId385" ref="G23"/>
    <hyperlink r:id="rId386" ref="H23"/>
    <hyperlink r:id="rId387" ref="I23"/>
    <hyperlink r:id="rId388" ref="J23"/>
    <hyperlink r:id="rId389" ref="K23"/>
    <hyperlink r:id="rId390" ref="L23"/>
    <hyperlink r:id="rId391" ref="M23"/>
    <hyperlink r:id="rId392" ref="N23"/>
    <hyperlink r:id="rId393" ref="O23"/>
    <hyperlink r:id="rId394" ref="P23"/>
    <hyperlink r:id="rId395" ref="Q23"/>
    <hyperlink r:id="rId396" ref="R23"/>
    <hyperlink r:id="rId397" ref="A24"/>
    <hyperlink r:id="rId398" ref="B24"/>
    <hyperlink r:id="rId399" ref="C24"/>
    <hyperlink r:id="rId400" ref="D24"/>
    <hyperlink r:id="rId401" ref="E24"/>
    <hyperlink r:id="rId402" ref="F24"/>
    <hyperlink r:id="rId403" ref="G24"/>
    <hyperlink r:id="rId404" ref="H24"/>
    <hyperlink r:id="rId405" ref="I24"/>
    <hyperlink r:id="rId406" ref="J24"/>
    <hyperlink r:id="rId407" ref="K24"/>
    <hyperlink r:id="rId408" ref="L24"/>
    <hyperlink r:id="rId409" ref="M24"/>
    <hyperlink r:id="rId410" ref="N24"/>
    <hyperlink r:id="rId411" ref="O24"/>
    <hyperlink r:id="rId412" ref="P24"/>
    <hyperlink r:id="rId413" ref="Q24"/>
    <hyperlink r:id="rId414" ref="R24"/>
    <hyperlink r:id="rId415" ref="A25"/>
    <hyperlink r:id="rId416" ref="B25"/>
    <hyperlink r:id="rId417" ref="C25"/>
    <hyperlink r:id="rId418" ref="D25"/>
    <hyperlink r:id="rId419" ref="E25"/>
    <hyperlink r:id="rId420" ref="F25"/>
    <hyperlink r:id="rId421" ref="G25"/>
    <hyperlink r:id="rId422" ref="H25"/>
    <hyperlink r:id="rId423" ref="I25"/>
    <hyperlink r:id="rId424" ref="J25"/>
    <hyperlink r:id="rId425" ref="K25"/>
    <hyperlink r:id="rId426" ref="L25"/>
    <hyperlink r:id="rId427" ref="M25"/>
    <hyperlink r:id="rId428" ref="N25"/>
    <hyperlink r:id="rId429" ref="O25"/>
    <hyperlink r:id="rId430" ref="P25"/>
    <hyperlink r:id="rId431" ref="Q25"/>
    <hyperlink r:id="rId432" ref="R25"/>
    <hyperlink r:id="rId433" ref="A26"/>
    <hyperlink r:id="rId434" ref="B26"/>
    <hyperlink r:id="rId435" ref="C26"/>
    <hyperlink r:id="rId436" ref="D26"/>
    <hyperlink r:id="rId437" ref="E26"/>
    <hyperlink r:id="rId438" ref="F26"/>
    <hyperlink r:id="rId439" ref="G26"/>
    <hyperlink r:id="rId440" ref="H26"/>
    <hyperlink r:id="rId441" ref="I26"/>
    <hyperlink r:id="rId442" ref="J26"/>
    <hyperlink r:id="rId443" ref="K26"/>
    <hyperlink r:id="rId444" ref="L26"/>
    <hyperlink r:id="rId445" ref="M26"/>
    <hyperlink r:id="rId446" ref="N26"/>
    <hyperlink r:id="rId447" ref="O26"/>
    <hyperlink r:id="rId448" ref="P26"/>
    <hyperlink r:id="rId449" ref="Q26"/>
    <hyperlink r:id="rId450" ref="R26"/>
    <hyperlink r:id="rId451" ref="A27"/>
    <hyperlink r:id="rId452" ref="B27"/>
    <hyperlink r:id="rId453" ref="C27"/>
    <hyperlink r:id="rId454" ref="D27"/>
    <hyperlink r:id="rId455" ref="E27"/>
    <hyperlink r:id="rId456" ref="F27"/>
    <hyperlink r:id="rId457" ref="G27"/>
    <hyperlink r:id="rId458" ref="H27"/>
    <hyperlink r:id="rId459" ref="I27"/>
    <hyperlink r:id="rId460" ref="J27"/>
    <hyperlink r:id="rId461" ref="K27"/>
    <hyperlink r:id="rId462" ref="L27"/>
    <hyperlink r:id="rId463" ref="M27"/>
    <hyperlink r:id="rId464" ref="N27"/>
    <hyperlink r:id="rId465" ref="O27"/>
    <hyperlink r:id="rId466" ref="P27"/>
    <hyperlink r:id="rId467" ref="Q27"/>
    <hyperlink r:id="rId468" ref="R27"/>
    <hyperlink r:id="rId469" ref="A28"/>
    <hyperlink r:id="rId470" ref="B28"/>
    <hyperlink r:id="rId471" ref="C28"/>
    <hyperlink r:id="rId472" ref="D28"/>
    <hyperlink r:id="rId473" ref="E28"/>
    <hyperlink r:id="rId474" ref="F28"/>
    <hyperlink r:id="rId475" ref="G28"/>
    <hyperlink r:id="rId476" ref="H28"/>
    <hyperlink r:id="rId477" ref="I28"/>
    <hyperlink r:id="rId478" ref="J28"/>
    <hyperlink r:id="rId479" ref="K28"/>
    <hyperlink r:id="rId480" ref="L28"/>
    <hyperlink r:id="rId481" ref="M28"/>
    <hyperlink r:id="rId482" ref="N28"/>
    <hyperlink r:id="rId483" ref="O28"/>
    <hyperlink r:id="rId484" ref="P28"/>
    <hyperlink r:id="rId485" ref="Q28"/>
    <hyperlink r:id="rId486" ref="R28"/>
    <hyperlink r:id="rId487" ref="A29"/>
    <hyperlink r:id="rId488" ref="B29"/>
    <hyperlink r:id="rId489" ref="C29"/>
    <hyperlink r:id="rId490" ref="D29"/>
    <hyperlink r:id="rId491" ref="E29"/>
    <hyperlink r:id="rId492" ref="F29"/>
    <hyperlink r:id="rId493" ref="G29"/>
    <hyperlink r:id="rId494" ref="H29"/>
    <hyperlink r:id="rId495" ref="I29"/>
    <hyperlink r:id="rId496" ref="J29"/>
    <hyperlink r:id="rId497" ref="K29"/>
    <hyperlink r:id="rId498" ref="L29"/>
    <hyperlink r:id="rId499" ref="M29"/>
    <hyperlink r:id="rId500" ref="N29"/>
    <hyperlink r:id="rId501" ref="O29"/>
    <hyperlink r:id="rId502" ref="P29"/>
    <hyperlink r:id="rId503" ref="Q29"/>
    <hyperlink r:id="rId504" ref="R29"/>
    <hyperlink r:id="rId505" ref="A30"/>
    <hyperlink r:id="rId506" ref="B30"/>
    <hyperlink r:id="rId507" ref="C30"/>
    <hyperlink r:id="rId508" ref="D30"/>
    <hyperlink r:id="rId509" ref="E30"/>
    <hyperlink r:id="rId510" ref="F30"/>
    <hyperlink r:id="rId511" ref="G30"/>
    <hyperlink r:id="rId512" ref="H30"/>
    <hyperlink r:id="rId513" ref="I30"/>
    <hyperlink r:id="rId514" ref="J30"/>
    <hyperlink r:id="rId515" ref="K30"/>
    <hyperlink r:id="rId516" ref="L30"/>
    <hyperlink r:id="rId517" ref="M30"/>
    <hyperlink r:id="rId518" ref="N30"/>
    <hyperlink r:id="rId519" ref="O30"/>
    <hyperlink r:id="rId520" ref="P30"/>
    <hyperlink r:id="rId521" ref="Q30"/>
    <hyperlink r:id="rId522" ref="R30"/>
    <hyperlink r:id="rId523" ref="A31"/>
    <hyperlink r:id="rId524" ref="B31"/>
    <hyperlink r:id="rId525" ref="C31"/>
    <hyperlink r:id="rId526" ref="D31"/>
    <hyperlink r:id="rId527" ref="E31"/>
    <hyperlink r:id="rId528" ref="F31"/>
    <hyperlink r:id="rId529" ref="G31"/>
    <hyperlink r:id="rId530" ref="H31"/>
    <hyperlink r:id="rId531" ref="I31"/>
    <hyperlink r:id="rId532" ref="J31"/>
    <hyperlink r:id="rId533" ref="K31"/>
    <hyperlink r:id="rId534" ref="L31"/>
    <hyperlink r:id="rId535" ref="M31"/>
    <hyperlink r:id="rId536" ref="N31"/>
    <hyperlink r:id="rId537" ref="O31"/>
    <hyperlink r:id="rId538" ref="P31"/>
    <hyperlink r:id="rId539" ref="Q31"/>
    <hyperlink r:id="rId540" ref="R31"/>
    <hyperlink r:id="rId541" ref="B32"/>
    <hyperlink r:id="rId542" ref="C32"/>
    <hyperlink r:id="rId543" ref="D32"/>
    <hyperlink r:id="rId544" ref="E32"/>
    <hyperlink r:id="rId545" ref="F32"/>
    <hyperlink r:id="rId546" ref="G32"/>
    <hyperlink r:id="rId547" ref="H32"/>
    <hyperlink r:id="rId548" ref="I32"/>
    <hyperlink r:id="rId549" ref="J32"/>
    <hyperlink r:id="rId550" ref="K32"/>
    <hyperlink r:id="rId551" ref="L32"/>
    <hyperlink r:id="rId552" ref="M32"/>
    <hyperlink r:id="rId553" ref="N32"/>
    <hyperlink r:id="rId554" ref="O32"/>
    <hyperlink r:id="rId555" ref="P32"/>
    <hyperlink r:id="rId556" ref="Q32"/>
    <hyperlink r:id="rId557" ref="R32"/>
    <hyperlink r:id="rId558" ref="E33"/>
    <hyperlink r:id="rId559" ref="F33"/>
    <hyperlink r:id="rId560" ref="G33"/>
    <hyperlink r:id="rId561" ref="H33"/>
    <hyperlink r:id="rId562" ref="I33"/>
    <hyperlink r:id="rId563" ref="J33"/>
    <hyperlink r:id="rId564" ref="L33"/>
    <hyperlink r:id="rId565" ref="M33"/>
    <hyperlink r:id="rId566" ref="N33"/>
    <hyperlink r:id="rId567" ref="O33"/>
    <hyperlink r:id="rId568" ref="P33"/>
    <hyperlink r:id="rId569" ref="Q33"/>
    <hyperlink r:id="rId570" ref="R33"/>
    <hyperlink r:id="rId571" ref="Q34"/>
    <hyperlink r:id="rId572" ref="Q35"/>
    <hyperlink r:id="rId573" ref="Q36"/>
    <hyperlink r:id="rId574" ref="Q37"/>
    <hyperlink r:id="rId575" ref="Q38"/>
    <hyperlink r:id="rId576" ref="Q39"/>
    <hyperlink r:id="rId577" ref="Q40"/>
    <hyperlink r:id="rId578" ref="Q41"/>
    <hyperlink r:id="rId579" ref="Q42"/>
    <hyperlink r:id="rId580" ref="Q43"/>
    <hyperlink r:id="rId581" ref="Q44"/>
    <hyperlink r:id="rId582" ref="Q45"/>
    <hyperlink r:id="rId583" ref="Q46"/>
    <hyperlink r:id="rId584" ref="Q47"/>
    <hyperlink r:id="rId585" ref="Q48"/>
    <hyperlink r:id="rId586" ref="Q49"/>
    <hyperlink r:id="rId587" ref="Q50"/>
    <hyperlink r:id="rId588" ref="Q51"/>
    <hyperlink r:id="rId589" ref="Q52"/>
    <hyperlink r:id="rId590" ref="Q53"/>
    <hyperlink r:id="rId591" ref="Q54"/>
    <hyperlink r:id="rId592" ref="Q55"/>
    <hyperlink r:id="rId593" ref="Q56"/>
    <hyperlink r:id="rId594" ref="Q57"/>
    <hyperlink r:id="rId595" ref="Q58"/>
    <hyperlink r:id="rId596" ref="Q59"/>
    <hyperlink r:id="rId597" ref="Q60"/>
    <hyperlink r:id="rId598" ref="Q61"/>
    <hyperlink r:id="rId599" ref="Q62"/>
    <hyperlink r:id="rId600" ref="Q63"/>
    <hyperlink r:id="rId601" ref="Q64"/>
    <hyperlink r:id="rId602" ref="Q65"/>
  </hyperlinks>
  <drawing r:id="rId6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1998.0</v>
      </c>
      <c r="B1" s="1">
        <v>1999.0</v>
      </c>
      <c r="C1" s="1">
        <v>2000.0</v>
      </c>
      <c r="D1" s="1">
        <v>2001.0</v>
      </c>
      <c r="E1" s="1">
        <v>2002.0</v>
      </c>
      <c r="F1" s="1">
        <v>2003.0</v>
      </c>
      <c r="G1" s="1">
        <v>2004.0</v>
      </c>
      <c r="H1" s="1">
        <v>2005.0</v>
      </c>
      <c r="I1" s="1">
        <v>2006.0</v>
      </c>
      <c r="J1" s="1">
        <v>2007.0</v>
      </c>
      <c r="K1" s="1">
        <v>2008.0</v>
      </c>
      <c r="L1" s="1">
        <v>2009.0</v>
      </c>
      <c r="M1" s="1">
        <v>2010.0</v>
      </c>
      <c r="N1" s="1">
        <v>2011.0</v>
      </c>
      <c r="O1" s="1">
        <v>2012.0</v>
      </c>
      <c r="P1" s="1">
        <v>2013.0</v>
      </c>
      <c r="Q1" s="1">
        <v>2014.0</v>
      </c>
      <c r="R1" s="1">
        <v>2015.0</v>
      </c>
    </row>
    <row r="2">
      <c r="A2" s="2" t="s">
        <v>3</v>
      </c>
      <c r="B2" s="4" t="s">
        <v>4</v>
      </c>
      <c r="C2" s="2" t="s">
        <v>8</v>
      </c>
      <c r="D2" s="2" t="s">
        <v>16</v>
      </c>
      <c r="E2" s="2" t="s">
        <v>19</v>
      </c>
      <c r="F2" s="2" t="s">
        <v>21</v>
      </c>
      <c r="G2" s="2" t="s">
        <v>26</v>
      </c>
      <c r="H2" s="2" t="s">
        <v>29</v>
      </c>
      <c r="I2" s="2" t="s">
        <v>31</v>
      </c>
      <c r="J2" s="2" t="s">
        <v>34</v>
      </c>
      <c r="K2" s="5" t="s">
        <v>37</v>
      </c>
      <c r="L2" s="2" t="s">
        <v>42</v>
      </c>
      <c r="M2" s="2" t="s">
        <v>43</v>
      </c>
      <c r="N2" s="2" t="s">
        <v>45</v>
      </c>
      <c r="O2" s="2" t="s">
        <v>47</v>
      </c>
      <c r="P2" s="2" t="s">
        <v>48</v>
      </c>
      <c r="Q2" s="2" t="s">
        <v>50</v>
      </c>
      <c r="R2" s="2" t="s">
        <v>53</v>
      </c>
    </row>
    <row r="3">
      <c r="A3" s="2" t="s">
        <v>55</v>
      </c>
      <c r="B3" s="6" t="s">
        <v>56</v>
      </c>
      <c r="C3" s="2" t="s">
        <v>58</v>
      </c>
      <c r="D3" s="2" t="s">
        <v>59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67</v>
      </c>
      <c r="K3" s="2" t="s">
        <v>69</v>
      </c>
      <c r="L3" s="2" t="s">
        <v>71</v>
      </c>
      <c r="M3" s="2" t="s">
        <v>72</v>
      </c>
      <c r="N3" s="2" t="s">
        <v>73</v>
      </c>
      <c r="O3" s="2" t="s">
        <v>75</v>
      </c>
      <c r="P3" s="2" t="s">
        <v>76</v>
      </c>
      <c r="Q3" s="2" t="s">
        <v>77</v>
      </c>
      <c r="R3" s="2" t="s">
        <v>78</v>
      </c>
    </row>
    <row r="4">
      <c r="A4" s="2" t="s">
        <v>80</v>
      </c>
      <c r="B4" s="4" t="s">
        <v>81</v>
      </c>
      <c r="C4" s="2" t="s">
        <v>82</v>
      </c>
      <c r="D4" s="2" t="s">
        <v>84</v>
      </c>
      <c r="E4" s="2" t="s">
        <v>85</v>
      </c>
      <c r="F4" s="2" t="s">
        <v>87</v>
      </c>
      <c r="G4" s="2" t="s">
        <v>88</v>
      </c>
      <c r="H4" s="2" t="s">
        <v>90</v>
      </c>
      <c r="I4" s="2" t="s">
        <v>92</v>
      </c>
      <c r="J4" s="2" t="s">
        <v>94</v>
      </c>
      <c r="K4" s="2" t="s">
        <v>95</v>
      </c>
      <c r="L4" s="2" t="s">
        <v>96</v>
      </c>
      <c r="M4" s="2" t="s">
        <v>97</v>
      </c>
      <c r="N4" s="2" t="s">
        <v>98</v>
      </c>
      <c r="O4" s="2" t="s">
        <v>99</v>
      </c>
      <c r="P4" s="2" t="s">
        <v>100</v>
      </c>
      <c r="Q4" s="2" t="s">
        <v>101</v>
      </c>
      <c r="R4" s="2" t="s">
        <v>102</v>
      </c>
    </row>
    <row r="5">
      <c r="A5" s="2" t="s">
        <v>103</v>
      </c>
      <c r="B5" s="6" t="s">
        <v>105</v>
      </c>
      <c r="C5" s="2" t="s">
        <v>106</v>
      </c>
      <c r="D5" s="2" t="s">
        <v>108</v>
      </c>
      <c r="E5" s="2" t="s">
        <v>110</v>
      </c>
      <c r="F5" s="2" t="s">
        <v>111</v>
      </c>
      <c r="G5" s="2" t="s">
        <v>121</v>
      </c>
      <c r="H5" s="2" t="s">
        <v>135</v>
      </c>
      <c r="I5" s="2" t="s">
        <v>145</v>
      </c>
      <c r="J5" s="2" t="s">
        <v>154</v>
      </c>
      <c r="K5" s="2" t="s">
        <v>160</v>
      </c>
      <c r="L5" s="2" t="s">
        <v>168</v>
      </c>
      <c r="M5" s="2" t="s">
        <v>169</v>
      </c>
      <c r="N5" s="2" t="s">
        <v>173</v>
      </c>
      <c r="O5" s="2" t="s">
        <v>176</v>
      </c>
      <c r="P5" s="2" t="s">
        <v>178</v>
      </c>
      <c r="Q5" s="2" t="s">
        <v>182</v>
      </c>
      <c r="R5" s="2" t="s">
        <v>184</v>
      </c>
    </row>
    <row r="6">
      <c r="A6" s="2" t="s">
        <v>188</v>
      </c>
      <c r="B6" s="6" t="s">
        <v>196</v>
      </c>
      <c r="C6" s="2" t="s">
        <v>197</v>
      </c>
      <c r="D6" s="2" t="s">
        <v>202</v>
      </c>
      <c r="E6" s="2" t="s">
        <v>206</v>
      </c>
      <c r="F6" s="2" t="s">
        <v>207</v>
      </c>
      <c r="G6" s="2" t="s">
        <v>214</v>
      </c>
      <c r="H6" s="2" t="s">
        <v>217</v>
      </c>
      <c r="I6" s="2" t="s">
        <v>219</v>
      </c>
      <c r="J6" s="2" t="s">
        <v>220</v>
      </c>
      <c r="K6" s="2" t="s">
        <v>224</v>
      </c>
      <c r="L6" s="2" t="s">
        <v>228</v>
      </c>
      <c r="M6" s="2" t="s">
        <v>231</v>
      </c>
      <c r="N6" s="2" t="s">
        <v>233</v>
      </c>
      <c r="O6" s="2" t="s">
        <v>236</v>
      </c>
      <c r="P6" s="2" t="s">
        <v>237</v>
      </c>
      <c r="Q6" s="2" t="s">
        <v>238</v>
      </c>
      <c r="R6" s="2" t="s">
        <v>241</v>
      </c>
    </row>
    <row r="7">
      <c r="A7" s="2" t="s">
        <v>242</v>
      </c>
      <c r="B7" s="6" t="s">
        <v>244</v>
      </c>
      <c r="C7" s="2" t="s">
        <v>245</v>
      </c>
      <c r="D7" s="2" t="s">
        <v>246</v>
      </c>
      <c r="E7" s="2" t="s">
        <v>248</v>
      </c>
      <c r="F7" s="2" t="s">
        <v>249</v>
      </c>
      <c r="G7" s="2" t="s">
        <v>255</v>
      </c>
      <c r="H7" s="2" t="s">
        <v>263</v>
      </c>
      <c r="I7" s="2" t="s">
        <v>270</v>
      </c>
      <c r="J7" s="2" t="s">
        <v>277</v>
      </c>
      <c r="K7" s="2" t="s">
        <v>281</v>
      </c>
      <c r="L7" s="2" t="s">
        <v>286</v>
      </c>
      <c r="M7" s="2" t="s">
        <v>292</v>
      </c>
      <c r="N7" s="2" t="s">
        <v>299</v>
      </c>
      <c r="O7" s="2" t="s">
        <v>307</v>
      </c>
      <c r="P7" s="2" t="s">
        <v>313</v>
      </c>
      <c r="Q7" s="2" t="s">
        <v>326</v>
      </c>
      <c r="R7" s="2" t="s">
        <v>331</v>
      </c>
    </row>
    <row r="8">
      <c r="A8" s="2" t="s">
        <v>333</v>
      </c>
      <c r="B8" s="6" t="s">
        <v>334</v>
      </c>
      <c r="C8" s="2" t="s">
        <v>339</v>
      </c>
      <c r="D8" s="2" t="s">
        <v>346</v>
      </c>
      <c r="E8" s="2" t="s">
        <v>349</v>
      </c>
      <c r="F8" s="2" t="s">
        <v>350</v>
      </c>
      <c r="G8" s="2" t="s">
        <v>355</v>
      </c>
      <c r="H8" s="2" t="s">
        <v>361</v>
      </c>
      <c r="I8" s="2" t="s">
        <v>364</v>
      </c>
      <c r="J8" s="2" t="s">
        <v>373</v>
      </c>
      <c r="K8" s="2" t="s">
        <v>377</v>
      </c>
      <c r="L8" s="2" t="s">
        <v>382</v>
      </c>
      <c r="M8" s="2" t="s">
        <v>388</v>
      </c>
      <c r="N8" s="2" t="s">
        <v>390</v>
      </c>
      <c r="O8" s="2" t="s">
        <v>391</v>
      </c>
      <c r="P8" s="2" t="s">
        <v>392</v>
      </c>
      <c r="Q8" s="2" t="s">
        <v>393</v>
      </c>
      <c r="R8" s="2" t="s">
        <v>395</v>
      </c>
    </row>
    <row r="9">
      <c r="A9" s="2" t="s">
        <v>396</v>
      </c>
      <c r="B9" s="6" t="s">
        <v>397</v>
      </c>
      <c r="C9" s="2" t="s">
        <v>398</v>
      </c>
      <c r="D9" s="2" t="s">
        <v>399</v>
      </c>
      <c r="E9" s="2" t="s">
        <v>355</v>
      </c>
      <c r="F9" s="2" t="s">
        <v>400</v>
      </c>
      <c r="G9" s="2" t="s">
        <v>401</v>
      </c>
      <c r="H9" s="2" t="s">
        <v>402</v>
      </c>
      <c r="I9" s="2" t="s">
        <v>403</v>
      </c>
      <c r="J9" s="2" t="s">
        <v>404</v>
      </c>
      <c r="K9" s="2" t="s">
        <v>405</v>
      </c>
      <c r="L9" s="2" t="s">
        <v>406</v>
      </c>
      <c r="M9" s="2" t="s">
        <v>408</v>
      </c>
      <c r="N9" s="2" t="s">
        <v>409</v>
      </c>
      <c r="O9" s="2" t="s">
        <v>410</v>
      </c>
      <c r="P9" s="2" t="s">
        <v>411</v>
      </c>
      <c r="Q9" s="2" t="s">
        <v>413</v>
      </c>
      <c r="R9" s="2" t="s">
        <v>414</v>
      </c>
    </row>
    <row r="10">
      <c r="A10" s="2" t="s">
        <v>415</v>
      </c>
      <c r="B10" s="4" t="s">
        <v>417</v>
      </c>
      <c r="C10" s="2" t="s">
        <v>418</v>
      </c>
      <c r="D10" s="2" t="s">
        <v>419</v>
      </c>
      <c r="E10" s="2" t="s">
        <v>420</v>
      </c>
      <c r="F10" s="2" t="s">
        <v>421</v>
      </c>
      <c r="G10" s="2" t="s">
        <v>422</v>
      </c>
      <c r="H10" s="2" t="s">
        <v>423</v>
      </c>
      <c r="I10" s="2" t="s">
        <v>424</v>
      </c>
      <c r="J10" s="2" t="s">
        <v>425</v>
      </c>
      <c r="K10" s="2" t="s">
        <v>426</v>
      </c>
      <c r="L10" s="2" t="s">
        <v>428</v>
      </c>
      <c r="M10" s="2" t="s">
        <v>429</v>
      </c>
      <c r="N10" s="2" t="s">
        <v>431</v>
      </c>
      <c r="O10" s="2" t="s">
        <v>433</v>
      </c>
      <c r="P10" s="2" t="s">
        <v>436</v>
      </c>
      <c r="Q10" s="2" t="s">
        <v>437</v>
      </c>
      <c r="R10" s="2" t="s">
        <v>439</v>
      </c>
    </row>
    <row r="11">
      <c r="A11" s="2" t="s">
        <v>440</v>
      </c>
      <c r="B11" s="6" t="s">
        <v>441</v>
      </c>
      <c r="C11" s="2" t="s">
        <v>443</v>
      </c>
      <c r="D11" s="2" t="s">
        <v>444</v>
      </c>
      <c r="E11" s="2" t="s">
        <v>445</v>
      </c>
      <c r="F11" s="2" t="s">
        <v>447</v>
      </c>
      <c r="G11" s="2" t="s">
        <v>448</v>
      </c>
      <c r="H11" s="2" t="s">
        <v>110</v>
      </c>
      <c r="I11" s="2" t="s">
        <v>450</v>
      </c>
      <c r="J11" s="2" t="s">
        <v>452</v>
      </c>
      <c r="K11" s="2" t="s">
        <v>453</v>
      </c>
      <c r="L11" s="2" t="s">
        <v>454</v>
      </c>
      <c r="M11" s="2" t="s">
        <v>456</v>
      </c>
      <c r="N11" s="2" t="s">
        <v>457</v>
      </c>
      <c r="O11" s="2" t="s">
        <v>458</v>
      </c>
      <c r="P11" s="2" t="s">
        <v>460</v>
      </c>
      <c r="Q11" s="2" t="s">
        <v>461</v>
      </c>
      <c r="R11" s="2" t="s">
        <v>463</v>
      </c>
      <c r="T11" s="1" t="s">
        <v>464</v>
      </c>
    </row>
    <row r="12">
      <c r="A12" s="2" t="s">
        <v>465</v>
      </c>
      <c r="B12" s="6" t="s">
        <v>466</v>
      </c>
      <c r="C12" s="2" t="s">
        <v>468</v>
      </c>
      <c r="D12" s="2" t="s">
        <v>469</v>
      </c>
      <c r="E12" s="2" t="s">
        <v>471</v>
      </c>
      <c r="F12" s="2" t="s">
        <v>472</v>
      </c>
      <c r="G12" s="2" t="s">
        <v>473</v>
      </c>
      <c r="H12" s="2" t="s">
        <v>475</v>
      </c>
      <c r="I12" s="2" t="s">
        <v>476</v>
      </c>
      <c r="J12" s="2" t="s">
        <v>477</v>
      </c>
      <c r="K12" s="2" t="s">
        <v>479</v>
      </c>
      <c r="L12" s="2" t="s">
        <v>480</v>
      </c>
      <c r="M12" s="2" t="s">
        <v>481</v>
      </c>
      <c r="N12" s="2" t="s">
        <v>483</v>
      </c>
      <c r="O12" s="2" t="s">
        <v>484</v>
      </c>
      <c r="P12" s="2" t="s">
        <v>486</v>
      </c>
      <c r="Q12" s="2" t="s">
        <v>487</v>
      </c>
      <c r="R12" s="2" t="s">
        <v>488</v>
      </c>
    </row>
    <row r="13">
      <c r="A13" s="2" t="s">
        <v>490</v>
      </c>
      <c r="B13" s="4" t="s">
        <v>491</v>
      </c>
      <c r="C13" s="2" t="s">
        <v>492</v>
      </c>
      <c r="D13" s="2" t="s">
        <v>494</v>
      </c>
      <c r="E13" s="2" t="s">
        <v>495</v>
      </c>
      <c r="F13" s="2" t="s">
        <v>497</v>
      </c>
      <c r="G13" s="2" t="s">
        <v>498</v>
      </c>
      <c r="H13" s="2" t="s">
        <v>500</v>
      </c>
      <c r="I13" s="2" t="s">
        <v>501</v>
      </c>
      <c r="J13" s="2" t="s">
        <v>502</v>
      </c>
      <c r="K13" s="2" t="s">
        <v>504</v>
      </c>
      <c r="L13" s="2" t="s">
        <v>505</v>
      </c>
      <c r="M13" s="2" t="s">
        <v>507</v>
      </c>
      <c r="N13" s="2" t="s">
        <v>508</v>
      </c>
      <c r="O13" s="2" t="s">
        <v>509</v>
      </c>
      <c r="P13" s="2" t="s">
        <v>511</v>
      </c>
      <c r="Q13" s="2" t="s">
        <v>512</v>
      </c>
      <c r="R13" s="2" t="s">
        <v>513</v>
      </c>
    </row>
    <row r="14">
      <c r="A14" s="2" t="s">
        <v>515</v>
      </c>
      <c r="B14" s="4" t="s">
        <v>516</v>
      </c>
      <c r="C14" s="2" t="s">
        <v>517</v>
      </c>
      <c r="D14" s="2" t="s">
        <v>519</v>
      </c>
      <c r="E14" s="2" t="s">
        <v>520</v>
      </c>
      <c r="F14" s="2" t="s">
        <v>521</v>
      </c>
      <c r="G14" s="2" t="s">
        <v>523</v>
      </c>
      <c r="H14" s="2" t="s">
        <v>524</v>
      </c>
      <c r="I14" s="2" t="s">
        <v>525</v>
      </c>
      <c r="J14" s="2" t="s">
        <v>527</v>
      </c>
      <c r="K14" s="2" t="s">
        <v>528</v>
      </c>
      <c r="L14" s="2" t="s">
        <v>530</v>
      </c>
      <c r="M14" s="2" t="s">
        <v>531</v>
      </c>
      <c r="N14" s="2" t="s">
        <v>532</v>
      </c>
      <c r="O14" s="2" t="s">
        <v>534</v>
      </c>
      <c r="P14" s="2" t="s">
        <v>535</v>
      </c>
      <c r="Q14" s="2" t="s">
        <v>536</v>
      </c>
      <c r="R14" s="2" t="s">
        <v>538</v>
      </c>
    </row>
    <row r="15">
      <c r="A15" s="2" t="s">
        <v>539</v>
      </c>
      <c r="B15" s="4" t="s">
        <v>540</v>
      </c>
      <c r="C15" s="2" t="s">
        <v>542</v>
      </c>
      <c r="D15" s="2" t="s">
        <v>543</v>
      </c>
      <c r="E15" s="2" t="s">
        <v>544</v>
      </c>
      <c r="F15" s="2" t="s">
        <v>546</v>
      </c>
      <c r="G15" s="2" t="s">
        <v>547</v>
      </c>
      <c r="H15" s="2" t="s">
        <v>549</v>
      </c>
      <c r="I15" s="2" t="s">
        <v>550</v>
      </c>
      <c r="J15" s="2" t="s">
        <v>551</v>
      </c>
      <c r="K15" s="2" t="s">
        <v>553</v>
      </c>
      <c r="L15" s="2" t="s">
        <v>555</v>
      </c>
      <c r="M15" s="2" t="s">
        <v>556</v>
      </c>
      <c r="N15" s="2" t="s">
        <v>557</v>
      </c>
      <c r="O15" s="2" t="s">
        <v>559</v>
      </c>
      <c r="P15" s="2" t="s">
        <v>560</v>
      </c>
      <c r="Q15" s="2" t="s">
        <v>561</v>
      </c>
      <c r="R15" s="2" t="s">
        <v>563</v>
      </c>
    </row>
    <row r="16">
      <c r="A16" s="2" t="s">
        <v>564</v>
      </c>
      <c r="B16" s="4" t="s">
        <v>565</v>
      </c>
      <c r="C16" s="2" t="s">
        <v>567</v>
      </c>
      <c r="D16" s="2" t="s">
        <v>568</v>
      </c>
      <c r="E16" s="2" t="s">
        <v>569</v>
      </c>
      <c r="F16" s="2" t="s">
        <v>571</v>
      </c>
      <c r="G16" s="2" t="s">
        <v>572</v>
      </c>
      <c r="H16" s="2" t="s">
        <v>573</v>
      </c>
      <c r="I16" s="2" t="s">
        <v>575</v>
      </c>
      <c r="J16" s="2" t="s">
        <v>576</v>
      </c>
      <c r="K16" s="2" t="s">
        <v>577</v>
      </c>
      <c r="L16" s="2" t="s">
        <v>579</v>
      </c>
      <c r="M16" s="2" t="s">
        <v>580</v>
      </c>
      <c r="N16" s="2" t="s">
        <v>582</v>
      </c>
      <c r="O16" s="2" t="s">
        <v>584</v>
      </c>
      <c r="P16" s="2" t="s">
        <v>585</v>
      </c>
      <c r="Q16" s="2" t="s">
        <v>586</v>
      </c>
      <c r="R16" s="2" t="s">
        <v>588</v>
      </c>
    </row>
    <row r="17">
      <c r="A17" s="2" t="s">
        <v>589</v>
      </c>
      <c r="B17" s="6" t="s">
        <v>591</v>
      </c>
      <c r="C17" s="2" t="s">
        <v>592</v>
      </c>
      <c r="D17" s="2" t="s">
        <v>593</v>
      </c>
      <c r="E17" s="2" t="s">
        <v>595</v>
      </c>
      <c r="F17" s="2" t="s">
        <v>596</v>
      </c>
      <c r="G17" s="2" t="s">
        <v>597</v>
      </c>
      <c r="H17" s="2" t="s">
        <v>599</v>
      </c>
      <c r="I17" s="2" t="s">
        <v>600</v>
      </c>
      <c r="J17" s="2" t="s">
        <v>601</v>
      </c>
      <c r="K17" s="2" t="s">
        <v>603</v>
      </c>
      <c r="L17" s="2" t="s">
        <v>604</v>
      </c>
      <c r="M17" s="2" t="s">
        <v>606</v>
      </c>
      <c r="N17" s="2" t="s">
        <v>607</v>
      </c>
      <c r="O17" s="2" t="s">
        <v>608</v>
      </c>
      <c r="P17" s="2" t="s">
        <v>610</v>
      </c>
      <c r="Q17" s="2" t="s">
        <v>611</v>
      </c>
      <c r="R17" s="2" t="s">
        <v>612</v>
      </c>
    </row>
    <row r="18">
      <c r="A18" s="2" t="s">
        <v>614</v>
      </c>
      <c r="B18" s="6" t="s">
        <v>615</v>
      </c>
      <c r="C18" s="2" t="s">
        <v>616</v>
      </c>
      <c r="D18" s="2" t="s">
        <v>618</v>
      </c>
      <c r="E18" s="2" t="s">
        <v>619</v>
      </c>
      <c r="F18" s="2" t="s">
        <v>621</v>
      </c>
      <c r="G18" s="2" t="s">
        <v>622</v>
      </c>
      <c r="H18" s="2" t="s">
        <v>623</v>
      </c>
      <c r="I18" s="2" t="s">
        <v>625</v>
      </c>
      <c r="J18" s="2" t="s">
        <v>626</v>
      </c>
      <c r="K18" s="2" t="s">
        <v>627</v>
      </c>
      <c r="L18" s="2" t="s">
        <v>629</v>
      </c>
      <c r="M18" s="2" t="s">
        <v>630</v>
      </c>
      <c r="N18" s="2" t="s">
        <v>632</v>
      </c>
      <c r="O18" s="2" t="s">
        <v>633</v>
      </c>
      <c r="P18" s="2" t="s">
        <v>634</v>
      </c>
      <c r="Q18" s="2" t="s">
        <v>636</v>
      </c>
      <c r="R18" s="2" t="s">
        <v>637</v>
      </c>
    </row>
    <row r="19">
      <c r="A19" s="2" t="s">
        <v>638</v>
      </c>
      <c r="B19" s="4" t="s">
        <v>640</v>
      </c>
      <c r="C19" s="2" t="s">
        <v>641</v>
      </c>
      <c r="D19" s="2" t="s">
        <v>642</v>
      </c>
      <c r="E19" s="2" t="s">
        <v>644</v>
      </c>
      <c r="F19" s="2" t="s">
        <v>645</v>
      </c>
      <c r="G19" s="2" t="s">
        <v>647</v>
      </c>
      <c r="H19" s="2" t="s">
        <v>648</v>
      </c>
      <c r="I19" s="2" t="s">
        <v>649</v>
      </c>
      <c r="J19" s="2" t="s">
        <v>650</v>
      </c>
      <c r="K19" s="2" t="s">
        <v>652</v>
      </c>
      <c r="L19" s="2" t="s">
        <v>653</v>
      </c>
      <c r="M19" s="2" t="s">
        <v>654</v>
      </c>
      <c r="N19" s="2" t="s">
        <v>656</v>
      </c>
      <c r="O19" s="2" t="s">
        <v>657</v>
      </c>
      <c r="P19" s="2" t="s">
        <v>659</v>
      </c>
      <c r="Q19" s="2" t="s">
        <v>660</v>
      </c>
      <c r="R19" s="2" t="s">
        <v>661</v>
      </c>
    </row>
    <row r="20">
      <c r="A20" s="2" t="s">
        <v>663</v>
      </c>
      <c r="B20" s="4" t="s">
        <v>664</v>
      </c>
      <c r="C20" s="2" t="s">
        <v>665</v>
      </c>
      <c r="D20" s="2" t="s">
        <v>667</v>
      </c>
      <c r="E20" s="2" t="s">
        <v>668</v>
      </c>
      <c r="F20" s="2" t="s">
        <v>669</v>
      </c>
      <c r="G20" s="2" t="s">
        <v>671</v>
      </c>
      <c r="H20" s="2" t="s">
        <v>672</v>
      </c>
      <c r="I20" s="2" t="s">
        <v>673</v>
      </c>
      <c r="J20" s="2" t="s">
        <v>674</v>
      </c>
      <c r="K20" s="2" t="s">
        <v>676</v>
      </c>
      <c r="L20" s="2" t="s">
        <v>677</v>
      </c>
      <c r="M20" s="2" t="s">
        <v>678</v>
      </c>
      <c r="N20" s="2" t="s">
        <v>680</v>
      </c>
      <c r="O20" s="2" t="s">
        <v>681</v>
      </c>
      <c r="P20" s="2" t="s">
        <v>683</v>
      </c>
      <c r="Q20" s="2" t="s">
        <v>684</v>
      </c>
      <c r="R20" s="2" t="s">
        <v>685</v>
      </c>
    </row>
    <row r="21">
      <c r="A21" s="2" t="s">
        <v>687</v>
      </c>
      <c r="B21" s="4" t="s">
        <v>688</v>
      </c>
      <c r="C21" s="2" t="s">
        <v>690</v>
      </c>
      <c r="D21" s="2" t="s">
        <v>691</v>
      </c>
      <c r="E21" s="2" t="s">
        <v>693</v>
      </c>
      <c r="F21" s="2" t="s">
        <v>695</v>
      </c>
      <c r="G21" s="2" t="s">
        <v>696</v>
      </c>
      <c r="H21" s="2" t="s">
        <v>697</v>
      </c>
      <c r="I21" s="2" t="s">
        <v>699</v>
      </c>
      <c r="J21" s="2" t="s">
        <v>700</v>
      </c>
      <c r="K21" s="2" t="s">
        <v>701</v>
      </c>
      <c r="L21" s="2" t="s">
        <v>703</v>
      </c>
      <c r="M21" s="2" t="s">
        <v>704</v>
      </c>
      <c r="N21" s="2" t="s">
        <v>705</v>
      </c>
      <c r="O21" s="2" t="s">
        <v>707</v>
      </c>
      <c r="P21" s="2" t="s">
        <v>708</v>
      </c>
      <c r="Q21" s="2" t="s">
        <v>709</v>
      </c>
      <c r="R21" s="2" t="s">
        <v>711</v>
      </c>
    </row>
    <row r="22">
      <c r="A22" s="2" t="s">
        <v>712</v>
      </c>
      <c r="B22" s="4" t="s">
        <v>713</v>
      </c>
      <c r="C22" s="2" t="s">
        <v>715</v>
      </c>
      <c r="D22" s="2" t="s">
        <v>716</v>
      </c>
      <c r="E22" s="2" t="s">
        <v>717</v>
      </c>
      <c r="F22" s="2" t="s">
        <v>719</v>
      </c>
      <c r="G22" s="2" t="s">
        <v>720</v>
      </c>
      <c r="H22" s="2" t="s">
        <v>722</v>
      </c>
      <c r="I22" s="2" t="s">
        <v>723</v>
      </c>
      <c r="J22" s="2" t="s">
        <v>724</v>
      </c>
      <c r="K22" s="2" t="s">
        <v>726</v>
      </c>
      <c r="L22" s="2" t="s">
        <v>727</v>
      </c>
      <c r="M22" s="2" t="s">
        <v>728</v>
      </c>
      <c r="N22" s="2" t="s">
        <v>729</v>
      </c>
      <c r="O22" s="2" t="s">
        <v>731</v>
      </c>
      <c r="P22" s="2" t="s">
        <v>732</v>
      </c>
      <c r="Q22" s="2" t="s">
        <v>733</v>
      </c>
      <c r="R22" s="2" t="s">
        <v>735</v>
      </c>
    </row>
    <row r="23">
      <c r="A23" s="2" t="s">
        <v>736</v>
      </c>
      <c r="B23" s="4" t="s">
        <v>738</v>
      </c>
      <c r="C23" s="2" t="s">
        <v>739</v>
      </c>
      <c r="D23" s="2" t="s">
        <v>740</v>
      </c>
      <c r="E23" s="2" t="s">
        <v>742</v>
      </c>
      <c r="F23" s="2" t="s">
        <v>743</v>
      </c>
      <c r="G23" s="2" t="s">
        <v>744</v>
      </c>
      <c r="H23" s="2" t="s">
        <v>746</v>
      </c>
      <c r="I23" s="2" t="s">
        <v>747</v>
      </c>
      <c r="J23" s="2" t="s">
        <v>749</v>
      </c>
      <c r="K23" s="2" t="s">
        <v>750</v>
      </c>
      <c r="L23" s="2" t="s">
        <v>752</v>
      </c>
      <c r="M23" s="2" t="s">
        <v>754</v>
      </c>
      <c r="N23" s="2" t="s">
        <v>755</v>
      </c>
      <c r="O23" s="2" t="s">
        <v>757</v>
      </c>
      <c r="P23" s="2" t="s">
        <v>758</v>
      </c>
      <c r="Q23" s="2" t="s">
        <v>759</v>
      </c>
      <c r="R23" s="2" t="s">
        <v>761</v>
      </c>
    </row>
    <row r="24">
      <c r="A24" s="2" t="s">
        <v>762</v>
      </c>
      <c r="B24" s="6" t="s">
        <v>764</v>
      </c>
      <c r="C24" s="2" t="s">
        <v>765</v>
      </c>
      <c r="D24" s="2" t="s">
        <v>766</v>
      </c>
      <c r="E24" s="2" t="s">
        <v>768</v>
      </c>
      <c r="F24" s="2" t="s">
        <v>769</v>
      </c>
      <c r="G24" s="2" t="s">
        <v>771</v>
      </c>
      <c r="H24" s="2" t="s">
        <v>772</v>
      </c>
      <c r="I24" s="2" t="s">
        <v>773</v>
      </c>
      <c r="J24" s="2" t="s">
        <v>775</v>
      </c>
      <c r="K24" s="2" t="s">
        <v>776</v>
      </c>
      <c r="L24" s="2" t="s">
        <v>778</v>
      </c>
      <c r="M24" s="2" t="s">
        <v>779</v>
      </c>
      <c r="N24" s="2" t="s">
        <v>780</v>
      </c>
      <c r="O24" s="2" t="s">
        <v>782</v>
      </c>
      <c r="P24" s="2" t="s">
        <v>783</v>
      </c>
      <c r="Q24" s="2" t="s">
        <v>785</v>
      </c>
      <c r="R24" s="2" t="s">
        <v>786</v>
      </c>
    </row>
    <row r="25">
      <c r="A25" s="2" t="s">
        <v>787</v>
      </c>
      <c r="B25" s="4" t="s">
        <v>789</v>
      </c>
      <c r="C25" s="2" t="s">
        <v>790</v>
      </c>
      <c r="D25" s="2" t="s">
        <v>792</v>
      </c>
      <c r="E25" s="2" t="s">
        <v>793</v>
      </c>
      <c r="F25" s="2" t="s">
        <v>794</v>
      </c>
      <c r="G25" s="2" t="s">
        <v>796</v>
      </c>
      <c r="H25" s="2" t="s">
        <v>797</v>
      </c>
      <c r="I25" s="2" t="s">
        <v>799</v>
      </c>
      <c r="J25" s="2" t="s">
        <v>800</v>
      </c>
      <c r="K25" s="2" t="s">
        <v>802</v>
      </c>
      <c r="L25" s="2" t="s">
        <v>803</v>
      </c>
      <c r="M25" s="2" t="s">
        <v>805</v>
      </c>
      <c r="N25" s="2" t="s">
        <v>806</v>
      </c>
      <c r="O25" s="2" t="s">
        <v>808</v>
      </c>
      <c r="P25" s="2" t="s">
        <v>809</v>
      </c>
      <c r="Q25" s="2" t="s">
        <v>811</v>
      </c>
      <c r="R25" s="2" t="s">
        <v>812</v>
      </c>
    </row>
    <row r="26">
      <c r="A26" s="2" t="s">
        <v>813</v>
      </c>
      <c r="B26" s="4" t="s">
        <v>814</v>
      </c>
      <c r="C26" s="2" t="s">
        <v>816</v>
      </c>
      <c r="D26" s="2" t="s">
        <v>817</v>
      </c>
      <c r="E26" s="2" t="s">
        <v>819</v>
      </c>
      <c r="F26" s="2" t="s">
        <v>820</v>
      </c>
      <c r="G26" s="2" t="s">
        <v>822</v>
      </c>
      <c r="H26" s="2" t="s">
        <v>823</v>
      </c>
      <c r="I26" s="2" t="s">
        <v>824</v>
      </c>
      <c r="J26" s="2" t="s">
        <v>826</v>
      </c>
      <c r="K26" s="2" t="s">
        <v>827</v>
      </c>
      <c r="L26" s="2" t="s">
        <v>829</v>
      </c>
      <c r="M26" s="2" t="s">
        <v>830</v>
      </c>
      <c r="N26" s="2" t="s">
        <v>832</v>
      </c>
      <c r="O26" s="2" t="s">
        <v>834</v>
      </c>
      <c r="P26" s="2" t="s">
        <v>835</v>
      </c>
      <c r="Q26" s="2" t="s">
        <v>836</v>
      </c>
      <c r="R26" s="2" t="s">
        <v>837</v>
      </c>
    </row>
    <row r="27">
      <c r="A27" s="2" t="s">
        <v>838</v>
      </c>
      <c r="B27" s="4" t="s">
        <v>839</v>
      </c>
      <c r="C27" s="2" t="s">
        <v>840</v>
      </c>
      <c r="D27" s="2" t="s">
        <v>841</v>
      </c>
      <c r="E27" s="2" t="s">
        <v>842</v>
      </c>
      <c r="F27" s="2" t="s">
        <v>843</v>
      </c>
      <c r="G27" s="2" t="s">
        <v>844</v>
      </c>
      <c r="H27" s="2" t="s">
        <v>845</v>
      </c>
      <c r="I27" s="2" t="s">
        <v>846</v>
      </c>
      <c r="J27" s="2" t="s">
        <v>847</v>
      </c>
      <c r="K27" s="2" t="s">
        <v>848</v>
      </c>
      <c r="L27" s="2" t="s">
        <v>849</v>
      </c>
      <c r="M27" s="2" t="s">
        <v>850</v>
      </c>
      <c r="N27" s="2" t="s">
        <v>851</v>
      </c>
      <c r="O27" s="2" t="s">
        <v>852</v>
      </c>
      <c r="P27" s="2" t="s">
        <v>853</v>
      </c>
      <c r="Q27" s="2" t="s">
        <v>854</v>
      </c>
      <c r="R27" s="2" t="s">
        <v>855</v>
      </c>
    </row>
    <row r="28">
      <c r="A28" s="2" t="s">
        <v>856</v>
      </c>
      <c r="B28" s="4" t="s">
        <v>857</v>
      </c>
      <c r="C28" s="2" t="s">
        <v>858</v>
      </c>
      <c r="D28" s="2" t="s">
        <v>859</v>
      </c>
      <c r="E28" s="2" t="s">
        <v>860</v>
      </c>
      <c r="F28" s="2" t="s">
        <v>861</v>
      </c>
      <c r="G28" s="2" t="s">
        <v>862</v>
      </c>
      <c r="H28" s="2" t="s">
        <v>863</v>
      </c>
      <c r="I28" s="2" t="s">
        <v>864</v>
      </c>
      <c r="J28" s="2" t="s">
        <v>865</v>
      </c>
      <c r="K28" s="2" t="s">
        <v>866</v>
      </c>
      <c r="L28" s="2" t="s">
        <v>867</v>
      </c>
      <c r="M28" s="2" t="s">
        <v>868</v>
      </c>
      <c r="N28" s="2" t="s">
        <v>869</v>
      </c>
      <c r="O28" s="2" t="s">
        <v>870</v>
      </c>
      <c r="P28" s="2" t="s">
        <v>871</v>
      </c>
      <c r="Q28" s="2" t="s">
        <v>872</v>
      </c>
      <c r="R28" s="2" t="s">
        <v>873</v>
      </c>
    </row>
    <row r="29">
      <c r="A29" s="2" t="s">
        <v>874</v>
      </c>
      <c r="B29" s="4" t="s">
        <v>875</v>
      </c>
      <c r="C29" s="2" t="s">
        <v>876</v>
      </c>
      <c r="D29" s="2" t="s">
        <v>877</v>
      </c>
      <c r="E29" s="2" t="s">
        <v>878</v>
      </c>
      <c r="F29" s="2" t="s">
        <v>879</v>
      </c>
      <c r="G29" s="2" t="s">
        <v>880</v>
      </c>
      <c r="H29" s="2" t="s">
        <v>881</v>
      </c>
      <c r="I29" s="2" t="s">
        <v>882</v>
      </c>
      <c r="J29" s="2" t="s">
        <v>883</v>
      </c>
      <c r="K29" s="2" t="s">
        <v>884</v>
      </c>
      <c r="L29" s="2" t="s">
        <v>885</v>
      </c>
      <c r="M29" s="2" t="s">
        <v>886</v>
      </c>
      <c r="N29" s="2" t="s">
        <v>887</v>
      </c>
      <c r="O29" s="2" t="s">
        <v>888</v>
      </c>
      <c r="P29" s="2" t="s">
        <v>889</v>
      </c>
      <c r="Q29" s="2" t="s">
        <v>890</v>
      </c>
      <c r="R29" s="2" t="s">
        <v>891</v>
      </c>
    </row>
    <row r="30">
      <c r="A30" s="2" t="s">
        <v>892</v>
      </c>
      <c r="B30" s="4" t="s">
        <v>893</v>
      </c>
      <c r="C30" s="2" t="s">
        <v>894</v>
      </c>
      <c r="D30" s="2" t="s">
        <v>895</v>
      </c>
      <c r="E30" s="2" t="s">
        <v>896</v>
      </c>
      <c r="F30" s="2" t="s">
        <v>897</v>
      </c>
      <c r="G30" s="2" t="s">
        <v>898</v>
      </c>
      <c r="H30" s="2" t="s">
        <v>899</v>
      </c>
      <c r="I30" s="2" t="s">
        <v>900</v>
      </c>
      <c r="J30" s="2" t="s">
        <v>901</v>
      </c>
      <c r="K30" s="2" t="s">
        <v>902</v>
      </c>
      <c r="L30" s="2" t="s">
        <v>903</v>
      </c>
      <c r="M30" s="2" t="s">
        <v>904</v>
      </c>
      <c r="N30" s="2" t="s">
        <v>905</v>
      </c>
      <c r="O30" s="2" t="s">
        <v>906</v>
      </c>
      <c r="P30" s="2" t="s">
        <v>907</v>
      </c>
      <c r="Q30" s="2" t="s">
        <v>908</v>
      </c>
      <c r="R30" s="2" t="s">
        <v>909</v>
      </c>
    </row>
    <row r="31">
      <c r="A31" s="2" t="s">
        <v>910</v>
      </c>
      <c r="B31" s="6" t="s">
        <v>911</v>
      </c>
      <c r="C31" s="2" t="s">
        <v>912</v>
      </c>
      <c r="D31" s="2" t="s">
        <v>913</v>
      </c>
      <c r="E31" s="2" t="s">
        <v>914</v>
      </c>
      <c r="F31" s="2" t="s">
        <v>915</v>
      </c>
      <c r="G31" s="2" t="s">
        <v>916</v>
      </c>
      <c r="H31" s="2" t="s">
        <v>917</v>
      </c>
      <c r="I31" s="2" t="s">
        <v>918</v>
      </c>
      <c r="J31" s="2" t="s">
        <v>919</v>
      </c>
      <c r="K31" s="2" t="s">
        <v>920</v>
      </c>
      <c r="L31" s="2" t="s">
        <v>921</v>
      </c>
      <c r="M31" s="2" t="s">
        <v>922</v>
      </c>
      <c r="N31" s="2" t="s">
        <v>923</v>
      </c>
      <c r="O31" s="2" t="s">
        <v>924</v>
      </c>
      <c r="P31" s="2" t="s">
        <v>925</v>
      </c>
      <c r="Q31" s="2" t="s">
        <v>926</v>
      </c>
      <c r="R31" s="2" t="s">
        <v>927</v>
      </c>
    </row>
    <row r="32">
      <c r="A32" s="28" t="s">
        <v>928</v>
      </c>
      <c r="B32" s="6" t="s">
        <v>929</v>
      </c>
      <c r="C32" s="2" t="s">
        <v>930</v>
      </c>
      <c r="D32" s="2" t="s">
        <v>931</v>
      </c>
      <c r="E32" s="2" t="s">
        <v>932</v>
      </c>
      <c r="F32" s="2" t="s">
        <v>933</v>
      </c>
      <c r="G32" s="2" t="s">
        <v>934</v>
      </c>
      <c r="H32" s="2" t="s">
        <v>935</v>
      </c>
      <c r="I32" s="2" t="s">
        <v>936</v>
      </c>
      <c r="J32" s="2" t="s">
        <v>937</v>
      </c>
      <c r="K32" s="2" t="s">
        <v>938</v>
      </c>
      <c r="L32" s="2" t="s">
        <v>939</v>
      </c>
      <c r="M32" s="2" t="s">
        <v>940</v>
      </c>
      <c r="N32" s="2" t="s">
        <v>941</v>
      </c>
      <c r="O32" s="2" t="s">
        <v>942</v>
      </c>
      <c r="P32" s="2" t="s">
        <v>943</v>
      </c>
      <c r="Q32" s="2" t="s">
        <v>944</v>
      </c>
      <c r="R32" s="2" t="s">
        <v>945</v>
      </c>
    </row>
    <row r="33">
      <c r="A33" s="28" t="s">
        <v>946</v>
      </c>
      <c r="B33" t="s">
        <v>612</v>
      </c>
      <c r="C33" s="29" t="s">
        <v>947</v>
      </c>
      <c r="D33" t="s">
        <v>948</v>
      </c>
      <c r="E33" s="2" t="s">
        <v>949</v>
      </c>
      <c r="F33" s="2" t="s">
        <v>950</v>
      </c>
      <c r="G33" s="2" t="s">
        <v>951</v>
      </c>
      <c r="H33" s="2" t="s">
        <v>952</v>
      </c>
      <c r="I33" s="2" t="s">
        <v>953</v>
      </c>
      <c r="J33" s="2" t="s">
        <v>954</v>
      </c>
      <c r="K33" t="s">
        <v>955</v>
      </c>
      <c r="L33" s="2" t="s">
        <v>956</v>
      </c>
      <c r="M33" s="2" t="s">
        <v>957</v>
      </c>
      <c r="N33" s="2" t="s">
        <v>958</v>
      </c>
      <c r="O33" s="2" t="s">
        <v>959</v>
      </c>
      <c r="P33" s="2" t="s">
        <v>960</v>
      </c>
      <c r="Q33" s="2" t="s">
        <v>961</v>
      </c>
      <c r="R33" s="2" t="s">
        <v>962</v>
      </c>
    </row>
    <row r="34">
      <c r="A34" t="s">
        <v>963</v>
      </c>
      <c r="B34" t="s">
        <v>964</v>
      </c>
      <c r="C34" s="29" t="s">
        <v>965</v>
      </c>
      <c r="D34" t="s">
        <v>966</v>
      </c>
      <c r="E34" t="s">
        <v>967</v>
      </c>
      <c r="F34" t="s">
        <v>968</v>
      </c>
      <c r="G34" t="s">
        <v>969</v>
      </c>
      <c r="H34" t="s">
        <v>970</v>
      </c>
      <c r="I34" t="s">
        <v>971</v>
      </c>
      <c r="J34" t="s">
        <v>972</v>
      </c>
      <c r="K34" t="s">
        <v>973</v>
      </c>
      <c r="L34" t="s">
        <v>974</v>
      </c>
      <c r="M34" t="s">
        <v>975</v>
      </c>
      <c r="N34" t="s">
        <v>976</v>
      </c>
      <c r="O34" t="s">
        <v>977</v>
      </c>
      <c r="P34" t="s">
        <v>978</v>
      </c>
      <c r="Q34" s="30" t="s">
        <v>438</v>
      </c>
      <c r="R34" t="s">
        <v>979</v>
      </c>
    </row>
    <row r="35">
      <c r="A35" t="s">
        <v>980</v>
      </c>
      <c r="B35" t="s">
        <v>981</v>
      </c>
      <c r="C35" s="29" t="s">
        <v>982</v>
      </c>
      <c r="D35" t="s">
        <v>983</v>
      </c>
      <c r="E35" t="s">
        <v>984</v>
      </c>
      <c r="F35" t="s">
        <v>985</v>
      </c>
      <c r="G35" t="s">
        <v>986</v>
      </c>
      <c r="H35" t="s">
        <v>987</v>
      </c>
      <c r="I35" t="s">
        <v>988</v>
      </c>
      <c r="J35" t="s">
        <v>989</v>
      </c>
      <c r="K35" t="s">
        <v>990</v>
      </c>
      <c r="L35" t="s">
        <v>991</v>
      </c>
      <c r="M35" t="s">
        <v>992</v>
      </c>
      <c r="N35" t="s">
        <v>993</v>
      </c>
      <c r="O35" t="s">
        <v>994</v>
      </c>
      <c r="P35" t="s">
        <v>995</v>
      </c>
      <c r="Q35" s="30" t="s">
        <v>442</v>
      </c>
      <c r="R35" t="s">
        <v>996</v>
      </c>
    </row>
    <row r="36">
      <c r="A36" t="s">
        <v>997</v>
      </c>
      <c r="B36" t="s">
        <v>998</v>
      </c>
      <c r="C36" s="29" t="s">
        <v>999</v>
      </c>
      <c r="D36" t="s">
        <v>1000</v>
      </c>
      <c r="E36" t="s">
        <v>1001</v>
      </c>
      <c r="F36" t="s">
        <v>1002</v>
      </c>
      <c r="G36" t="s">
        <v>1003</v>
      </c>
      <c r="H36" t="s">
        <v>1004</v>
      </c>
      <c r="I36" t="s">
        <v>1005</v>
      </c>
      <c r="J36" t="s">
        <v>1006</v>
      </c>
      <c r="K36" t="s">
        <v>1007</v>
      </c>
      <c r="L36" t="s">
        <v>1008</v>
      </c>
      <c r="M36" t="s">
        <v>1009</v>
      </c>
      <c r="N36" t="s">
        <v>1010</v>
      </c>
      <c r="O36" t="s">
        <v>1011</v>
      </c>
      <c r="P36" t="s">
        <v>1012</v>
      </c>
      <c r="Q36" s="30" t="s">
        <v>446</v>
      </c>
      <c r="R36" t="s">
        <v>1013</v>
      </c>
    </row>
    <row r="37">
      <c r="A37" t="s">
        <v>1014</v>
      </c>
      <c r="B37" t="s">
        <v>1015</v>
      </c>
      <c r="C37" s="29" t="s">
        <v>1016</v>
      </c>
      <c r="D37" t="s">
        <v>1017</v>
      </c>
      <c r="E37" t="s">
        <v>1018</v>
      </c>
      <c r="F37" t="s">
        <v>1019</v>
      </c>
      <c r="G37" t="s">
        <v>1020</v>
      </c>
      <c r="H37" t="s">
        <v>1021</v>
      </c>
      <c r="I37" t="s">
        <v>1022</v>
      </c>
      <c r="J37" t="s">
        <v>1023</v>
      </c>
      <c r="K37" t="s">
        <v>1024</v>
      </c>
      <c r="L37" t="s">
        <v>1025</v>
      </c>
      <c r="M37" t="s">
        <v>1026</v>
      </c>
      <c r="N37" t="s">
        <v>1027</v>
      </c>
      <c r="O37" t="s">
        <v>1028</v>
      </c>
      <c r="P37" t="s">
        <v>1029</v>
      </c>
      <c r="Q37" s="30" t="s">
        <v>449</v>
      </c>
      <c r="R37" t="s">
        <v>1030</v>
      </c>
    </row>
    <row r="38">
      <c r="A38" t="s">
        <v>1031</v>
      </c>
      <c r="B38" t="s">
        <v>1032</v>
      </c>
      <c r="C38" s="29" t="s">
        <v>1033</v>
      </c>
      <c r="D38" t="s">
        <v>1034</v>
      </c>
      <c r="E38" t="s">
        <v>1035</v>
      </c>
      <c r="F38" t="s">
        <v>1036</v>
      </c>
      <c r="G38" t="s">
        <v>1037</v>
      </c>
      <c r="H38" t="s">
        <v>1038</v>
      </c>
      <c r="I38" t="s">
        <v>1039</v>
      </c>
      <c r="J38" t="s">
        <v>1040</v>
      </c>
      <c r="K38" t="s">
        <v>1041</v>
      </c>
      <c r="L38" t="s">
        <v>1042</v>
      </c>
      <c r="M38" t="s">
        <v>1043</v>
      </c>
      <c r="N38" t="s">
        <v>1044</v>
      </c>
      <c r="O38" t="s">
        <v>1045</v>
      </c>
      <c r="P38" t="s">
        <v>1046</v>
      </c>
      <c r="Q38" s="30" t="s">
        <v>451</v>
      </c>
      <c r="R38" t="s">
        <v>1047</v>
      </c>
    </row>
    <row r="39">
      <c r="A39" t="s">
        <v>1048</v>
      </c>
      <c r="B39" t="s">
        <v>1049</v>
      </c>
      <c r="C39" s="29" t="s">
        <v>1050</v>
      </c>
      <c r="D39" t="s">
        <v>1051</v>
      </c>
      <c r="E39" t="s">
        <v>1052</v>
      </c>
      <c r="F39" t="s">
        <v>1053</v>
      </c>
      <c r="G39" t="s">
        <v>1054</v>
      </c>
      <c r="H39" t="s">
        <v>1055</v>
      </c>
      <c r="I39" t="s">
        <v>1056</v>
      </c>
      <c r="J39" t="s">
        <v>1057</v>
      </c>
      <c r="K39" t="s">
        <v>1058</v>
      </c>
      <c r="L39" t="s">
        <v>1059</v>
      </c>
      <c r="M39" t="s">
        <v>1060</v>
      </c>
      <c r="N39" t="s">
        <v>1061</v>
      </c>
      <c r="O39" t="s">
        <v>1062</v>
      </c>
      <c r="P39" t="s">
        <v>1063</v>
      </c>
      <c r="Q39" s="30" t="s">
        <v>455</v>
      </c>
      <c r="R39" t="s">
        <v>1064</v>
      </c>
    </row>
    <row r="40">
      <c r="A40" t="s">
        <v>1065</v>
      </c>
      <c r="B40" t="s">
        <v>1066</v>
      </c>
      <c r="C40" s="29" t="s">
        <v>1067</v>
      </c>
      <c r="D40" t="s">
        <v>1068</v>
      </c>
      <c r="E40" t="s">
        <v>1069</v>
      </c>
      <c r="F40" t="s">
        <v>1070</v>
      </c>
      <c r="G40" t="s">
        <v>1071</v>
      </c>
      <c r="H40" t="s">
        <v>1072</v>
      </c>
      <c r="I40" t="s">
        <v>1073</v>
      </c>
      <c r="J40" t="s">
        <v>1074</v>
      </c>
      <c r="K40" t="s">
        <v>1075</v>
      </c>
      <c r="L40" t="s">
        <v>1076</v>
      </c>
      <c r="M40" t="s">
        <v>1077</v>
      </c>
      <c r="N40" t="s">
        <v>1078</v>
      </c>
      <c r="O40" t="s">
        <v>1079</v>
      </c>
      <c r="P40" t="s">
        <v>1080</v>
      </c>
      <c r="Q40" s="30" t="s">
        <v>459</v>
      </c>
      <c r="R40" t="s">
        <v>1081</v>
      </c>
    </row>
    <row r="41">
      <c r="A41" t="s">
        <v>1082</v>
      </c>
      <c r="B41" t="s">
        <v>1083</v>
      </c>
      <c r="C41" s="29" t="s">
        <v>1084</v>
      </c>
      <c r="D41" t="s">
        <v>1085</v>
      </c>
      <c r="E41" t="s">
        <v>1086</v>
      </c>
      <c r="F41" t="s">
        <v>1087</v>
      </c>
      <c r="G41" t="s">
        <v>1088</v>
      </c>
      <c r="H41" t="s">
        <v>1089</v>
      </c>
      <c r="I41" t="s">
        <v>1090</v>
      </c>
      <c r="J41" t="s">
        <v>1091</v>
      </c>
      <c r="K41" t="s">
        <v>1092</v>
      </c>
      <c r="L41" t="s">
        <v>1093</v>
      </c>
      <c r="M41" t="s">
        <v>1094</v>
      </c>
      <c r="N41" t="s">
        <v>1095</v>
      </c>
      <c r="O41" t="s">
        <v>1096</v>
      </c>
      <c r="P41" t="s">
        <v>1097</v>
      </c>
      <c r="Q41" s="30" t="s">
        <v>462</v>
      </c>
      <c r="R41" t="s">
        <v>1098</v>
      </c>
    </row>
    <row r="42">
      <c r="A42" t="s">
        <v>1099</v>
      </c>
      <c r="B42" t="s">
        <v>1100</v>
      </c>
      <c r="C42" s="29" t="s">
        <v>1101</v>
      </c>
      <c r="D42" t="s">
        <v>1102</v>
      </c>
      <c r="E42" t="s">
        <v>1103</v>
      </c>
      <c r="F42" t="s">
        <v>1104</v>
      </c>
      <c r="G42" t="s">
        <v>1105</v>
      </c>
      <c r="H42" t="s">
        <v>1106</v>
      </c>
      <c r="I42" t="s">
        <v>1107</v>
      </c>
      <c r="J42" t="s">
        <v>1108</v>
      </c>
      <c r="K42" t="s">
        <v>1109</v>
      </c>
      <c r="L42" t="s">
        <v>1110</v>
      </c>
      <c r="M42" t="s">
        <v>1111</v>
      </c>
      <c r="N42" t="s">
        <v>1112</v>
      </c>
      <c r="O42" t="s">
        <v>1113</v>
      </c>
      <c r="P42" t="s">
        <v>1114</v>
      </c>
      <c r="Q42" s="30" t="s">
        <v>467</v>
      </c>
      <c r="R42" t="s">
        <v>1115</v>
      </c>
    </row>
    <row r="43">
      <c r="A43" t="s">
        <v>1116</v>
      </c>
      <c r="B43" t="s">
        <v>1117</v>
      </c>
      <c r="C43" s="29" t="s">
        <v>1118</v>
      </c>
      <c r="D43" t="s">
        <v>1119</v>
      </c>
      <c r="E43" t="s">
        <v>1120</v>
      </c>
      <c r="F43" t="s">
        <v>1121</v>
      </c>
      <c r="G43" t="s">
        <v>1122</v>
      </c>
      <c r="H43" t="s">
        <v>1123</v>
      </c>
      <c r="I43" t="s">
        <v>1124</v>
      </c>
      <c r="J43" t="s">
        <v>1125</v>
      </c>
      <c r="K43" t="s">
        <v>1126</v>
      </c>
      <c r="L43" t="s">
        <v>1127</v>
      </c>
      <c r="M43" t="s">
        <v>1128</v>
      </c>
      <c r="N43" t="s">
        <v>1129</v>
      </c>
      <c r="O43" t="s">
        <v>1130</v>
      </c>
      <c r="P43" t="s">
        <v>1131</v>
      </c>
      <c r="Q43" s="30" t="s">
        <v>470</v>
      </c>
      <c r="R43" t="s">
        <v>1132</v>
      </c>
    </row>
    <row r="44">
      <c r="A44" t="s">
        <v>1133</v>
      </c>
      <c r="B44" t="s">
        <v>1134</v>
      </c>
      <c r="C44" s="29" t="s">
        <v>1135</v>
      </c>
      <c r="D44" t="s">
        <v>1136</v>
      </c>
      <c r="E44" t="s">
        <v>1137</v>
      </c>
      <c r="F44" t="s">
        <v>1138</v>
      </c>
      <c r="G44" t="s">
        <v>1139</v>
      </c>
      <c r="H44" t="s">
        <v>1140</v>
      </c>
      <c r="I44" t="s">
        <v>1141</v>
      </c>
      <c r="J44" t="s">
        <v>1142</v>
      </c>
      <c r="K44" t="s">
        <v>1143</v>
      </c>
      <c r="L44" t="s">
        <v>1144</v>
      </c>
      <c r="M44" t="s">
        <v>1145</v>
      </c>
      <c r="N44" t="s">
        <v>1146</v>
      </c>
      <c r="O44" t="s">
        <v>1147</v>
      </c>
      <c r="P44" t="s">
        <v>1148</v>
      </c>
      <c r="Q44" s="30" t="s">
        <v>474</v>
      </c>
      <c r="R44" t="s">
        <v>1149</v>
      </c>
    </row>
    <row r="45">
      <c r="A45" t="s">
        <v>1150</v>
      </c>
      <c r="B45" t="s">
        <v>1151</v>
      </c>
      <c r="C45" s="29" t="s">
        <v>1152</v>
      </c>
      <c r="D45" t="s">
        <v>1153</v>
      </c>
      <c r="E45" t="s">
        <v>1154</v>
      </c>
      <c r="F45" t="s">
        <v>1155</v>
      </c>
      <c r="G45" t="s">
        <v>1156</v>
      </c>
      <c r="H45" t="s">
        <v>1157</v>
      </c>
      <c r="I45" t="s">
        <v>1158</v>
      </c>
      <c r="J45" t="s">
        <v>1159</v>
      </c>
      <c r="K45" t="s">
        <v>1160</v>
      </c>
      <c r="L45" t="s">
        <v>1161</v>
      </c>
      <c r="M45" t="s">
        <v>1162</v>
      </c>
      <c r="N45" t="s">
        <v>1163</v>
      </c>
      <c r="O45" t="s">
        <v>1164</v>
      </c>
      <c r="P45" t="s">
        <v>1165</v>
      </c>
      <c r="Q45" s="30" t="s">
        <v>478</v>
      </c>
      <c r="R45" t="s">
        <v>1166</v>
      </c>
    </row>
    <row r="46">
      <c r="A46" t="s">
        <v>1167</v>
      </c>
      <c r="B46" t="s">
        <v>1168</v>
      </c>
      <c r="C46" s="29" t="s">
        <v>1169</v>
      </c>
      <c r="D46" t="s">
        <v>1170</v>
      </c>
      <c r="E46" t="s">
        <v>1171</v>
      </c>
      <c r="F46" t="s">
        <v>1172</v>
      </c>
      <c r="G46" t="s">
        <v>1173</v>
      </c>
      <c r="H46" t="s">
        <v>1174</v>
      </c>
      <c r="I46" t="s">
        <v>1175</v>
      </c>
      <c r="J46" t="s">
        <v>1176</v>
      </c>
      <c r="K46" t="s">
        <v>1177</v>
      </c>
      <c r="L46" t="s">
        <v>1178</v>
      </c>
      <c r="M46" t="s">
        <v>1179</v>
      </c>
      <c r="N46" t="s">
        <v>1180</v>
      </c>
      <c r="O46" t="s">
        <v>1181</v>
      </c>
      <c r="P46" t="s">
        <v>1182</v>
      </c>
      <c r="Q46" s="30" t="s">
        <v>482</v>
      </c>
      <c r="R46" t="s">
        <v>1183</v>
      </c>
    </row>
    <row r="47">
      <c r="A47" t="s">
        <v>1184</v>
      </c>
      <c r="B47" t="s">
        <v>1185</v>
      </c>
      <c r="C47" s="29" t="s">
        <v>1186</v>
      </c>
      <c r="D47" t="s">
        <v>1187</v>
      </c>
      <c r="E47" t="s">
        <v>1188</v>
      </c>
      <c r="F47" t="s">
        <v>1189</v>
      </c>
      <c r="G47" t="s">
        <v>1190</v>
      </c>
      <c r="H47" t="s">
        <v>1191</v>
      </c>
      <c r="I47" t="s">
        <v>1192</v>
      </c>
      <c r="J47" t="s">
        <v>1193</v>
      </c>
      <c r="K47" t="s">
        <v>1194</v>
      </c>
      <c r="L47" t="s">
        <v>1195</v>
      </c>
      <c r="M47" t="s">
        <v>1196</v>
      </c>
      <c r="N47" t="s">
        <v>1197</v>
      </c>
      <c r="O47" t="s">
        <v>1198</v>
      </c>
      <c r="P47" t="s">
        <v>1199</v>
      </c>
      <c r="Q47" s="30" t="s">
        <v>485</v>
      </c>
      <c r="R47" t="s">
        <v>1200</v>
      </c>
    </row>
    <row r="48">
      <c r="A48" t="s">
        <v>1201</v>
      </c>
      <c r="B48" t="s">
        <v>1202</v>
      </c>
      <c r="C48" s="29" t="s">
        <v>1203</v>
      </c>
      <c r="D48" t="s">
        <v>1204</v>
      </c>
      <c r="E48" t="s">
        <v>1205</v>
      </c>
      <c r="F48" t="s">
        <v>1206</v>
      </c>
      <c r="G48" t="s">
        <v>1207</v>
      </c>
      <c r="H48" t="s">
        <v>1208</v>
      </c>
      <c r="I48" t="s">
        <v>1209</v>
      </c>
      <c r="J48" t="s">
        <v>1210</v>
      </c>
      <c r="K48" t="s">
        <v>1211</v>
      </c>
      <c r="L48" t="s">
        <v>1212</v>
      </c>
      <c r="M48" t="s">
        <v>1213</v>
      </c>
      <c r="N48" t="s">
        <v>1214</v>
      </c>
      <c r="O48" t="s">
        <v>1215</v>
      </c>
      <c r="P48" t="s">
        <v>1216</v>
      </c>
      <c r="Q48" s="30" t="s">
        <v>489</v>
      </c>
      <c r="R48" t="s">
        <v>1217</v>
      </c>
    </row>
    <row r="49">
      <c r="A49" t="s">
        <v>1218</v>
      </c>
      <c r="B49" t="s">
        <v>1219</v>
      </c>
      <c r="C49" s="29" t="s">
        <v>1220</v>
      </c>
      <c r="D49" t="s">
        <v>1221</v>
      </c>
      <c r="E49" t="s">
        <v>1222</v>
      </c>
      <c r="F49" t="s">
        <v>1223</v>
      </c>
      <c r="G49" t="s">
        <v>1224</v>
      </c>
      <c r="H49" t="s">
        <v>1225</v>
      </c>
      <c r="I49" t="s">
        <v>1226</v>
      </c>
      <c r="J49" t="s">
        <v>1227</v>
      </c>
      <c r="K49" t="s">
        <v>1228</v>
      </c>
      <c r="L49" t="s">
        <v>1229</v>
      </c>
      <c r="M49" t="s">
        <v>1230</v>
      </c>
      <c r="N49" t="s">
        <v>1231</v>
      </c>
      <c r="O49" t="s">
        <v>1232</v>
      </c>
      <c r="P49" t="s">
        <v>1233</v>
      </c>
      <c r="Q49" s="30" t="s">
        <v>493</v>
      </c>
      <c r="R49" t="s">
        <v>1234</v>
      </c>
    </row>
    <row r="50">
      <c r="A50" t="s">
        <v>1235</v>
      </c>
      <c r="B50" t="s">
        <v>1236</v>
      </c>
      <c r="C50" s="29" t="s">
        <v>1237</v>
      </c>
      <c r="D50" t="s">
        <v>1238</v>
      </c>
      <c r="E50" t="s">
        <v>1239</v>
      </c>
      <c r="F50" t="s">
        <v>1240</v>
      </c>
      <c r="G50" t="s">
        <v>1241</v>
      </c>
      <c r="H50" t="s">
        <v>1242</v>
      </c>
      <c r="I50" t="s">
        <v>1243</v>
      </c>
      <c r="J50" t="s">
        <v>1244</v>
      </c>
      <c r="K50" t="s">
        <v>1245</v>
      </c>
      <c r="L50" t="s">
        <v>1246</v>
      </c>
      <c r="M50" t="s">
        <v>1247</v>
      </c>
      <c r="N50" t="s">
        <v>1248</v>
      </c>
      <c r="O50" t="s">
        <v>1249</v>
      </c>
      <c r="P50" t="s">
        <v>1250</v>
      </c>
      <c r="Q50" s="30" t="s">
        <v>496</v>
      </c>
      <c r="R50" t="s">
        <v>1251</v>
      </c>
    </row>
    <row r="51">
      <c r="A51" t="s">
        <v>1252</v>
      </c>
      <c r="B51" t="s">
        <v>1253</v>
      </c>
      <c r="C51" s="29" t="s">
        <v>1254</v>
      </c>
      <c r="D51" t="s">
        <v>1255</v>
      </c>
      <c r="E51" t="s">
        <v>1256</v>
      </c>
      <c r="F51" t="s">
        <v>1257</v>
      </c>
      <c r="G51" t="s">
        <v>1258</v>
      </c>
      <c r="H51" t="s">
        <v>1259</v>
      </c>
      <c r="I51" t="s">
        <v>1260</v>
      </c>
      <c r="J51" t="s">
        <v>1261</v>
      </c>
      <c r="K51" t="s">
        <v>1262</v>
      </c>
      <c r="L51" t="s">
        <v>1263</v>
      </c>
      <c r="M51" t="s">
        <v>1264</v>
      </c>
      <c r="N51" t="s">
        <v>1265</v>
      </c>
      <c r="O51" t="s">
        <v>1266</v>
      </c>
      <c r="P51" t="s">
        <v>1267</v>
      </c>
      <c r="Q51" s="30" t="s">
        <v>499</v>
      </c>
      <c r="R51" t="s">
        <v>1268</v>
      </c>
    </row>
    <row r="52">
      <c r="A52" t="s">
        <v>1269</v>
      </c>
      <c r="B52" t="s">
        <v>1270</v>
      </c>
      <c r="C52" s="29" t="s">
        <v>1271</v>
      </c>
      <c r="D52" t="s">
        <v>1272</v>
      </c>
      <c r="E52" t="s">
        <v>1273</v>
      </c>
      <c r="F52" t="s">
        <v>1274</v>
      </c>
      <c r="G52" t="s">
        <v>1275</v>
      </c>
      <c r="H52" t="s">
        <v>1276</v>
      </c>
      <c r="I52" t="s">
        <v>1277</v>
      </c>
      <c r="J52" t="s">
        <v>1278</v>
      </c>
      <c r="K52" t="s">
        <v>1279</v>
      </c>
      <c r="L52" t="s">
        <v>1280</v>
      </c>
      <c r="M52" t="s">
        <v>1281</v>
      </c>
      <c r="N52" t="s">
        <v>1282</v>
      </c>
      <c r="O52" t="s">
        <v>1283</v>
      </c>
      <c r="P52" t="s">
        <v>1284</v>
      </c>
      <c r="Q52" s="30" t="s">
        <v>503</v>
      </c>
      <c r="R52" t="s">
        <v>1285</v>
      </c>
    </row>
    <row r="53">
      <c r="A53" t="s">
        <v>1286</v>
      </c>
      <c r="B53" t="s">
        <v>1287</v>
      </c>
      <c r="C53" s="29" t="s">
        <v>1288</v>
      </c>
      <c r="D53" t="s">
        <v>1289</v>
      </c>
      <c r="E53" t="s">
        <v>1290</v>
      </c>
      <c r="F53" t="s">
        <v>1291</v>
      </c>
      <c r="G53" t="s">
        <v>1292</v>
      </c>
      <c r="H53" t="s">
        <v>1293</v>
      </c>
      <c r="I53" t="s">
        <v>1294</v>
      </c>
      <c r="J53" t="s">
        <v>1295</v>
      </c>
      <c r="K53" t="s">
        <v>1296</v>
      </c>
      <c r="L53" t="s">
        <v>1297</v>
      </c>
      <c r="M53" t="s">
        <v>1298</v>
      </c>
      <c r="N53" t="s">
        <v>1299</v>
      </c>
      <c r="O53" t="s">
        <v>1300</v>
      </c>
      <c r="P53" t="s">
        <v>1301</v>
      </c>
      <c r="Q53" s="30" t="s">
        <v>506</v>
      </c>
      <c r="R53" t="s">
        <v>1302</v>
      </c>
    </row>
    <row r="54">
      <c r="A54" t="s">
        <v>1303</v>
      </c>
      <c r="B54" t="s">
        <v>1304</v>
      </c>
      <c r="C54" s="29" t="s">
        <v>1305</v>
      </c>
      <c r="D54" t="s">
        <v>1306</v>
      </c>
      <c r="E54" t="s">
        <v>1307</v>
      </c>
      <c r="F54" t="s">
        <v>1308</v>
      </c>
      <c r="G54" t="s">
        <v>1309</v>
      </c>
      <c r="H54" t="s">
        <v>1310</v>
      </c>
      <c r="I54" t="s">
        <v>1311</v>
      </c>
      <c r="J54" t="s">
        <v>1312</v>
      </c>
      <c r="K54" t="s">
        <v>1313</v>
      </c>
      <c r="L54" t="s">
        <v>1314</v>
      </c>
      <c r="M54" t="s">
        <v>1315</v>
      </c>
      <c r="N54" t="s">
        <v>1316</v>
      </c>
      <c r="O54" t="s">
        <v>1317</v>
      </c>
      <c r="P54" t="s">
        <v>1318</v>
      </c>
      <c r="Q54" s="30" t="s">
        <v>510</v>
      </c>
      <c r="R54" t="s">
        <v>1319</v>
      </c>
    </row>
    <row r="55">
      <c r="A55" t="s">
        <v>1320</v>
      </c>
      <c r="B55" t="s">
        <v>1321</v>
      </c>
      <c r="C55" s="29" t="s">
        <v>1322</v>
      </c>
      <c r="D55" t="s">
        <v>1323</v>
      </c>
      <c r="E55" t="s">
        <v>1324</v>
      </c>
      <c r="F55" t="s">
        <v>1325</v>
      </c>
      <c r="G55" t="s">
        <v>1326</v>
      </c>
      <c r="H55" t="s">
        <v>1327</v>
      </c>
      <c r="I55" t="s">
        <v>1328</v>
      </c>
      <c r="J55" t="s">
        <v>1329</v>
      </c>
      <c r="K55" t="s">
        <v>1330</v>
      </c>
      <c r="L55" t="s">
        <v>1331</v>
      </c>
      <c r="M55" t="s">
        <v>1332</v>
      </c>
      <c r="N55" t="s">
        <v>1333</v>
      </c>
      <c r="O55" t="s">
        <v>1334</v>
      </c>
      <c r="P55" t="s">
        <v>1335</v>
      </c>
      <c r="Q55" s="30" t="s">
        <v>514</v>
      </c>
      <c r="R55" t="s">
        <v>1336</v>
      </c>
    </row>
    <row r="56">
      <c r="A56" t="s">
        <v>1337</v>
      </c>
      <c r="B56" t="s">
        <v>1338</v>
      </c>
      <c r="C56" s="29" t="s">
        <v>1339</v>
      </c>
      <c r="D56" t="s">
        <v>1340</v>
      </c>
      <c r="E56" t="s">
        <v>1341</v>
      </c>
      <c r="F56" t="s">
        <v>1342</v>
      </c>
      <c r="G56" t="s">
        <v>1343</v>
      </c>
      <c r="H56" t="s">
        <v>1344</v>
      </c>
      <c r="I56" t="s">
        <v>1345</v>
      </c>
      <c r="J56" t="s">
        <v>1346</v>
      </c>
      <c r="K56" t="s">
        <v>1347</v>
      </c>
      <c r="L56" t="s">
        <v>1348</v>
      </c>
      <c r="M56" t="s">
        <v>1349</v>
      </c>
      <c r="N56" t="s">
        <v>1350</v>
      </c>
      <c r="O56" t="s">
        <v>1351</v>
      </c>
      <c r="P56" t="s">
        <v>1352</v>
      </c>
      <c r="Q56" s="30" t="s">
        <v>518</v>
      </c>
      <c r="R56" t="s">
        <v>1353</v>
      </c>
    </row>
    <row r="57">
      <c r="A57" t="s">
        <v>1354</v>
      </c>
      <c r="B57" t="s">
        <v>1355</v>
      </c>
      <c r="C57" s="29" t="s">
        <v>1356</v>
      </c>
      <c r="D57" t="s">
        <v>1357</v>
      </c>
      <c r="E57" t="s">
        <v>1358</v>
      </c>
      <c r="F57" t="s">
        <v>1359</v>
      </c>
      <c r="G57" t="s">
        <v>1360</v>
      </c>
      <c r="H57" t="s">
        <v>1361</v>
      </c>
      <c r="I57" t="s">
        <v>1362</v>
      </c>
      <c r="J57" t="s">
        <v>1363</v>
      </c>
      <c r="K57" t="s">
        <v>1364</v>
      </c>
      <c r="L57" t="s">
        <v>1365</v>
      </c>
      <c r="M57" t="s">
        <v>1366</v>
      </c>
      <c r="N57" t="s">
        <v>1367</v>
      </c>
      <c r="O57" t="s">
        <v>1368</v>
      </c>
      <c r="P57" t="s">
        <v>1369</v>
      </c>
      <c r="Q57" s="30" t="s">
        <v>522</v>
      </c>
      <c r="R57" t="s">
        <v>1370</v>
      </c>
    </row>
    <row r="58">
      <c r="A58" t="s">
        <v>1371</v>
      </c>
      <c r="B58" t="s">
        <v>1372</v>
      </c>
      <c r="C58" s="29" t="s">
        <v>1373</v>
      </c>
      <c r="D58" t="s">
        <v>1374</v>
      </c>
      <c r="E58" t="s">
        <v>1375</v>
      </c>
      <c r="F58" t="s">
        <v>1376</v>
      </c>
      <c r="G58" t="s">
        <v>1377</v>
      </c>
      <c r="H58" t="s">
        <v>1378</v>
      </c>
      <c r="I58" t="s">
        <v>1379</v>
      </c>
      <c r="J58" t="s">
        <v>1380</v>
      </c>
      <c r="K58" t="s">
        <v>1381</v>
      </c>
      <c r="L58" t="s">
        <v>1382</v>
      </c>
      <c r="M58" t="s">
        <v>1383</v>
      </c>
      <c r="N58" t="s">
        <v>1384</v>
      </c>
      <c r="O58" t="s">
        <v>1385</v>
      </c>
      <c r="P58" t="s">
        <v>1386</v>
      </c>
      <c r="Q58" s="30" t="s">
        <v>526</v>
      </c>
      <c r="R58" t="s">
        <v>1387</v>
      </c>
    </row>
    <row r="59">
      <c r="A59" t="s">
        <v>1388</v>
      </c>
      <c r="B59" t="s">
        <v>1389</v>
      </c>
      <c r="C59" s="29" t="s">
        <v>1390</v>
      </c>
      <c r="D59" t="s">
        <v>1391</v>
      </c>
      <c r="E59" t="s">
        <v>1392</v>
      </c>
      <c r="F59" t="s">
        <v>1393</v>
      </c>
      <c r="G59" t="s">
        <v>1394</v>
      </c>
      <c r="H59" t="s">
        <v>1395</v>
      </c>
      <c r="I59" t="s">
        <v>1396</v>
      </c>
      <c r="J59" t="s">
        <v>1397</v>
      </c>
      <c r="K59" t="s">
        <v>1398</v>
      </c>
      <c r="L59" t="s">
        <v>1399</v>
      </c>
      <c r="M59" t="s">
        <v>1400</v>
      </c>
      <c r="N59" t="s">
        <v>1401</v>
      </c>
      <c r="O59" t="s">
        <v>1402</v>
      </c>
      <c r="P59" t="s">
        <v>1403</v>
      </c>
      <c r="Q59" s="30" t="s">
        <v>529</v>
      </c>
      <c r="R59" t="s">
        <v>1404</v>
      </c>
    </row>
    <row r="60">
      <c r="A60" t="s">
        <v>1405</v>
      </c>
      <c r="B60" t="s">
        <v>1406</v>
      </c>
      <c r="C60" s="29" t="s">
        <v>1407</v>
      </c>
      <c r="D60" t="s">
        <v>1408</v>
      </c>
      <c r="E60" t="s">
        <v>1409</v>
      </c>
      <c r="F60" t="s">
        <v>1410</v>
      </c>
      <c r="G60" t="s">
        <v>1411</v>
      </c>
      <c r="H60" t="s">
        <v>1412</v>
      </c>
      <c r="I60" t="s">
        <v>1413</v>
      </c>
      <c r="J60" t="s">
        <v>1414</v>
      </c>
      <c r="K60" t="s">
        <v>1415</v>
      </c>
      <c r="L60" t="s">
        <v>1416</v>
      </c>
      <c r="M60" t="s">
        <v>1417</v>
      </c>
      <c r="N60" t="s">
        <v>1418</v>
      </c>
      <c r="O60" t="s">
        <v>1419</v>
      </c>
      <c r="P60" t="s">
        <v>1420</v>
      </c>
      <c r="Q60" s="30" t="s">
        <v>533</v>
      </c>
      <c r="R60" t="s">
        <v>1421</v>
      </c>
    </row>
    <row r="61">
      <c r="A61" t="s">
        <v>1422</v>
      </c>
      <c r="B61" t="s">
        <v>1423</v>
      </c>
      <c r="C61" s="29" t="s">
        <v>1424</v>
      </c>
      <c r="D61" t="s">
        <v>1425</v>
      </c>
      <c r="E61" t="s">
        <v>1426</v>
      </c>
      <c r="F61" t="s">
        <v>1427</v>
      </c>
      <c r="G61" t="s">
        <v>1428</v>
      </c>
      <c r="H61" t="s">
        <v>1429</v>
      </c>
      <c r="I61" t="s">
        <v>1430</v>
      </c>
      <c r="J61" t="s">
        <v>1431</v>
      </c>
      <c r="K61" t="s">
        <v>1432</v>
      </c>
      <c r="L61" t="s">
        <v>1433</v>
      </c>
      <c r="M61" t="s">
        <v>1434</v>
      </c>
      <c r="N61" t="s">
        <v>1435</v>
      </c>
      <c r="O61" t="s">
        <v>1436</v>
      </c>
      <c r="P61" t="s">
        <v>1437</v>
      </c>
      <c r="Q61" s="30" t="s">
        <v>537</v>
      </c>
      <c r="R61" t="s">
        <v>1438</v>
      </c>
    </row>
    <row r="62">
      <c r="A62" t="s">
        <v>1439</v>
      </c>
      <c r="B62" t="s">
        <v>1440</v>
      </c>
      <c r="C62" s="29" t="s">
        <v>1441</v>
      </c>
      <c r="D62" t="s">
        <v>1442</v>
      </c>
      <c r="E62" t="s">
        <v>1443</v>
      </c>
      <c r="F62" t="s">
        <v>1444</v>
      </c>
      <c r="G62" t="s">
        <v>1445</v>
      </c>
      <c r="H62" t="s">
        <v>1446</v>
      </c>
      <c r="I62" t="s">
        <v>1447</v>
      </c>
      <c r="J62" t="s">
        <v>1448</v>
      </c>
      <c r="K62" t="s">
        <v>1449</v>
      </c>
      <c r="L62" t="s">
        <v>1450</v>
      </c>
      <c r="M62" t="s">
        <v>1451</v>
      </c>
      <c r="N62" t="s">
        <v>1452</v>
      </c>
      <c r="O62" t="s">
        <v>1453</v>
      </c>
      <c r="P62" t="s">
        <v>1454</v>
      </c>
      <c r="Q62" s="30" t="s">
        <v>541</v>
      </c>
      <c r="R62" t="s">
        <v>1455</v>
      </c>
    </row>
    <row r="63">
      <c r="A63" t="s">
        <v>1456</v>
      </c>
      <c r="B63" t="s">
        <v>1457</v>
      </c>
      <c r="C63" s="29" t="s">
        <v>1458</v>
      </c>
      <c r="D63" t="s">
        <v>1459</v>
      </c>
      <c r="E63" t="s">
        <v>1460</v>
      </c>
      <c r="F63" t="s">
        <v>1461</v>
      </c>
      <c r="G63" t="s">
        <v>1462</v>
      </c>
      <c r="H63" t="s">
        <v>1463</v>
      </c>
      <c r="I63" t="s">
        <v>1464</v>
      </c>
      <c r="J63" t="s">
        <v>1465</v>
      </c>
      <c r="K63" t="s">
        <v>1466</v>
      </c>
      <c r="L63" t="s">
        <v>1467</v>
      </c>
      <c r="M63" t="s">
        <v>1468</v>
      </c>
      <c r="N63" t="s">
        <v>1469</v>
      </c>
      <c r="O63" t="s">
        <v>1470</v>
      </c>
      <c r="P63" t="s">
        <v>1471</v>
      </c>
      <c r="Q63" s="30" t="s">
        <v>545</v>
      </c>
      <c r="R63" t="s">
        <v>1472</v>
      </c>
    </row>
    <row r="64">
      <c r="A64" t="s">
        <v>1473</v>
      </c>
      <c r="B64" t="s">
        <v>1474</v>
      </c>
      <c r="C64" s="29" t="s">
        <v>1475</v>
      </c>
      <c r="D64" t="s">
        <v>1476</v>
      </c>
      <c r="E64" t="s">
        <v>1477</v>
      </c>
      <c r="F64" t="s">
        <v>1478</v>
      </c>
      <c r="G64" t="s">
        <v>1479</v>
      </c>
      <c r="H64" t="s">
        <v>1480</v>
      </c>
      <c r="I64" t="s">
        <v>1481</v>
      </c>
      <c r="J64" t="s">
        <v>1482</v>
      </c>
      <c r="K64" t="s">
        <v>1483</v>
      </c>
      <c r="L64" t="s">
        <v>1484</v>
      </c>
      <c r="M64" t="s">
        <v>1485</v>
      </c>
      <c r="N64" t="s">
        <v>1486</v>
      </c>
      <c r="O64" t="s">
        <v>1487</v>
      </c>
      <c r="P64" t="s">
        <v>1488</v>
      </c>
      <c r="Q64" s="30" t="s">
        <v>548</v>
      </c>
      <c r="R64" t="s">
        <v>1489</v>
      </c>
    </row>
    <row r="65">
      <c r="A65" t="s">
        <v>1490</v>
      </c>
      <c r="B65" t="s">
        <v>1491</v>
      </c>
      <c r="C65" s="29" t="s">
        <v>1492</v>
      </c>
      <c r="D65" t="s">
        <v>1493</v>
      </c>
      <c r="E65" t="s">
        <v>1494</v>
      </c>
      <c r="F65" t="s">
        <v>1495</v>
      </c>
      <c r="G65" t="s">
        <v>1496</v>
      </c>
      <c r="H65" t="s">
        <v>1497</v>
      </c>
      <c r="I65" t="s">
        <v>1498</v>
      </c>
      <c r="J65" t="s">
        <v>1499</v>
      </c>
      <c r="K65" t="s">
        <v>1500</v>
      </c>
      <c r="L65" t="s">
        <v>1501</v>
      </c>
      <c r="M65" t="s">
        <v>1502</v>
      </c>
      <c r="N65" t="s">
        <v>1503</v>
      </c>
      <c r="O65" t="s">
        <v>1504</v>
      </c>
      <c r="P65" t="s">
        <v>1505</v>
      </c>
      <c r="Q65" s="30" t="s">
        <v>552</v>
      </c>
      <c r="R65" t="s">
        <v>1506</v>
      </c>
    </row>
    <row r="66">
      <c r="A66" t="s">
        <v>1507</v>
      </c>
      <c r="B66" t="s">
        <v>1508</v>
      </c>
      <c r="C66" s="29" t="s">
        <v>1509</v>
      </c>
      <c r="D66" t="s">
        <v>1510</v>
      </c>
      <c r="E66" t="s">
        <v>1511</v>
      </c>
      <c r="F66" t="s">
        <v>1512</v>
      </c>
      <c r="G66" t="s">
        <v>1513</v>
      </c>
      <c r="H66" t="s">
        <v>1514</v>
      </c>
      <c r="I66" t="s">
        <v>1515</v>
      </c>
      <c r="J66" t="s">
        <v>1516</v>
      </c>
      <c r="K66" t="s">
        <v>1517</v>
      </c>
      <c r="L66" t="s">
        <v>1518</v>
      </c>
      <c r="M66" t="s">
        <v>1519</v>
      </c>
      <c r="N66" t="s">
        <v>1520</v>
      </c>
      <c r="O66" t="s">
        <v>1521</v>
      </c>
      <c r="P66" t="s">
        <v>1522</v>
      </c>
      <c r="Q66" s="30" t="s">
        <v>558</v>
      </c>
      <c r="R66" t="s">
        <v>1523</v>
      </c>
    </row>
    <row r="67">
      <c r="A67" t="s">
        <v>1524</v>
      </c>
      <c r="B67" t="s">
        <v>1525</v>
      </c>
      <c r="C67" s="29" t="s">
        <v>1526</v>
      </c>
      <c r="D67" t="s">
        <v>1527</v>
      </c>
      <c r="E67" t="s">
        <v>1528</v>
      </c>
      <c r="F67" t="s">
        <v>1529</v>
      </c>
      <c r="G67" t="s">
        <v>1530</v>
      </c>
      <c r="H67" t="s">
        <v>1531</v>
      </c>
      <c r="I67" t="s">
        <v>1532</v>
      </c>
      <c r="J67" t="s">
        <v>1533</v>
      </c>
      <c r="K67" t="s">
        <v>1534</v>
      </c>
      <c r="L67" t="s">
        <v>1535</v>
      </c>
      <c r="M67" t="s">
        <v>1536</v>
      </c>
      <c r="N67" t="s">
        <v>1537</v>
      </c>
      <c r="O67" t="s">
        <v>1538</v>
      </c>
      <c r="P67" t="s">
        <v>1539</v>
      </c>
      <c r="Q67" s="30" t="s">
        <v>562</v>
      </c>
      <c r="R67" t="s">
        <v>1540</v>
      </c>
    </row>
    <row r="68">
      <c r="A68" t="s">
        <v>1541</v>
      </c>
      <c r="B68" t="s">
        <v>1542</v>
      </c>
      <c r="C68" s="29" t="s">
        <v>1543</v>
      </c>
      <c r="D68" t="s">
        <v>1544</v>
      </c>
      <c r="E68" t="s">
        <v>1545</v>
      </c>
      <c r="F68" t="s">
        <v>1546</v>
      </c>
      <c r="G68" t="s">
        <v>1547</v>
      </c>
      <c r="H68" t="s">
        <v>1548</v>
      </c>
      <c r="I68" t="s">
        <v>1549</v>
      </c>
      <c r="J68" t="s">
        <v>1550</v>
      </c>
      <c r="K68" t="s">
        <v>1551</v>
      </c>
      <c r="L68" t="s">
        <v>1552</v>
      </c>
      <c r="M68" t="s">
        <v>1553</v>
      </c>
      <c r="N68" t="s">
        <v>1554</v>
      </c>
      <c r="O68" t="s">
        <v>1555</v>
      </c>
      <c r="P68" t="s">
        <v>1556</v>
      </c>
      <c r="Q68" s="30" t="s">
        <v>566</v>
      </c>
      <c r="R68" t="s">
        <v>1557</v>
      </c>
    </row>
    <row r="69">
      <c r="A69" t="s">
        <v>1558</v>
      </c>
      <c r="B69" t="s">
        <v>1559</v>
      </c>
      <c r="C69" s="29" t="s">
        <v>1560</v>
      </c>
      <c r="D69" t="s">
        <v>1561</v>
      </c>
      <c r="E69" t="s">
        <v>1562</v>
      </c>
      <c r="F69" t="s">
        <v>1563</v>
      </c>
      <c r="G69" t="s">
        <v>1564</v>
      </c>
      <c r="H69" t="s">
        <v>1565</v>
      </c>
      <c r="I69" t="s">
        <v>1566</v>
      </c>
      <c r="J69" t="s">
        <v>1567</v>
      </c>
      <c r="K69" t="s">
        <v>1568</v>
      </c>
      <c r="L69" t="s">
        <v>1569</v>
      </c>
      <c r="M69" t="s">
        <v>1570</v>
      </c>
      <c r="N69" t="s">
        <v>1571</v>
      </c>
      <c r="O69" t="s">
        <v>1572</v>
      </c>
      <c r="P69" t="s">
        <v>1573</v>
      </c>
      <c r="Q69" s="30" t="s">
        <v>570</v>
      </c>
      <c r="R69" t="s">
        <v>1574</v>
      </c>
    </row>
    <row r="70">
      <c r="A70" t="s">
        <v>1575</v>
      </c>
      <c r="B70" t="s">
        <v>1576</v>
      </c>
      <c r="C70" s="29" t="s">
        <v>1577</v>
      </c>
      <c r="D70" t="s">
        <v>1578</v>
      </c>
      <c r="E70" t="s">
        <v>1579</v>
      </c>
      <c r="F70" t="s">
        <v>1580</v>
      </c>
      <c r="G70" t="s">
        <v>1581</v>
      </c>
      <c r="H70" t="s">
        <v>1582</v>
      </c>
      <c r="I70" t="s">
        <v>1583</v>
      </c>
      <c r="J70" t="s">
        <v>1584</v>
      </c>
      <c r="K70" t="s">
        <v>1585</v>
      </c>
      <c r="L70" t="s">
        <v>1586</v>
      </c>
      <c r="M70" t="s">
        <v>1587</v>
      </c>
      <c r="N70" t="s">
        <v>1588</v>
      </c>
      <c r="O70" t="s">
        <v>1589</v>
      </c>
      <c r="P70" t="s">
        <v>1590</v>
      </c>
      <c r="Q70" s="30" t="s">
        <v>574</v>
      </c>
      <c r="R70" t="s">
        <v>1591</v>
      </c>
    </row>
    <row r="71">
      <c r="A71" t="s">
        <v>1592</v>
      </c>
      <c r="B71" t="s">
        <v>1593</v>
      </c>
      <c r="C71" s="29" t="s">
        <v>1594</v>
      </c>
      <c r="D71" t="s">
        <v>1595</v>
      </c>
      <c r="E71" t="s">
        <v>1596</v>
      </c>
      <c r="F71" t="s">
        <v>1597</v>
      </c>
      <c r="G71" t="s">
        <v>1598</v>
      </c>
      <c r="H71" t="s">
        <v>1599</v>
      </c>
      <c r="I71" t="s">
        <v>1600</v>
      </c>
      <c r="J71" t="s">
        <v>1601</v>
      </c>
      <c r="K71" t="s">
        <v>1602</v>
      </c>
      <c r="L71" t="s">
        <v>1603</v>
      </c>
      <c r="M71" t="s">
        <v>1604</v>
      </c>
      <c r="N71" t="s">
        <v>1605</v>
      </c>
      <c r="O71" t="s">
        <v>1606</v>
      </c>
      <c r="P71" t="s">
        <v>1607</v>
      </c>
      <c r="Q71" s="30" t="s">
        <v>578</v>
      </c>
      <c r="R71" t="s">
        <v>1608</v>
      </c>
    </row>
    <row r="72">
      <c r="A72" t="s">
        <v>1609</v>
      </c>
      <c r="B72" t="s">
        <v>1610</v>
      </c>
      <c r="C72" s="29" t="s">
        <v>1611</v>
      </c>
      <c r="D72" t="s">
        <v>1612</v>
      </c>
      <c r="E72" t="s">
        <v>1613</v>
      </c>
      <c r="F72" t="s">
        <v>1614</v>
      </c>
      <c r="G72" t="s">
        <v>1615</v>
      </c>
      <c r="H72" t="s">
        <v>29</v>
      </c>
      <c r="I72" t="s">
        <v>1616</v>
      </c>
      <c r="J72" t="s">
        <v>1617</v>
      </c>
      <c r="K72" t="s">
        <v>1618</v>
      </c>
      <c r="L72" t="s">
        <v>1619</v>
      </c>
      <c r="M72" t="s">
        <v>1620</v>
      </c>
      <c r="N72" t="s">
        <v>1621</v>
      </c>
      <c r="O72" t="s">
        <v>1622</v>
      </c>
      <c r="P72" t="s">
        <v>1623</v>
      </c>
      <c r="Q72" s="30" t="s">
        <v>581</v>
      </c>
      <c r="R72" t="s">
        <v>1624</v>
      </c>
    </row>
    <row r="73">
      <c r="A73" t="s">
        <v>1625</v>
      </c>
      <c r="B73" t="s">
        <v>1626</v>
      </c>
      <c r="C73" s="29" t="s">
        <v>1627</v>
      </c>
      <c r="D73" t="s">
        <v>1628</v>
      </c>
      <c r="E73" t="s">
        <v>1629</v>
      </c>
      <c r="F73" t="s">
        <v>1630</v>
      </c>
      <c r="G73" t="s">
        <v>1631</v>
      </c>
      <c r="H73" t="s">
        <v>1632</v>
      </c>
      <c r="I73" t="s">
        <v>1633</v>
      </c>
      <c r="J73" t="s">
        <v>1634</v>
      </c>
      <c r="K73" t="s">
        <v>1635</v>
      </c>
      <c r="L73" t="s">
        <v>1636</v>
      </c>
      <c r="M73" t="s">
        <v>1637</v>
      </c>
      <c r="N73" t="s">
        <v>1638</v>
      </c>
      <c r="O73" t="s">
        <v>1639</v>
      </c>
      <c r="P73" t="s">
        <v>1640</v>
      </c>
      <c r="Q73" s="30" t="s">
        <v>587</v>
      </c>
      <c r="R73" t="s">
        <v>1641</v>
      </c>
    </row>
    <row r="74">
      <c r="A74" t="s">
        <v>1642</v>
      </c>
      <c r="B74" t="s">
        <v>1643</v>
      </c>
      <c r="C74" s="29" t="s">
        <v>1644</v>
      </c>
      <c r="D74" t="s">
        <v>1645</v>
      </c>
      <c r="E74" t="s">
        <v>1646</v>
      </c>
      <c r="F74" t="s">
        <v>1647</v>
      </c>
      <c r="G74" t="s">
        <v>1648</v>
      </c>
      <c r="H74" t="s">
        <v>1649</v>
      </c>
      <c r="I74" t="s">
        <v>1650</v>
      </c>
      <c r="J74" t="s">
        <v>1651</v>
      </c>
      <c r="K74" t="s">
        <v>1652</v>
      </c>
      <c r="L74" t="s">
        <v>1653</v>
      </c>
      <c r="M74" t="s">
        <v>1654</v>
      </c>
      <c r="N74" t="s">
        <v>1655</v>
      </c>
      <c r="O74" t="s">
        <v>1656</v>
      </c>
      <c r="P74" t="s">
        <v>1657</v>
      </c>
      <c r="Q74" s="30" t="s">
        <v>590</v>
      </c>
      <c r="R74" t="s">
        <v>1658</v>
      </c>
    </row>
    <row r="75">
      <c r="A75" t="s">
        <v>1659</v>
      </c>
      <c r="B75" t="s">
        <v>1660</v>
      </c>
      <c r="C75" s="29" t="s">
        <v>1661</v>
      </c>
      <c r="D75" t="s">
        <v>1278</v>
      </c>
      <c r="E75" t="s">
        <v>1662</v>
      </c>
      <c r="F75" t="s">
        <v>1663</v>
      </c>
      <c r="G75" t="s">
        <v>1664</v>
      </c>
      <c r="H75" t="s">
        <v>1665</v>
      </c>
      <c r="I75" t="s">
        <v>1666</v>
      </c>
      <c r="J75" t="s">
        <v>1667</v>
      </c>
      <c r="K75" t="s">
        <v>1668</v>
      </c>
      <c r="L75" t="s">
        <v>1669</v>
      </c>
      <c r="M75" t="s">
        <v>1670</v>
      </c>
      <c r="N75" t="s">
        <v>1671</v>
      </c>
      <c r="O75" t="s">
        <v>1672</v>
      </c>
      <c r="P75" t="s">
        <v>1673</v>
      </c>
      <c r="Q75" s="30" t="s">
        <v>594</v>
      </c>
      <c r="R75" t="s">
        <v>1674</v>
      </c>
    </row>
    <row r="76">
      <c r="A76" t="s">
        <v>1675</v>
      </c>
      <c r="B76" t="s">
        <v>1676</v>
      </c>
      <c r="C76" s="29" t="s">
        <v>1677</v>
      </c>
      <c r="D76" t="s">
        <v>1678</v>
      </c>
      <c r="E76" t="s">
        <v>1679</v>
      </c>
      <c r="F76" t="s">
        <v>1680</v>
      </c>
      <c r="G76" t="s">
        <v>1681</v>
      </c>
      <c r="H76" t="s">
        <v>1682</v>
      </c>
      <c r="I76" t="s">
        <v>1683</v>
      </c>
      <c r="J76" t="s">
        <v>1684</v>
      </c>
      <c r="K76" t="s">
        <v>1685</v>
      </c>
      <c r="L76" t="s">
        <v>1686</v>
      </c>
      <c r="M76" t="s">
        <v>1687</v>
      </c>
      <c r="N76" t="s">
        <v>1688</v>
      </c>
      <c r="O76" t="s">
        <v>1689</v>
      </c>
      <c r="P76" t="s">
        <v>1690</v>
      </c>
      <c r="Q76" s="30" t="s">
        <v>598</v>
      </c>
      <c r="R76" t="s">
        <v>1691</v>
      </c>
    </row>
    <row r="77">
      <c r="A77" t="s">
        <v>1692</v>
      </c>
      <c r="B77" t="s">
        <v>1693</v>
      </c>
      <c r="C77" s="29" t="s">
        <v>1694</v>
      </c>
      <c r="D77" t="s">
        <v>1695</v>
      </c>
      <c r="E77" t="s">
        <v>1696</v>
      </c>
      <c r="F77" t="s">
        <v>1697</v>
      </c>
      <c r="G77" t="s">
        <v>1698</v>
      </c>
      <c r="H77" t="s">
        <v>1699</v>
      </c>
      <c r="I77" t="s">
        <v>1700</v>
      </c>
      <c r="J77" t="s">
        <v>1701</v>
      </c>
      <c r="K77" t="s">
        <v>1702</v>
      </c>
      <c r="L77" t="s">
        <v>1703</v>
      </c>
      <c r="M77" t="s">
        <v>1704</v>
      </c>
      <c r="N77" t="s">
        <v>1705</v>
      </c>
      <c r="O77" t="s">
        <v>1706</v>
      </c>
      <c r="P77" t="s">
        <v>1707</v>
      </c>
      <c r="Q77" s="30" t="s">
        <v>602</v>
      </c>
      <c r="R77" t="s">
        <v>1708</v>
      </c>
    </row>
    <row r="78">
      <c r="A78" t="s">
        <v>1709</v>
      </c>
      <c r="B78" t="s">
        <v>1710</v>
      </c>
      <c r="C78" s="29" t="s">
        <v>1711</v>
      </c>
      <c r="D78" t="s">
        <v>1712</v>
      </c>
      <c r="E78" t="s">
        <v>1713</v>
      </c>
      <c r="F78" t="s">
        <v>1714</v>
      </c>
      <c r="G78" t="s">
        <v>1715</v>
      </c>
      <c r="H78" t="s">
        <v>1716</v>
      </c>
      <c r="I78" t="s">
        <v>1717</v>
      </c>
      <c r="J78" t="s">
        <v>1718</v>
      </c>
      <c r="K78" t="s">
        <v>1719</v>
      </c>
      <c r="L78" t="s">
        <v>1720</v>
      </c>
      <c r="M78" t="s">
        <v>1721</v>
      </c>
      <c r="N78" t="s">
        <v>1722</v>
      </c>
      <c r="O78" t="s">
        <v>1723</v>
      </c>
      <c r="P78" t="s">
        <v>1724</v>
      </c>
      <c r="Q78" s="30" t="s">
        <v>605</v>
      </c>
      <c r="R78" t="s">
        <v>1725</v>
      </c>
    </row>
    <row r="79">
      <c r="A79" t="s">
        <v>1726</v>
      </c>
      <c r="B79" t="s">
        <v>1727</v>
      </c>
      <c r="C79" s="29" t="s">
        <v>1728</v>
      </c>
      <c r="D79" t="s">
        <v>1729</v>
      </c>
      <c r="E79" t="s">
        <v>1730</v>
      </c>
      <c r="F79" t="s">
        <v>1731</v>
      </c>
      <c r="G79" t="s">
        <v>1732</v>
      </c>
      <c r="H79" t="s">
        <v>1733</v>
      </c>
      <c r="I79" t="s">
        <v>1734</v>
      </c>
      <c r="J79" t="s">
        <v>1735</v>
      </c>
      <c r="K79" t="s">
        <v>1736</v>
      </c>
      <c r="L79" t="s">
        <v>1737</v>
      </c>
      <c r="M79" t="s">
        <v>1738</v>
      </c>
      <c r="N79" t="s">
        <v>1739</v>
      </c>
      <c r="O79" t="s">
        <v>1740</v>
      </c>
      <c r="P79" t="s">
        <v>1741</v>
      </c>
      <c r="Q79" s="30" t="s">
        <v>609</v>
      </c>
      <c r="R79" t="s">
        <v>1742</v>
      </c>
    </row>
    <row r="80">
      <c r="A80" t="s">
        <v>1743</v>
      </c>
      <c r="B80" t="s">
        <v>1744</v>
      </c>
      <c r="C80" s="29" t="s">
        <v>1745</v>
      </c>
      <c r="D80" t="s">
        <v>1746</v>
      </c>
      <c r="E80" t="s">
        <v>1747</v>
      </c>
      <c r="F80" t="s">
        <v>1748</v>
      </c>
      <c r="G80" t="s">
        <v>1749</v>
      </c>
      <c r="H80" t="s">
        <v>1750</v>
      </c>
      <c r="I80" t="s">
        <v>1751</v>
      </c>
      <c r="J80" t="s">
        <v>1752</v>
      </c>
      <c r="K80" t="s">
        <v>1753</v>
      </c>
      <c r="L80" t="s">
        <v>1754</v>
      </c>
      <c r="M80" t="s">
        <v>1755</v>
      </c>
      <c r="N80" t="s">
        <v>1756</v>
      </c>
      <c r="O80" t="s">
        <v>1757</v>
      </c>
      <c r="P80" t="s">
        <v>1758</v>
      </c>
      <c r="Q80" s="30" t="s">
        <v>613</v>
      </c>
      <c r="R80" t="s">
        <v>1759</v>
      </c>
    </row>
    <row r="81">
      <c r="A81" t="s">
        <v>1760</v>
      </c>
      <c r="B81" t="s">
        <v>1761</v>
      </c>
      <c r="C81" s="29" t="s">
        <v>1762</v>
      </c>
      <c r="D81" t="s">
        <v>1763</v>
      </c>
      <c r="E81" t="s">
        <v>1764</v>
      </c>
      <c r="F81" t="s">
        <v>1765</v>
      </c>
      <c r="G81" t="s">
        <v>1766</v>
      </c>
      <c r="H81" t="s">
        <v>1767</v>
      </c>
      <c r="I81" t="s">
        <v>1768</v>
      </c>
      <c r="J81" t="s">
        <v>1769</v>
      </c>
      <c r="K81" t="s">
        <v>1770</v>
      </c>
      <c r="L81" t="s">
        <v>1771</v>
      </c>
      <c r="M81" t="s">
        <v>1772</v>
      </c>
      <c r="N81" t="s">
        <v>1773</v>
      </c>
      <c r="O81" t="s">
        <v>1774</v>
      </c>
      <c r="P81" t="s">
        <v>1775</v>
      </c>
      <c r="Q81" s="30" t="s">
        <v>617</v>
      </c>
      <c r="R81" t="s">
        <v>1776</v>
      </c>
    </row>
    <row r="82">
      <c r="A82" t="s">
        <v>1777</v>
      </c>
      <c r="B82" t="s">
        <v>1778</v>
      </c>
      <c r="C82" s="29" t="s">
        <v>1779</v>
      </c>
      <c r="D82" t="s">
        <v>1780</v>
      </c>
      <c r="E82" t="s">
        <v>1781</v>
      </c>
      <c r="F82" t="s">
        <v>1782</v>
      </c>
      <c r="G82" t="s">
        <v>1783</v>
      </c>
      <c r="H82" t="s">
        <v>1784</v>
      </c>
      <c r="I82" t="s">
        <v>1785</v>
      </c>
      <c r="J82" t="s">
        <v>1786</v>
      </c>
      <c r="K82" t="s">
        <v>1787</v>
      </c>
      <c r="L82" t="s">
        <v>1788</v>
      </c>
      <c r="M82" t="s">
        <v>1789</v>
      </c>
      <c r="N82" t="s">
        <v>1790</v>
      </c>
      <c r="O82" t="s">
        <v>1791</v>
      </c>
      <c r="P82" t="s">
        <v>1792</v>
      </c>
      <c r="Q82" s="30" t="s">
        <v>620</v>
      </c>
      <c r="R82" t="s">
        <v>1793</v>
      </c>
    </row>
    <row r="83">
      <c r="A83" t="s">
        <v>1794</v>
      </c>
      <c r="B83" t="s">
        <v>1795</v>
      </c>
      <c r="C83" s="29" t="s">
        <v>1796</v>
      </c>
      <c r="D83" t="s">
        <v>1797</v>
      </c>
      <c r="E83" t="s">
        <v>1798</v>
      </c>
      <c r="F83" t="s">
        <v>1799</v>
      </c>
      <c r="G83" t="s">
        <v>1800</v>
      </c>
      <c r="H83" t="s">
        <v>1801</v>
      </c>
      <c r="I83" t="s">
        <v>1802</v>
      </c>
      <c r="J83" t="s">
        <v>1803</v>
      </c>
      <c r="K83" t="s">
        <v>1804</v>
      </c>
      <c r="L83" t="s">
        <v>1805</v>
      </c>
      <c r="M83" t="s">
        <v>1806</v>
      </c>
      <c r="N83" t="s">
        <v>1807</v>
      </c>
      <c r="O83" t="s">
        <v>1808</v>
      </c>
      <c r="P83" t="s">
        <v>1809</v>
      </c>
      <c r="Q83" s="30" t="s">
        <v>624</v>
      </c>
      <c r="R83" t="s">
        <v>1810</v>
      </c>
    </row>
    <row r="84">
      <c r="A84" t="s">
        <v>1811</v>
      </c>
      <c r="B84" t="s">
        <v>1812</v>
      </c>
      <c r="C84" s="29" t="s">
        <v>1813</v>
      </c>
      <c r="D84" t="s">
        <v>1814</v>
      </c>
      <c r="E84" t="s">
        <v>1815</v>
      </c>
      <c r="F84" t="s">
        <v>1816</v>
      </c>
      <c r="G84" t="s">
        <v>1817</v>
      </c>
      <c r="H84" t="s">
        <v>1261</v>
      </c>
      <c r="I84" t="s">
        <v>1818</v>
      </c>
      <c r="J84" t="s">
        <v>1819</v>
      </c>
      <c r="K84" t="s">
        <v>1820</v>
      </c>
      <c r="L84" t="s">
        <v>1821</v>
      </c>
      <c r="M84" t="s">
        <v>1822</v>
      </c>
      <c r="N84" t="s">
        <v>1823</v>
      </c>
      <c r="O84" t="s">
        <v>1824</v>
      </c>
      <c r="P84" t="s">
        <v>1825</v>
      </c>
      <c r="Q84" s="30" t="s">
        <v>628</v>
      </c>
      <c r="R84" t="s">
        <v>1826</v>
      </c>
    </row>
    <row r="85">
      <c r="A85" t="s">
        <v>1827</v>
      </c>
      <c r="B85" t="s">
        <v>1828</v>
      </c>
      <c r="C85" s="29" t="s">
        <v>1829</v>
      </c>
      <c r="D85" t="s">
        <v>1830</v>
      </c>
      <c r="E85" t="s">
        <v>1831</v>
      </c>
      <c r="F85" t="s">
        <v>1832</v>
      </c>
      <c r="G85" t="s">
        <v>1833</v>
      </c>
      <c r="H85" t="s">
        <v>1834</v>
      </c>
      <c r="I85" t="s">
        <v>1835</v>
      </c>
      <c r="J85" t="s">
        <v>1836</v>
      </c>
      <c r="K85" t="s">
        <v>1837</v>
      </c>
      <c r="L85" t="s">
        <v>1838</v>
      </c>
      <c r="M85" t="s">
        <v>1839</v>
      </c>
      <c r="N85" t="s">
        <v>1840</v>
      </c>
      <c r="O85" t="s">
        <v>1841</v>
      </c>
      <c r="P85" t="s">
        <v>1842</v>
      </c>
      <c r="Q85" s="30" t="s">
        <v>631</v>
      </c>
      <c r="R85" t="s">
        <v>1843</v>
      </c>
    </row>
    <row r="86">
      <c r="A86" t="s">
        <v>1844</v>
      </c>
      <c r="B86" t="s">
        <v>1845</v>
      </c>
      <c r="C86" s="29" t="s">
        <v>1846</v>
      </c>
      <c r="D86" t="s">
        <v>1847</v>
      </c>
      <c r="E86" t="s">
        <v>1848</v>
      </c>
      <c r="F86" t="s">
        <v>1849</v>
      </c>
      <c r="G86" t="s">
        <v>1850</v>
      </c>
      <c r="H86" t="s">
        <v>1851</v>
      </c>
      <c r="I86" t="s">
        <v>1852</v>
      </c>
      <c r="J86" t="s">
        <v>1853</v>
      </c>
      <c r="K86" t="s">
        <v>1854</v>
      </c>
      <c r="L86" t="s">
        <v>1855</v>
      </c>
      <c r="M86" t="s">
        <v>1856</v>
      </c>
      <c r="N86" t="s">
        <v>1857</v>
      </c>
      <c r="O86" t="s">
        <v>1858</v>
      </c>
      <c r="P86" t="s">
        <v>1859</v>
      </c>
      <c r="Q86" s="30" t="s">
        <v>635</v>
      </c>
      <c r="R86" t="s">
        <v>1860</v>
      </c>
    </row>
    <row r="87">
      <c r="A87" t="s">
        <v>1861</v>
      </c>
      <c r="B87" t="s">
        <v>1862</v>
      </c>
      <c r="C87" s="29" t="s">
        <v>1863</v>
      </c>
      <c r="D87" t="s">
        <v>1864</v>
      </c>
      <c r="E87" t="s">
        <v>1865</v>
      </c>
      <c r="F87" t="s">
        <v>1866</v>
      </c>
      <c r="G87" t="s">
        <v>1867</v>
      </c>
      <c r="H87" t="s">
        <v>1868</v>
      </c>
      <c r="I87" t="s">
        <v>1869</v>
      </c>
      <c r="J87" t="s">
        <v>1870</v>
      </c>
      <c r="K87" t="s">
        <v>1871</v>
      </c>
      <c r="L87" t="s">
        <v>1872</v>
      </c>
      <c r="M87" t="s">
        <v>1873</v>
      </c>
      <c r="N87" t="s">
        <v>1874</v>
      </c>
      <c r="O87" t="s">
        <v>1875</v>
      </c>
      <c r="P87" t="s">
        <v>1876</v>
      </c>
      <c r="Q87" s="30" t="s">
        <v>639</v>
      </c>
      <c r="R87" t="s">
        <v>1877</v>
      </c>
    </row>
    <row r="88">
      <c r="A88" t="s">
        <v>421</v>
      </c>
      <c r="B88" t="s">
        <v>1878</v>
      </c>
      <c r="C88" s="29" t="s">
        <v>1879</v>
      </c>
      <c r="D88" t="s">
        <v>1880</v>
      </c>
      <c r="E88" t="s">
        <v>1881</v>
      </c>
      <c r="F88" t="s">
        <v>1882</v>
      </c>
      <c r="G88" t="s">
        <v>1883</v>
      </c>
      <c r="H88" t="s">
        <v>1884</v>
      </c>
      <c r="I88" t="s">
        <v>1885</v>
      </c>
      <c r="J88" t="s">
        <v>1886</v>
      </c>
      <c r="K88" t="s">
        <v>1887</v>
      </c>
      <c r="L88" t="s">
        <v>1888</v>
      </c>
      <c r="M88" t="s">
        <v>1889</v>
      </c>
      <c r="N88" t="s">
        <v>1890</v>
      </c>
      <c r="O88" t="s">
        <v>1891</v>
      </c>
      <c r="P88" t="s">
        <v>1892</v>
      </c>
      <c r="Q88" s="30" t="s">
        <v>643</v>
      </c>
      <c r="R88" t="s">
        <v>1893</v>
      </c>
    </row>
    <row r="89">
      <c r="A89" t="s">
        <v>1894</v>
      </c>
      <c r="B89" t="s">
        <v>1895</v>
      </c>
      <c r="C89" s="29" t="s">
        <v>1896</v>
      </c>
      <c r="D89" t="s">
        <v>1897</v>
      </c>
      <c r="E89" t="s">
        <v>1898</v>
      </c>
      <c r="F89" t="s">
        <v>1899</v>
      </c>
      <c r="G89" t="s">
        <v>1900</v>
      </c>
      <c r="H89" t="s">
        <v>1901</v>
      </c>
      <c r="I89" t="s">
        <v>1902</v>
      </c>
      <c r="J89" t="s">
        <v>1903</v>
      </c>
      <c r="K89" t="s">
        <v>1904</v>
      </c>
      <c r="L89" t="s">
        <v>1905</v>
      </c>
      <c r="M89" t="s">
        <v>1906</v>
      </c>
      <c r="N89" t="s">
        <v>1907</v>
      </c>
      <c r="O89" t="s">
        <v>1908</v>
      </c>
      <c r="P89" t="s">
        <v>1909</v>
      </c>
      <c r="Q89" s="30" t="s">
        <v>646</v>
      </c>
      <c r="R89" t="s">
        <v>1910</v>
      </c>
    </row>
    <row r="90">
      <c r="A90" t="s">
        <v>1911</v>
      </c>
      <c r="B90" t="s">
        <v>1912</v>
      </c>
      <c r="C90" s="29" t="s">
        <v>1913</v>
      </c>
      <c r="D90" t="s">
        <v>1914</v>
      </c>
      <c r="E90" t="s">
        <v>1915</v>
      </c>
      <c r="F90" t="s">
        <v>1916</v>
      </c>
      <c r="G90" t="s">
        <v>1917</v>
      </c>
      <c r="H90" t="s">
        <v>1918</v>
      </c>
      <c r="I90" t="s">
        <v>1919</v>
      </c>
      <c r="J90" t="s">
        <v>1920</v>
      </c>
      <c r="K90" t="s">
        <v>1921</v>
      </c>
      <c r="L90" t="s">
        <v>1922</v>
      </c>
      <c r="M90" t="s">
        <v>1923</v>
      </c>
      <c r="N90" t="s">
        <v>1924</v>
      </c>
      <c r="O90" t="s">
        <v>1925</v>
      </c>
      <c r="P90" t="s">
        <v>1926</v>
      </c>
      <c r="Q90" s="30" t="s">
        <v>651</v>
      </c>
      <c r="R90" t="s">
        <v>1927</v>
      </c>
    </row>
    <row r="91">
      <c r="A91" t="s">
        <v>1928</v>
      </c>
      <c r="B91" t="s">
        <v>1929</v>
      </c>
      <c r="C91" s="29" t="s">
        <v>1930</v>
      </c>
      <c r="D91" t="s">
        <v>1931</v>
      </c>
      <c r="E91" t="s">
        <v>1932</v>
      </c>
      <c r="F91" t="s">
        <v>1933</v>
      </c>
      <c r="G91" t="s">
        <v>1934</v>
      </c>
      <c r="H91" t="s">
        <v>1935</v>
      </c>
      <c r="I91" t="s">
        <v>1936</v>
      </c>
      <c r="J91" t="s">
        <v>1937</v>
      </c>
      <c r="K91" t="s">
        <v>1938</v>
      </c>
      <c r="L91" t="s">
        <v>1939</v>
      </c>
      <c r="M91" t="s">
        <v>1940</v>
      </c>
      <c r="N91" t="s">
        <v>1941</v>
      </c>
      <c r="O91" t="s">
        <v>1942</v>
      </c>
      <c r="P91" t="s">
        <v>1943</v>
      </c>
      <c r="Q91" s="30" t="s">
        <v>655</v>
      </c>
      <c r="R91" t="s">
        <v>1944</v>
      </c>
    </row>
    <row r="92">
      <c r="A92" t="s">
        <v>1945</v>
      </c>
      <c r="B92" t="s">
        <v>1946</v>
      </c>
      <c r="C92" s="29" t="s">
        <v>1947</v>
      </c>
      <c r="D92" t="s">
        <v>1948</v>
      </c>
      <c r="E92" t="s">
        <v>1949</v>
      </c>
      <c r="F92" t="s">
        <v>1950</v>
      </c>
      <c r="G92" t="s">
        <v>1951</v>
      </c>
      <c r="H92" t="s">
        <v>1952</v>
      </c>
      <c r="I92" t="s">
        <v>1953</v>
      </c>
      <c r="J92" t="s">
        <v>1954</v>
      </c>
      <c r="K92" t="s">
        <v>1955</v>
      </c>
      <c r="L92" t="s">
        <v>1956</v>
      </c>
      <c r="M92" t="s">
        <v>1957</v>
      </c>
      <c r="N92" t="s">
        <v>1958</v>
      </c>
      <c r="O92" t="s">
        <v>1959</v>
      </c>
      <c r="P92" t="s">
        <v>1960</v>
      </c>
      <c r="Q92" s="30" t="s">
        <v>658</v>
      </c>
      <c r="R92" t="s">
        <v>1961</v>
      </c>
    </row>
    <row r="93">
      <c r="A93" t="s">
        <v>1962</v>
      </c>
      <c r="B93" t="s">
        <v>1963</v>
      </c>
      <c r="C93" s="29" t="s">
        <v>1964</v>
      </c>
      <c r="D93" t="s">
        <v>1965</v>
      </c>
      <c r="E93" t="s">
        <v>1966</v>
      </c>
      <c r="F93" t="s">
        <v>1967</v>
      </c>
      <c r="G93" t="s">
        <v>1968</v>
      </c>
      <c r="H93" t="s">
        <v>1969</v>
      </c>
      <c r="I93" t="s">
        <v>1970</v>
      </c>
      <c r="J93" t="s">
        <v>1971</v>
      </c>
      <c r="K93" t="s">
        <v>1972</v>
      </c>
      <c r="L93" t="s">
        <v>1973</v>
      </c>
      <c r="M93" t="s">
        <v>1974</v>
      </c>
      <c r="N93" t="s">
        <v>1975</v>
      </c>
      <c r="O93" t="s">
        <v>1976</v>
      </c>
      <c r="P93" t="s">
        <v>1977</v>
      </c>
      <c r="Q93" s="30" t="s">
        <v>662</v>
      </c>
      <c r="R93" t="s">
        <v>1978</v>
      </c>
    </row>
    <row r="94">
      <c r="A94" t="s">
        <v>1979</v>
      </c>
      <c r="B94" t="s">
        <v>1980</v>
      </c>
      <c r="C94" s="29" t="s">
        <v>1981</v>
      </c>
      <c r="D94" t="s">
        <v>1982</v>
      </c>
      <c r="E94" t="s">
        <v>1983</v>
      </c>
      <c r="F94" t="s">
        <v>1984</v>
      </c>
      <c r="G94" t="s">
        <v>1985</v>
      </c>
      <c r="H94" t="s">
        <v>1986</v>
      </c>
      <c r="I94" t="s">
        <v>1987</v>
      </c>
      <c r="J94" t="s">
        <v>1988</v>
      </c>
      <c r="K94" t="s">
        <v>1989</v>
      </c>
      <c r="L94" t="s">
        <v>1990</v>
      </c>
      <c r="M94" t="s">
        <v>1991</v>
      </c>
      <c r="N94" t="s">
        <v>1992</v>
      </c>
      <c r="O94" t="s">
        <v>1993</v>
      </c>
      <c r="P94" t="s">
        <v>1994</v>
      </c>
      <c r="Q94" s="30" t="s">
        <v>666</v>
      </c>
      <c r="R94" t="s">
        <v>1995</v>
      </c>
    </row>
    <row r="95">
      <c r="A95" t="s">
        <v>1996</v>
      </c>
      <c r="B95" t="s">
        <v>1997</v>
      </c>
      <c r="C95" s="29" t="s">
        <v>1998</v>
      </c>
      <c r="D95" t="s">
        <v>1999</v>
      </c>
      <c r="E95" t="s">
        <v>2000</v>
      </c>
      <c r="F95" t="s">
        <v>2001</v>
      </c>
      <c r="G95" t="s">
        <v>2002</v>
      </c>
      <c r="H95" t="s">
        <v>2003</v>
      </c>
      <c r="I95" t="s">
        <v>2004</v>
      </c>
      <c r="J95" t="s">
        <v>2005</v>
      </c>
      <c r="K95" t="s">
        <v>2006</v>
      </c>
      <c r="L95" t="s">
        <v>2007</v>
      </c>
      <c r="M95" t="s">
        <v>2008</v>
      </c>
      <c r="N95" t="s">
        <v>2009</v>
      </c>
      <c r="O95" t="s">
        <v>2010</v>
      </c>
      <c r="P95" t="s">
        <v>1835</v>
      </c>
      <c r="Q95" s="30" t="s">
        <v>670</v>
      </c>
      <c r="R95" t="s">
        <v>2011</v>
      </c>
    </row>
    <row r="96">
      <c r="A96" t="s">
        <v>2012</v>
      </c>
      <c r="B96" t="s">
        <v>2013</v>
      </c>
      <c r="C96" s="29" t="s">
        <v>2014</v>
      </c>
      <c r="D96" t="s">
        <v>2015</v>
      </c>
      <c r="E96" t="s">
        <v>2016</v>
      </c>
      <c r="F96" t="s">
        <v>2017</v>
      </c>
      <c r="G96" t="s">
        <v>2018</v>
      </c>
      <c r="H96" t="s">
        <v>2019</v>
      </c>
      <c r="I96" t="s">
        <v>2020</v>
      </c>
      <c r="J96" t="s">
        <v>2021</v>
      </c>
      <c r="K96" t="s">
        <v>2022</v>
      </c>
      <c r="L96" t="s">
        <v>2023</v>
      </c>
      <c r="M96" t="s">
        <v>2024</v>
      </c>
      <c r="N96" t="s">
        <v>2025</v>
      </c>
      <c r="O96" t="s">
        <v>2026</v>
      </c>
      <c r="P96" t="s">
        <v>2027</v>
      </c>
      <c r="Q96" s="30" t="s">
        <v>675</v>
      </c>
      <c r="R96" t="s">
        <v>722</v>
      </c>
    </row>
    <row r="97">
      <c r="A97" t="s">
        <v>2028</v>
      </c>
      <c r="B97" t="s">
        <v>2029</v>
      </c>
      <c r="C97" s="29" t="s">
        <v>2030</v>
      </c>
      <c r="D97" t="s">
        <v>2031</v>
      </c>
      <c r="E97" t="s">
        <v>2032</v>
      </c>
      <c r="F97" t="s">
        <v>2033</v>
      </c>
      <c r="G97" t="s">
        <v>2034</v>
      </c>
      <c r="H97" t="s">
        <v>2035</v>
      </c>
      <c r="I97" t="s">
        <v>2036</v>
      </c>
      <c r="J97" t="s">
        <v>2037</v>
      </c>
      <c r="K97" t="s">
        <v>2038</v>
      </c>
      <c r="L97" t="s">
        <v>2039</v>
      </c>
      <c r="M97" t="s">
        <v>2040</v>
      </c>
      <c r="N97" t="s">
        <v>2041</v>
      </c>
      <c r="O97" t="s">
        <v>2042</v>
      </c>
      <c r="P97" t="s">
        <v>2043</v>
      </c>
      <c r="Q97" s="30" t="s">
        <v>679</v>
      </c>
      <c r="R97" t="s">
        <v>2044</v>
      </c>
    </row>
    <row r="98">
      <c r="A98" t="s">
        <v>1528</v>
      </c>
      <c r="B98" t="s">
        <v>2045</v>
      </c>
      <c r="C98" s="29" t="s">
        <v>2046</v>
      </c>
      <c r="D98" t="s">
        <v>2047</v>
      </c>
      <c r="E98" t="s">
        <v>2048</v>
      </c>
      <c r="F98" t="s">
        <v>2049</v>
      </c>
      <c r="G98" t="s">
        <v>2050</v>
      </c>
      <c r="H98" t="s">
        <v>2051</v>
      </c>
      <c r="I98" t="s">
        <v>2052</v>
      </c>
      <c r="J98" t="s">
        <v>2053</v>
      </c>
      <c r="K98" t="s">
        <v>2054</v>
      </c>
      <c r="L98" t="s">
        <v>2055</v>
      </c>
      <c r="M98" t="s">
        <v>2056</v>
      </c>
      <c r="N98" t="s">
        <v>2057</v>
      </c>
      <c r="O98" t="s">
        <v>2058</v>
      </c>
      <c r="P98" t="s">
        <v>2059</v>
      </c>
      <c r="Q98" s="30" t="s">
        <v>682</v>
      </c>
      <c r="R98" t="s">
        <v>2060</v>
      </c>
    </row>
    <row r="99">
      <c r="A99" t="s">
        <v>2061</v>
      </c>
      <c r="B99" t="s">
        <v>2062</v>
      </c>
      <c r="C99" s="29" t="s">
        <v>2063</v>
      </c>
      <c r="D99" t="s">
        <v>2064</v>
      </c>
      <c r="E99" t="s">
        <v>2065</v>
      </c>
      <c r="F99" t="s">
        <v>2066</v>
      </c>
      <c r="G99" t="s">
        <v>2067</v>
      </c>
      <c r="H99" t="s">
        <v>2068</v>
      </c>
      <c r="I99" t="s">
        <v>2069</v>
      </c>
      <c r="J99" t="s">
        <v>2070</v>
      </c>
      <c r="K99" t="s">
        <v>2071</v>
      </c>
      <c r="L99" t="s">
        <v>2072</v>
      </c>
      <c r="M99" t="s">
        <v>2073</v>
      </c>
      <c r="N99" t="s">
        <v>2074</v>
      </c>
      <c r="O99" t="s">
        <v>2075</v>
      </c>
      <c r="P99" t="s">
        <v>2076</v>
      </c>
      <c r="Q99" s="30" t="s">
        <v>686</v>
      </c>
      <c r="R99" t="s">
        <v>2077</v>
      </c>
    </row>
    <row r="100">
      <c r="A100" t="s">
        <v>2078</v>
      </c>
      <c r="B100" t="s">
        <v>2079</v>
      </c>
      <c r="C100" s="29" t="s">
        <v>2080</v>
      </c>
      <c r="D100" t="s">
        <v>2081</v>
      </c>
      <c r="E100" t="s">
        <v>2082</v>
      </c>
      <c r="F100" t="s">
        <v>2083</v>
      </c>
      <c r="G100" t="s">
        <v>2084</v>
      </c>
      <c r="H100" t="s">
        <v>2085</v>
      </c>
      <c r="I100" t="s">
        <v>2086</v>
      </c>
      <c r="J100" t="s">
        <v>2087</v>
      </c>
      <c r="K100" t="s">
        <v>2088</v>
      </c>
      <c r="L100" t="s">
        <v>2089</v>
      </c>
      <c r="M100" t="s">
        <v>2090</v>
      </c>
      <c r="N100" t="s">
        <v>2091</v>
      </c>
      <c r="O100" t="s">
        <v>2092</v>
      </c>
      <c r="P100" t="s">
        <v>2093</v>
      </c>
      <c r="Q100" s="30" t="s">
        <v>689</v>
      </c>
      <c r="R100" t="s">
        <v>2094</v>
      </c>
    </row>
    <row r="101">
      <c r="A101" t="s">
        <v>2095</v>
      </c>
      <c r="B101" t="s">
        <v>2096</v>
      </c>
      <c r="C101" s="29" t="s">
        <v>2097</v>
      </c>
      <c r="D101" t="s">
        <v>2098</v>
      </c>
      <c r="E101" t="s">
        <v>2099</v>
      </c>
      <c r="F101" t="s">
        <v>2100</v>
      </c>
      <c r="G101" t="s">
        <v>2101</v>
      </c>
      <c r="H101" t="s">
        <v>2102</v>
      </c>
      <c r="I101" t="s">
        <v>2103</v>
      </c>
      <c r="J101" t="s">
        <v>2104</v>
      </c>
      <c r="K101" t="s">
        <v>2105</v>
      </c>
      <c r="L101" t="s">
        <v>2106</v>
      </c>
      <c r="M101" t="s">
        <v>110</v>
      </c>
      <c r="N101" t="s">
        <v>2107</v>
      </c>
      <c r="O101" t="s">
        <v>2108</v>
      </c>
      <c r="P101" t="s">
        <v>2109</v>
      </c>
      <c r="Q101" s="30" t="s">
        <v>692</v>
      </c>
      <c r="R101" t="s">
        <v>2110</v>
      </c>
    </row>
    <row r="102">
      <c r="A102" t="s">
        <v>2111</v>
      </c>
      <c r="B102" t="s">
        <v>2112</v>
      </c>
      <c r="C102" s="29" t="s">
        <v>2113</v>
      </c>
      <c r="D102" t="s">
        <v>2114</v>
      </c>
      <c r="E102" t="s">
        <v>2115</v>
      </c>
      <c r="F102" t="s">
        <v>2116</v>
      </c>
      <c r="G102" t="s">
        <v>2117</v>
      </c>
      <c r="H102" t="s">
        <v>2118</v>
      </c>
      <c r="I102" t="s">
        <v>2119</v>
      </c>
      <c r="J102" t="s">
        <v>2120</v>
      </c>
      <c r="K102" t="s">
        <v>2121</v>
      </c>
      <c r="L102" t="s">
        <v>2122</v>
      </c>
      <c r="M102" t="s">
        <v>2123</v>
      </c>
      <c r="N102" t="s">
        <v>2124</v>
      </c>
      <c r="O102" t="s">
        <v>2125</v>
      </c>
      <c r="P102" t="s">
        <v>2126</v>
      </c>
      <c r="Q102" s="30" t="s">
        <v>698</v>
      </c>
      <c r="R102" t="s">
        <v>2127</v>
      </c>
    </row>
    <row r="103">
      <c r="A103" t="s">
        <v>2128</v>
      </c>
      <c r="B103" t="s">
        <v>2129</v>
      </c>
      <c r="C103" s="29" t="s">
        <v>2130</v>
      </c>
      <c r="D103" t="s">
        <v>2131</v>
      </c>
      <c r="E103" t="s">
        <v>2132</v>
      </c>
      <c r="F103" t="s">
        <v>2133</v>
      </c>
      <c r="G103" t="s">
        <v>2134</v>
      </c>
      <c r="H103" t="s">
        <v>2135</v>
      </c>
      <c r="I103" t="s">
        <v>2136</v>
      </c>
      <c r="J103" t="s">
        <v>2137</v>
      </c>
      <c r="K103" t="s">
        <v>2138</v>
      </c>
      <c r="L103" t="s">
        <v>2139</v>
      </c>
      <c r="M103" t="s">
        <v>2140</v>
      </c>
      <c r="N103" t="s">
        <v>2141</v>
      </c>
      <c r="O103" t="s">
        <v>2142</v>
      </c>
      <c r="P103" t="s">
        <v>2143</v>
      </c>
      <c r="Q103" s="30" t="s">
        <v>702</v>
      </c>
      <c r="R103" t="s">
        <v>2144</v>
      </c>
    </row>
    <row r="104">
      <c r="A104" t="s">
        <v>2145</v>
      </c>
      <c r="B104" t="s">
        <v>2146</v>
      </c>
      <c r="C104" s="29" t="s">
        <v>2147</v>
      </c>
      <c r="D104" t="s">
        <v>2148</v>
      </c>
      <c r="E104" t="s">
        <v>2149</v>
      </c>
      <c r="F104" t="s">
        <v>2150</v>
      </c>
      <c r="G104" t="s">
        <v>2151</v>
      </c>
      <c r="H104" t="s">
        <v>2152</v>
      </c>
      <c r="I104" t="s">
        <v>2153</v>
      </c>
      <c r="J104" t="s">
        <v>2154</v>
      </c>
      <c r="K104" t="s">
        <v>2155</v>
      </c>
      <c r="L104" t="s">
        <v>2156</v>
      </c>
      <c r="M104" t="s">
        <v>2157</v>
      </c>
      <c r="N104" t="s">
        <v>2158</v>
      </c>
      <c r="O104" t="s">
        <v>2159</v>
      </c>
      <c r="P104" t="s">
        <v>2160</v>
      </c>
      <c r="Q104" s="30" t="s">
        <v>706</v>
      </c>
      <c r="R104" t="s">
        <v>2161</v>
      </c>
    </row>
    <row r="105">
      <c r="A105" t="s">
        <v>2162</v>
      </c>
      <c r="B105" t="s">
        <v>2163</v>
      </c>
      <c r="C105" s="29" t="s">
        <v>2164</v>
      </c>
      <c r="D105" t="s">
        <v>2165</v>
      </c>
      <c r="E105" t="s">
        <v>2166</v>
      </c>
      <c r="F105" t="s">
        <v>2167</v>
      </c>
      <c r="G105" t="s">
        <v>2168</v>
      </c>
      <c r="H105" t="s">
        <v>2169</v>
      </c>
      <c r="I105" t="s">
        <v>2170</v>
      </c>
      <c r="J105" t="s">
        <v>2171</v>
      </c>
      <c r="K105" t="s">
        <v>2172</v>
      </c>
      <c r="L105" t="s">
        <v>2173</v>
      </c>
      <c r="M105" t="s">
        <v>2174</v>
      </c>
      <c r="N105" t="s">
        <v>2175</v>
      </c>
      <c r="O105" t="s">
        <v>2176</v>
      </c>
      <c r="P105" t="s">
        <v>2177</v>
      </c>
      <c r="Q105" s="30" t="s">
        <v>710</v>
      </c>
      <c r="R105" t="s">
        <v>2178</v>
      </c>
    </row>
    <row r="106">
      <c r="A106" t="s">
        <v>2179</v>
      </c>
      <c r="B106" t="s">
        <v>2180</v>
      </c>
      <c r="C106" s="29" t="s">
        <v>2181</v>
      </c>
      <c r="D106" t="s">
        <v>2182</v>
      </c>
      <c r="E106" t="s">
        <v>2183</v>
      </c>
      <c r="F106" t="s">
        <v>2184</v>
      </c>
      <c r="G106" t="s">
        <v>2185</v>
      </c>
      <c r="H106" t="s">
        <v>2186</v>
      </c>
      <c r="I106" t="s">
        <v>2187</v>
      </c>
      <c r="J106" t="s">
        <v>2188</v>
      </c>
      <c r="K106" t="s">
        <v>2189</v>
      </c>
      <c r="L106" t="s">
        <v>2190</v>
      </c>
      <c r="M106" t="s">
        <v>2191</v>
      </c>
      <c r="N106" t="s">
        <v>2192</v>
      </c>
      <c r="O106" t="s">
        <v>2193</v>
      </c>
      <c r="P106" t="s">
        <v>2194</v>
      </c>
      <c r="Q106" s="30" t="s">
        <v>714</v>
      </c>
      <c r="R106" t="s">
        <v>2195</v>
      </c>
    </row>
    <row r="107">
      <c r="A107" t="s">
        <v>2196</v>
      </c>
      <c r="B107" t="s">
        <v>2197</v>
      </c>
      <c r="C107" s="29" t="s">
        <v>2198</v>
      </c>
      <c r="D107" t="s">
        <v>2199</v>
      </c>
      <c r="E107" t="s">
        <v>2200</v>
      </c>
      <c r="F107" t="s">
        <v>2201</v>
      </c>
      <c r="G107" t="s">
        <v>2202</v>
      </c>
      <c r="H107" t="s">
        <v>2203</v>
      </c>
      <c r="I107" t="s">
        <v>2204</v>
      </c>
      <c r="J107" t="s">
        <v>2205</v>
      </c>
      <c r="K107" t="s">
        <v>854</v>
      </c>
      <c r="L107" t="s">
        <v>2206</v>
      </c>
      <c r="M107" t="s">
        <v>2207</v>
      </c>
      <c r="N107" t="s">
        <v>2208</v>
      </c>
      <c r="O107" t="s">
        <v>2209</v>
      </c>
      <c r="P107" t="s">
        <v>2210</v>
      </c>
      <c r="Q107" s="30" t="s">
        <v>718</v>
      </c>
      <c r="R107" t="s">
        <v>2211</v>
      </c>
    </row>
    <row r="108">
      <c r="A108" t="s">
        <v>2212</v>
      </c>
      <c r="B108" t="s">
        <v>2213</v>
      </c>
      <c r="C108" s="29" t="s">
        <v>2214</v>
      </c>
      <c r="D108" t="s">
        <v>2215</v>
      </c>
      <c r="E108" t="s">
        <v>2216</v>
      </c>
      <c r="F108" t="s">
        <v>2217</v>
      </c>
      <c r="G108" t="s">
        <v>2218</v>
      </c>
      <c r="H108" t="s">
        <v>2219</v>
      </c>
      <c r="I108" t="s">
        <v>2220</v>
      </c>
      <c r="J108" t="s">
        <v>2221</v>
      </c>
      <c r="K108" t="s">
        <v>2222</v>
      </c>
      <c r="L108" t="s">
        <v>2223</v>
      </c>
      <c r="M108" t="s">
        <v>2224</v>
      </c>
      <c r="N108" t="s">
        <v>2225</v>
      </c>
      <c r="O108" t="s">
        <v>2226</v>
      </c>
      <c r="P108" t="s">
        <v>2227</v>
      </c>
      <c r="Q108" s="30" t="s">
        <v>721</v>
      </c>
      <c r="R108" t="s">
        <v>2228</v>
      </c>
    </row>
    <row r="109">
      <c r="A109" t="s">
        <v>2229</v>
      </c>
      <c r="B109" t="s">
        <v>2230</v>
      </c>
      <c r="C109" s="29" t="s">
        <v>2231</v>
      </c>
      <c r="D109" t="s">
        <v>2232</v>
      </c>
      <c r="E109" t="s">
        <v>2233</v>
      </c>
      <c r="F109" t="s">
        <v>2234</v>
      </c>
      <c r="G109" t="s">
        <v>2235</v>
      </c>
      <c r="H109" t="s">
        <v>2236</v>
      </c>
      <c r="I109" t="s">
        <v>2237</v>
      </c>
      <c r="J109" t="s">
        <v>2238</v>
      </c>
      <c r="K109" t="s">
        <v>2239</v>
      </c>
      <c r="L109" t="s">
        <v>2240</v>
      </c>
      <c r="M109" t="s">
        <v>2241</v>
      </c>
      <c r="N109" t="s">
        <v>2242</v>
      </c>
      <c r="O109" t="s">
        <v>2243</v>
      </c>
      <c r="P109" t="s">
        <v>2244</v>
      </c>
      <c r="Q109" s="30" t="s">
        <v>725</v>
      </c>
      <c r="R109" t="s">
        <v>2245</v>
      </c>
    </row>
    <row r="110">
      <c r="A110" t="s">
        <v>2246</v>
      </c>
      <c r="B110" t="s">
        <v>2247</v>
      </c>
      <c r="C110" s="29" t="s">
        <v>2248</v>
      </c>
      <c r="D110" t="s">
        <v>2249</v>
      </c>
      <c r="E110" t="s">
        <v>2250</v>
      </c>
      <c r="F110" t="s">
        <v>2251</v>
      </c>
      <c r="G110" t="s">
        <v>2252</v>
      </c>
      <c r="H110" t="s">
        <v>2253</v>
      </c>
      <c r="I110" t="s">
        <v>2254</v>
      </c>
      <c r="J110" t="s">
        <v>2255</v>
      </c>
      <c r="K110" t="s">
        <v>2256</v>
      </c>
      <c r="L110" t="s">
        <v>2257</v>
      </c>
      <c r="M110" t="s">
        <v>2258</v>
      </c>
      <c r="N110" t="s">
        <v>2259</v>
      </c>
      <c r="O110" t="s">
        <v>2260</v>
      </c>
      <c r="P110" t="s">
        <v>2261</v>
      </c>
      <c r="Q110" s="30" t="s">
        <v>730</v>
      </c>
      <c r="R110" t="s">
        <v>2262</v>
      </c>
    </row>
    <row r="111">
      <c r="A111" t="s">
        <v>2263</v>
      </c>
      <c r="B111" t="s">
        <v>2264</v>
      </c>
      <c r="C111" s="29" t="s">
        <v>2265</v>
      </c>
      <c r="D111" t="s">
        <v>2266</v>
      </c>
      <c r="E111" t="s">
        <v>2267</v>
      </c>
      <c r="F111" t="s">
        <v>2268</v>
      </c>
      <c r="G111" t="s">
        <v>2269</v>
      </c>
      <c r="H111" t="s">
        <v>2270</v>
      </c>
      <c r="I111" t="s">
        <v>2271</v>
      </c>
      <c r="J111" t="s">
        <v>2272</v>
      </c>
      <c r="K111" t="s">
        <v>2273</v>
      </c>
      <c r="L111" t="s">
        <v>2274</v>
      </c>
      <c r="M111" t="s">
        <v>2275</v>
      </c>
      <c r="N111" t="s">
        <v>2276</v>
      </c>
      <c r="O111" t="s">
        <v>2277</v>
      </c>
      <c r="P111" t="s">
        <v>2278</v>
      </c>
      <c r="Q111" s="30" t="s">
        <v>734</v>
      </c>
      <c r="R111" t="s">
        <v>2279</v>
      </c>
    </row>
    <row r="112">
      <c r="A112" t="s">
        <v>2280</v>
      </c>
      <c r="B112" t="s">
        <v>2281</v>
      </c>
      <c r="C112" s="29" t="s">
        <v>2282</v>
      </c>
      <c r="D112" t="s">
        <v>2283</v>
      </c>
      <c r="E112" t="s">
        <v>2284</v>
      </c>
      <c r="F112" t="s">
        <v>2285</v>
      </c>
      <c r="G112" t="s">
        <v>740</v>
      </c>
      <c r="H112" t="s">
        <v>2286</v>
      </c>
      <c r="I112" t="s">
        <v>2287</v>
      </c>
      <c r="J112" t="s">
        <v>2288</v>
      </c>
      <c r="K112" t="s">
        <v>2289</v>
      </c>
      <c r="L112" t="s">
        <v>2290</v>
      </c>
      <c r="M112" t="s">
        <v>2291</v>
      </c>
      <c r="N112" t="s">
        <v>2292</v>
      </c>
      <c r="O112" t="s">
        <v>2293</v>
      </c>
      <c r="P112" t="s">
        <v>2294</v>
      </c>
      <c r="Q112" s="30" t="s">
        <v>737</v>
      </c>
      <c r="R112" t="s">
        <v>2295</v>
      </c>
    </row>
    <row r="113">
      <c r="A113" t="s">
        <v>2296</v>
      </c>
      <c r="B113" t="s">
        <v>2297</v>
      </c>
      <c r="C113" s="29" t="s">
        <v>2298</v>
      </c>
      <c r="D113" t="s">
        <v>2299</v>
      </c>
      <c r="E113" t="s">
        <v>2300</v>
      </c>
      <c r="F113" t="s">
        <v>2301</v>
      </c>
      <c r="G113" t="s">
        <v>2302</v>
      </c>
      <c r="H113" t="s">
        <v>2303</v>
      </c>
      <c r="I113" t="s">
        <v>2304</v>
      </c>
      <c r="J113" t="s">
        <v>2305</v>
      </c>
      <c r="K113" t="s">
        <v>2306</v>
      </c>
      <c r="L113" t="s">
        <v>2307</v>
      </c>
      <c r="M113" t="s">
        <v>2308</v>
      </c>
      <c r="N113" t="s">
        <v>2309</v>
      </c>
      <c r="O113" t="s">
        <v>2310</v>
      </c>
      <c r="P113" t="s">
        <v>2311</v>
      </c>
      <c r="Q113" s="30" t="s">
        <v>741</v>
      </c>
      <c r="R113" t="s">
        <v>2312</v>
      </c>
    </row>
    <row r="114">
      <c r="A114" t="s">
        <v>2313</v>
      </c>
      <c r="B114" t="s">
        <v>1398</v>
      </c>
      <c r="C114" s="29" t="s">
        <v>2314</v>
      </c>
      <c r="D114" t="s">
        <v>2315</v>
      </c>
      <c r="E114" t="s">
        <v>2316</v>
      </c>
      <c r="F114" t="s">
        <v>2317</v>
      </c>
      <c r="G114" t="s">
        <v>2318</v>
      </c>
      <c r="H114" t="s">
        <v>2319</v>
      </c>
      <c r="I114" t="s">
        <v>2320</v>
      </c>
      <c r="J114" t="s">
        <v>2321</v>
      </c>
      <c r="K114" t="s">
        <v>2322</v>
      </c>
      <c r="L114" t="s">
        <v>2323</v>
      </c>
      <c r="M114" t="s">
        <v>2324</v>
      </c>
      <c r="N114" t="s">
        <v>2325</v>
      </c>
      <c r="O114" t="s">
        <v>2326</v>
      </c>
      <c r="P114" t="s">
        <v>2327</v>
      </c>
      <c r="Q114" s="30" t="s">
        <v>745</v>
      </c>
      <c r="R114" t="s">
        <v>2328</v>
      </c>
    </row>
    <row r="115">
      <c r="A115" t="s">
        <v>2329</v>
      </c>
      <c r="B115" t="s">
        <v>2330</v>
      </c>
      <c r="C115" s="29" t="s">
        <v>2331</v>
      </c>
      <c r="D115" t="s">
        <v>2332</v>
      </c>
      <c r="E115" t="s">
        <v>2333</v>
      </c>
      <c r="F115" t="s">
        <v>2334</v>
      </c>
      <c r="G115" t="s">
        <v>2335</v>
      </c>
      <c r="H115" t="s">
        <v>2336</v>
      </c>
      <c r="I115" t="s">
        <v>2337</v>
      </c>
      <c r="J115" t="s">
        <v>2338</v>
      </c>
      <c r="K115" t="s">
        <v>2339</v>
      </c>
      <c r="L115" t="s">
        <v>2340</v>
      </c>
      <c r="M115" t="s">
        <v>2341</v>
      </c>
      <c r="N115" t="s">
        <v>2342</v>
      </c>
      <c r="O115" t="s">
        <v>2343</v>
      </c>
      <c r="P115" t="s">
        <v>2344</v>
      </c>
      <c r="Q115" s="30" t="s">
        <v>748</v>
      </c>
      <c r="R115" t="s">
        <v>2345</v>
      </c>
    </row>
    <row r="116">
      <c r="A116" t="s">
        <v>2346</v>
      </c>
      <c r="B116" t="s">
        <v>2347</v>
      </c>
      <c r="C116" s="29" t="s">
        <v>2348</v>
      </c>
      <c r="D116" t="s">
        <v>2349</v>
      </c>
      <c r="E116" t="s">
        <v>2350</v>
      </c>
      <c r="F116" t="s">
        <v>2351</v>
      </c>
      <c r="G116" t="s">
        <v>2352</v>
      </c>
      <c r="H116" t="s">
        <v>2353</v>
      </c>
      <c r="I116" t="s">
        <v>2354</v>
      </c>
      <c r="J116" t="s">
        <v>2355</v>
      </c>
      <c r="K116" t="s">
        <v>2356</v>
      </c>
      <c r="L116" t="s">
        <v>2357</v>
      </c>
      <c r="M116" t="s">
        <v>2358</v>
      </c>
      <c r="N116" t="s">
        <v>2359</v>
      </c>
      <c r="O116" t="s">
        <v>2360</v>
      </c>
      <c r="P116" t="s">
        <v>2361</v>
      </c>
      <c r="Q116" s="30" t="s">
        <v>751</v>
      </c>
      <c r="R116" t="s">
        <v>2362</v>
      </c>
    </row>
    <row r="117">
      <c r="A117" t="s">
        <v>2363</v>
      </c>
      <c r="B117" t="s">
        <v>2364</v>
      </c>
      <c r="C117" s="29" t="s">
        <v>2365</v>
      </c>
      <c r="D117" t="s">
        <v>2366</v>
      </c>
      <c r="E117" t="s">
        <v>2367</v>
      </c>
      <c r="F117" t="s">
        <v>2368</v>
      </c>
      <c r="G117" t="s">
        <v>2369</v>
      </c>
      <c r="H117" t="s">
        <v>2370</v>
      </c>
      <c r="I117" t="s">
        <v>2371</v>
      </c>
      <c r="J117" t="s">
        <v>2372</v>
      </c>
      <c r="K117" t="s">
        <v>2373</v>
      </c>
      <c r="L117" t="s">
        <v>2374</v>
      </c>
      <c r="M117" t="s">
        <v>2375</v>
      </c>
      <c r="N117" t="s">
        <v>2376</v>
      </c>
      <c r="O117" t="s">
        <v>2377</v>
      </c>
      <c r="P117" t="s">
        <v>2378</v>
      </c>
      <c r="Q117" s="30" t="s">
        <v>753</v>
      </c>
      <c r="R117" t="s">
        <v>2379</v>
      </c>
    </row>
    <row r="118">
      <c r="A118" t="s">
        <v>2380</v>
      </c>
      <c r="B118" t="s">
        <v>2381</v>
      </c>
      <c r="C118" s="29" t="s">
        <v>2382</v>
      </c>
      <c r="D118" t="s">
        <v>2383</v>
      </c>
      <c r="E118" t="s">
        <v>2384</v>
      </c>
      <c r="F118" t="s">
        <v>2385</v>
      </c>
      <c r="G118" t="s">
        <v>2386</v>
      </c>
      <c r="H118" t="s">
        <v>2387</v>
      </c>
      <c r="I118" t="s">
        <v>2388</v>
      </c>
      <c r="J118" t="s">
        <v>2389</v>
      </c>
      <c r="K118" t="s">
        <v>2390</v>
      </c>
      <c r="L118" t="s">
        <v>2391</v>
      </c>
      <c r="M118" t="s">
        <v>2392</v>
      </c>
      <c r="N118" t="s">
        <v>2393</v>
      </c>
      <c r="O118" t="s">
        <v>2394</v>
      </c>
      <c r="P118" t="s">
        <v>2395</v>
      </c>
      <c r="Q118" s="30" t="s">
        <v>756</v>
      </c>
      <c r="R118" t="s">
        <v>2396</v>
      </c>
    </row>
    <row r="119">
      <c r="A119" t="s">
        <v>2397</v>
      </c>
      <c r="B119" t="s">
        <v>2398</v>
      </c>
      <c r="C119" s="29" t="s">
        <v>2399</v>
      </c>
      <c r="D119" t="s">
        <v>2400</v>
      </c>
      <c r="E119" t="s">
        <v>2401</v>
      </c>
      <c r="F119" t="s">
        <v>2402</v>
      </c>
      <c r="G119" t="s">
        <v>2403</v>
      </c>
      <c r="H119" t="s">
        <v>2404</v>
      </c>
      <c r="I119" t="s">
        <v>2405</v>
      </c>
      <c r="J119" t="s">
        <v>2406</v>
      </c>
      <c r="K119" t="s">
        <v>2407</v>
      </c>
      <c r="L119" t="s">
        <v>2408</v>
      </c>
      <c r="M119" t="s">
        <v>2409</v>
      </c>
      <c r="N119" t="s">
        <v>2410</v>
      </c>
      <c r="O119" t="s">
        <v>2411</v>
      </c>
      <c r="P119" t="s">
        <v>2412</v>
      </c>
      <c r="Q119" s="30" t="s">
        <v>760</v>
      </c>
      <c r="R119" t="s">
        <v>2413</v>
      </c>
    </row>
    <row r="120">
      <c r="A120" t="s">
        <v>2414</v>
      </c>
      <c r="B120" t="s">
        <v>2415</v>
      </c>
      <c r="C120" s="29" t="s">
        <v>2416</v>
      </c>
      <c r="D120" t="s">
        <v>2417</v>
      </c>
      <c r="E120" t="s">
        <v>2418</v>
      </c>
      <c r="F120" t="s">
        <v>2419</v>
      </c>
      <c r="G120" t="s">
        <v>2420</v>
      </c>
      <c r="H120" t="s">
        <v>2421</v>
      </c>
      <c r="I120" t="s">
        <v>2422</v>
      </c>
      <c r="J120" t="s">
        <v>2423</v>
      </c>
      <c r="K120" t="s">
        <v>2424</v>
      </c>
      <c r="L120" t="s">
        <v>2425</v>
      </c>
      <c r="M120" t="s">
        <v>2426</v>
      </c>
      <c r="N120" t="s">
        <v>2427</v>
      </c>
      <c r="O120" t="s">
        <v>2428</v>
      </c>
      <c r="P120" t="s">
        <v>2429</v>
      </c>
      <c r="Q120" s="30" t="s">
        <v>763</v>
      </c>
      <c r="R120" t="s">
        <v>2430</v>
      </c>
    </row>
    <row r="121">
      <c r="A121" t="s">
        <v>2431</v>
      </c>
      <c r="B121" t="s">
        <v>2432</v>
      </c>
      <c r="C121" s="29" t="s">
        <v>2433</v>
      </c>
      <c r="D121" t="s">
        <v>2434</v>
      </c>
      <c r="E121" t="s">
        <v>2435</v>
      </c>
      <c r="F121" t="s">
        <v>2436</v>
      </c>
      <c r="G121" t="s">
        <v>2437</v>
      </c>
      <c r="H121" t="s">
        <v>2438</v>
      </c>
      <c r="I121" t="s">
        <v>2439</v>
      </c>
      <c r="J121" t="s">
        <v>2440</v>
      </c>
      <c r="K121" t="s">
        <v>2441</v>
      </c>
      <c r="L121" t="s">
        <v>1835</v>
      </c>
      <c r="M121" t="s">
        <v>2442</v>
      </c>
      <c r="N121" t="s">
        <v>2443</v>
      </c>
      <c r="O121" t="s">
        <v>2444</v>
      </c>
      <c r="P121" t="s">
        <v>2445</v>
      </c>
      <c r="Q121" s="30" t="s">
        <v>767</v>
      </c>
      <c r="R121" t="s">
        <v>2446</v>
      </c>
    </row>
    <row r="122">
      <c r="A122" t="s">
        <v>2447</v>
      </c>
      <c r="B122" t="s">
        <v>2448</v>
      </c>
      <c r="C122" s="29" t="s">
        <v>2449</v>
      </c>
      <c r="D122" t="s">
        <v>2450</v>
      </c>
      <c r="E122" t="s">
        <v>2451</v>
      </c>
      <c r="F122" t="s">
        <v>2452</v>
      </c>
      <c r="G122" t="s">
        <v>2453</v>
      </c>
      <c r="H122" t="s">
        <v>2454</v>
      </c>
      <c r="I122" t="s">
        <v>2455</v>
      </c>
      <c r="J122" t="s">
        <v>2456</v>
      </c>
      <c r="K122" t="s">
        <v>2457</v>
      </c>
      <c r="L122" t="s">
        <v>2458</v>
      </c>
      <c r="M122" t="s">
        <v>2459</v>
      </c>
      <c r="N122" t="s">
        <v>2460</v>
      </c>
      <c r="O122" t="s">
        <v>2461</v>
      </c>
      <c r="P122" t="s">
        <v>2462</v>
      </c>
      <c r="Q122" s="30" t="s">
        <v>770</v>
      </c>
      <c r="R122" t="s">
        <v>2463</v>
      </c>
    </row>
    <row r="123">
      <c r="A123" t="s">
        <v>2464</v>
      </c>
      <c r="B123" t="s">
        <v>2465</v>
      </c>
      <c r="C123" s="29" t="s">
        <v>2466</v>
      </c>
      <c r="D123" t="s">
        <v>2467</v>
      </c>
      <c r="E123" t="s">
        <v>2468</v>
      </c>
      <c r="F123" t="s">
        <v>2469</v>
      </c>
      <c r="G123" t="s">
        <v>2470</v>
      </c>
      <c r="H123" t="s">
        <v>2471</v>
      </c>
      <c r="I123" t="s">
        <v>2472</v>
      </c>
      <c r="J123" t="s">
        <v>2473</v>
      </c>
      <c r="K123" t="s">
        <v>2474</v>
      </c>
      <c r="L123" t="s">
        <v>2475</v>
      </c>
      <c r="M123" t="s">
        <v>2476</v>
      </c>
      <c r="N123" t="s">
        <v>2477</v>
      </c>
      <c r="O123" t="s">
        <v>2478</v>
      </c>
      <c r="P123" t="s">
        <v>2479</v>
      </c>
      <c r="Q123" s="30" t="s">
        <v>774</v>
      </c>
      <c r="R123" t="s">
        <v>2480</v>
      </c>
    </row>
    <row r="124">
      <c r="A124" t="s">
        <v>2481</v>
      </c>
      <c r="B124" t="s">
        <v>2482</v>
      </c>
      <c r="C124" s="29" t="s">
        <v>2483</v>
      </c>
      <c r="D124" t="s">
        <v>2365</v>
      </c>
      <c r="E124" t="s">
        <v>2484</v>
      </c>
      <c r="F124" t="s">
        <v>2485</v>
      </c>
      <c r="G124" t="s">
        <v>2486</v>
      </c>
      <c r="H124" t="s">
        <v>2487</v>
      </c>
      <c r="I124" t="s">
        <v>2488</v>
      </c>
      <c r="J124" t="s">
        <v>2489</v>
      </c>
      <c r="K124" t="s">
        <v>2490</v>
      </c>
      <c r="L124" t="s">
        <v>2491</v>
      </c>
      <c r="M124" t="s">
        <v>2492</v>
      </c>
      <c r="N124" t="s">
        <v>2493</v>
      </c>
      <c r="O124" t="s">
        <v>2494</v>
      </c>
      <c r="P124" t="s">
        <v>2495</v>
      </c>
      <c r="Q124" s="30" t="s">
        <v>777</v>
      </c>
      <c r="R124" t="s">
        <v>2496</v>
      </c>
    </row>
    <row r="125">
      <c r="B125" t="s">
        <v>2497</v>
      </c>
      <c r="C125" s="29" t="s">
        <v>2498</v>
      </c>
      <c r="D125" t="s">
        <v>2499</v>
      </c>
      <c r="E125" t="s">
        <v>2500</v>
      </c>
      <c r="F125" t="s">
        <v>2501</v>
      </c>
      <c r="G125" t="s">
        <v>2502</v>
      </c>
      <c r="H125" t="s">
        <v>2503</v>
      </c>
      <c r="I125" t="s">
        <v>2504</v>
      </c>
      <c r="J125" t="s">
        <v>2505</v>
      </c>
      <c r="K125" t="s">
        <v>2506</v>
      </c>
      <c r="L125" t="s">
        <v>2507</v>
      </c>
      <c r="M125" t="s">
        <v>2508</v>
      </c>
      <c r="N125" t="s">
        <v>2509</v>
      </c>
      <c r="O125" t="s">
        <v>2510</v>
      </c>
      <c r="P125" t="s">
        <v>2511</v>
      </c>
      <c r="Q125" s="30" t="s">
        <v>781</v>
      </c>
      <c r="R125" t="s">
        <v>2512</v>
      </c>
    </row>
    <row r="126">
      <c r="B126" t="s">
        <v>2513</v>
      </c>
      <c r="C126" s="29" t="s">
        <v>2514</v>
      </c>
      <c r="D126" t="s">
        <v>2515</v>
      </c>
      <c r="E126" t="s">
        <v>2516</v>
      </c>
      <c r="F126" t="s">
        <v>2517</v>
      </c>
      <c r="G126" t="s">
        <v>2518</v>
      </c>
      <c r="H126" t="s">
        <v>2519</v>
      </c>
      <c r="I126" t="s">
        <v>2520</v>
      </c>
      <c r="J126" t="s">
        <v>2521</v>
      </c>
      <c r="K126" t="s">
        <v>2522</v>
      </c>
      <c r="L126" t="s">
        <v>2523</v>
      </c>
      <c r="M126" t="s">
        <v>2524</v>
      </c>
      <c r="N126" t="s">
        <v>2525</v>
      </c>
      <c r="O126" t="s">
        <v>2526</v>
      </c>
      <c r="P126" t="s">
        <v>2527</v>
      </c>
      <c r="Q126" s="30" t="s">
        <v>784</v>
      </c>
      <c r="R126" t="s">
        <v>2528</v>
      </c>
    </row>
    <row r="127">
      <c r="B127" t="s">
        <v>2529</v>
      </c>
      <c r="C127" s="29" t="s">
        <v>2530</v>
      </c>
      <c r="D127" t="s">
        <v>2531</v>
      </c>
      <c r="E127" t="s">
        <v>2532</v>
      </c>
      <c r="F127" t="s">
        <v>2533</v>
      </c>
      <c r="G127" t="s">
        <v>2534</v>
      </c>
      <c r="H127" t="s">
        <v>2535</v>
      </c>
      <c r="I127" t="s">
        <v>2536</v>
      </c>
      <c r="J127" t="s">
        <v>2537</v>
      </c>
      <c r="K127" t="s">
        <v>2538</v>
      </c>
      <c r="L127" t="s">
        <v>2539</v>
      </c>
      <c r="M127" t="s">
        <v>2540</v>
      </c>
      <c r="N127" t="s">
        <v>2541</v>
      </c>
      <c r="O127" t="s">
        <v>2542</v>
      </c>
      <c r="P127" t="s">
        <v>2543</v>
      </c>
      <c r="Q127" s="30" t="s">
        <v>788</v>
      </c>
      <c r="R127" t="s">
        <v>2544</v>
      </c>
    </row>
    <row r="128">
      <c r="B128" t="s">
        <v>2545</v>
      </c>
      <c r="C128" s="29" t="s">
        <v>2546</v>
      </c>
      <c r="D128" t="s">
        <v>2547</v>
      </c>
      <c r="E128" t="s">
        <v>1663</v>
      </c>
      <c r="F128" t="s">
        <v>2548</v>
      </c>
      <c r="G128" t="s">
        <v>2549</v>
      </c>
      <c r="H128" t="s">
        <v>2550</v>
      </c>
      <c r="I128" t="s">
        <v>2551</v>
      </c>
      <c r="J128" t="s">
        <v>2552</v>
      </c>
      <c r="K128" t="s">
        <v>2553</v>
      </c>
      <c r="L128" t="s">
        <v>2554</v>
      </c>
      <c r="M128" t="s">
        <v>2555</v>
      </c>
      <c r="N128" t="s">
        <v>2556</v>
      </c>
      <c r="O128" t="s">
        <v>2557</v>
      </c>
      <c r="P128" t="s">
        <v>2558</v>
      </c>
      <c r="Q128" s="30" t="s">
        <v>791</v>
      </c>
      <c r="R128" t="s">
        <v>2559</v>
      </c>
    </row>
    <row r="129">
      <c r="B129" t="s">
        <v>2560</v>
      </c>
      <c r="C129" s="29" t="s">
        <v>2561</v>
      </c>
      <c r="D129" t="s">
        <v>2562</v>
      </c>
      <c r="E129" t="s">
        <v>2563</v>
      </c>
      <c r="F129" t="s">
        <v>2564</v>
      </c>
      <c r="G129" t="s">
        <v>2565</v>
      </c>
      <c r="H129" t="s">
        <v>2566</v>
      </c>
      <c r="I129" t="s">
        <v>2567</v>
      </c>
      <c r="J129" t="s">
        <v>2568</v>
      </c>
      <c r="K129" t="s">
        <v>2569</v>
      </c>
      <c r="L129" t="s">
        <v>2570</v>
      </c>
      <c r="M129" t="s">
        <v>2571</v>
      </c>
      <c r="N129" t="s">
        <v>2572</v>
      </c>
      <c r="O129" t="s">
        <v>2573</v>
      </c>
      <c r="P129" t="s">
        <v>2574</v>
      </c>
      <c r="Q129" s="30" t="s">
        <v>795</v>
      </c>
      <c r="R129" t="s">
        <v>2575</v>
      </c>
    </row>
    <row r="130">
      <c r="B130" t="s">
        <v>2576</v>
      </c>
      <c r="C130" s="29" t="s">
        <v>2577</v>
      </c>
      <c r="D130" t="s">
        <v>2578</v>
      </c>
      <c r="E130" t="s">
        <v>2579</v>
      </c>
      <c r="F130" t="s">
        <v>2580</v>
      </c>
      <c r="G130" t="s">
        <v>2581</v>
      </c>
      <c r="H130" t="s">
        <v>2582</v>
      </c>
      <c r="I130" t="s">
        <v>2583</v>
      </c>
      <c r="J130" t="s">
        <v>2584</v>
      </c>
      <c r="K130" t="s">
        <v>2585</v>
      </c>
      <c r="L130" t="s">
        <v>2586</v>
      </c>
      <c r="M130" t="s">
        <v>2587</v>
      </c>
      <c r="N130" t="s">
        <v>2588</v>
      </c>
      <c r="O130" t="s">
        <v>2589</v>
      </c>
      <c r="P130" t="s">
        <v>2590</v>
      </c>
      <c r="Q130" s="30" t="s">
        <v>798</v>
      </c>
      <c r="R130" t="s">
        <v>2591</v>
      </c>
    </row>
    <row r="131">
      <c r="B131" t="s">
        <v>2592</v>
      </c>
      <c r="C131" s="29"/>
      <c r="D131" t="s">
        <v>2593</v>
      </c>
      <c r="E131" t="s">
        <v>2594</v>
      </c>
      <c r="F131" t="s">
        <v>2595</v>
      </c>
      <c r="G131" t="s">
        <v>2596</v>
      </c>
      <c r="H131" t="s">
        <v>2597</v>
      </c>
      <c r="I131" t="s">
        <v>2598</v>
      </c>
      <c r="J131" t="s">
        <v>2599</v>
      </c>
      <c r="K131" t="s">
        <v>2600</v>
      </c>
      <c r="L131" t="s">
        <v>2601</v>
      </c>
      <c r="M131" t="s">
        <v>2602</v>
      </c>
      <c r="N131" t="s">
        <v>2603</v>
      </c>
      <c r="O131" t="s">
        <v>2604</v>
      </c>
      <c r="P131" t="s">
        <v>2605</v>
      </c>
      <c r="Q131" s="30" t="s">
        <v>801</v>
      </c>
      <c r="R131" t="s">
        <v>2606</v>
      </c>
    </row>
    <row r="132">
      <c r="B132" t="s">
        <v>2607</v>
      </c>
      <c r="C132" s="29"/>
      <c r="D132" t="s">
        <v>2608</v>
      </c>
      <c r="E132" t="s">
        <v>2609</v>
      </c>
      <c r="F132" t="s">
        <v>2610</v>
      </c>
      <c r="G132" t="s">
        <v>2611</v>
      </c>
      <c r="H132" t="s">
        <v>2612</v>
      </c>
      <c r="I132" t="s">
        <v>2613</v>
      </c>
      <c r="J132" t="s">
        <v>2614</v>
      </c>
      <c r="K132" t="s">
        <v>2615</v>
      </c>
      <c r="L132" t="s">
        <v>2616</v>
      </c>
      <c r="N132" t="s">
        <v>2617</v>
      </c>
      <c r="O132" t="s">
        <v>2618</v>
      </c>
      <c r="P132" t="s">
        <v>2619</v>
      </c>
      <c r="Q132" s="30" t="s">
        <v>804</v>
      </c>
      <c r="R132" t="s">
        <v>2620</v>
      </c>
    </row>
    <row r="133">
      <c r="B133" t="s">
        <v>2621</v>
      </c>
      <c r="E133" t="s">
        <v>2622</v>
      </c>
      <c r="F133" t="s">
        <v>2623</v>
      </c>
      <c r="G133" t="s">
        <v>2624</v>
      </c>
      <c r="H133" t="s">
        <v>2625</v>
      </c>
      <c r="I133" t="s">
        <v>2626</v>
      </c>
      <c r="J133" t="s">
        <v>2627</v>
      </c>
      <c r="K133" t="s">
        <v>2628</v>
      </c>
      <c r="L133" t="s">
        <v>2629</v>
      </c>
      <c r="O133" t="s">
        <v>2630</v>
      </c>
      <c r="P133" t="s">
        <v>2631</v>
      </c>
      <c r="Q133" s="30" t="s">
        <v>807</v>
      </c>
      <c r="R133" t="s">
        <v>2632</v>
      </c>
    </row>
    <row r="134">
      <c r="B134" t="s">
        <v>2633</v>
      </c>
      <c r="E134" t="s">
        <v>2634</v>
      </c>
      <c r="F134" t="s">
        <v>2635</v>
      </c>
      <c r="H134" t="s">
        <v>2636</v>
      </c>
      <c r="I134" t="s">
        <v>2637</v>
      </c>
      <c r="J134" t="s">
        <v>2638</v>
      </c>
      <c r="K134" t="s">
        <v>2639</v>
      </c>
      <c r="L134" t="s">
        <v>2640</v>
      </c>
      <c r="O134" t="s">
        <v>2641</v>
      </c>
      <c r="P134" t="s">
        <v>2642</v>
      </c>
      <c r="Q134" s="30" t="s">
        <v>810</v>
      </c>
      <c r="R134" t="s">
        <v>2643</v>
      </c>
    </row>
    <row r="135">
      <c r="E135" t="s">
        <v>2644</v>
      </c>
      <c r="F135" t="s">
        <v>2645</v>
      </c>
      <c r="H135" t="s">
        <v>2646</v>
      </c>
      <c r="J135" t="s">
        <v>2647</v>
      </c>
      <c r="K135" t="s">
        <v>2648</v>
      </c>
      <c r="L135" t="s">
        <v>2649</v>
      </c>
      <c r="O135" t="s">
        <v>2650</v>
      </c>
      <c r="Q135" s="30" t="s">
        <v>815</v>
      </c>
      <c r="R135" t="s">
        <v>2651</v>
      </c>
    </row>
    <row r="136">
      <c r="E136" t="s">
        <v>2652</v>
      </c>
      <c r="F136" t="s">
        <v>2653</v>
      </c>
      <c r="H136" t="s">
        <v>2654</v>
      </c>
      <c r="J136" t="s">
        <v>2655</v>
      </c>
      <c r="K136" t="s">
        <v>2656</v>
      </c>
      <c r="L136" t="s">
        <v>2657</v>
      </c>
      <c r="O136" t="s">
        <v>2658</v>
      </c>
      <c r="Q136" s="30" t="s">
        <v>818</v>
      </c>
      <c r="R136" t="s">
        <v>2659</v>
      </c>
    </row>
    <row r="137">
      <c r="H137" t="s">
        <v>2660</v>
      </c>
      <c r="J137" t="s">
        <v>2661</v>
      </c>
      <c r="L137" t="s">
        <v>2662</v>
      </c>
      <c r="Q137" s="30" t="s">
        <v>821</v>
      </c>
      <c r="R137" t="s">
        <v>2663</v>
      </c>
    </row>
    <row r="138">
      <c r="J138" t="s">
        <v>2664</v>
      </c>
      <c r="Q138" s="30" t="s">
        <v>825</v>
      </c>
    </row>
    <row r="139">
      <c r="Q139" s="30" t="s">
        <v>828</v>
      </c>
    </row>
    <row r="140">
      <c r="Q140" s="30" t="s">
        <v>831</v>
      </c>
    </row>
    <row r="141">
      <c r="Q141" s="30" t="s">
        <v>833</v>
      </c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I2"/>
    <hyperlink r:id="rId10" ref="J2"/>
    <hyperlink r:id="rId11" ref="K2"/>
    <hyperlink r:id="rId12" ref="L2"/>
    <hyperlink r:id="rId13" ref="M2"/>
    <hyperlink r:id="rId14" ref="N2"/>
    <hyperlink r:id="rId15" ref="O2"/>
    <hyperlink r:id="rId16" ref="P2"/>
    <hyperlink r:id="rId17" ref="Q2"/>
    <hyperlink r:id="rId18" ref="R2"/>
    <hyperlink r:id="rId19" ref="A3"/>
    <hyperlink r:id="rId20" ref="B3"/>
    <hyperlink r:id="rId21" ref="C3"/>
    <hyperlink r:id="rId22" ref="D3"/>
    <hyperlink r:id="rId23" ref="E3"/>
    <hyperlink r:id="rId24" ref="F3"/>
    <hyperlink r:id="rId25" ref="G3"/>
    <hyperlink r:id="rId26" ref="H3"/>
    <hyperlink r:id="rId27" ref="I3"/>
    <hyperlink r:id="rId28" ref="J3"/>
    <hyperlink r:id="rId29" ref="K3"/>
    <hyperlink r:id="rId30" ref="L3"/>
    <hyperlink r:id="rId31" ref="M3"/>
    <hyperlink r:id="rId32" ref="N3"/>
    <hyperlink r:id="rId33" ref="O3"/>
    <hyperlink r:id="rId34" ref="P3"/>
    <hyperlink r:id="rId35" ref="Q3"/>
    <hyperlink r:id="rId36" ref="R3"/>
    <hyperlink r:id="rId37" ref="A4"/>
    <hyperlink r:id="rId38" ref="B4"/>
    <hyperlink r:id="rId39" ref="C4"/>
    <hyperlink r:id="rId40" ref="D4"/>
    <hyperlink r:id="rId41" ref="E4"/>
    <hyperlink r:id="rId42" ref="F4"/>
    <hyperlink r:id="rId43" ref="G4"/>
    <hyperlink r:id="rId44" ref="H4"/>
    <hyperlink r:id="rId45" ref="I4"/>
    <hyperlink r:id="rId46" ref="J4"/>
    <hyperlink r:id="rId47" ref="K4"/>
    <hyperlink r:id="rId48" ref="L4"/>
    <hyperlink r:id="rId49" ref="M4"/>
    <hyperlink r:id="rId50" ref="N4"/>
    <hyperlink r:id="rId51" ref="O4"/>
    <hyperlink r:id="rId52" ref="P4"/>
    <hyperlink r:id="rId53" ref="Q4"/>
    <hyperlink r:id="rId54" ref="R4"/>
    <hyperlink r:id="rId55" ref="A5"/>
    <hyperlink r:id="rId56" ref="B5"/>
    <hyperlink r:id="rId57" ref="C5"/>
    <hyperlink r:id="rId58" ref="D5"/>
    <hyperlink r:id="rId59" ref="E5"/>
    <hyperlink r:id="rId60" ref="F5"/>
    <hyperlink r:id="rId61" ref="G5"/>
    <hyperlink r:id="rId62" ref="H5"/>
    <hyperlink r:id="rId63" ref="I5"/>
    <hyperlink r:id="rId64" ref="J5"/>
    <hyperlink r:id="rId65" ref="K5"/>
    <hyperlink r:id="rId66" ref="L5"/>
    <hyperlink r:id="rId67" ref="M5"/>
    <hyperlink r:id="rId68" ref="N5"/>
    <hyperlink r:id="rId69" ref="O5"/>
    <hyperlink r:id="rId70" ref="P5"/>
    <hyperlink r:id="rId71" ref="Q5"/>
    <hyperlink r:id="rId72" ref="R5"/>
    <hyperlink r:id="rId73" ref="A6"/>
    <hyperlink r:id="rId74" ref="B6"/>
    <hyperlink r:id="rId75" ref="C6"/>
    <hyperlink r:id="rId76" ref="D6"/>
    <hyperlink r:id="rId77" ref="E6"/>
    <hyperlink r:id="rId78" ref="F6"/>
    <hyperlink r:id="rId79" ref="G6"/>
    <hyperlink r:id="rId80" ref="H6"/>
    <hyperlink r:id="rId81" ref="I6"/>
    <hyperlink r:id="rId82" ref="J6"/>
    <hyperlink r:id="rId83" ref="K6"/>
    <hyperlink r:id="rId84" ref="L6"/>
    <hyperlink r:id="rId85" ref="M6"/>
    <hyperlink r:id="rId86" ref="N6"/>
    <hyperlink r:id="rId87" ref="O6"/>
    <hyperlink r:id="rId88" ref="P6"/>
    <hyperlink r:id="rId89" ref="Q6"/>
    <hyperlink r:id="rId90" ref="R6"/>
    <hyperlink r:id="rId91" ref="A7"/>
    <hyperlink r:id="rId92" ref="B7"/>
    <hyperlink r:id="rId93" ref="C7"/>
    <hyperlink r:id="rId94" ref="D7"/>
    <hyperlink r:id="rId95" ref="E7"/>
    <hyperlink r:id="rId96" ref="F7"/>
    <hyperlink r:id="rId97" ref="G7"/>
    <hyperlink r:id="rId98" ref="H7"/>
    <hyperlink r:id="rId99" ref="I7"/>
    <hyperlink r:id="rId100" ref="J7"/>
    <hyperlink r:id="rId101" ref="K7"/>
    <hyperlink r:id="rId102" ref="L7"/>
    <hyperlink r:id="rId103" ref="M7"/>
    <hyperlink r:id="rId104" ref="N7"/>
    <hyperlink r:id="rId105" ref="O7"/>
    <hyperlink r:id="rId106" ref="P7"/>
    <hyperlink r:id="rId107" ref="Q7"/>
    <hyperlink r:id="rId108" ref="R7"/>
    <hyperlink r:id="rId109" ref="A8"/>
    <hyperlink r:id="rId110" ref="B8"/>
    <hyperlink r:id="rId111" ref="C8"/>
    <hyperlink r:id="rId112" ref="D8"/>
    <hyperlink r:id="rId113" ref="E8"/>
    <hyperlink r:id="rId114" ref="F8"/>
    <hyperlink r:id="rId115" ref="G8"/>
    <hyperlink r:id="rId116" ref="H8"/>
    <hyperlink r:id="rId117" ref="I8"/>
    <hyperlink r:id="rId118" ref="J8"/>
    <hyperlink r:id="rId119" ref="K8"/>
    <hyperlink r:id="rId120" ref="L8"/>
    <hyperlink r:id="rId121" ref="M8"/>
    <hyperlink r:id="rId122" ref="N8"/>
    <hyperlink r:id="rId123" ref="O8"/>
    <hyperlink r:id="rId124" ref="P8"/>
    <hyperlink r:id="rId125" ref="Q8"/>
    <hyperlink r:id="rId126" ref="R8"/>
    <hyperlink r:id="rId127" ref="A9"/>
    <hyperlink r:id="rId128" ref="B9"/>
    <hyperlink r:id="rId129" ref="C9"/>
    <hyperlink r:id="rId130" ref="D9"/>
    <hyperlink r:id="rId131" ref="E9"/>
    <hyperlink r:id="rId132" ref="F9"/>
    <hyperlink r:id="rId133" ref="G9"/>
    <hyperlink r:id="rId134" ref="H9"/>
    <hyperlink r:id="rId135" ref="I9"/>
    <hyperlink r:id="rId136" ref="J9"/>
    <hyperlink r:id="rId137" ref="K9"/>
    <hyperlink r:id="rId138" ref="L9"/>
    <hyperlink r:id="rId139" ref="M9"/>
    <hyperlink r:id="rId140" ref="N9"/>
    <hyperlink r:id="rId141" ref="O9"/>
    <hyperlink r:id="rId142" ref="P9"/>
    <hyperlink r:id="rId143" ref="Q9"/>
    <hyperlink r:id="rId144" ref="R9"/>
    <hyperlink r:id="rId145" ref="A10"/>
    <hyperlink r:id="rId146" ref="B10"/>
    <hyperlink r:id="rId147" ref="C10"/>
    <hyperlink r:id="rId148" ref="D10"/>
    <hyperlink r:id="rId149" ref="E10"/>
    <hyperlink r:id="rId150" ref="F10"/>
    <hyperlink r:id="rId151" ref="G10"/>
    <hyperlink r:id="rId152" ref="H10"/>
    <hyperlink r:id="rId153" ref="I10"/>
    <hyperlink r:id="rId154" ref="J10"/>
    <hyperlink r:id="rId155" ref="K10"/>
    <hyperlink r:id="rId156" ref="L10"/>
    <hyperlink r:id="rId157" ref="M10"/>
    <hyperlink r:id="rId158" ref="N10"/>
    <hyperlink r:id="rId159" ref="O10"/>
    <hyperlink r:id="rId160" ref="P10"/>
    <hyperlink r:id="rId161" ref="Q10"/>
    <hyperlink r:id="rId162" ref="R10"/>
    <hyperlink r:id="rId163" ref="A11"/>
    <hyperlink r:id="rId164" ref="B11"/>
    <hyperlink r:id="rId165" ref="C11"/>
    <hyperlink r:id="rId166" ref="D11"/>
    <hyperlink r:id="rId167" ref="E11"/>
    <hyperlink r:id="rId168" ref="F11"/>
    <hyperlink r:id="rId169" ref="G11"/>
    <hyperlink r:id="rId170" ref="H11"/>
    <hyperlink r:id="rId171" ref="I11"/>
    <hyperlink r:id="rId172" ref="J11"/>
    <hyperlink r:id="rId173" ref="K11"/>
    <hyperlink r:id="rId174" ref="L11"/>
    <hyperlink r:id="rId175" ref="M11"/>
    <hyperlink r:id="rId176" ref="N11"/>
    <hyperlink r:id="rId177" ref="O11"/>
    <hyperlink r:id="rId178" ref="P11"/>
    <hyperlink r:id="rId179" ref="Q11"/>
    <hyperlink r:id="rId180" ref="R11"/>
    <hyperlink r:id="rId181" ref="A12"/>
    <hyperlink r:id="rId182" ref="B12"/>
    <hyperlink r:id="rId183" ref="C12"/>
    <hyperlink r:id="rId184" ref="D12"/>
    <hyperlink r:id="rId185" ref="E12"/>
    <hyperlink r:id="rId186" ref="F12"/>
    <hyperlink r:id="rId187" ref="G12"/>
    <hyperlink r:id="rId188" ref="H12"/>
    <hyperlink r:id="rId189" ref="I12"/>
    <hyperlink r:id="rId190" ref="J12"/>
    <hyperlink r:id="rId191" ref="K12"/>
    <hyperlink r:id="rId192" ref="L12"/>
    <hyperlink r:id="rId193" ref="M12"/>
    <hyperlink r:id="rId194" ref="N12"/>
    <hyperlink r:id="rId195" ref="O12"/>
    <hyperlink r:id="rId196" ref="P12"/>
    <hyperlink r:id="rId197" ref="Q12"/>
    <hyperlink r:id="rId198" ref="R12"/>
    <hyperlink r:id="rId199" ref="A13"/>
    <hyperlink r:id="rId200" ref="B13"/>
    <hyperlink r:id="rId201" ref="C13"/>
    <hyperlink r:id="rId202" ref="D13"/>
    <hyperlink r:id="rId203" ref="E13"/>
    <hyperlink r:id="rId204" ref="F13"/>
    <hyperlink r:id="rId205" ref="G13"/>
    <hyperlink r:id="rId206" ref="H13"/>
    <hyperlink r:id="rId207" ref="I13"/>
    <hyperlink r:id="rId208" ref="J13"/>
    <hyperlink r:id="rId209" ref="K13"/>
    <hyperlink r:id="rId210" ref="L13"/>
    <hyperlink r:id="rId211" ref="M13"/>
    <hyperlink r:id="rId212" ref="N13"/>
    <hyperlink r:id="rId213" ref="O13"/>
    <hyperlink r:id="rId214" ref="P13"/>
    <hyperlink r:id="rId215" ref="Q13"/>
    <hyperlink r:id="rId216" ref="R13"/>
    <hyperlink r:id="rId217" ref="A14"/>
    <hyperlink r:id="rId218" ref="B14"/>
    <hyperlink r:id="rId219" ref="C14"/>
    <hyperlink r:id="rId220" ref="D14"/>
    <hyperlink r:id="rId221" ref="E14"/>
    <hyperlink r:id="rId222" ref="F14"/>
    <hyperlink r:id="rId223" ref="G14"/>
    <hyperlink r:id="rId224" ref="H14"/>
    <hyperlink r:id="rId225" ref="I14"/>
    <hyperlink r:id="rId226" ref="J14"/>
    <hyperlink r:id="rId227" ref="K14"/>
    <hyperlink r:id="rId228" ref="L14"/>
    <hyperlink r:id="rId229" ref="M14"/>
    <hyperlink r:id="rId230" ref="N14"/>
    <hyperlink r:id="rId231" ref="O14"/>
    <hyperlink r:id="rId232" ref="P14"/>
    <hyperlink r:id="rId233" ref="Q14"/>
    <hyperlink r:id="rId234" ref="R14"/>
    <hyperlink r:id="rId235" ref="A15"/>
    <hyperlink r:id="rId236" ref="B15"/>
    <hyperlink r:id="rId237" ref="C15"/>
    <hyperlink r:id="rId238" ref="D15"/>
    <hyperlink r:id="rId239" ref="E15"/>
    <hyperlink r:id="rId240" ref="F15"/>
    <hyperlink r:id="rId241" ref="G15"/>
    <hyperlink r:id="rId242" ref="H15"/>
    <hyperlink r:id="rId243" ref="I15"/>
    <hyperlink r:id="rId244" ref="J15"/>
    <hyperlink r:id="rId245" ref="K15"/>
    <hyperlink r:id="rId246" ref="L15"/>
    <hyperlink r:id="rId247" ref="M15"/>
    <hyperlink r:id="rId248" ref="N15"/>
    <hyperlink r:id="rId249" ref="O15"/>
    <hyperlink r:id="rId250" ref="P15"/>
    <hyperlink r:id="rId251" ref="Q15"/>
    <hyperlink r:id="rId252" ref="R15"/>
    <hyperlink r:id="rId253" ref="A16"/>
    <hyperlink r:id="rId254" ref="B16"/>
    <hyperlink r:id="rId255" ref="C16"/>
    <hyperlink r:id="rId256" ref="D16"/>
    <hyperlink r:id="rId257" ref="E16"/>
    <hyperlink r:id="rId258" ref="F16"/>
    <hyperlink r:id="rId259" ref="G16"/>
    <hyperlink r:id="rId260" ref="H16"/>
    <hyperlink r:id="rId261" ref="I16"/>
    <hyperlink r:id="rId262" ref="J16"/>
    <hyperlink r:id="rId263" ref="K16"/>
    <hyperlink r:id="rId264" ref="L16"/>
    <hyperlink r:id="rId265" ref="M16"/>
    <hyperlink r:id="rId266" ref="N16"/>
    <hyperlink r:id="rId267" ref="O16"/>
    <hyperlink r:id="rId268" ref="P16"/>
    <hyperlink r:id="rId269" ref="Q16"/>
    <hyperlink r:id="rId270" ref="R16"/>
    <hyperlink r:id="rId271" ref="A17"/>
    <hyperlink r:id="rId272" ref="B17"/>
    <hyperlink r:id="rId273" ref="C17"/>
    <hyperlink r:id="rId274" ref="D17"/>
    <hyperlink r:id="rId275" ref="E17"/>
    <hyperlink r:id="rId276" ref="F17"/>
    <hyperlink r:id="rId277" ref="G17"/>
    <hyperlink r:id="rId278" ref="H17"/>
    <hyperlink r:id="rId279" ref="I17"/>
    <hyperlink r:id="rId280" ref="J17"/>
    <hyperlink r:id="rId281" ref="K17"/>
    <hyperlink r:id="rId282" ref="L17"/>
    <hyperlink r:id="rId283" ref="M17"/>
    <hyperlink r:id="rId284" ref="N17"/>
    <hyperlink r:id="rId285" ref="O17"/>
    <hyperlink r:id="rId286" ref="P17"/>
    <hyperlink r:id="rId287" ref="Q17"/>
    <hyperlink r:id="rId288" ref="R17"/>
    <hyperlink r:id="rId289" ref="A18"/>
    <hyperlink r:id="rId290" ref="B18"/>
    <hyperlink r:id="rId291" ref="C18"/>
    <hyperlink r:id="rId292" ref="D18"/>
    <hyperlink r:id="rId293" ref="E18"/>
    <hyperlink r:id="rId294" ref="F18"/>
    <hyperlink r:id="rId295" ref="G18"/>
    <hyperlink r:id="rId296" ref="H18"/>
    <hyperlink r:id="rId297" ref="I18"/>
    <hyperlink r:id="rId298" ref="J18"/>
    <hyperlink r:id="rId299" ref="K18"/>
    <hyperlink r:id="rId300" ref="L18"/>
    <hyperlink r:id="rId301" ref="M18"/>
    <hyperlink r:id="rId302" ref="N18"/>
    <hyperlink r:id="rId303" ref="O18"/>
    <hyperlink r:id="rId304" ref="P18"/>
    <hyperlink r:id="rId305" ref="Q18"/>
    <hyperlink r:id="rId306" ref="R18"/>
    <hyperlink r:id="rId307" ref="A19"/>
    <hyperlink r:id="rId308" ref="B19"/>
    <hyperlink r:id="rId309" ref="C19"/>
    <hyperlink r:id="rId310" ref="D19"/>
    <hyperlink r:id="rId311" ref="E19"/>
    <hyperlink r:id="rId312" ref="F19"/>
    <hyperlink r:id="rId313" ref="G19"/>
    <hyperlink r:id="rId314" ref="H19"/>
    <hyperlink r:id="rId315" ref="I19"/>
    <hyperlink r:id="rId316" ref="J19"/>
    <hyperlink r:id="rId317" ref="K19"/>
    <hyperlink r:id="rId318" ref="L19"/>
    <hyperlink r:id="rId319" ref="M19"/>
    <hyperlink r:id="rId320" ref="N19"/>
    <hyperlink r:id="rId321" ref="O19"/>
    <hyperlink r:id="rId322" ref="P19"/>
    <hyperlink r:id="rId323" ref="Q19"/>
    <hyperlink r:id="rId324" ref="R19"/>
    <hyperlink r:id="rId325" ref="A20"/>
    <hyperlink r:id="rId326" ref="B20"/>
    <hyperlink r:id="rId327" ref="C20"/>
    <hyperlink r:id="rId328" ref="D20"/>
    <hyperlink r:id="rId329" ref="E20"/>
    <hyperlink r:id="rId330" ref="F20"/>
    <hyperlink r:id="rId331" ref="G20"/>
    <hyperlink r:id="rId332" ref="H20"/>
    <hyperlink r:id="rId333" ref="I20"/>
    <hyperlink r:id="rId334" ref="J20"/>
    <hyperlink r:id="rId335" ref="K20"/>
    <hyperlink r:id="rId336" ref="L20"/>
    <hyperlink r:id="rId337" ref="M20"/>
    <hyperlink r:id="rId338" ref="N20"/>
    <hyperlink r:id="rId339" ref="O20"/>
    <hyperlink r:id="rId340" ref="P20"/>
    <hyperlink r:id="rId341" ref="Q20"/>
    <hyperlink r:id="rId342" ref="R20"/>
    <hyperlink r:id="rId343" ref="A21"/>
    <hyperlink r:id="rId344" ref="B21"/>
    <hyperlink r:id="rId345" ref="C21"/>
    <hyperlink r:id="rId346" ref="D21"/>
    <hyperlink r:id="rId347" ref="E21"/>
    <hyperlink r:id="rId348" ref="F21"/>
    <hyperlink r:id="rId349" ref="G21"/>
    <hyperlink r:id="rId350" ref="H21"/>
    <hyperlink r:id="rId351" ref="I21"/>
    <hyperlink r:id="rId352" ref="J21"/>
    <hyperlink r:id="rId353" ref="K21"/>
    <hyperlink r:id="rId354" ref="L21"/>
    <hyperlink r:id="rId355" ref="M21"/>
    <hyperlink r:id="rId356" ref="N21"/>
    <hyperlink r:id="rId357" ref="O21"/>
    <hyperlink r:id="rId358" ref="P21"/>
    <hyperlink r:id="rId359" ref="Q21"/>
    <hyperlink r:id="rId360" ref="R21"/>
    <hyperlink r:id="rId361" ref="A22"/>
    <hyperlink r:id="rId362" ref="B22"/>
    <hyperlink r:id="rId363" ref="C22"/>
    <hyperlink r:id="rId364" ref="D22"/>
    <hyperlink r:id="rId365" ref="E22"/>
    <hyperlink r:id="rId366" ref="F22"/>
    <hyperlink r:id="rId367" ref="G22"/>
    <hyperlink r:id="rId368" ref="H22"/>
    <hyperlink r:id="rId369" ref="I22"/>
    <hyperlink r:id="rId370" ref="J22"/>
    <hyperlink r:id="rId371" ref="K22"/>
    <hyperlink r:id="rId372" ref="L22"/>
    <hyperlink r:id="rId373" ref="M22"/>
    <hyperlink r:id="rId374" ref="N22"/>
    <hyperlink r:id="rId375" ref="O22"/>
    <hyperlink r:id="rId376" ref="P22"/>
    <hyperlink r:id="rId377" ref="Q22"/>
    <hyperlink r:id="rId378" ref="R22"/>
    <hyperlink r:id="rId379" ref="A23"/>
    <hyperlink r:id="rId380" ref="B23"/>
    <hyperlink r:id="rId381" ref="C23"/>
    <hyperlink r:id="rId382" ref="D23"/>
    <hyperlink r:id="rId383" ref="E23"/>
    <hyperlink r:id="rId384" ref="F23"/>
    <hyperlink r:id="rId385" ref="G23"/>
    <hyperlink r:id="rId386" ref="H23"/>
    <hyperlink r:id="rId387" ref="I23"/>
    <hyperlink r:id="rId388" ref="J23"/>
    <hyperlink r:id="rId389" ref="K23"/>
    <hyperlink r:id="rId390" ref="L23"/>
    <hyperlink r:id="rId391" ref="M23"/>
    <hyperlink r:id="rId392" ref="N23"/>
    <hyperlink r:id="rId393" ref="O23"/>
    <hyperlink r:id="rId394" ref="P23"/>
    <hyperlink r:id="rId395" ref="Q23"/>
    <hyperlink r:id="rId396" ref="R23"/>
    <hyperlink r:id="rId397" ref="A24"/>
    <hyperlink r:id="rId398" ref="B24"/>
    <hyperlink r:id="rId399" ref="C24"/>
    <hyperlink r:id="rId400" ref="D24"/>
    <hyperlink r:id="rId401" ref="E24"/>
    <hyperlink r:id="rId402" ref="F24"/>
    <hyperlink r:id="rId403" ref="G24"/>
    <hyperlink r:id="rId404" ref="H24"/>
    <hyperlink r:id="rId405" ref="I24"/>
    <hyperlink r:id="rId406" ref="J24"/>
    <hyperlink r:id="rId407" ref="K24"/>
    <hyperlink r:id="rId408" ref="L24"/>
    <hyperlink r:id="rId409" ref="M24"/>
    <hyperlink r:id="rId410" ref="N24"/>
    <hyperlink r:id="rId411" ref="O24"/>
    <hyperlink r:id="rId412" ref="P24"/>
    <hyperlink r:id="rId413" ref="Q24"/>
    <hyperlink r:id="rId414" ref="R24"/>
    <hyperlink r:id="rId415" ref="A25"/>
    <hyperlink r:id="rId416" ref="B25"/>
    <hyperlink r:id="rId417" ref="C25"/>
    <hyperlink r:id="rId418" ref="D25"/>
    <hyperlink r:id="rId419" ref="E25"/>
    <hyperlink r:id="rId420" ref="F25"/>
    <hyperlink r:id="rId421" ref="G25"/>
    <hyperlink r:id="rId422" ref="H25"/>
    <hyperlink r:id="rId423" ref="I25"/>
    <hyperlink r:id="rId424" ref="J25"/>
    <hyperlink r:id="rId425" ref="K25"/>
    <hyperlink r:id="rId426" ref="L25"/>
    <hyperlink r:id="rId427" ref="M25"/>
    <hyperlink r:id="rId428" ref="N25"/>
    <hyperlink r:id="rId429" ref="O25"/>
    <hyperlink r:id="rId430" ref="P25"/>
    <hyperlink r:id="rId431" ref="Q25"/>
    <hyperlink r:id="rId432" ref="R25"/>
    <hyperlink r:id="rId433" ref="A26"/>
    <hyperlink r:id="rId434" ref="B26"/>
    <hyperlink r:id="rId435" ref="C26"/>
    <hyperlink r:id="rId436" ref="D26"/>
    <hyperlink r:id="rId437" ref="E26"/>
    <hyperlink r:id="rId438" ref="F26"/>
    <hyperlink r:id="rId439" ref="G26"/>
    <hyperlink r:id="rId440" ref="H26"/>
    <hyperlink r:id="rId441" ref="I26"/>
    <hyperlink r:id="rId442" ref="J26"/>
    <hyperlink r:id="rId443" ref="K26"/>
    <hyperlink r:id="rId444" ref="L26"/>
    <hyperlink r:id="rId445" ref="M26"/>
    <hyperlink r:id="rId446" ref="N26"/>
    <hyperlink r:id="rId447" ref="O26"/>
    <hyperlink r:id="rId448" ref="P26"/>
    <hyperlink r:id="rId449" ref="Q26"/>
    <hyperlink r:id="rId450" ref="R26"/>
    <hyperlink r:id="rId451" ref="A27"/>
    <hyperlink r:id="rId452" ref="B27"/>
    <hyperlink r:id="rId453" ref="C27"/>
    <hyperlink r:id="rId454" ref="D27"/>
    <hyperlink r:id="rId455" ref="E27"/>
    <hyperlink r:id="rId456" ref="F27"/>
    <hyperlink r:id="rId457" ref="G27"/>
    <hyperlink r:id="rId458" ref="H27"/>
    <hyperlink r:id="rId459" ref="I27"/>
    <hyperlink r:id="rId460" ref="J27"/>
    <hyperlink r:id="rId461" ref="K27"/>
    <hyperlink r:id="rId462" ref="L27"/>
    <hyperlink r:id="rId463" ref="M27"/>
    <hyperlink r:id="rId464" ref="N27"/>
    <hyperlink r:id="rId465" ref="O27"/>
    <hyperlink r:id="rId466" ref="P27"/>
    <hyperlink r:id="rId467" ref="Q27"/>
    <hyperlink r:id="rId468" ref="R27"/>
    <hyperlink r:id="rId469" ref="A28"/>
    <hyperlink r:id="rId470" ref="B28"/>
    <hyperlink r:id="rId471" ref="C28"/>
    <hyperlink r:id="rId472" ref="D28"/>
    <hyperlink r:id="rId473" ref="E28"/>
    <hyperlink r:id="rId474" ref="F28"/>
    <hyperlink r:id="rId475" ref="G28"/>
    <hyperlink r:id="rId476" ref="H28"/>
    <hyperlink r:id="rId477" ref="I28"/>
    <hyperlink r:id="rId478" ref="J28"/>
    <hyperlink r:id="rId479" ref="K28"/>
    <hyperlink r:id="rId480" ref="L28"/>
    <hyperlink r:id="rId481" ref="M28"/>
    <hyperlink r:id="rId482" ref="N28"/>
    <hyperlink r:id="rId483" ref="O28"/>
    <hyperlink r:id="rId484" ref="P28"/>
    <hyperlink r:id="rId485" ref="Q28"/>
    <hyperlink r:id="rId486" ref="R28"/>
    <hyperlink r:id="rId487" ref="A29"/>
    <hyperlink r:id="rId488" ref="B29"/>
    <hyperlink r:id="rId489" ref="C29"/>
    <hyperlink r:id="rId490" ref="D29"/>
    <hyperlink r:id="rId491" ref="E29"/>
    <hyperlink r:id="rId492" ref="F29"/>
    <hyperlink r:id="rId493" ref="G29"/>
    <hyperlink r:id="rId494" ref="H29"/>
    <hyperlink r:id="rId495" ref="I29"/>
    <hyperlink r:id="rId496" ref="J29"/>
    <hyperlink r:id="rId497" ref="K29"/>
    <hyperlink r:id="rId498" ref="L29"/>
    <hyperlink r:id="rId499" ref="M29"/>
    <hyperlink r:id="rId500" ref="N29"/>
    <hyperlink r:id="rId501" ref="O29"/>
    <hyperlink r:id="rId502" ref="P29"/>
    <hyperlink r:id="rId503" ref="Q29"/>
    <hyperlink r:id="rId504" ref="R29"/>
    <hyperlink r:id="rId505" ref="A30"/>
    <hyperlink r:id="rId506" ref="B30"/>
    <hyperlink r:id="rId507" ref="C30"/>
    <hyperlink r:id="rId508" ref="D30"/>
    <hyperlink r:id="rId509" ref="E30"/>
    <hyperlink r:id="rId510" ref="F30"/>
    <hyperlink r:id="rId511" ref="G30"/>
    <hyperlink r:id="rId512" ref="H30"/>
    <hyperlink r:id="rId513" ref="I30"/>
    <hyperlink r:id="rId514" ref="J30"/>
    <hyperlink r:id="rId515" ref="K30"/>
    <hyperlink r:id="rId516" ref="L30"/>
    <hyperlink r:id="rId517" ref="M30"/>
    <hyperlink r:id="rId518" ref="N30"/>
    <hyperlink r:id="rId519" ref="O30"/>
    <hyperlink r:id="rId520" ref="P30"/>
    <hyperlink r:id="rId521" ref="Q30"/>
    <hyperlink r:id="rId522" ref="R30"/>
    <hyperlink r:id="rId523" ref="A31"/>
    <hyperlink r:id="rId524" ref="B31"/>
    <hyperlink r:id="rId525" ref="C31"/>
    <hyperlink r:id="rId526" ref="D31"/>
    <hyperlink r:id="rId527" ref="E31"/>
    <hyperlink r:id="rId528" ref="F31"/>
    <hyperlink r:id="rId529" ref="G31"/>
    <hyperlink r:id="rId530" ref="H31"/>
    <hyperlink r:id="rId531" ref="I31"/>
    <hyperlink r:id="rId532" ref="J31"/>
    <hyperlink r:id="rId533" ref="K31"/>
    <hyperlink r:id="rId534" ref="L31"/>
    <hyperlink r:id="rId535" ref="M31"/>
    <hyperlink r:id="rId536" ref="N31"/>
    <hyperlink r:id="rId537" ref="O31"/>
    <hyperlink r:id="rId538" ref="P31"/>
    <hyperlink r:id="rId539" ref="Q31"/>
    <hyperlink r:id="rId540" ref="R31"/>
    <hyperlink r:id="rId541" ref="B32"/>
    <hyperlink r:id="rId542" ref="C32"/>
    <hyperlink r:id="rId543" ref="D32"/>
    <hyperlink r:id="rId544" ref="E32"/>
    <hyperlink r:id="rId545" ref="F32"/>
    <hyperlink r:id="rId546" ref="G32"/>
    <hyperlink r:id="rId547" ref="H32"/>
    <hyperlink r:id="rId548" ref="I32"/>
    <hyperlink r:id="rId549" ref="J32"/>
    <hyperlink r:id="rId550" ref="K32"/>
    <hyperlink r:id="rId551" ref="L32"/>
    <hyperlink r:id="rId552" ref="M32"/>
    <hyperlink r:id="rId553" ref="N32"/>
    <hyperlink r:id="rId554" ref="O32"/>
    <hyperlink r:id="rId555" ref="P32"/>
    <hyperlink r:id="rId556" ref="Q32"/>
    <hyperlink r:id="rId557" ref="R32"/>
    <hyperlink r:id="rId558" ref="E33"/>
    <hyperlink r:id="rId559" ref="F33"/>
    <hyperlink r:id="rId560" ref="G33"/>
    <hyperlink r:id="rId561" ref="H33"/>
    <hyperlink r:id="rId562" ref="I33"/>
    <hyperlink r:id="rId563" ref="J33"/>
    <hyperlink r:id="rId564" ref="L33"/>
    <hyperlink r:id="rId565" ref="M33"/>
    <hyperlink r:id="rId566" ref="N33"/>
    <hyperlink r:id="rId567" ref="O33"/>
    <hyperlink r:id="rId568" ref="P33"/>
    <hyperlink r:id="rId569" ref="Q33"/>
    <hyperlink r:id="rId570" ref="R33"/>
  </hyperlinks>
  <drawing r:id="rId5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1998.0</v>
      </c>
      <c r="B1" s="1">
        <v>1999.0</v>
      </c>
      <c r="C1" s="1">
        <v>2000.0</v>
      </c>
      <c r="D1" s="1">
        <v>2001.0</v>
      </c>
      <c r="E1" s="1">
        <v>2002.0</v>
      </c>
      <c r="F1" s="1">
        <v>2003.0</v>
      </c>
      <c r="G1" s="1">
        <v>2004.0</v>
      </c>
      <c r="H1" s="1">
        <v>2005.0</v>
      </c>
      <c r="I1" s="1">
        <v>2006.0</v>
      </c>
      <c r="J1" s="1">
        <v>2007.0</v>
      </c>
      <c r="K1" s="1">
        <v>2008.0</v>
      </c>
      <c r="L1" s="1">
        <v>2009.0</v>
      </c>
      <c r="M1" s="1">
        <v>2010.0</v>
      </c>
      <c r="N1" s="1">
        <v>2011.0</v>
      </c>
      <c r="O1" s="1">
        <v>2012.0</v>
      </c>
      <c r="P1" s="1">
        <v>2013.0</v>
      </c>
      <c r="Q1" s="1">
        <v>2014.0</v>
      </c>
      <c r="R1" s="1">
        <v>2015.0</v>
      </c>
    </row>
    <row r="2">
      <c r="A2" s="3" t="s">
        <v>2</v>
      </c>
      <c r="B2" s="4" t="s">
        <v>2</v>
      </c>
      <c r="C2" s="3" t="s">
        <v>5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5</v>
      </c>
      <c r="J2" s="3" t="s">
        <v>2</v>
      </c>
      <c r="K2" s="3" t="s">
        <v>6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7</v>
      </c>
      <c r="Q2" s="3" t="s">
        <v>5</v>
      </c>
      <c r="R2" s="3" t="s">
        <v>2</v>
      </c>
    </row>
    <row r="3">
      <c r="A3" s="3" t="s">
        <v>2</v>
      </c>
      <c r="B3" s="4" t="s">
        <v>2</v>
      </c>
      <c r="C3" s="3" t="s">
        <v>9</v>
      </c>
      <c r="D3" s="3" t="s">
        <v>10</v>
      </c>
      <c r="E3" s="3" t="s">
        <v>5</v>
      </c>
      <c r="F3" s="3" t="s">
        <v>11</v>
      </c>
      <c r="G3" s="3" t="s">
        <v>6</v>
      </c>
      <c r="H3" s="3" t="s">
        <v>12</v>
      </c>
      <c r="I3" s="3" t="s">
        <v>12</v>
      </c>
      <c r="J3" s="3" t="s">
        <v>11</v>
      </c>
      <c r="K3" s="3" t="s">
        <v>5</v>
      </c>
      <c r="L3" s="3" t="s">
        <v>6</v>
      </c>
      <c r="M3" s="3" t="s">
        <v>13</v>
      </c>
      <c r="N3" s="3" t="s">
        <v>14</v>
      </c>
      <c r="O3" s="3" t="s">
        <v>2</v>
      </c>
      <c r="P3" s="3" t="s">
        <v>7</v>
      </c>
      <c r="Q3" s="3" t="s">
        <v>6</v>
      </c>
      <c r="R3" s="3" t="s">
        <v>2</v>
      </c>
    </row>
    <row r="4">
      <c r="A4" s="3" t="s">
        <v>5</v>
      </c>
      <c r="B4" s="4" t="s">
        <v>2</v>
      </c>
      <c r="C4" s="3" t="s">
        <v>6</v>
      </c>
      <c r="D4" s="3" t="s">
        <v>13</v>
      </c>
      <c r="E4" s="3" t="s">
        <v>2</v>
      </c>
      <c r="F4" s="3" t="s">
        <v>11</v>
      </c>
      <c r="G4" s="3" t="s">
        <v>11</v>
      </c>
      <c r="H4" s="3" t="s">
        <v>11</v>
      </c>
      <c r="I4" s="3" t="s">
        <v>2</v>
      </c>
      <c r="J4" s="3" t="s">
        <v>7</v>
      </c>
      <c r="K4" s="3" t="s">
        <v>2</v>
      </c>
      <c r="L4" s="3" t="s">
        <v>5</v>
      </c>
      <c r="M4" s="3" t="s">
        <v>13</v>
      </c>
      <c r="N4" s="3" t="s">
        <v>13</v>
      </c>
      <c r="O4" s="3" t="s">
        <v>12</v>
      </c>
      <c r="P4" s="3" t="s">
        <v>5</v>
      </c>
      <c r="Q4" s="3" t="s">
        <v>2</v>
      </c>
      <c r="R4" s="3" t="s">
        <v>14</v>
      </c>
    </row>
    <row r="5">
      <c r="A5" s="3" t="s">
        <v>17</v>
      </c>
      <c r="B5" s="4" t="s">
        <v>12</v>
      </c>
      <c r="C5" s="3" t="s">
        <v>11</v>
      </c>
      <c r="D5" s="3" t="s">
        <v>5</v>
      </c>
      <c r="E5" s="3" t="s">
        <v>6</v>
      </c>
      <c r="F5" s="3" t="s">
        <v>13</v>
      </c>
      <c r="G5" s="3" t="s">
        <v>2</v>
      </c>
      <c r="H5" s="3" t="s">
        <v>12</v>
      </c>
      <c r="I5" s="3" t="s">
        <v>6</v>
      </c>
      <c r="J5" s="3" t="s">
        <v>5</v>
      </c>
      <c r="K5" s="3" t="s">
        <v>12</v>
      </c>
      <c r="L5" s="3" t="s">
        <v>14</v>
      </c>
      <c r="M5" s="3" t="s">
        <v>6</v>
      </c>
      <c r="N5" s="3" t="s">
        <v>11</v>
      </c>
      <c r="O5" s="3" t="s">
        <v>6</v>
      </c>
      <c r="P5" s="3" t="s">
        <v>7</v>
      </c>
      <c r="Q5" s="3" t="s">
        <v>11</v>
      </c>
      <c r="R5" s="3" t="s">
        <v>11</v>
      </c>
    </row>
    <row r="6">
      <c r="A6" s="3" t="s">
        <v>12</v>
      </c>
      <c r="B6" s="4" t="s">
        <v>12</v>
      </c>
      <c r="C6" s="3" t="s">
        <v>12</v>
      </c>
      <c r="D6" s="3" t="s">
        <v>12</v>
      </c>
      <c r="E6" s="3" t="s">
        <v>23</v>
      </c>
      <c r="F6" s="3" t="s">
        <v>17</v>
      </c>
      <c r="G6" s="3" t="s">
        <v>24</v>
      </c>
      <c r="H6" s="3" t="s">
        <v>12</v>
      </c>
      <c r="I6" s="3" t="s">
        <v>9</v>
      </c>
      <c r="J6" s="3" t="s">
        <v>7</v>
      </c>
      <c r="K6" s="3" t="s">
        <v>13</v>
      </c>
      <c r="L6" s="3" t="s">
        <v>2</v>
      </c>
      <c r="M6" s="3" t="s">
        <v>25</v>
      </c>
      <c r="N6" s="3" t="s">
        <v>23</v>
      </c>
      <c r="O6" s="3" t="s">
        <v>11</v>
      </c>
      <c r="P6" s="3" t="s">
        <v>5</v>
      </c>
      <c r="Q6" s="3" t="s">
        <v>9</v>
      </c>
      <c r="R6" s="3" t="s">
        <v>6</v>
      </c>
    </row>
    <row r="7">
      <c r="A7" s="3" t="s">
        <v>5</v>
      </c>
      <c r="B7" s="4" t="s">
        <v>11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28</v>
      </c>
      <c r="H7" s="3" t="s">
        <v>17</v>
      </c>
      <c r="I7" s="3" t="s">
        <v>28</v>
      </c>
      <c r="J7" s="3" t="s">
        <v>25</v>
      </c>
      <c r="K7" s="3" t="s">
        <v>14</v>
      </c>
      <c r="L7" s="3" t="s">
        <v>6</v>
      </c>
      <c r="M7" s="3" t="s">
        <v>6</v>
      </c>
      <c r="N7" s="3" t="s">
        <v>11</v>
      </c>
      <c r="O7" s="3" t="s">
        <v>17</v>
      </c>
      <c r="P7" s="3" t="s">
        <v>9</v>
      </c>
      <c r="Q7" s="3" t="s">
        <v>6</v>
      </c>
      <c r="R7" s="3" t="s">
        <v>13</v>
      </c>
    </row>
    <row r="8">
      <c r="A8" s="3" t="s">
        <v>10</v>
      </c>
      <c r="B8" s="4" t="s">
        <v>17</v>
      </c>
      <c r="C8" s="3" t="s">
        <v>12</v>
      </c>
      <c r="D8" s="3" t="s">
        <v>5</v>
      </c>
      <c r="E8" s="3" t="s">
        <v>6</v>
      </c>
      <c r="F8" s="3" t="s">
        <v>2</v>
      </c>
      <c r="G8" s="3" t="s">
        <v>11</v>
      </c>
      <c r="H8" s="3" t="s">
        <v>11</v>
      </c>
      <c r="I8" s="3" t="s">
        <v>25</v>
      </c>
      <c r="J8" s="3" t="s">
        <v>12</v>
      </c>
      <c r="K8" s="3" t="s">
        <v>13</v>
      </c>
      <c r="L8" s="3" t="s">
        <v>11</v>
      </c>
      <c r="M8" s="3" t="s">
        <v>17</v>
      </c>
      <c r="N8" s="3" t="s">
        <v>14</v>
      </c>
      <c r="O8" s="3" t="s">
        <v>23</v>
      </c>
      <c r="P8" s="3" t="s">
        <v>30</v>
      </c>
      <c r="Q8" s="3" t="s">
        <v>11</v>
      </c>
      <c r="R8" s="3" t="s">
        <v>11</v>
      </c>
    </row>
    <row r="9">
      <c r="A9" s="3" t="s">
        <v>5</v>
      </c>
      <c r="B9" s="4" t="s">
        <v>11</v>
      </c>
      <c r="C9" s="3" t="s">
        <v>11</v>
      </c>
      <c r="D9" s="3" t="s">
        <v>11</v>
      </c>
      <c r="E9" s="3" t="s">
        <v>24</v>
      </c>
      <c r="F9" s="3" t="s">
        <v>6</v>
      </c>
      <c r="G9" s="3" t="s">
        <v>17</v>
      </c>
      <c r="H9" s="3" t="s">
        <v>23</v>
      </c>
      <c r="I9" s="3" t="s">
        <v>25</v>
      </c>
      <c r="J9" s="3" t="s">
        <v>5</v>
      </c>
      <c r="K9" s="3" t="s">
        <v>5</v>
      </c>
      <c r="L9" s="3" t="s">
        <v>6</v>
      </c>
      <c r="M9" s="3" t="s">
        <v>33</v>
      </c>
      <c r="N9" s="3" t="s">
        <v>2</v>
      </c>
      <c r="O9" s="3" t="s">
        <v>2</v>
      </c>
      <c r="P9" s="3" t="s">
        <v>11</v>
      </c>
      <c r="Q9" s="3" t="s">
        <v>17</v>
      </c>
      <c r="R9" s="3" t="s">
        <v>14</v>
      </c>
    </row>
    <row r="10">
      <c r="A10" s="3" t="s">
        <v>12</v>
      </c>
      <c r="B10" s="4" t="s">
        <v>14</v>
      </c>
      <c r="C10" s="3" t="s">
        <v>33</v>
      </c>
      <c r="D10" s="3" t="s">
        <v>11</v>
      </c>
      <c r="E10" s="3" t="s">
        <v>13</v>
      </c>
      <c r="F10" s="3" t="s">
        <v>5</v>
      </c>
      <c r="G10" s="3" t="s">
        <v>11</v>
      </c>
      <c r="H10" s="3" t="s">
        <v>23</v>
      </c>
      <c r="I10" s="3" t="s">
        <v>9</v>
      </c>
      <c r="J10" s="3" t="s">
        <v>11</v>
      </c>
      <c r="K10" s="3" t="s">
        <v>9</v>
      </c>
      <c r="L10" s="3" t="s">
        <v>38</v>
      </c>
      <c r="M10" s="3" t="s">
        <v>12</v>
      </c>
      <c r="N10" s="3" t="s">
        <v>6</v>
      </c>
      <c r="O10" s="3" t="s">
        <v>14</v>
      </c>
      <c r="P10" s="3" t="s">
        <v>17</v>
      </c>
      <c r="Q10" s="3" t="s">
        <v>9</v>
      </c>
      <c r="R10" s="3" t="s">
        <v>6</v>
      </c>
    </row>
    <row r="11">
      <c r="A11" s="3" t="s">
        <v>17</v>
      </c>
      <c r="B11" s="4" t="s">
        <v>17</v>
      </c>
      <c r="C11" s="3" t="s">
        <v>11</v>
      </c>
      <c r="D11" s="3" t="s">
        <v>5</v>
      </c>
      <c r="E11" s="3" t="s">
        <v>6</v>
      </c>
      <c r="F11" s="3" t="s">
        <v>9</v>
      </c>
      <c r="G11" s="3" t="s">
        <v>17</v>
      </c>
      <c r="H11" s="3" t="s">
        <v>11</v>
      </c>
      <c r="I11" s="3" t="s">
        <v>2</v>
      </c>
      <c r="J11" s="3" t="s">
        <v>13</v>
      </c>
      <c r="K11" s="3" t="s">
        <v>41</v>
      </c>
      <c r="L11" s="3" t="s">
        <v>11</v>
      </c>
      <c r="M11" s="3" t="s">
        <v>13</v>
      </c>
      <c r="N11" s="3" t="s">
        <v>2</v>
      </c>
      <c r="O11" s="3" t="s">
        <v>17</v>
      </c>
      <c r="P11" s="3" t="s">
        <v>30</v>
      </c>
      <c r="Q11" s="3" t="s">
        <v>28</v>
      </c>
      <c r="R11" s="3" t="s">
        <v>12</v>
      </c>
    </row>
    <row r="12">
      <c r="A12" s="3" t="s">
        <v>6</v>
      </c>
      <c r="B12" s="4" t="s">
        <v>2</v>
      </c>
      <c r="C12" s="3" t="s">
        <v>12</v>
      </c>
      <c r="D12" s="3" t="s">
        <v>9</v>
      </c>
      <c r="E12" s="3" t="s">
        <v>5</v>
      </c>
      <c r="F12" s="3" t="s">
        <v>17</v>
      </c>
      <c r="G12" s="3" t="s">
        <v>2</v>
      </c>
      <c r="H12" s="3" t="s">
        <v>9</v>
      </c>
      <c r="I12" s="3" t="s">
        <v>2</v>
      </c>
      <c r="J12" s="3" t="s">
        <v>41</v>
      </c>
      <c r="K12" s="3" t="s">
        <v>17</v>
      </c>
      <c r="L12" s="3" t="s">
        <v>5</v>
      </c>
      <c r="M12" s="3" t="s">
        <v>6</v>
      </c>
      <c r="N12" s="3" t="s">
        <v>5</v>
      </c>
      <c r="O12" s="3" t="s">
        <v>38</v>
      </c>
      <c r="P12" s="3" t="s">
        <v>7</v>
      </c>
      <c r="Q12" s="3" t="s">
        <v>6</v>
      </c>
      <c r="R12" s="3" t="s">
        <v>17</v>
      </c>
    </row>
    <row r="13">
      <c r="A13" s="3" t="s">
        <v>14</v>
      </c>
      <c r="B13" s="4" t="s">
        <v>2</v>
      </c>
      <c r="C13" s="3" t="s">
        <v>5</v>
      </c>
      <c r="D13" s="3" t="s">
        <v>13</v>
      </c>
      <c r="E13" s="3" t="s">
        <v>13</v>
      </c>
      <c r="F13" s="3" t="s">
        <v>13</v>
      </c>
      <c r="G13" s="3" t="s">
        <v>33</v>
      </c>
      <c r="H13" s="3" t="s">
        <v>9</v>
      </c>
      <c r="I13" s="3" t="s">
        <v>13</v>
      </c>
      <c r="J13" s="3" t="s">
        <v>12</v>
      </c>
      <c r="K13" s="3" t="s">
        <v>6</v>
      </c>
      <c r="L13" s="3" t="s">
        <v>12</v>
      </c>
      <c r="M13" s="3" t="s">
        <v>12</v>
      </c>
      <c r="N13" s="3" t="s">
        <v>2</v>
      </c>
      <c r="O13" s="3" t="s">
        <v>13</v>
      </c>
      <c r="P13" s="3" t="s">
        <v>17</v>
      </c>
      <c r="Q13" s="3" t="s">
        <v>11</v>
      </c>
      <c r="R13" s="3" t="s">
        <v>13</v>
      </c>
    </row>
    <row r="14">
      <c r="A14" s="3" t="s">
        <v>41</v>
      </c>
      <c r="B14" s="4" t="s">
        <v>11</v>
      </c>
      <c r="C14" s="3" t="s">
        <v>14</v>
      </c>
      <c r="D14" s="3" t="s">
        <v>13</v>
      </c>
      <c r="E14" s="3" t="s">
        <v>11</v>
      </c>
      <c r="F14" s="3" t="s">
        <v>5</v>
      </c>
      <c r="G14" s="3" t="s">
        <v>11</v>
      </c>
      <c r="H14" s="3" t="s">
        <v>6</v>
      </c>
      <c r="I14" s="3" t="s">
        <v>9</v>
      </c>
      <c r="J14" s="3" t="s">
        <v>38</v>
      </c>
      <c r="K14" s="3" t="s">
        <v>12</v>
      </c>
      <c r="L14" s="3" t="s">
        <v>5</v>
      </c>
      <c r="M14" s="3" t="s">
        <v>5</v>
      </c>
      <c r="N14" s="3" t="s">
        <v>13</v>
      </c>
      <c r="O14" s="3" t="s">
        <v>11</v>
      </c>
      <c r="P14" s="3" t="s">
        <v>5</v>
      </c>
      <c r="Q14" s="3" t="s">
        <v>13</v>
      </c>
      <c r="R14" s="3" t="s">
        <v>6</v>
      </c>
    </row>
    <row r="15">
      <c r="A15" s="3" t="s">
        <v>5</v>
      </c>
      <c r="B15" s="4" t="s">
        <v>7</v>
      </c>
      <c r="C15" s="3" t="s">
        <v>28</v>
      </c>
      <c r="D15" s="3" t="s">
        <v>6</v>
      </c>
      <c r="E15" s="3" t="s">
        <v>28</v>
      </c>
      <c r="F15" s="3" t="s">
        <v>5</v>
      </c>
      <c r="G15" s="3" t="s">
        <v>13</v>
      </c>
      <c r="H15" s="3" t="s">
        <v>23</v>
      </c>
      <c r="I15" s="3" t="s">
        <v>13</v>
      </c>
      <c r="J15" s="3" t="s">
        <v>17</v>
      </c>
      <c r="K15" s="3" t="s">
        <v>7</v>
      </c>
      <c r="L15" s="3" t="s">
        <v>23</v>
      </c>
      <c r="M15" s="3" t="s">
        <v>24</v>
      </c>
      <c r="N15" s="3" t="s">
        <v>5</v>
      </c>
      <c r="O15" s="3" t="s">
        <v>13</v>
      </c>
      <c r="P15" s="3" t="s">
        <v>13</v>
      </c>
      <c r="Q15" s="3" t="s">
        <v>17</v>
      </c>
      <c r="R15" s="3" t="s">
        <v>11</v>
      </c>
    </row>
    <row r="16">
      <c r="A16" s="3" t="s">
        <v>9</v>
      </c>
      <c r="B16" s="4" t="s">
        <v>13</v>
      </c>
      <c r="C16" s="3" t="s">
        <v>17</v>
      </c>
      <c r="D16" s="3" t="s">
        <v>11</v>
      </c>
      <c r="E16" s="3" t="s">
        <v>13</v>
      </c>
      <c r="F16" s="3" t="s">
        <v>5</v>
      </c>
      <c r="G16" s="3" t="s">
        <v>11</v>
      </c>
      <c r="H16" s="3" t="s">
        <v>9</v>
      </c>
      <c r="I16" s="3" t="s">
        <v>17</v>
      </c>
      <c r="J16" s="3" t="s">
        <v>14</v>
      </c>
      <c r="K16" s="3" t="s">
        <v>6</v>
      </c>
      <c r="L16" s="3" t="s">
        <v>14</v>
      </c>
      <c r="M16" s="3" t="s">
        <v>5</v>
      </c>
      <c r="N16" s="3" t="s">
        <v>51</v>
      </c>
      <c r="O16" s="3" t="s">
        <v>5</v>
      </c>
      <c r="P16" s="3" t="s">
        <v>25</v>
      </c>
      <c r="Q16" s="3" t="s">
        <v>9</v>
      </c>
      <c r="R16" s="3" t="s">
        <v>12</v>
      </c>
    </row>
    <row r="17">
      <c r="A17" s="3" t="s">
        <v>11</v>
      </c>
      <c r="B17" s="4" t="s">
        <v>5</v>
      </c>
      <c r="C17" s="3" t="s">
        <v>9</v>
      </c>
      <c r="D17" s="3" t="s">
        <v>11</v>
      </c>
      <c r="E17" s="3" t="s">
        <v>12</v>
      </c>
      <c r="F17" s="3" t="s">
        <v>23</v>
      </c>
      <c r="G17" s="3" t="s">
        <v>6</v>
      </c>
      <c r="H17" s="3" t="s">
        <v>13</v>
      </c>
      <c r="I17" s="3" t="s">
        <v>23</v>
      </c>
      <c r="J17" s="3" t="s">
        <v>13</v>
      </c>
      <c r="K17" s="3" t="s">
        <v>17</v>
      </c>
      <c r="L17" s="3" t="s">
        <v>5</v>
      </c>
      <c r="M17" s="3" t="s">
        <v>5</v>
      </c>
      <c r="N17" s="3" t="s">
        <v>14</v>
      </c>
      <c r="O17" s="3" t="s">
        <v>5</v>
      </c>
      <c r="P17" s="3" t="s">
        <v>2</v>
      </c>
      <c r="Q17" s="3" t="s">
        <v>6</v>
      </c>
      <c r="R17" s="3" t="s">
        <v>17</v>
      </c>
    </row>
    <row r="18">
      <c r="A18" s="3" t="s">
        <v>41</v>
      </c>
      <c r="B18" s="4" t="s">
        <v>51</v>
      </c>
      <c r="C18" s="3" t="s">
        <v>57</v>
      </c>
      <c r="D18" s="3" t="s">
        <v>10</v>
      </c>
      <c r="E18" s="3" t="s">
        <v>17</v>
      </c>
      <c r="F18" s="3" t="s">
        <v>11</v>
      </c>
      <c r="G18" s="3" t="s">
        <v>9</v>
      </c>
      <c r="H18" s="3" t="s">
        <v>14</v>
      </c>
      <c r="I18" s="3" t="s">
        <v>14</v>
      </c>
      <c r="J18" s="3" t="s">
        <v>5</v>
      </c>
      <c r="K18" s="3" t="s">
        <v>6</v>
      </c>
      <c r="L18" s="3" t="s">
        <v>2</v>
      </c>
      <c r="M18" s="3" t="s">
        <v>10</v>
      </c>
      <c r="N18" s="3" t="s">
        <v>6</v>
      </c>
      <c r="O18" s="3" t="s">
        <v>17</v>
      </c>
      <c r="P18" s="3" t="s">
        <v>9</v>
      </c>
      <c r="Q18" s="3" t="s">
        <v>41</v>
      </c>
      <c r="R18" s="3" t="s">
        <v>5</v>
      </c>
    </row>
    <row r="19">
      <c r="A19" s="3" t="s">
        <v>12</v>
      </c>
      <c r="B19" s="4" t="s">
        <v>7</v>
      </c>
      <c r="C19" s="3" t="s">
        <v>2</v>
      </c>
      <c r="D19" s="3" t="s">
        <v>6</v>
      </c>
      <c r="E19" s="3" t="s">
        <v>12</v>
      </c>
      <c r="F19" s="3" t="s">
        <v>5</v>
      </c>
      <c r="G19" s="3" t="s">
        <v>5</v>
      </c>
      <c r="H19" s="3" t="s">
        <v>5</v>
      </c>
      <c r="I19" s="3" t="s">
        <v>14</v>
      </c>
      <c r="J19" s="3" t="s">
        <v>17</v>
      </c>
      <c r="K19" s="3" t="s">
        <v>2</v>
      </c>
      <c r="L19" s="3" t="s">
        <v>14</v>
      </c>
      <c r="M19" s="3" t="s">
        <v>51</v>
      </c>
      <c r="N19" s="3" t="s">
        <v>5</v>
      </c>
      <c r="O19" s="3" t="s">
        <v>14</v>
      </c>
      <c r="P19" s="3" t="s">
        <v>24</v>
      </c>
      <c r="Q19" s="3" t="s">
        <v>24</v>
      </c>
      <c r="R19" s="3" t="s">
        <v>17</v>
      </c>
    </row>
    <row r="20">
      <c r="A20" s="3" t="s">
        <v>5</v>
      </c>
      <c r="B20" s="4" t="s">
        <v>7</v>
      </c>
      <c r="C20" s="3" t="s">
        <v>12</v>
      </c>
      <c r="D20" s="3" t="s">
        <v>38</v>
      </c>
      <c r="E20" s="3" t="s">
        <v>11</v>
      </c>
      <c r="F20" s="3" t="s">
        <v>2</v>
      </c>
      <c r="G20" s="3" t="s">
        <v>6</v>
      </c>
      <c r="H20" s="3" t="s">
        <v>6</v>
      </c>
      <c r="I20" s="3" t="s">
        <v>17</v>
      </c>
      <c r="J20" s="3" t="s">
        <v>24</v>
      </c>
      <c r="K20" s="3" t="s">
        <v>6</v>
      </c>
      <c r="L20" s="3" t="s">
        <v>11</v>
      </c>
      <c r="M20" s="3" t="s">
        <v>9</v>
      </c>
      <c r="N20" s="3" t="s">
        <v>23</v>
      </c>
      <c r="O20" s="3" t="s">
        <v>5</v>
      </c>
      <c r="P20" s="3" t="s">
        <v>7</v>
      </c>
      <c r="Q20" s="3" t="s">
        <v>6</v>
      </c>
      <c r="R20" s="3" t="s">
        <v>6</v>
      </c>
    </row>
    <row r="21">
      <c r="A21" s="3" t="s">
        <v>17</v>
      </c>
      <c r="B21" s="4" t="s">
        <v>5</v>
      </c>
      <c r="C21" s="3" t="s">
        <v>6</v>
      </c>
      <c r="D21" s="3" t="s">
        <v>25</v>
      </c>
      <c r="E21" s="3" t="s">
        <v>11</v>
      </c>
      <c r="F21" s="3" t="s">
        <v>6</v>
      </c>
      <c r="G21" s="3" t="s">
        <v>5</v>
      </c>
      <c r="H21" s="3" t="s">
        <v>5</v>
      </c>
      <c r="I21" s="3" t="s">
        <v>5</v>
      </c>
      <c r="J21" s="3" t="s">
        <v>17</v>
      </c>
      <c r="K21" s="3" t="s">
        <v>17</v>
      </c>
      <c r="L21" s="3" t="s">
        <v>28</v>
      </c>
      <c r="M21" s="3" t="s">
        <v>17</v>
      </c>
      <c r="N21" s="3" t="s">
        <v>5</v>
      </c>
      <c r="O21" s="3" t="s">
        <v>11</v>
      </c>
      <c r="P21" s="3" t="s">
        <v>30</v>
      </c>
      <c r="Q21" s="3" t="s">
        <v>11</v>
      </c>
      <c r="R21" s="3" t="s">
        <v>11</v>
      </c>
    </row>
    <row r="22">
      <c r="A22" s="3" t="s">
        <v>11</v>
      </c>
      <c r="B22" s="4" t="s">
        <v>7</v>
      </c>
      <c r="C22" s="3" t="s">
        <v>11</v>
      </c>
      <c r="D22" s="3" t="s">
        <v>17</v>
      </c>
      <c r="E22" s="3" t="s">
        <v>28</v>
      </c>
      <c r="F22" s="3" t="s">
        <v>51</v>
      </c>
      <c r="G22" s="3" t="s">
        <v>38</v>
      </c>
      <c r="H22" s="3" t="s">
        <v>11</v>
      </c>
      <c r="I22" s="3" t="s">
        <v>12</v>
      </c>
      <c r="J22" s="3" t="s">
        <v>24</v>
      </c>
      <c r="K22" s="3" t="s">
        <v>6</v>
      </c>
      <c r="L22" s="3" t="s">
        <v>51</v>
      </c>
      <c r="M22" s="3" t="s">
        <v>28</v>
      </c>
      <c r="N22" s="3" t="s">
        <v>13</v>
      </c>
      <c r="O22" s="3" t="s">
        <v>5</v>
      </c>
      <c r="P22" s="3" t="s">
        <v>28</v>
      </c>
      <c r="Q22" s="3" t="s">
        <v>24</v>
      </c>
      <c r="R22" s="3" t="s">
        <v>6</v>
      </c>
    </row>
    <row r="23">
      <c r="A23" s="3" t="s">
        <v>23</v>
      </c>
      <c r="B23" s="4" t="s">
        <v>5</v>
      </c>
      <c r="C23" s="3" t="s">
        <v>6</v>
      </c>
      <c r="D23" s="3" t="s">
        <v>17</v>
      </c>
      <c r="E23" s="3" t="s">
        <v>5</v>
      </c>
      <c r="F23" s="3" t="s">
        <v>2</v>
      </c>
      <c r="G23" s="3" t="s">
        <v>2</v>
      </c>
      <c r="H23" s="3" t="s">
        <v>11</v>
      </c>
      <c r="I23" s="3" t="s">
        <v>9</v>
      </c>
      <c r="J23" s="3" t="s">
        <v>2</v>
      </c>
      <c r="K23" s="3" t="s">
        <v>12</v>
      </c>
      <c r="L23" s="3" t="s">
        <v>11</v>
      </c>
      <c r="M23" s="3" t="s">
        <v>11</v>
      </c>
      <c r="N23" s="3" t="s">
        <v>6</v>
      </c>
      <c r="O23" s="3" t="s">
        <v>2</v>
      </c>
      <c r="P23" s="3" t="s">
        <v>17</v>
      </c>
      <c r="Q23" s="3" t="s">
        <v>2</v>
      </c>
      <c r="R23" s="3" t="s">
        <v>14</v>
      </c>
    </row>
    <row r="24">
      <c r="A24" s="3" t="s">
        <v>6</v>
      </c>
      <c r="B24" s="4" t="s">
        <v>17</v>
      </c>
      <c r="C24" s="3" t="s">
        <v>24</v>
      </c>
      <c r="D24" s="3" t="s">
        <v>12</v>
      </c>
      <c r="E24" s="3" t="s">
        <v>33</v>
      </c>
      <c r="F24" s="3" t="s">
        <v>12</v>
      </c>
      <c r="G24" s="3" t="s">
        <v>13</v>
      </c>
      <c r="H24" s="3" t="s">
        <v>17</v>
      </c>
      <c r="I24" s="3" t="s">
        <v>10</v>
      </c>
      <c r="J24" s="3" t="s">
        <v>11</v>
      </c>
      <c r="K24" s="3" t="s">
        <v>12</v>
      </c>
      <c r="L24" s="3" t="s">
        <v>6</v>
      </c>
      <c r="M24" s="3" t="s">
        <v>6</v>
      </c>
      <c r="N24" s="3" t="s">
        <v>10</v>
      </c>
      <c r="O24" s="3" t="s">
        <v>6</v>
      </c>
      <c r="P24" s="3" t="s">
        <v>13</v>
      </c>
      <c r="Q24" s="3" t="s">
        <v>5</v>
      </c>
      <c r="R24" s="3" t="s">
        <v>5</v>
      </c>
    </row>
    <row r="25">
      <c r="A25" s="3" t="s">
        <v>23</v>
      </c>
      <c r="B25" s="4" t="s">
        <v>13</v>
      </c>
      <c r="C25" s="3" t="s">
        <v>17</v>
      </c>
      <c r="D25" s="3" t="s">
        <v>17</v>
      </c>
      <c r="E25" s="3" t="s">
        <v>25</v>
      </c>
      <c r="F25" s="3" t="s">
        <v>28</v>
      </c>
      <c r="G25" s="3" t="s">
        <v>12</v>
      </c>
      <c r="H25" s="3" t="s">
        <v>2</v>
      </c>
      <c r="I25" s="3" t="s">
        <v>17</v>
      </c>
      <c r="J25" s="3" t="s">
        <v>23</v>
      </c>
      <c r="K25" s="3" t="s">
        <v>12</v>
      </c>
      <c r="L25" s="3" t="s">
        <v>13</v>
      </c>
      <c r="M25" s="3" t="s">
        <v>11</v>
      </c>
      <c r="N25" s="3" t="s">
        <v>5</v>
      </c>
      <c r="O25" s="3" t="s">
        <v>10</v>
      </c>
      <c r="P25" s="3" t="s">
        <v>9</v>
      </c>
      <c r="Q25" s="3" t="s">
        <v>17</v>
      </c>
      <c r="R25" s="3" t="s">
        <v>6</v>
      </c>
    </row>
    <row r="26">
      <c r="A26" s="3" t="s">
        <v>25</v>
      </c>
      <c r="B26" s="4" t="s">
        <v>68</v>
      </c>
      <c r="C26" s="3" t="s">
        <v>13</v>
      </c>
      <c r="D26" s="3" t="s">
        <v>11</v>
      </c>
      <c r="E26" s="3" t="s">
        <v>5</v>
      </c>
      <c r="F26" s="3" t="s">
        <v>13</v>
      </c>
      <c r="G26" s="3" t="s">
        <v>17</v>
      </c>
      <c r="H26" s="3" t="s">
        <v>2</v>
      </c>
      <c r="I26" s="3" t="s">
        <v>11</v>
      </c>
      <c r="J26" s="3" t="s">
        <v>33</v>
      </c>
      <c r="K26" s="3" t="s">
        <v>17</v>
      </c>
      <c r="L26" s="3" t="s">
        <v>23</v>
      </c>
      <c r="M26" s="3" t="s">
        <v>2</v>
      </c>
      <c r="N26" s="3" t="s">
        <v>6</v>
      </c>
      <c r="O26" s="3" t="s">
        <v>14</v>
      </c>
      <c r="P26" s="3" t="s">
        <v>17</v>
      </c>
      <c r="Q26" s="3" t="s">
        <v>17</v>
      </c>
      <c r="R26" s="3" t="s">
        <v>14</v>
      </c>
    </row>
    <row r="27">
      <c r="A27" s="3" t="s">
        <v>10</v>
      </c>
      <c r="B27" s="4" t="s">
        <v>17</v>
      </c>
      <c r="C27" s="3" t="s">
        <v>5</v>
      </c>
      <c r="D27" s="3" t="s">
        <v>23</v>
      </c>
      <c r="E27" s="3" t="s">
        <v>17</v>
      </c>
      <c r="F27" s="3" t="s">
        <v>6</v>
      </c>
      <c r="G27" s="3" t="s">
        <v>12</v>
      </c>
      <c r="H27" s="3" t="s">
        <v>51</v>
      </c>
      <c r="I27" s="3" t="s">
        <v>13</v>
      </c>
      <c r="J27" s="3" t="s">
        <v>9</v>
      </c>
      <c r="K27" s="3" t="s">
        <v>6</v>
      </c>
      <c r="L27" s="3" t="s">
        <v>14</v>
      </c>
      <c r="M27" s="3" t="s">
        <v>13</v>
      </c>
      <c r="N27" s="3" t="s">
        <v>11</v>
      </c>
      <c r="O27" s="3" t="s">
        <v>14</v>
      </c>
      <c r="P27" s="3" t="s">
        <v>5</v>
      </c>
      <c r="Q27" s="3" t="s">
        <v>5</v>
      </c>
      <c r="R27" s="3" t="s">
        <v>11</v>
      </c>
    </row>
    <row r="28">
      <c r="A28" s="3" t="s">
        <v>6</v>
      </c>
      <c r="B28" s="4" t="s">
        <v>7</v>
      </c>
      <c r="C28" s="3" t="s">
        <v>28</v>
      </c>
      <c r="D28" s="3" t="s">
        <v>12</v>
      </c>
      <c r="E28" s="3" t="s">
        <v>23</v>
      </c>
      <c r="F28" s="3" t="s">
        <v>12</v>
      </c>
      <c r="G28" s="3" t="s">
        <v>9</v>
      </c>
      <c r="H28" s="3" t="s">
        <v>11</v>
      </c>
      <c r="I28" s="3" t="s">
        <v>12</v>
      </c>
      <c r="J28" s="3" t="s">
        <v>11</v>
      </c>
      <c r="K28" s="3" t="s">
        <v>17</v>
      </c>
      <c r="L28" s="3" t="s">
        <v>12</v>
      </c>
      <c r="M28" s="3" t="s">
        <v>17</v>
      </c>
      <c r="N28" s="3" t="s">
        <v>23</v>
      </c>
      <c r="O28" s="3" t="s">
        <v>10</v>
      </c>
      <c r="P28" s="3" t="s">
        <v>11</v>
      </c>
      <c r="Q28" s="3" t="s">
        <v>25</v>
      </c>
      <c r="R28" s="3" t="s">
        <v>17</v>
      </c>
    </row>
    <row r="29">
      <c r="A29" s="3" t="s">
        <v>17</v>
      </c>
      <c r="B29" s="4" t="s">
        <v>14</v>
      </c>
      <c r="C29" s="3" t="s">
        <v>14</v>
      </c>
      <c r="D29" s="3" t="s">
        <v>23</v>
      </c>
      <c r="E29" s="3" t="s">
        <v>28</v>
      </c>
      <c r="F29" s="3" t="s">
        <v>17</v>
      </c>
      <c r="G29" s="3" t="s">
        <v>17</v>
      </c>
      <c r="H29" s="3" t="s">
        <v>5</v>
      </c>
      <c r="I29" s="3" t="s">
        <v>28</v>
      </c>
      <c r="J29" s="3" t="s">
        <v>7</v>
      </c>
      <c r="K29" s="3" t="s">
        <v>5</v>
      </c>
      <c r="L29" s="3" t="s">
        <v>51</v>
      </c>
      <c r="M29" s="3" t="s">
        <v>5</v>
      </c>
      <c r="N29" s="3" t="s">
        <v>12</v>
      </c>
      <c r="O29" s="3" t="s">
        <v>14</v>
      </c>
      <c r="P29" s="3" t="s">
        <v>13</v>
      </c>
      <c r="Q29" s="3" t="s">
        <v>11</v>
      </c>
      <c r="R29" s="3" t="s">
        <v>10</v>
      </c>
    </row>
    <row r="30">
      <c r="A30" s="3" t="s">
        <v>12</v>
      </c>
      <c r="B30" s="4" t="s">
        <v>5</v>
      </c>
      <c r="C30" s="3" t="s">
        <v>11</v>
      </c>
      <c r="D30" s="3" t="s">
        <v>13</v>
      </c>
      <c r="E30" s="3" t="s">
        <v>6</v>
      </c>
      <c r="F30" s="3" t="s">
        <v>33</v>
      </c>
      <c r="G30" s="3" t="s">
        <v>11</v>
      </c>
      <c r="H30" s="3" t="s">
        <v>23</v>
      </c>
      <c r="I30" s="3" t="s">
        <v>51</v>
      </c>
      <c r="J30" s="3" t="s">
        <v>10</v>
      </c>
      <c r="K30" s="3" t="s">
        <v>5</v>
      </c>
      <c r="L30" s="3" t="s">
        <v>11</v>
      </c>
      <c r="M30" s="3" t="s">
        <v>17</v>
      </c>
      <c r="N30" s="3" t="s">
        <v>6</v>
      </c>
      <c r="O30" s="3" t="s">
        <v>23</v>
      </c>
      <c r="P30" s="3" t="s">
        <v>11</v>
      </c>
      <c r="Q30" s="3" t="s">
        <v>13</v>
      </c>
      <c r="R30" s="3" t="s">
        <v>11</v>
      </c>
    </row>
    <row r="31">
      <c r="A31" s="3" t="s">
        <v>11</v>
      </c>
      <c r="B31" s="4" t="s">
        <v>5</v>
      </c>
      <c r="C31" s="3" t="s">
        <v>14</v>
      </c>
      <c r="D31" s="3" t="s">
        <v>11</v>
      </c>
      <c r="E31" s="3" t="s">
        <v>10</v>
      </c>
      <c r="F31" s="3" t="s">
        <v>17</v>
      </c>
      <c r="G31" s="3" t="s">
        <v>12</v>
      </c>
      <c r="H31" s="3" t="s">
        <v>28</v>
      </c>
      <c r="I31" s="3" t="s">
        <v>12</v>
      </c>
      <c r="J31" s="3" t="s">
        <v>11</v>
      </c>
      <c r="K31" s="3" t="s">
        <v>28</v>
      </c>
      <c r="L31" s="3" t="s">
        <v>11</v>
      </c>
      <c r="M31" s="3" t="s">
        <v>12</v>
      </c>
      <c r="N31" s="3" t="s">
        <v>13</v>
      </c>
      <c r="O31" s="3" t="s">
        <v>11</v>
      </c>
      <c r="P31" s="3" t="s">
        <v>9</v>
      </c>
      <c r="Q31" s="3" t="s">
        <v>25</v>
      </c>
      <c r="R31" s="3" t="s">
        <v>23</v>
      </c>
    </row>
    <row r="32">
      <c r="A32" s="7" t="s">
        <v>79</v>
      </c>
      <c r="B32" s="4" t="s">
        <v>14</v>
      </c>
      <c r="C32" s="3" t="s">
        <v>12</v>
      </c>
      <c r="D32" s="3" t="s">
        <v>28</v>
      </c>
      <c r="E32" s="3" t="s">
        <v>9</v>
      </c>
      <c r="F32" s="3" t="s">
        <v>17</v>
      </c>
      <c r="G32" s="3" t="s">
        <v>11</v>
      </c>
      <c r="H32" s="3" t="s">
        <v>13</v>
      </c>
      <c r="I32" s="3" t="s">
        <v>17</v>
      </c>
      <c r="J32" s="3" t="s">
        <v>28</v>
      </c>
      <c r="K32" s="3" t="s">
        <v>24</v>
      </c>
      <c r="L32" s="3" t="s">
        <v>12</v>
      </c>
      <c r="M32" s="3" t="s">
        <v>5</v>
      </c>
      <c r="N32" s="3" t="s">
        <v>5</v>
      </c>
      <c r="O32" s="3" t="s">
        <v>12</v>
      </c>
      <c r="P32" s="3" t="s">
        <v>51</v>
      </c>
      <c r="Q32" s="3" t="s">
        <v>17</v>
      </c>
      <c r="R32" s="3" t="s">
        <v>14</v>
      </c>
    </row>
    <row r="33">
      <c r="A33" s="7" t="s">
        <v>11</v>
      </c>
      <c r="B33" t="s">
        <v>11</v>
      </c>
      <c r="C33" t="s">
        <v>11</v>
      </c>
      <c r="D33" t="s">
        <v>2</v>
      </c>
      <c r="E33" s="3" t="s">
        <v>2</v>
      </c>
      <c r="F33" s="3" t="s">
        <v>5</v>
      </c>
      <c r="G33" s="3" t="s">
        <v>28</v>
      </c>
      <c r="H33" s="3" t="s">
        <v>10</v>
      </c>
      <c r="I33" s="3" t="s">
        <v>5</v>
      </c>
      <c r="J33" s="3" t="s">
        <v>11</v>
      </c>
      <c r="K33" t="s">
        <v>5</v>
      </c>
      <c r="L33" s="3" t="s">
        <v>13</v>
      </c>
      <c r="M33" s="3" t="s">
        <v>17</v>
      </c>
      <c r="N33" s="3" t="s">
        <v>6</v>
      </c>
      <c r="O33" s="3" t="s">
        <v>12</v>
      </c>
      <c r="P33" s="3" t="s">
        <v>24</v>
      </c>
      <c r="Q33" s="3" t="s">
        <v>2</v>
      </c>
      <c r="R33" s="3" t="s">
        <v>13</v>
      </c>
    </row>
    <row r="34">
      <c r="A34" t="s">
        <v>17</v>
      </c>
      <c r="B34" t="s">
        <v>17</v>
      </c>
      <c r="C34" t="s">
        <v>5</v>
      </c>
      <c r="D34" t="s">
        <v>11</v>
      </c>
      <c r="E34" t="s">
        <v>11</v>
      </c>
      <c r="F34" t="s">
        <v>10</v>
      </c>
      <c r="G34" t="s">
        <v>9</v>
      </c>
      <c r="H34" t="s">
        <v>10</v>
      </c>
      <c r="I34" t="s">
        <v>33</v>
      </c>
      <c r="J34" t="s">
        <v>13</v>
      </c>
      <c r="K34" t="s">
        <v>11</v>
      </c>
      <c r="L34" t="s">
        <v>23</v>
      </c>
      <c r="M34" t="s">
        <v>6</v>
      </c>
      <c r="N34" t="s">
        <v>23</v>
      </c>
      <c r="O34" t="s">
        <v>11</v>
      </c>
      <c r="P34" t="s">
        <v>25</v>
      </c>
      <c r="Q34" s="8" t="s">
        <v>10</v>
      </c>
      <c r="R34" t="s">
        <v>83</v>
      </c>
    </row>
    <row r="35">
      <c r="A35" t="s">
        <v>11</v>
      </c>
      <c r="B35" t="s">
        <v>6</v>
      </c>
      <c r="C35" t="s">
        <v>17</v>
      </c>
      <c r="D35" t="s">
        <v>5</v>
      </c>
      <c r="E35" t="s">
        <v>12</v>
      </c>
      <c r="F35" t="s">
        <v>9</v>
      </c>
      <c r="G35" t="s">
        <v>10</v>
      </c>
      <c r="H35" t="s">
        <v>23</v>
      </c>
      <c r="I35" t="s">
        <v>41</v>
      </c>
      <c r="J35" t="s">
        <v>33</v>
      </c>
      <c r="K35" t="s">
        <v>11</v>
      </c>
      <c r="L35" t="s">
        <v>23</v>
      </c>
      <c r="M35" t="s">
        <v>17</v>
      </c>
      <c r="N35" t="s">
        <v>23</v>
      </c>
      <c r="O35" t="s">
        <v>28</v>
      </c>
      <c r="P35" t="s">
        <v>11</v>
      </c>
      <c r="Q35" s="8" t="s">
        <v>14</v>
      </c>
      <c r="R35" t="s">
        <v>6</v>
      </c>
    </row>
    <row r="36">
      <c r="A36" t="s">
        <v>24</v>
      </c>
      <c r="B36" t="s">
        <v>9</v>
      </c>
      <c r="C36" t="s">
        <v>5</v>
      </c>
      <c r="D36" t="s">
        <v>28</v>
      </c>
      <c r="E36" t="s">
        <v>5</v>
      </c>
      <c r="F36" t="s">
        <v>17</v>
      </c>
      <c r="G36" t="s">
        <v>5</v>
      </c>
      <c r="H36" t="s">
        <v>11</v>
      </c>
      <c r="I36" t="s">
        <v>14</v>
      </c>
      <c r="J36" t="s">
        <v>10</v>
      </c>
      <c r="K36" t="s">
        <v>17</v>
      </c>
      <c r="L36" t="s">
        <v>14</v>
      </c>
      <c r="M36" t="s">
        <v>13</v>
      </c>
      <c r="N36" t="s">
        <v>2</v>
      </c>
      <c r="O36" t="s">
        <v>14</v>
      </c>
      <c r="P36" t="s">
        <v>28</v>
      </c>
      <c r="Q36" s="8" t="s">
        <v>6</v>
      </c>
      <c r="R36" t="s">
        <v>5</v>
      </c>
    </row>
    <row r="37">
      <c r="A37" t="s">
        <v>6</v>
      </c>
      <c r="B37" t="s">
        <v>9</v>
      </c>
      <c r="C37" t="s">
        <v>11</v>
      </c>
      <c r="D37" t="s">
        <v>11</v>
      </c>
      <c r="E37" t="s">
        <v>11</v>
      </c>
      <c r="F37" t="s">
        <v>24</v>
      </c>
      <c r="G37" t="s">
        <v>13</v>
      </c>
      <c r="H37" t="s">
        <v>14</v>
      </c>
      <c r="I37" t="s">
        <v>11</v>
      </c>
      <c r="J37" t="s">
        <v>2</v>
      </c>
      <c r="K37" t="s">
        <v>11</v>
      </c>
      <c r="L37" t="s">
        <v>11</v>
      </c>
      <c r="M37" t="s">
        <v>11</v>
      </c>
      <c r="N37" t="s">
        <v>2</v>
      </c>
      <c r="O37" t="s">
        <v>13</v>
      </c>
      <c r="P37" t="s">
        <v>17</v>
      </c>
      <c r="Q37" s="8" t="s">
        <v>2</v>
      </c>
      <c r="R37" t="s">
        <v>12</v>
      </c>
    </row>
    <row r="38">
      <c r="A38" t="s">
        <v>12</v>
      </c>
      <c r="B38" t="s">
        <v>6</v>
      </c>
      <c r="C38" t="s">
        <v>10</v>
      </c>
      <c r="D38" t="s">
        <v>24</v>
      </c>
      <c r="E38" t="s">
        <v>10</v>
      </c>
      <c r="F38" t="s">
        <v>6</v>
      </c>
      <c r="G38" t="s">
        <v>9</v>
      </c>
      <c r="H38" t="s">
        <v>5</v>
      </c>
      <c r="I38" t="s">
        <v>17</v>
      </c>
      <c r="J38" t="s">
        <v>83</v>
      </c>
      <c r="K38" t="s">
        <v>33</v>
      </c>
      <c r="L38" t="s">
        <v>23</v>
      </c>
      <c r="M38" t="s">
        <v>24</v>
      </c>
      <c r="N38" t="s">
        <v>5</v>
      </c>
      <c r="O38" t="s">
        <v>6</v>
      </c>
      <c r="P38" t="s">
        <v>12</v>
      </c>
      <c r="Q38" s="8" t="s">
        <v>13</v>
      </c>
      <c r="R38" t="s">
        <v>11</v>
      </c>
    </row>
    <row r="39">
      <c r="A39" t="s">
        <v>10</v>
      </c>
      <c r="B39" t="s">
        <v>5</v>
      </c>
      <c r="C39" t="s">
        <v>6</v>
      </c>
      <c r="D39" t="s">
        <v>12</v>
      </c>
      <c r="E39" t="s">
        <v>14</v>
      </c>
      <c r="F39" t="s">
        <v>51</v>
      </c>
      <c r="G39" t="s">
        <v>17</v>
      </c>
      <c r="H39" t="s">
        <v>23</v>
      </c>
      <c r="I39" t="s">
        <v>9</v>
      </c>
      <c r="J39" t="s">
        <v>28</v>
      </c>
      <c r="K39" t="s">
        <v>28</v>
      </c>
      <c r="L39" t="s">
        <v>14</v>
      </c>
      <c r="M39" t="s">
        <v>25</v>
      </c>
      <c r="N39" t="s">
        <v>12</v>
      </c>
      <c r="O39" t="s">
        <v>5</v>
      </c>
      <c r="P39" t="s">
        <v>41</v>
      </c>
      <c r="Q39" s="8" t="s">
        <v>28</v>
      </c>
      <c r="R39" t="s">
        <v>5</v>
      </c>
    </row>
    <row r="40">
      <c r="A40" t="s">
        <v>41</v>
      </c>
      <c r="B40" t="s">
        <v>12</v>
      </c>
      <c r="C40" t="s">
        <v>24</v>
      </c>
      <c r="D40" t="s">
        <v>41</v>
      </c>
      <c r="E40" t="s">
        <v>10</v>
      </c>
      <c r="F40" t="s">
        <v>17</v>
      </c>
      <c r="G40" t="s">
        <v>9</v>
      </c>
      <c r="H40" t="s">
        <v>11</v>
      </c>
      <c r="I40" t="s">
        <v>6</v>
      </c>
      <c r="J40" t="s">
        <v>10</v>
      </c>
      <c r="K40" t="s">
        <v>10</v>
      </c>
      <c r="L40" t="s">
        <v>6</v>
      </c>
      <c r="M40" t="s">
        <v>11</v>
      </c>
      <c r="N40" t="s">
        <v>14</v>
      </c>
      <c r="O40" t="s">
        <v>17</v>
      </c>
      <c r="P40" t="s">
        <v>2</v>
      </c>
      <c r="Q40" s="8" t="s">
        <v>11</v>
      </c>
      <c r="R40" t="s">
        <v>13</v>
      </c>
    </row>
    <row r="41">
      <c r="A41" t="s">
        <v>28</v>
      </c>
      <c r="B41" t="s">
        <v>5</v>
      </c>
      <c r="C41" t="s">
        <v>14</v>
      </c>
      <c r="D41" t="s">
        <v>17</v>
      </c>
      <c r="E41" t="s">
        <v>6</v>
      </c>
      <c r="F41" t="s">
        <v>14</v>
      </c>
      <c r="G41" t="s">
        <v>28</v>
      </c>
      <c r="H41" t="s">
        <v>24</v>
      </c>
      <c r="I41" t="s">
        <v>25</v>
      </c>
      <c r="J41" t="s">
        <v>2</v>
      </c>
      <c r="K41" t="s">
        <v>17</v>
      </c>
      <c r="L41" t="s">
        <v>13</v>
      </c>
      <c r="M41" t="s">
        <v>9</v>
      </c>
      <c r="N41" t="s">
        <v>14</v>
      </c>
      <c r="O41" t="s">
        <v>10</v>
      </c>
      <c r="P41" t="s">
        <v>5</v>
      </c>
      <c r="Q41" s="8" t="s">
        <v>9</v>
      </c>
      <c r="R41" t="s">
        <v>11</v>
      </c>
    </row>
    <row r="42">
      <c r="A42" t="s">
        <v>5</v>
      </c>
      <c r="B42" t="s">
        <v>17</v>
      </c>
      <c r="C42" t="s">
        <v>9</v>
      </c>
      <c r="D42" t="s">
        <v>11</v>
      </c>
      <c r="E42" t="s">
        <v>23</v>
      </c>
      <c r="F42" t="s">
        <v>28</v>
      </c>
      <c r="G42" t="s">
        <v>12</v>
      </c>
      <c r="H42" t="s">
        <v>6</v>
      </c>
      <c r="I42" t="s">
        <v>10</v>
      </c>
      <c r="J42" t="s">
        <v>17</v>
      </c>
      <c r="K42" t="s">
        <v>11</v>
      </c>
      <c r="L42" t="s">
        <v>23</v>
      </c>
      <c r="M42" t="s">
        <v>13</v>
      </c>
      <c r="N42" t="s">
        <v>5</v>
      </c>
      <c r="O42" t="s">
        <v>6</v>
      </c>
      <c r="P42" t="s">
        <v>11</v>
      </c>
      <c r="Q42" s="8" t="s">
        <v>17</v>
      </c>
      <c r="R42" t="s">
        <v>11</v>
      </c>
    </row>
    <row r="43">
      <c r="A43" t="s">
        <v>11</v>
      </c>
      <c r="B43" t="s">
        <v>28</v>
      </c>
      <c r="C43" t="s">
        <v>13</v>
      </c>
      <c r="D43" t="s">
        <v>9</v>
      </c>
      <c r="E43" t="s">
        <v>13</v>
      </c>
      <c r="F43" t="s">
        <v>24</v>
      </c>
      <c r="G43" t="s">
        <v>5</v>
      </c>
      <c r="H43" t="s">
        <v>14</v>
      </c>
      <c r="I43" t="s">
        <v>24</v>
      </c>
      <c r="J43" t="s">
        <v>6</v>
      </c>
      <c r="K43" t="s">
        <v>11</v>
      </c>
      <c r="L43" t="s">
        <v>23</v>
      </c>
      <c r="M43" t="s">
        <v>28</v>
      </c>
      <c r="N43" t="s">
        <v>14</v>
      </c>
      <c r="O43" t="s">
        <v>6</v>
      </c>
      <c r="P43" t="s">
        <v>7</v>
      </c>
      <c r="Q43" s="8" t="s">
        <v>11</v>
      </c>
      <c r="R43" t="s">
        <v>17</v>
      </c>
    </row>
    <row r="44">
      <c r="A44" t="s">
        <v>17</v>
      </c>
      <c r="B44" t="s">
        <v>86</v>
      </c>
      <c r="C44" t="s">
        <v>83</v>
      </c>
      <c r="D44" t="s">
        <v>6</v>
      </c>
      <c r="E44" t="s">
        <v>13</v>
      </c>
      <c r="F44" t="s">
        <v>9</v>
      </c>
      <c r="G44" t="s">
        <v>12</v>
      </c>
      <c r="H44" t="s">
        <v>23</v>
      </c>
      <c r="I44" t="s">
        <v>25</v>
      </c>
      <c r="J44" t="s">
        <v>2</v>
      </c>
      <c r="K44" t="s">
        <v>24</v>
      </c>
      <c r="L44" t="s">
        <v>5</v>
      </c>
      <c r="M44" t="s">
        <v>14</v>
      </c>
      <c r="N44" t="s">
        <v>28</v>
      </c>
      <c r="O44" t="s">
        <v>11</v>
      </c>
      <c r="P44" t="s">
        <v>17</v>
      </c>
      <c r="Q44" s="8" t="s">
        <v>51</v>
      </c>
      <c r="R44" t="s">
        <v>14</v>
      </c>
    </row>
    <row r="45">
      <c r="A45" t="s">
        <v>23</v>
      </c>
      <c r="B45" t="s">
        <v>86</v>
      </c>
      <c r="C45" t="s">
        <v>6</v>
      </c>
      <c r="D45" t="s">
        <v>13</v>
      </c>
      <c r="E45" t="s">
        <v>10</v>
      </c>
      <c r="F45" t="s">
        <v>11</v>
      </c>
      <c r="G45" t="s">
        <v>23</v>
      </c>
      <c r="H45" t="s">
        <v>12</v>
      </c>
      <c r="I45" t="s">
        <v>11</v>
      </c>
      <c r="J45" t="s">
        <v>11</v>
      </c>
      <c r="K45" t="s">
        <v>12</v>
      </c>
      <c r="L45" t="s">
        <v>2</v>
      </c>
      <c r="M45" t="s">
        <v>5</v>
      </c>
      <c r="N45" t="s">
        <v>11</v>
      </c>
      <c r="O45" t="s">
        <v>6</v>
      </c>
      <c r="P45" t="s">
        <v>13</v>
      </c>
      <c r="Q45" s="8" t="s">
        <v>6</v>
      </c>
      <c r="R45" t="s">
        <v>14</v>
      </c>
    </row>
    <row r="46">
      <c r="A46" t="s">
        <v>23</v>
      </c>
      <c r="B46" t="s">
        <v>9</v>
      </c>
      <c r="C46" t="s">
        <v>83</v>
      </c>
      <c r="D46" t="s">
        <v>17</v>
      </c>
      <c r="E46" t="s">
        <v>25</v>
      </c>
      <c r="F46" t="s">
        <v>11</v>
      </c>
      <c r="G46" t="s">
        <v>10</v>
      </c>
      <c r="H46" t="s">
        <v>33</v>
      </c>
      <c r="I46" t="s">
        <v>12</v>
      </c>
      <c r="J46" t="s">
        <v>11</v>
      </c>
      <c r="K46" t="s">
        <v>9</v>
      </c>
      <c r="L46" t="s">
        <v>14</v>
      </c>
      <c r="M46" t="s">
        <v>10</v>
      </c>
      <c r="N46" t="s">
        <v>23</v>
      </c>
      <c r="O46" t="s">
        <v>11</v>
      </c>
      <c r="P46" t="s">
        <v>14</v>
      </c>
      <c r="Q46" s="8" t="s">
        <v>11</v>
      </c>
      <c r="R46" t="s">
        <v>14</v>
      </c>
    </row>
    <row r="47">
      <c r="A47" t="s">
        <v>17</v>
      </c>
      <c r="B47" t="s">
        <v>12</v>
      </c>
      <c r="C47" t="s">
        <v>6</v>
      </c>
      <c r="D47" t="s">
        <v>5</v>
      </c>
      <c r="E47" t="s">
        <v>11</v>
      </c>
      <c r="F47" t="s">
        <v>17</v>
      </c>
      <c r="G47" t="s">
        <v>10</v>
      </c>
      <c r="H47" t="s">
        <v>5</v>
      </c>
      <c r="I47" t="s">
        <v>28</v>
      </c>
      <c r="J47" t="s">
        <v>14</v>
      </c>
      <c r="K47" t="s">
        <v>11</v>
      </c>
      <c r="L47" t="s">
        <v>5</v>
      </c>
      <c r="M47" t="s">
        <v>13</v>
      </c>
      <c r="N47" t="s">
        <v>6</v>
      </c>
      <c r="O47" t="s">
        <v>14</v>
      </c>
      <c r="P47" t="s">
        <v>33</v>
      </c>
      <c r="Q47" s="8" t="s">
        <v>13</v>
      </c>
      <c r="R47" t="s">
        <v>83</v>
      </c>
    </row>
    <row r="48">
      <c r="A48" t="s">
        <v>6</v>
      </c>
      <c r="B48" t="s">
        <v>17</v>
      </c>
      <c r="C48" t="s">
        <v>11</v>
      </c>
      <c r="D48" t="s">
        <v>9</v>
      </c>
      <c r="E48" t="s">
        <v>11</v>
      </c>
      <c r="F48" t="s">
        <v>33</v>
      </c>
      <c r="G48" t="s">
        <v>13</v>
      </c>
      <c r="H48" t="s">
        <v>57</v>
      </c>
      <c r="I48" t="s">
        <v>10</v>
      </c>
      <c r="J48" t="s">
        <v>41</v>
      </c>
      <c r="K48" t="s">
        <v>13</v>
      </c>
      <c r="L48" t="s">
        <v>23</v>
      </c>
      <c r="M48" t="s">
        <v>41</v>
      </c>
      <c r="N48" t="s">
        <v>28</v>
      </c>
      <c r="O48" t="s">
        <v>14</v>
      </c>
      <c r="P48" t="s">
        <v>28</v>
      </c>
      <c r="Q48" s="8" t="s">
        <v>5</v>
      </c>
      <c r="R48" t="s">
        <v>17</v>
      </c>
    </row>
    <row r="49">
      <c r="A49" t="s">
        <v>28</v>
      </c>
      <c r="B49" t="s">
        <v>5</v>
      </c>
      <c r="C49" t="s">
        <v>17</v>
      </c>
      <c r="D49" t="s">
        <v>6</v>
      </c>
      <c r="E49" t="s">
        <v>11</v>
      </c>
      <c r="F49" t="s">
        <v>5</v>
      </c>
      <c r="G49" t="s">
        <v>9</v>
      </c>
      <c r="H49" t="s">
        <v>33</v>
      </c>
      <c r="I49" t="s">
        <v>17</v>
      </c>
      <c r="J49" t="s">
        <v>9</v>
      </c>
      <c r="K49" t="s">
        <v>28</v>
      </c>
      <c r="L49" t="s">
        <v>23</v>
      </c>
      <c r="M49" t="s">
        <v>2</v>
      </c>
      <c r="N49" t="s">
        <v>51</v>
      </c>
      <c r="O49" t="s">
        <v>24</v>
      </c>
      <c r="P49" t="s">
        <v>12</v>
      </c>
      <c r="Q49" s="8" t="s">
        <v>13</v>
      </c>
      <c r="R49" t="s">
        <v>14</v>
      </c>
    </row>
    <row r="50">
      <c r="A50" t="s">
        <v>5</v>
      </c>
      <c r="B50" t="s">
        <v>12</v>
      </c>
      <c r="C50" t="s">
        <v>23</v>
      </c>
      <c r="D50" t="s">
        <v>12</v>
      </c>
      <c r="E50" t="s">
        <v>14</v>
      </c>
      <c r="F50" t="s">
        <v>14</v>
      </c>
      <c r="G50" t="s">
        <v>17</v>
      </c>
      <c r="H50" t="s">
        <v>10</v>
      </c>
      <c r="I50" t="s">
        <v>2</v>
      </c>
      <c r="J50" t="s">
        <v>12</v>
      </c>
      <c r="K50" t="s">
        <v>11</v>
      </c>
      <c r="L50" t="s">
        <v>6</v>
      </c>
      <c r="M50" t="s">
        <v>25</v>
      </c>
      <c r="N50" t="s">
        <v>6</v>
      </c>
      <c r="O50" t="s">
        <v>5</v>
      </c>
      <c r="P50" t="s">
        <v>13</v>
      </c>
      <c r="Q50" s="8" t="s">
        <v>28</v>
      </c>
      <c r="R50" t="s">
        <v>10</v>
      </c>
    </row>
    <row r="51">
      <c r="A51" t="s">
        <v>11</v>
      </c>
      <c r="B51" t="s">
        <v>2</v>
      </c>
      <c r="C51" t="s">
        <v>14</v>
      </c>
      <c r="D51" t="s">
        <v>51</v>
      </c>
      <c r="E51" t="s">
        <v>6</v>
      </c>
      <c r="F51" t="s">
        <v>51</v>
      </c>
      <c r="G51" t="s">
        <v>11</v>
      </c>
      <c r="H51" t="s">
        <v>17</v>
      </c>
      <c r="I51" t="s">
        <v>6</v>
      </c>
      <c r="J51" t="s">
        <v>12</v>
      </c>
      <c r="K51" t="s">
        <v>5</v>
      </c>
      <c r="L51" t="s">
        <v>11</v>
      </c>
      <c r="M51" t="s">
        <v>23</v>
      </c>
      <c r="N51" t="s">
        <v>23</v>
      </c>
      <c r="O51" t="s">
        <v>12</v>
      </c>
      <c r="P51" t="s">
        <v>41</v>
      </c>
      <c r="Q51" s="8" t="s">
        <v>9</v>
      </c>
      <c r="R51" t="s">
        <v>17</v>
      </c>
    </row>
    <row r="52">
      <c r="A52" t="s">
        <v>14</v>
      </c>
      <c r="B52" t="s">
        <v>14</v>
      </c>
      <c r="C52" t="s">
        <v>10</v>
      </c>
      <c r="D52" t="s">
        <v>5</v>
      </c>
      <c r="E52" t="s">
        <v>12</v>
      </c>
      <c r="F52" t="s">
        <v>14</v>
      </c>
      <c r="G52" t="s">
        <v>13</v>
      </c>
      <c r="H52" t="s">
        <v>24</v>
      </c>
      <c r="I52" t="s">
        <v>51</v>
      </c>
      <c r="J52" t="s">
        <v>11</v>
      </c>
      <c r="K52" t="s">
        <v>11</v>
      </c>
      <c r="L52" t="s">
        <v>10</v>
      </c>
      <c r="M52" t="s">
        <v>12</v>
      </c>
      <c r="N52" t="s">
        <v>5</v>
      </c>
      <c r="O52" t="s">
        <v>5</v>
      </c>
      <c r="P52" t="s">
        <v>24</v>
      </c>
      <c r="Q52" s="8" t="s">
        <v>13</v>
      </c>
      <c r="R52" t="s">
        <v>5</v>
      </c>
    </row>
    <row r="53">
      <c r="A53" t="s">
        <v>11</v>
      </c>
      <c r="B53" t="s">
        <v>13</v>
      </c>
      <c r="C53" t="s">
        <v>17</v>
      </c>
      <c r="D53" t="s">
        <v>11</v>
      </c>
      <c r="E53" t="s">
        <v>5</v>
      </c>
      <c r="F53" t="s">
        <v>14</v>
      </c>
      <c r="G53" t="s">
        <v>6</v>
      </c>
      <c r="H53" t="s">
        <v>6</v>
      </c>
      <c r="I53" t="s">
        <v>11</v>
      </c>
      <c r="J53" t="s">
        <v>12</v>
      </c>
      <c r="K53" t="s">
        <v>5</v>
      </c>
      <c r="L53" t="s">
        <v>5</v>
      </c>
      <c r="M53" t="s">
        <v>14</v>
      </c>
      <c r="N53" t="s">
        <v>13</v>
      </c>
      <c r="O53" t="s">
        <v>14</v>
      </c>
      <c r="P53" t="s">
        <v>9</v>
      </c>
      <c r="Q53" s="8" t="s">
        <v>28</v>
      </c>
      <c r="R53" t="s">
        <v>13</v>
      </c>
    </row>
    <row r="54">
      <c r="A54" t="s">
        <v>51</v>
      </c>
      <c r="B54" t="s">
        <v>11</v>
      </c>
      <c r="C54" t="s">
        <v>6</v>
      </c>
      <c r="D54" t="s">
        <v>2</v>
      </c>
      <c r="E54" t="s">
        <v>6</v>
      </c>
      <c r="F54" t="s">
        <v>14</v>
      </c>
      <c r="G54" t="s">
        <v>23</v>
      </c>
      <c r="H54" t="s">
        <v>14</v>
      </c>
      <c r="I54" t="s">
        <v>28</v>
      </c>
      <c r="J54" t="s">
        <v>17</v>
      </c>
      <c r="K54" t="s">
        <v>11</v>
      </c>
      <c r="L54" t="s">
        <v>12</v>
      </c>
      <c r="M54" t="s">
        <v>9</v>
      </c>
      <c r="N54" t="s">
        <v>13</v>
      </c>
      <c r="O54" t="s">
        <v>13</v>
      </c>
      <c r="P54" t="s">
        <v>5</v>
      </c>
      <c r="Q54" s="8" t="s">
        <v>11</v>
      </c>
      <c r="R54" t="s">
        <v>6</v>
      </c>
    </row>
    <row r="55">
      <c r="A55" t="s">
        <v>28</v>
      </c>
      <c r="B55" t="s">
        <v>12</v>
      </c>
      <c r="C55" t="s">
        <v>17</v>
      </c>
      <c r="D55" t="s">
        <v>23</v>
      </c>
      <c r="E55" t="s">
        <v>12</v>
      </c>
      <c r="F55" t="s">
        <v>11</v>
      </c>
      <c r="G55" t="s">
        <v>11</v>
      </c>
      <c r="H55" t="s">
        <v>12</v>
      </c>
      <c r="I55" t="s">
        <v>23</v>
      </c>
      <c r="J55" t="s">
        <v>5</v>
      </c>
      <c r="K55" t="s">
        <v>13</v>
      </c>
      <c r="L55" t="s">
        <v>6</v>
      </c>
      <c r="M55" t="s">
        <v>5</v>
      </c>
      <c r="N55" t="s">
        <v>23</v>
      </c>
      <c r="O55" t="s">
        <v>11</v>
      </c>
      <c r="P55" t="s">
        <v>17</v>
      </c>
      <c r="Q55" s="8" t="s">
        <v>12</v>
      </c>
      <c r="R55" t="s">
        <v>12</v>
      </c>
    </row>
    <row r="56">
      <c r="A56" t="s">
        <v>11</v>
      </c>
      <c r="B56" t="s">
        <v>10</v>
      </c>
      <c r="C56" t="s">
        <v>13</v>
      </c>
      <c r="D56" t="s">
        <v>14</v>
      </c>
      <c r="E56" t="s">
        <v>28</v>
      </c>
      <c r="F56" t="s">
        <v>25</v>
      </c>
      <c r="G56" t="s">
        <v>12</v>
      </c>
      <c r="H56" t="s">
        <v>11</v>
      </c>
      <c r="I56" t="s">
        <v>6</v>
      </c>
      <c r="J56" t="s">
        <v>17</v>
      </c>
      <c r="K56" t="s">
        <v>12</v>
      </c>
      <c r="L56" t="s">
        <v>23</v>
      </c>
      <c r="M56" t="s">
        <v>14</v>
      </c>
      <c r="N56" t="s">
        <v>51</v>
      </c>
      <c r="O56" t="s">
        <v>10</v>
      </c>
      <c r="P56" t="s">
        <v>28</v>
      </c>
      <c r="Q56" s="8" t="s">
        <v>12</v>
      </c>
      <c r="R56" t="s">
        <v>28</v>
      </c>
    </row>
    <row r="57">
      <c r="A57" t="s">
        <v>5</v>
      </c>
      <c r="B57" t="s">
        <v>13</v>
      </c>
      <c r="C57" t="s">
        <v>5</v>
      </c>
      <c r="D57" t="s">
        <v>23</v>
      </c>
      <c r="E57" t="s">
        <v>12</v>
      </c>
      <c r="F57" t="s">
        <v>5</v>
      </c>
      <c r="G57" t="s">
        <v>24</v>
      </c>
      <c r="H57" t="s">
        <v>17</v>
      </c>
      <c r="I57" t="s">
        <v>51</v>
      </c>
      <c r="J57" t="s">
        <v>5</v>
      </c>
      <c r="K57" t="s">
        <v>2</v>
      </c>
      <c r="L57" t="s">
        <v>13</v>
      </c>
      <c r="M57" t="s">
        <v>5</v>
      </c>
      <c r="N57" t="s">
        <v>12</v>
      </c>
      <c r="O57" t="s">
        <v>6</v>
      </c>
      <c r="P57" t="s">
        <v>41</v>
      </c>
      <c r="Q57" s="8" t="s">
        <v>11</v>
      </c>
      <c r="R57" t="s">
        <v>17</v>
      </c>
    </row>
    <row r="58">
      <c r="A58" t="s">
        <v>17</v>
      </c>
      <c r="B58" t="s">
        <v>10</v>
      </c>
      <c r="C58" t="s">
        <v>83</v>
      </c>
      <c r="D58" t="s">
        <v>13</v>
      </c>
      <c r="E58" t="s">
        <v>23</v>
      </c>
      <c r="F58" t="s">
        <v>13</v>
      </c>
      <c r="G58" t="s">
        <v>5</v>
      </c>
      <c r="H58" t="s">
        <v>17</v>
      </c>
      <c r="I58" t="s">
        <v>23</v>
      </c>
      <c r="J58" t="s">
        <v>5</v>
      </c>
      <c r="K58" t="s">
        <v>2</v>
      </c>
      <c r="L58" t="s">
        <v>5</v>
      </c>
      <c r="M58" t="s">
        <v>5</v>
      </c>
      <c r="N58" t="s">
        <v>12</v>
      </c>
      <c r="O58" t="s">
        <v>2</v>
      </c>
      <c r="P58" t="s">
        <v>25</v>
      </c>
      <c r="Q58" s="8" t="s">
        <v>12</v>
      </c>
      <c r="R58" t="s">
        <v>6</v>
      </c>
    </row>
    <row r="59">
      <c r="A59" t="s">
        <v>51</v>
      </c>
      <c r="B59" t="s">
        <v>5</v>
      </c>
      <c r="C59" t="s">
        <v>24</v>
      </c>
      <c r="D59" t="s">
        <v>89</v>
      </c>
      <c r="E59" t="s">
        <v>25</v>
      </c>
      <c r="F59" t="s">
        <v>25</v>
      </c>
      <c r="G59" t="s">
        <v>17</v>
      </c>
      <c r="H59" t="s">
        <v>11</v>
      </c>
      <c r="I59" t="s">
        <v>17</v>
      </c>
      <c r="J59" t="s">
        <v>5</v>
      </c>
      <c r="K59" t="s">
        <v>11</v>
      </c>
      <c r="L59" t="s">
        <v>6</v>
      </c>
      <c r="M59" t="s">
        <v>12</v>
      </c>
      <c r="N59" t="s">
        <v>11</v>
      </c>
      <c r="O59" t="s">
        <v>14</v>
      </c>
      <c r="P59" t="s">
        <v>12</v>
      </c>
      <c r="Q59" s="8" t="s">
        <v>17</v>
      </c>
      <c r="R59" t="s">
        <v>5</v>
      </c>
    </row>
    <row r="60">
      <c r="A60" t="s">
        <v>11</v>
      </c>
      <c r="B60" t="s">
        <v>23</v>
      </c>
      <c r="C60" t="s">
        <v>14</v>
      </c>
      <c r="D60" t="s">
        <v>2</v>
      </c>
      <c r="E60" t="s">
        <v>17</v>
      </c>
      <c r="F60" t="s">
        <v>14</v>
      </c>
      <c r="G60" t="s">
        <v>83</v>
      </c>
      <c r="H60" t="s">
        <v>5</v>
      </c>
      <c r="I60" t="s">
        <v>6</v>
      </c>
      <c r="J60" t="s">
        <v>51</v>
      </c>
      <c r="K60" t="s">
        <v>10</v>
      </c>
      <c r="L60" t="s">
        <v>23</v>
      </c>
      <c r="M60" t="s">
        <v>12</v>
      </c>
      <c r="N60" t="s">
        <v>11</v>
      </c>
      <c r="O60" t="s">
        <v>5</v>
      </c>
      <c r="P60" t="s">
        <v>11</v>
      </c>
      <c r="Q60" s="8" t="s">
        <v>6</v>
      </c>
      <c r="R60" t="s">
        <v>6</v>
      </c>
    </row>
    <row r="61">
      <c r="A61" t="s">
        <v>2</v>
      </c>
      <c r="B61" t="s">
        <v>12</v>
      </c>
      <c r="C61" t="s">
        <v>10</v>
      </c>
      <c r="D61" t="s">
        <v>17</v>
      </c>
      <c r="E61" t="s">
        <v>5</v>
      </c>
      <c r="F61" t="s">
        <v>11</v>
      </c>
      <c r="G61" t="s">
        <v>33</v>
      </c>
      <c r="H61" t="s">
        <v>23</v>
      </c>
      <c r="I61" t="s">
        <v>12</v>
      </c>
      <c r="J61" t="s">
        <v>51</v>
      </c>
      <c r="K61" t="s">
        <v>17</v>
      </c>
      <c r="L61" t="s">
        <v>6</v>
      </c>
      <c r="M61" t="s">
        <v>11</v>
      </c>
      <c r="N61" t="s">
        <v>23</v>
      </c>
      <c r="O61" t="s">
        <v>6</v>
      </c>
      <c r="P61" t="s">
        <v>17</v>
      </c>
      <c r="Q61" s="8" t="s">
        <v>5</v>
      </c>
      <c r="R61" t="s">
        <v>14</v>
      </c>
    </row>
    <row r="62">
      <c r="A62" t="s">
        <v>25</v>
      </c>
      <c r="B62" t="s">
        <v>51</v>
      </c>
      <c r="C62" t="s">
        <v>10</v>
      </c>
      <c r="D62" t="s">
        <v>38</v>
      </c>
      <c r="E62" t="s">
        <v>5</v>
      </c>
      <c r="F62" t="s">
        <v>28</v>
      </c>
      <c r="G62" t="s">
        <v>28</v>
      </c>
      <c r="H62" t="s">
        <v>11</v>
      </c>
      <c r="I62" t="s">
        <v>28</v>
      </c>
      <c r="J62" t="s">
        <v>24</v>
      </c>
      <c r="K62" t="s">
        <v>28</v>
      </c>
      <c r="L62" t="s">
        <v>23</v>
      </c>
      <c r="M62" t="s">
        <v>6</v>
      </c>
      <c r="N62" t="s">
        <v>14</v>
      </c>
      <c r="O62" t="s">
        <v>12</v>
      </c>
      <c r="P62" t="s">
        <v>12</v>
      </c>
      <c r="Q62" s="8" t="s">
        <v>11</v>
      </c>
      <c r="R62" t="s">
        <v>10</v>
      </c>
    </row>
    <row r="63">
      <c r="A63" t="s">
        <v>5</v>
      </c>
      <c r="B63" t="s">
        <v>17</v>
      </c>
      <c r="C63" t="s">
        <v>23</v>
      </c>
      <c r="D63" t="s">
        <v>23</v>
      </c>
      <c r="E63" t="s">
        <v>11</v>
      </c>
      <c r="F63" t="s">
        <v>25</v>
      </c>
      <c r="G63" t="s">
        <v>11</v>
      </c>
      <c r="H63" t="s">
        <v>23</v>
      </c>
      <c r="I63" t="s">
        <v>17</v>
      </c>
      <c r="J63" t="s">
        <v>5</v>
      </c>
      <c r="K63" t="s">
        <v>17</v>
      </c>
      <c r="L63" t="s">
        <v>13</v>
      </c>
      <c r="M63" t="s">
        <v>41</v>
      </c>
      <c r="N63" t="s">
        <v>12</v>
      </c>
      <c r="O63" t="s">
        <v>17</v>
      </c>
      <c r="P63" t="s">
        <v>12</v>
      </c>
      <c r="Q63" s="8" t="s">
        <v>2</v>
      </c>
      <c r="R63" t="s">
        <v>17</v>
      </c>
    </row>
    <row r="64">
      <c r="A64" t="s">
        <v>12</v>
      </c>
      <c r="B64" t="s">
        <v>79</v>
      </c>
      <c r="C64" t="s">
        <v>12</v>
      </c>
      <c r="D64" t="s">
        <v>5</v>
      </c>
      <c r="E64" t="s">
        <v>11</v>
      </c>
      <c r="F64" t="s">
        <v>28</v>
      </c>
      <c r="G64" t="s">
        <v>5</v>
      </c>
      <c r="H64" t="s">
        <v>14</v>
      </c>
      <c r="I64" t="s">
        <v>5</v>
      </c>
      <c r="J64" t="s">
        <v>12</v>
      </c>
      <c r="K64" t="s">
        <v>17</v>
      </c>
      <c r="L64" t="s">
        <v>5</v>
      </c>
      <c r="M64" t="s">
        <v>9</v>
      </c>
      <c r="N64" t="s">
        <v>6</v>
      </c>
      <c r="O64" t="s">
        <v>11</v>
      </c>
      <c r="P64" t="s">
        <v>28</v>
      </c>
      <c r="Q64" s="8" t="s">
        <v>11</v>
      </c>
      <c r="R64" t="s">
        <v>5</v>
      </c>
    </row>
    <row r="65">
      <c r="A65" t="s">
        <v>51</v>
      </c>
      <c r="B65" t="s">
        <v>10</v>
      </c>
      <c r="C65" t="s">
        <v>23</v>
      </c>
      <c r="D65" t="s">
        <v>23</v>
      </c>
      <c r="E65" t="s">
        <v>17</v>
      </c>
      <c r="F65" t="s">
        <v>5</v>
      </c>
      <c r="G65" t="s">
        <v>13</v>
      </c>
      <c r="H65" t="s">
        <v>6</v>
      </c>
      <c r="I65" t="s">
        <v>2</v>
      </c>
      <c r="J65" t="s">
        <v>83</v>
      </c>
      <c r="K65" t="s">
        <v>12</v>
      </c>
      <c r="L65" t="s">
        <v>28</v>
      </c>
      <c r="M65" t="s">
        <v>6</v>
      </c>
      <c r="N65" t="s">
        <v>11</v>
      </c>
      <c r="O65" t="s">
        <v>28</v>
      </c>
      <c r="P65" t="s">
        <v>17</v>
      </c>
      <c r="Q65" s="8" t="s">
        <v>6</v>
      </c>
      <c r="R65" t="s">
        <v>83</v>
      </c>
    </row>
    <row r="66">
      <c r="A66" t="s">
        <v>14</v>
      </c>
      <c r="B66" t="s">
        <v>24</v>
      </c>
      <c r="C66" t="s">
        <v>2</v>
      </c>
      <c r="D66" t="s">
        <v>12</v>
      </c>
      <c r="E66" t="s">
        <v>11</v>
      </c>
      <c r="F66" t="s">
        <v>11</v>
      </c>
      <c r="G66" t="s">
        <v>57</v>
      </c>
      <c r="H66" t="s">
        <v>12</v>
      </c>
      <c r="I66" t="s">
        <v>6</v>
      </c>
      <c r="J66" t="s">
        <v>5</v>
      </c>
      <c r="K66" t="s">
        <v>6</v>
      </c>
      <c r="L66" t="s">
        <v>12</v>
      </c>
      <c r="M66" t="s">
        <v>23</v>
      </c>
      <c r="N66" t="s">
        <v>13</v>
      </c>
      <c r="O66" t="s">
        <v>17</v>
      </c>
      <c r="P66" t="s">
        <v>30</v>
      </c>
      <c r="Q66" s="8" t="s">
        <v>28</v>
      </c>
      <c r="R66" t="s">
        <v>17</v>
      </c>
    </row>
    <row r="67">
      <c r="A67" t="s">
        <v>6</v>
      </c>
      <c r="B67" t="s">
        <v>6</v>
      </c>
      <c r="C67" t="s">
        <v>11</v>
      </c>
      <c r="D67" t="s">
        <v>28</v>
      </c>
      <c r="E67" t="s">
        <v>10</v>
      </c>
      <c r="F67" t="s">
        <v>5</v>
      </c>
      <c r="G67" t="s">
        <v>51</v>
      </c>
      <c r="H67" t="s">
        <v>23</v>
      </c>
      <c r="I67" t="s">
        <v>6</v>
      </c>
      <c r="J67" t="s">
        <v>17</v>
      </c>
      <c r="K67" t="s">
        <v>5</v>
      </c>
      <c r="L67" t="s">
        <v>23</v>
      </c>
      <c r="M67" t="s">
        <v>25</v>
      </c>
      <c r="N67" t="s">
        <v>14</v>
      </c>
      <c r="O67" t="s">
        <v>17</v>
      </c>
      <c r="P67" t="s">
        <v>9</v>
      </c>
      <c r="Q67" s="8" t="s">
        <v>6</v>
      </c>
      <c r="R67" t="s">
        <v>10</v>
      </c>
    </row>
    <row r="68">
      <c r="A68" t="s">
        <v>23</v>
      </c>
      <c r="B68" t="s">
        <v>17</v>
      </c>
      <c r="C68" t="s">
        <v>14</v>
      </c>
      <c r="D68" t="s">
        <v>17</v>
      </c>
      <c r="E68" t="s">
        <v>28</v>
      </c>
      <c r="F68" t="s">
        <v>14</v>
      </c>
      <c r="G68" t="s">
        <v>83</v>
      </c>
      <c r="H68" t="s">
        <v>2</v>
      </c>
      <c r="I68" t="s">
        <v>14</v>
      </c>
      <c r="J68" t="s">
        <v>7</v>
      </c>
      <c r="K68" t="s">
        <v>24</v>
      </c>
      <c r="L68" t="s">
        <v>13</v>
      </c>
      <c r="M68" t="s">
        <v>23</v>
      </c>
      <c r="N68" t="s">
        <v>14</v>
      </c>
      <c r="O68" t="s">
        <v>12</v>
      </c>
      <c r="P68" t="s">
        <v>38</v>
      </c>
      <c r="Q68" s="8" t="s">
        <v>6</v>
      </c>
      <c r="R68" t="s">
        <v>10</v>
      </c>
    </row>
    <row r="69">
      <c r="A69" t="s">
        <v>6</v>
      </c>
      <c r="B69" t="s">
        <v>23</v>
      </c>
      <c r="C69" t="s">
        <v>28</v>
      </c>
      <c r="D69" t="s">
        <v>10</v>
      </c>
      <c r="E69" t="s">
        <v>23</v>
      </c>
      <c r="F69" t="s">
        <v>9</v>
      </c>
      <c r="G69" t="s">
        <v>28</v>
      </c>
      <c r="H69" t="s">
        <v>11</v>
      </c>
      <c r="I69" t="s">
        <v>13</v>
      </c>
      <c r="J69" t="s">
        <v>14</v>
      </c>
      <c r="K69" t="s">
        <v>17</v>
      </c>
      <c r="L69" t="s">
        <v>13</v>
      </c>
      <c r="M69" t="s">
        <v>10</v>
      </c>
      <c r="N69" t="s">
        <v>14</v>
      </c>
      <c r="O69" t="s">
        <v>11</v>
      </c>
      <c r="P69" t="s">
        <v>17</v>
      </c>
      <c r="Q69" s="8" t="s">
        <v>24</v>
      </c>
      <c r="R69" t="s">
        <v>28</v>
      </c>
    </row>
    <row r="70">
      <c r="A70" t="s">
        <v>12</v>
      </c>
      <c r="B70" t="s">
        <v>28</v>
      </c>
      <c r="C70" t="s">
        <v>11</v>
      </c>
      <c r="D70" t="s">
        <v>17</v>
      </c>
      <c r="E70" t="s">
        <v>14</v>
      </c>
      <c r="F70" t="s">
        <v>28</v>
      </c>
      <c r="G70" t="s">
        <v>14</v>
      </c>
      <c r="H70" t="s">
        <v>2</v>
      </c>
      <c r="I70" t="s">
        <v>10</v>
      </c>
      <c r="J70" t="s">
        <v>14</v>
      </c>
      <c r="K70" t="s">
        <v>86</v>
      </c>
      <c r="L70" t="s">
        <v>14</v>
      </c>
      <c r="M70" t="s">
        <v>6</v>
      </c>
      <c r="N70" t="s">
        <v>28</v>
      </c>
      <c r="O70" t="s">
        <v>11</v>
      </c>
      <c r="P70" t="s">
        <v>24</v>
      </c>
      <c r="Q70" s="8" t="s">
        <v>12</v>
      </c>
      <c r="R70" t="s">
        <v>11</v>
      </c>
    </row>
    <row r="71">
      <c r="A71" t="s">
        <v>11</v>
      </c>
      <c r="B71" t="s">
        <v>5</v>
      </c>
      <c r="C71" t="s">
        <v>11</v>
      </c>
      <c r="D71" t="s">
        <v>14</v>
      </c>
      <c r="E71" t="s">
        <v>25</v>
      </c>
      <c r="F71" t="s">
        <v>14</v>
      </c>
      <c r="G71" t="s">
        <v>17</v>
      </c>
      <c r="H71" t="s">
        <v>9</v>
      </c>
      <c r="I71" t="s">
        <v>17</v>
      </c>
      <c r="J71" t="s">
        <v>7</v>
      </c>
      <c r="K71" t="s">
        <v>11</v>
      </c>
      <c r="L71" t="s">
        <v>5</v>
      </c>
      <c r="M71" t="s">
        <v>28</v>
      </c>
      <c r="N71" t="s">
        <v>14</v>
      </c>
      <c r="O71" t="s">
        <v>91</v>
      </c>
      <c r="P71" t="s">
        <v>17</v>
      </c>
      <c r="Q71" s="8" t="s">
        <v>51</v>
      </c>
      <c r="R71" t="s">
        <v>11</v>
      </c>
    </row>
    <row r="72">
      <c r="A72" t="s">
        <v>11</v>
      </c>
      <c r="B72" t="s">
        <v>11</v>
      </c>
      <c r="C72" t="s">
        <v>13</v>
      </c>
      <c r="D72" t="s">
        <v>25</v>
      </c>
      <c r="E72" t="s">
        <v>9</v>
      </c>
      <c r="F72" t="s">
        <v>11</v>
      </c>
      <c r="G72" t="s">
        <v>13</v>
      </c>
      <c r="H72" t="s">
        <v>28</v>
      </c>
      <c r="I72" t="s">
        <v>14</v>
      </c>
      <c r="J72" t="s">
        <v>12</v>
      </c>
      <c r="K72" t="s">
        <v>9</v>
      </c>
      <c r="L72" t="s">
        <v>5</v>
      </c>
      <c r="M72" t="s">
        <v>25</v>
      </c>
      <c r="N72" t="s">
        <v>12</v>
      </c>
      <c r="O72" t="s">
        <v>10</v>
      </c>
      <c r="P72" t="s">
        <v>25</v>
      </c>
      <c r="Q72" s="8" t="s">
        <v>9</v>
      </c>
      <c r="R72" t="s">
        <v>51</v>
      </c>
    </row>
    <row r="73">
      <c r="A73" t="s">
        <v>14</v>
      </c>
      <c r="B73" t="s">
        <v>51</v>
      </c>
      <c r="C73" t="s">
        <v>38</v>
      </c>
      <c r="D73" t="s">
        <v>14</v>
      </c>
      <c r="E73" t="s">
        <v>17</v>
      </c>
      <c r="F73" t="s">
        <v>10</v>
      </c>
      <c r="G73" t="s">
        <v>13</v>
      </c>
      <c r="H73" t="s">
        <v>23</v>
      </c>
      <c r="I73" t="s">
        <v>28</v>
      </c>
      <c r="J73" t="s">
        <v>17</v>
      </c>
      <c r="K73" t="s">
        <v>5</v>
      </c>
      <c r="L73" t="s">
        <v>13</v>
      </c>
      <c r="M73" t="s">
        <v>5</v>
      </c>
      <c r="N73" t="s">
        <v>14</v>
      </c>
      <c r="O73" t="s">
        <v>5</v>
      </c>
      <c r="P73" t="s">
        <v>30</v>
      </c>
      <c r="Q73" s="8" t="s">
        <v>5</v>
      </c>
      <c r="R73" t="s">
        <v>6</v>
      </c>
    </row>
    <row r="74">
      <c r="A74" t="s">
        <v>5</v>
      </c>
      <c r="B74" t="s">
        <v>14</v>
      </c>
      <c r="C74" t="s">
        <v>11</v>
      </c>
      <c r="D74" t="s">
        <v>14</v>
      </c>
      <c r="E74" t="s">
        <v>33</v>
      </c>
      <c r="F74" t="s">
        <v>6</v>
      </c>
      <c r="G74" t="s">
        <v>17</v>
      </c>
      <c r="H74" t="s">
        <v>12</v>
      </c>
      <c r="I74" t="s">
        <v>13</v>
      </c>
      <c r="J74" t="s">
        <v>11</v>
      </c>
      <c r="K74" t="s">
        <v>12</v>
      </c>
      <c r="L74" t="s">
        <v>23</v>
      </c>
      <c r="M74" t="s">
        <v>10</v>
      </c>
      <c r="N74" t="s">
        <v>12</v>
      </c>
      <c r="O74" t="s">
        <v>25</v>
      </c>
      <c r="P74" t="s">
        <v>2</v>
      </c>
      <c r="Q74" s="8" t="s">
        <v>41</v>
      </c>
      <c r="R74" t="s">
        <v>12</v>
      </c>
    </row>
    <row r="75">
      <c r="A75" t="s">
        <v>11</v>
      </c>
      <c r="B75" t="s">
        <v>6</v>
      </c>
      <c r="C75" t="s">
        <v>13</v>
      </c>
      <c r="D75" t="s">
        <v>11</v>
      </c>
      <c r="E75" t="s">
        <v>17</v>
      </c>
      <c r="F75" t="s">
        <v>11</v>
      </c>
      <c r="G75" t="s">
        <v>13</v>
      </c>
      <c r="H75" t="s">
        <v>5</v>
      </c>
      <c r="I75" t="s">
        <v>12</v>
      </c>
      <c r="J75" t="s">
        <v>11</v>
      </c>
      <c r="K75" t="s">
        <v>14</v>
      </c>
      <c r="L75" t="s">
        <v>12</v>
      </c>
      <c r="M75" t="s">
        <v>13</v>
      </c>
      <c r="N75" t="s">
        <v>2</v>
      </c>
      <c r="O75" t="s">
        <v>6</v>
      </c>
      <c r="P75" t="s">
        <v>11</v>
      </c>
      <c r="Q75" s="8" t="s">
        <v>13</v>
      </c>
      <c r="R75" t="s">
        <v>5</v>
      </c>
    </row>
    <row r="76">
      <c r="A76" t="s">
        <v>14</v>
      </c>
      <c r="B76" t="s">
        <v>14</v>
      </c>
      <c r="C76" t="s">
        <v>2</v>
      </c>
      <c r="D76" t="s">
        <v>13</v>
      </c>
      <c r="E76" t="s">
        <v>17</v>
      </c>
      <c r="F76" t="s">
        <v>6</v>
      </c>
      <c r="G76" t="s">
        <v>6</v>
      </c>
      <c r="H76" t="s">
        <v>23</v>
      </c>
      <c r="I76" t="s">
        <v>10</v>
      </c>
      <c r="J76" t="s">
        <v>11</v>
      </c>
      <c r="K76" t="s">
        <v>23</v>
      </c>
      <c r="L76" t="s">
        <v>6</v>
      </c>
      <c r="M76" t="s">
        <v>23</v>
      </c>
      <c r="N76" t="s">
        <v>10</v>
      </c>
      <c r="O76" t="s">
        <v>2</v>
      </c>
      <c r="P76" t="s">
        <v>7</v>
      </c>
      <c r="Q76" s="8" t="s">
        <v>12</v>
      </c>
      <c r="R76" t="s">
        <v>2</v>
      </c>
    </row>
    <row r="77">
      <c r="A77" t="s">
        <v>12</v>
      </c>
      <c r="B77" t="s">
        <v>23</v>
      </c>
      <c r="C77" t="s">
        <v>12</v>
      </c>
      <c r="D77" t="s">
        <v>13</v>
      </c>
      <c r="E77" t="s">
        <v>51</v>
      </c>
      <c r="F77" t="s">
        <v>28</v>
      </c>
      <c r="G77" t="s">
        <v>17</v>
      </c>
      <c r="H77" t="s">
        <v>23</v>
      </c>
      <c r="I77" t="s">
        <v>14</v>
      </c>
      <c r="J77" t="s">
        <v>11</v>
      </c>
      <c r="K77" t="s">
        <v>28</v>
      </c>
      <c r="L77" t="s">
        <v>14</v>
      </c>
      <c r="M77" t="s">
        <v>11</v>
      </c>
      <c r="N77" t="s">
        <v>10</v>
      </c>
      <c r="O77" t="s">
        <v>10</v>
      </c>
      <c r="P77" t="s">
        <v>11</v>
      </c>
      <c r="Q77" s="8" t="s">
        <v>51</v>
      </c>
      <c r="R77" t="s">
        <v>11</v>
      </c>
    </row>
    <row r="78">
      <c r="A78" t="s">
        <v>23</v>
      </c>
      <c r="B78" t="s">
        <v>2</v>
      </c>
      <c r="C78" t="s">
        <v>17</v>
      </c>
      <c r="D78" t="s">
        <v>11</v>
      </c>
      <c r="E78" t="s">
        <v>14</v>
      </c>
      <c r="F78" t="s">
        <v>12</v>
      </c>
      <c r="G78" t="s">
        <v>11</v>
      </c>
      <c r="H78" t="s">
        <v>12</v>
      </c>
      <c r="I78" t="s">
        <v>14</v>
      </c>
      <c r="J78" t="s">
        <v>28</v>
      </c>
      <c r="K78" t="s">
        <v>13</v>
      </c>
      <c r="L78" t="s">
        <v>51</v>
      </c>
      <c r="M78" t="s">
        <v>11</v>
      </c>
      <c r="N78" t="s">
        <v>13</v>
      </c>
      <c r="O78" t="s">
        <v>14</v>
      </c>
      <c r="P78" t="s">
        <v>7</v>
      </c>
      <c r="Q78" s="8" t="s">
        <v>41</v>
      </c>
      <c r="R78" t="s">
        <v>12</v>
      </c>
    </row>
    <row r="79">
      <c r="A79" t="s">
        <v>10</v>
      </c>
      <c r="B79" t="s">
        <v>11</v>
      </c>
      <c r="C79" t="s">
        <v>11</v>
      </c>
      <c r="D79" t="s">
        <v>17</v>
      </c>
      <c r="E79" t="s">
        <v>6</v>
      </c>
      <c r="F79" t="s">
        <v>6</v>
      </c>
      <c r="G79" t="s">
        <v>11</v>
      </c>
      <c r="H79" t="s">
        <v>14</v>
      </c>
      <c r="I79" t="s">
        <v>11</v>
      </c>
      <c r="J79" t="s">
        <v>11</v>
      </c>
      <c r="K79" t="s">
        <v>9</v>
      </c>
      <c r="L79" t="s">
        <v>10</v>
      </c>
      <c r="M79" t="s">
        <v>14</v>
      </c>
      <c r="N79" t="s">
        <v>11</v>
      </c>
      <c r="O79" t="s">
        <v>28</v>
      </c>
      <c r="P79" t="s">
        <v>11</v>
      </c>
      <c r="Q79" s="8" t="s">
        <v>10</v>
      </c>
      <c r="R79" t="s">
        <v>17</v>
      </c>
    </row>
    <row r="80">
      <c r="A80" t="s">
        <v>14</v>
      </c>
      <c r="B80" t="s">
        <v>28</v>
      </c>
      <c r="C80" t="s">
        <v>11</v>
      </c>
      <c r="D80" t="s">
        <v>6</v>
      </c>
      <c r="E80" t="s">
        <v>17</v>
      </c>
      <c r="F80" t="s">
        <v>5</v>
      </c>
      <c r="G80" t="s">
        <v>14</v>
      </c>
      <c r="H80" t="s">
        <v>10</v>
      </c>
      <c r="I80" t="s">
        <v>12</v>
      </c>
      <c r="J80" t="s">
        <v>11</v>
      </c>
      <c r="K80" t="s">
        <v>17</v>
      </c>
      <c r="L80" t="s">
        <v>6</v>
      </c>
      <c r="M80" t="s">
        <v>51</v>
      </c>
      <c r="N80" t="s">
        <v>11</v>
      </c>
      <c r="O80" t="s">
        <v>24</v>
      </c>
      <c r="P80" t="s">
        <v>11</v>
      </c>
      <c r="Q80" s="8" t="s">
        <v>24</v>
      </c>
      <c r="R80" t="s">
        <v>14</v>
      </c>
    </row>
    <row r="81">
      <c r="A81" t="s">
        <v>17</v>
      </c>
      <c r="B81" t="s">
        <v>57</v>
      </c>
      <c r="C81" t="s">
        <v>11</v>
      </c>
      <c r="D81" t="s">
        <v>12</v>
      </c>
      <c r="E81" t="s">
        <v>5</v>
      </c>
      <c r="F81" t="s">
        <v>6</v>
      </c>
      <c r="G81" t="s">
        <v>14</v>
      </c>
      <c r="H81" t="s">
        <v>23</v>
      </c>
      <c r="I81" t="s">
        <v>9</v>
      </c>
      <c r="J81" t="s">
        <v>11</v>
      </c>
      <c r="K81" t="s">
        <v>5</v>
      </c>
      <c r="L81" t="s">
        <v>23</v>
      </c>
      <c r="M81" t="s">
        <v>13</v>
      </c>
      <c r="N81" t="s">
        <v>23</v>
      </c>
      <c r="O81" t="s">
        <v>17</v>
      </c>
      <c r="P81" t="s">
        <v>25</v>
      </c>
      <c r="Q81" s="8" t="s">
        <v>17</v>
      </c>
      <c r="R81" t="s">
        <v>17</v>
      </c>
    </row>
    <row r="82">
      <c r="A82" t="s">
        <v>12</v>
      </c>
      <c r="B82" t="s">
        <v>6</v>
      </c>
      <c r="C82" t="s">
        <v>12</v>
      </c>
      <c r="D82" t="s">
        <v>13</v>
      </c>
      <c r="E82" t="s">
        <v>2</v>
      </c>
      <c r="F82" t="s">
        <v>10</v>
      </c>
      <c r="G82" t="s">
        <v>28</v>
      </c>
      <c r="H82" t="s">
        <v>51</v>
      </c>
      <c r="I82" t="s">
        <v>2</v>
      </c>
      <c r="J82" t="s">
        <v>38</v>
      </c>
      <c r="K82" t="s">
        <v>11</v>
      </c>
      <c r="L82" t="s">
        <v>13</v>
      </c>
      <c r="M82" t="s">
        <v>11</v>
      </c>
      <c r="N82" t="s">
        <v>23</v>
      </c>
      <c r="O82" t="s">
        <v>5</v>
      </c>
      <c r="P82" t="s">
        <v>5</v>
      </c>
      <c r="Q82" s="8" t="s">
        <v>10</v>
      </c>
      <c r="R82" t="s">
        <v>10</v>
      </c>
    </row>
    <row r="83">
      <c r="A83" t="s">
        <v>11</v>
      </c>
      <c r="B83" t="s">
        <v>11</v>
      </c>
      <c r="C83" t="s">
        <v>10</v>
      </c>
      <c r="D83" t="s">
        <v>12</v>
      </c>
      <c r="E83" t="s">
        <v>14</v>
      </c>
      <c r="F83" t="s">
        <v>17</v>
      </c>
      <c r="G83" t="s">
        <v>11</v>
      </c>
      <c r="H83" t="s">
        <v>14</v>
      </c>
      <c r="I83" t="s">
        <v>11</v>
      </c>
      <c r="J83" t="s">
        <v>13</v>
      </c>
      <c r="K83" t="s">
        <v>83</v>
      </c>
      <c r="L83" t="s">
        <v>11</v>
      </c>
      <c r="M83" t="s">
        <v>13</v>
      </c>
      <c r="N83" t="s">
        <v>11</v>
      </c>
      <c r="O83" t="s">
        <v>13</v>
      </c>
      <c r="P83" t="s">
        <v>38</v>
      </c>
      <c r="Q83" s="8" t="s">
        <v>13</v>
      </c>
      <c r="R83" t="s">
        <v>14</v>
      </c>
    </row>
    <row r="84">
      <c r="A84" t="s">
        <v>5</v>
      </c>
      <c r="B84" t="s">
        <v>13</v>
      </c>
      <c r="C84" t="s">
        <v>6</v>
      </c>
      <c r="D84" t="s">
        <v>14</v>
      </c>
      <c r="E84" t="s">
        <v>38</v>
      </c>
      <c r="F84" t="s">
        <v>5</v>
      </c>
      <c r="G84" t="s">
        <v>10</v>
      </c>
      <c r="H84" t="s">
        <v>11</v>
      </c>
      <c r="I84" t="s">
        <v>23</v>
      </c>
      <c r="J84" t="s">
        <v>5</v>
      </c>
      <c r="K84" t="s">
        <v>10</v>
      </c>
      <c r="L84" t="s">
        <v>11</v>
      </c>
      <c r="M84" t="s">
        <v>11</v>
      </c>
      <c r="N84" t="s">
        <v>11</v>
      </c>
      <c r="O84" t="s">
        <v>11</v>
      </c>
      <c r="P84" t="s">
        <v>17</v>
      </c>
      <c r="Q84" s="8" t="s">
        <v>13</v>
      </c>
      <c r="R84" t="s">
        <v>17</v>
      </c>
    </row>
    <row r="85">
      <c r="A85" t="s">
        <v>33</v>
      </c>
      <c r="B85" t="s">
        <v>23</v>
      </c>
      <c r="C85" t="s">
        <v>17</v>
      </c>
      <c r="D85" t="s">
        <v>17</v>
      </c>
      <c r="E85" t="s">
        <v>12</v>
      </c>
      <c r="F85" t="s">
        <v>23</v>
      </c>
      <c r="G85" t="s">
        <v>10</v>
      </c>
      <c r="H85" t="s">
        <v>17</v>
      </c>
      <c r="I85" t="s">
        <v>11</v>
      </c>
      <c r="J85" t="s">
        <v>17</v>
      </c>
      <c r="K85" t="s">
        <v>11</v>
      </c>
      <c r="L85" t="s">
        <v>11</v>
      </c>
      <c r="M85" t="s">
        <v>2</v>
      </c>
      <c r="N85" t="s">
        <v>14</v>
      </c>
      <c r="O85" t="s">
        <v>12</v>
      </c>
      <c r="P85" t="s">
        <v>25</v>
      </c>
      <c r="Q85" s="8" t="s">
        <v>5</v>
      </c>
      <c r="R85" t="s">
        <v>14</v>
      </c>
    </row>
    <row r="86">
      <c r="A86" t="s">
        <v>23</v>
      </c>
      <c r="B86" t="s">
        <v>14</v>
      </c>
      <c r="C86" t="s">
        <v>25</v>
      </c>
      <c r="D86" t="s">
        <v>12</v>
      </c>
      <c r="E86" t="s">
        <v>23</v>
      </c>
      <c r="F86" t="s">
        <v>86</v>
      </c>
      <c r="G86" t="s">
        <v>17</v>
      </c>
      <c r="H86" t="s">
        <v>2</v>
      </c>
      <c r="I86" t="s">
        <v>2</v>
      </c>
      <c r="J86" t="s">
        <v>13</v>
      </c>
      <c r="K86" t="s">
        <v>28</v>
      </c>
      <c r="L86" t="s">
        <v>11</v>
      </c>
      <c r="M86" t="s">
        <v>5</v>
      </c>
      <c r="N86" t="s">
        <v>6</v>
      </c>
      <c r="O86" t="s">
        <v>17</v>
      </c>
      <c r="P86" t="s">
        <v>28</v>
      </c>
      <c r="Q86" s="8" t="s">
        <v>13</v>
      </c>
      <c r="R86" t="s">
        <v>28</v>
      </c>
    </row>
    <row r="87">
      <c r="A87" t="s">
        <v>2</v>
      </c>
      <c r="B87" t="s">
        <v>12</v>
      </c>
      <c r="C87" t="s">
        <v>14</v>
      </c>
      <c r="D87" t="s">
        <v>17</v>
      </c>
      <c r="E87" t="s">
        <v>11</v>
      </c>
      <c r="F87" t="s">
        <v>14</v>
      </c>
      <c r="G87" t="s">
        <v>14</v>
      </c>
      <c r="H87" t="s">
        <v>28</v>
      </c>
      <c r="I87" t="s">
        <v>28</v>
      </c>
      <c r="J87" t="s">
        <v>6</v>
      </c>
      <c r="K87" t="s">
        <v>24</v>
      </c>
      <c r="L87" t="s">
        <v>23</v>
      </c>
      <c r="M87" t="s">
        <v>11</v>
      </c>
      <c r="N87" t="s">
        <v>5</v>
      </c>
      <c r="O87" t="s">
        <v>14</v>
      </c>
      <c r="P87" t="s">
        <v>30</v>
      </c>
      <c r="Q87" s="8" t="s">
        <v>11</v>
      </c>
      <c r="R87" t="s">
        <v>12</v>
      </c>
    </row>
    <row r="88">
      <c r="A88" t="s">
        <v>24</v>
      </c>
      <c r="B88" t="s">
        <v>17</v>
      </c>
      <c r="C88" t="s">
        <v>28</v>
      </c>
      <c r="D88" t="s">
        <v>5</v>
      </c>
      <c r="E88" t="s">
        <v>11</v>
      </c>
      <c r="F88" t="s">
        <v>10</v>
      </c>
      <c r="G88" t="s">
        <v>91</v>
      </c>
      <c r="H88" t="s">
        <v>23</v>
      </c>
      <c r="I88" t="s">
        <v>23</v>
      </c>
      <c r="J88" t="s">
        <v>14</v>
      </c>
      <c r="K88" t="s">
        <v>13</v>
      </c>
      <c r="L88" t="s">
        <v>11</v>
      </c>
      <c r="M88" t="s">
        <v>11</v>
      </c>
      <c r="N88" t="s">
        <v>13</v>
      </c>
      <c r="O88" t="s">
        <v>13</v>
      </c>
      <c r="P88" t="s">
        <v>13</v>
      </c>
      <c r="Q88" s="8" t="s">
        <v>17</v>
      </c>
      <c r="R88" t="s">
        <v>11</v>
      </c>
    </row>
    <row r="89">
      <c r="A89" t="s">
        <v>12</v>
      </c>
      <c r="B89" t="s">
        <v>10</v>
      </c>
      <c r="C89" t="s">
        <v>12</v>
      </c>
      <c r="D89" t="s">
        <v>9</v>
      </c>
      <c r="E89" t="s">
        <v>28</v>
      </c>
      <c r="F89" t="s">
        <v>2</v>
      </c>
      <c r="G89" t="s">
        <v>5</v>
      </c>
      <c r="H89" t="s">
        <v>13</v>
      </c>
      <c r="I89" t="s">
        <v>14</v>
      </c>
      <c r="J89" t="s">
        <v>10</v>
      </c>
      <c r="K89" t="s">
        <v>14</v>
      </c>
      <c r="L89" t="s">
        <v>23</v>
      </c>
      <c r="M89" t="s">
        <v>11</v>
      </c>
      <c r="N89" t="s">
        <v>23</v>
      </c>
      <c r="O89" t="s">
        <v>2</v>
      </c>
      <c r="P89" t="s">
        <v>14</v>
      </c>
      <c r="Q89" s="8" t="s">
        <v>5</v>
      </c>
      <c r="R89" t="s">
        <v>5</v>
      </c>
    </row>
    <row r="90">
      <c r="A90" t="s">
        <v>6</v>
      </c>
      <c r="B90" t="s">
        <v>14</v>
      </c>
      <c r="C90" t="s">
        <v>9</v>
      </c>
      <c r="D90" t="s">
        <v>5</v>
      </c>
      <c r="E90" t="s">
        <v>14</v>
      </c>
      <c r="F90" t="s">
        <v>5</v>
      </c>
      <c r="G90" t="s">
        <v>23</v>
      </c>
      <c r="H90" t="s">
        <v>13</v>
      </c>
      <c r="I90" t="s">
        <v>6</v>
      </c>
      <c r="J90" t="s">
        <v>83</v>
      </c>
      <c r="K90" t="s">
        <v>12</v>
      </c>
      <c r="L90" t="s">
        <v>28</v>
      </c>
      <c r="M90" t="s">
        <v>11</v>
      </c>
      <c r="N90" t="s">
        <v>23</v>
      </c>
      <c r="O90" t="s">
        <v>13</v>
      </c>
      <c r="P90" t="s">
        <v>7</v>
      </c>
      <c r="Q90" s="8" t="s">
        <v>10</v>
      </c>
      <c r="R90" t="s">
        <v>2</v>
      </c>
    </row>
    <row r="91">
      <c r="A91" t="s">
        <v>5</v>
      </c>
      <c r="B91" t="s">
        <v>10</v>
      </c>
      <c r="C91" t="s">
        <v>14</v>
      </c>
      <c r="D91" t="s">
        <v>28</v>
      </c>
      <c r="E91" t="s">
        <v>51</v>
      </c>
      <c r="F91" t="s">
        <v>24</v>
      </c>
      <c r="G91" t="s">
        <v>2</v>
      </c>
      <c r="H91" t="s">
        <v>14</v>
      </c>
      <c r="I91" t="s">
        <v>11</v>
      </c>
      <c r="J91" t="s">
        <v>12</v>
      </c>
      <c r="K91" t="s">
        <v>13</v>
      </c>
      <c r="L91" t="s">
        <v>23</v>
      </c>
      <c r="M91" t="s">
        <v>14</v>
      </c>
      <c r="N91" t="s">
        <v>23</v>
      </c>
      <c r="O91" t="s">
        <v>5</v>
      </c>
      <c r="P91" t="s">
        <v>17</v>
      </c>
      <c r="Q91" s="8" t="s">
        <v>11</v>
      </c>
      <c r="R91" t="s">
        <v>13</v>
      </c>
    </row>
    <row r="92">
      <c r="A92" t="s">
        <v>2</v>
      </c>
      <c r="B92" t="s">
        <v>23</v>
      </c>
      <c r="C92" t="s">
        <v>23</v>
      </c>
      <c r="D92" t="s">
        <v>23</v>
      </c>
      <c r="E92" t="s">
        <v>12</v>
      </c>
      <c r="F92" t="s">
        <v>28</v>
      </c>
      <c r="G92" t="s">
        <v>5</v>
      </c>
      <c r="H92" t="s">
        <v>6</v>
      </c>
      <c r="I92" t="s">
        <v>5</v>
      </c>
      <c r="J92" t="s">
        <v>6</v>
      </c>
      <c r="K92" t="s">
        <v>28</v>
      </c>
      <c r="L92" t="s">
        <v>11</v>
      </c>
      <c r="M92" t="s">
        <v>10</v>
      </c>
      <c r="N92" t="s">
        <v>14</v>
      </c>
      <c r="O92" t="s">
        <v>6</v>
      </c>
      <c r="P92" t="s">
        <v>25</v>
      </c>
      <c r="Q92" s="8" t="s">
        <v>11</v>
      </c>
      <c r="R92" t="s">
        <v>6</v>
      </c>
    </row>
    <row r="93">
      <c r="A93" t="s">
        <v>11</v>
      </c>
      <c r="B93" t="s">
        <v>12</v>
      </c>
      <c r="C93" t="s">
        <v>33</v>
      </c>
      <c r="D93" t="s">
        <v>51</v>
      </c>
      <c r="E93" t="s">
        <v>25</v>
      </c>
      <c r="F93" t="s">
        <v>17</v>
      </c>
      <c r="G93" t="s">
        <v>17</v>
      </c>
      <c r="H93" t="s">
        <v>5</v>
      </c>
      <c r="I93" t="s">
        <v>5</v>
      </c>
      <c r="J93" t="s">
        <v>2</v>
      </c>
      <c r="K93" t="s">
        <v>5</v>
      </c>
      <c r="L93" t="s">
        <v>23</v>
      </c>
      <c r="M93" t="s">
        <v>28</v>
      </c>
      <c r="N93" t="s">
        <v>6</v>
      </c>
      <c r="O93" t="s">
        <v>11</v>
      </c>
      <c r="P93" t="s">
        <v>11</v>
      </c>
      <c r="Q93" s="8" t="s">
        <v>10</v>
      </c>
      <c r="R93" t="s">
        <v>28</v>
      </c>
    </row>
    <row r="94">
      <c r="A94" t="s">
        <v>10</v>
      </c>
      <c r="B94" t="s">
        <v>11</v>
      </c>
      <c r="C94" t="s">
        <v>5</v>
      </c>
      <c r="D94" t="s">
        <v>13</v>
      </c>
      <c r="E94" t="s">
        <v>10</v>
      </c>
      <c r="F94" t="s">
        <v>12</v>
      </c>
      <c r="G94" t="s">
        <v>14</v>
      </c>
      <c r="H94" t="s">
        <v>6</v>
      </c>
      <c r="I94" t="s">
        <v>28</v>
      </c>
      <c r="J94" t="s">
        <v>12</v>
      </c>
      <c r="K94" t="s">
        <v>9</v>
      </c>
      <c r="L94" t="s">
        <v>13</v>
      </c>
      <c r="M94" t="s">
        <v>23</v>
      </c>
      <c r="N94" t="s">
        <v>23</v>
      </c>
      <c r="O94" t="s">
        <v>13</v>
      </c>
      <c r="P94" t="s">
        <v>17</v>
      </c>
      <c r="Q94" s="8" t="s">
        <v>10</v>
      </c>
      <c r="R94" t="s">
        <v>5</v>
      </c>
    </row>
    <row r="95">
      <c r="A95" t="s">
        <v>28</v>
      </c>
      <c r="B95" t="s">
        <v>5</v>
      </c>
      <c r="C95" t="s">
        <v>51</v>
      </c>
      <c r="D95" t="s">
        <v>23</v>
      </c>
      <c r="E95" t="s">
        <v>23</v>
      </c>
      <c r="F95" t="s">
        <v>14</v>
      </c>
      <c r="G95" t="s">
        <v>10</v>
      </c>
      <c r="H95" t="s">
        <v>6</v>
      </c>
      <c r="I95" t="s">
        <v>14</v>
      </c>
      <c r="J95" t="s">
        <v>14</v>
      </c>
      <c r="K95" t="s">
        <v>2</v>
      </c>
      <c r="L95" t="s">
        <v>23</v>
      </c>
      <c r="M95" t="s">
        <v>28</v>
      </c>
      <c r="N95" t="s">
        <v>13</v>
      </c>
      <c r="O95" t="s">
        <v>17</v>
      </c>
      <c r="P95" t="s">
        <v>13</v>
      </c>
      <c r="Q95" s="8" t="s">
        <v>12</v>
      </c>
      <c r="R95" t="s">
        <v>11</v>
      </c>
    </row>
    <row r="96">
      <c r="A96" t="s">
        <v>12</v>
      </c>
      <c r="B96" t="s">
        <v>12</v>
      </c>
      <c r="C96" t="s">
        <v>23</v>
      </c>
      <c r="D96" t="s">
        <v>6</v>
      </c>
      <c r="E96" t="s">
        <v>11</v>
      </c>
      <c r="F96" t="s">
        <v>11</v>
      </c>
      <c r="G96" t="s">
        <v>83</v>
      </c>
      <c r="H96" t="s">
        <v>14</v>
      </c>
      <c r="I96" t="s">
        <v>11</v>
      </c>
      <c r="J96" t="s">
        <v>17</v>
      </c>
      <c r="K96" t="s">
        <v>11</v>
      </c>
      <c r="L96" t="s">
        <v>23</v>
      </c>
      <c r="M96" t="s">
        <v>23</v>
      </c>
      <c r="N96" t="s">
        <v>23</v>
      </c>
      <c r="O96" t="s">
        <v>10</v>
      </c>
      <c r="P96" t="s">
        <v>14</v>
      </c>
      <c r="Q96" s="8" t="s">
        <v>6</v>
      </c>
      <c r="R96" t="s">
        <v>12</v>
      </c>
    </row>
    <row r="97">
      <c r="A97" t="s">
        <v>11</v>
      </c>
      <c r="B97" t="s">
        <v>23</v>
      </c>
      <c r="C97" t="s">
        <v>86</v>
      </c>
      <c r="D97" t="s">
        <v>6</v>
      </c>
      <c r="E97" t="s">
        <v>13</v>
      </c>
      <c r="F97" t="s">
        <v>12</v>
      </c>
      <c r="G97" t="s">
        <v>33</v>
      </c>
      <c r="H97" t="s">
        <v>11</v>
      </c>
      <c r="I97" t="s">
        <v>14</v>
      </c>
      <c r="J97" t="s">
        <v>14</v>
      </c>
      <c r="K97" t="s">
        <v>6</v>
      </c>
      <c r="L97" t="s">
        <v>23</v>
      </c>
      <c r="M97" t="s">
        <v>14</v>
      </c>
      <c r="N97" t="s">
        <v>12</v>
      </c>
      <c r="O97" t="s">
        <v>11</v>
      </c>
      <c r="P97" t="s">
        <v>12</v>
      </c>
      <c r="Q97" s="8" t="s">
        <v>12</v>
      </c>
      <c r="R97" t="s">
        <v>13</v>
      </c>
    </row>
    <row r="98">
      <c r="A98" t="s">
        <v>23</v>
      </c>
      <c r="B98" t="s">
        <v>6</v>
      </c>
      <c r="C98" t="s">
        <v>12</v>
      </c>
      <c r="D98" t="s">
        <v>23</v>
      </c>
      <c r="E98" t="s">
        <v>25</v>
      </c>
      <c r="F98" t="s">
        <v>2</v>
      </c>
      <c r="G98" t="s">
        <v>5</v>
      </c>
      <c r="H98" t="s">
        <v>17</v>
      </c>
      <c r="I98" t="s">
        <v>23</v>
      </c>
      <c r="J98" t="s">
        <v>5</v>
      </c>
      <c r="K98" t="s">
        <v>11</v>
      </c>
      <c r="L98" t="s">
        <v>9</v>
      </c>
      <c r="M98" t="s">
        <v>10</v>
      </c>
      <c r="N98" t="s">
        <v>13</v>
      </c>
      <c r="O98" t="s">
        <v>12</v>
      </c>
      <c r="P98" t="s">
        <v>9</v>
      </c>
      <c r="Q98" s="8" t="s">
        <v>12</v>
      </c>
      <c r="R98" t="s">
        <v>14</v>
      </c>
    </row>
    <row r="99">
      <c r="A99" t="s">
        <v>28</v>
      </c>
      <c r="B99" t="s">
        <v>11</v>
      </c>
      <c r="C99" t="s">
        <v>9</v>
      </c>
      <c r="D99" t="s">
        <v>57</v>
      </c>
      <c r="E99" t="s">
        <v>5</v>
      </c>
      <c r="F99" t="s">
        <v>17</v>
      </c>
      <c r="G99" t="s">
        <v>14</v>
      </c>
      <c r="H99" t="s">
        <v>9</v>
      </c>
      <c r="I99" t="s">
        <v>28</v>
      </c>
      <c r="J99" t="s">
        <v>13</v>
      </c>
      <c r="K99" t="s">
        <v>24</v>
      </c>
      <c r="L99" t="s">
        <v>28</v>
      </c>
      <c r="M99" t="s">
        <v>11</v>
      </c>
      <c r="N99" t="s">
        <v>17</v>
      </c>
      <c r="O99" t="s">
        <v>10</v>
      </c>
      <c r="P99" t="s">
        <v>2</v>
      </c>
      <c r="Q99" s="8" t="s">
        <v>28</v>
      </c>
      <c r="R99" t="s">
        <v>17</v>
      </c>
    </row>
    <row r="100">
      <c r="A100" t="s">
        <v>5</v>
      </c>
      <c r="B100" t="s">
        <v>23</v>
      </c>
      <c r="C100" t="s">
        <v>11</v>
      </c>
      <c r="D100" t="s">
        <v>51</v>
      </c>
      <c r="E100" t="s">
        <v>12</v>
      </c>
      <c r="F100" t="s">
        <v>12</v>
      </c>
      <c r="G100" t="s">
        <v>11</v>
      </c>
      <c r="H100" t="s">
        <v>91</v>
      </c>
      <c r="I100" t="s">
        <v>10</v>
      </c>
      <c r="J100" t="s">
        <v>11</v>
      </c>
      <c r="K100" t="s">
        <v>6</v>
      </c>
      <c r="L100" t="s">
        <v>11</v>
      </c>
      <c r="M100" t="s">
        <v>5</v>
      </c>
      <c r="N100" t="s">
        <v>14</v>
      </c>
      <c r="O100" t="s">
        <v>51</v>
      </c>
      <c r="P100" t="s">
        <v>41</v>
      </c>
      <c r="Q100" s="8" t="s">
        <v>28</v>
      </c>
      <c r="R100" t="s">
        <v>14</v>
      </c>
    </row>
    <row r="101">
      <c r="A101" t="s">
        <v>13</v>
      </c>
      <c r="B101" t="s">
        <v>14</v>
      </c>
      <c r="C101" t="s">
        <v>6</v>
      </c>
      <c r="D101" t="s">
        <v>12</v>
      </c>
      <c r="E101" t="s">
        <v>17</v>
      </c>
      <c r="F101" t="s">
        <v>23</v>
      </c>
      <c r="G101" t="s">
        <v>51</v>
      </c>
      <c r="H101" t="s">
        <v>6</v>
      </c>
      <c r="I101" t="s">
        <v>12</v>
      </c>
      <c r="J101" t="s">
        <v>12</v>
      </c>
      <c r="K101" t="s">
        <v>17</v>
      </c>
      <c r="L101" t="s">
        <v>28</v>
      </c>
      <c r="M101" t="s">
        <v>11</v>
      </c>
      <c r="N101" t="s">
        <v>23</v>
      </c>
      <c r="O101" t="s">
        <v>11</v>
      </c>
      <c r="P101" t="s">
        <v>13</v>
      </c>
      <c r="Q101" s="8" t="s">
        <v>10</v>
      </c>
      <c r="R101" t="s">
        <v>13</v>
      </c>
    </row>
    <row r="102">
      <c r="A102" t="s">
        <v>12</v>
      </c>
      <c r="B102" t="s">
        <v>2</v>
      </c>
      <c r="C102" t="s">
        <v>13</v>
      </c>
      <c r="D102" t="s">
        <v>23</v>
      </c>
      <c r="E102" t="s">
        <v>14</v>
      </c>
      <c r="F102" t="s">
        <v>12</v>
      </c>
      <c r="G102" t="s">
        <v>14</v>
      </c>
      <c r="H102" t="s">
        <v>79</v>
      </c>
      <c r="I102" t="s">
        <v>14</v>
      </c>
      <c r="J102" t="s">
        <v>91</v>
      </c>
      <c r="K102" t="s">
        <v>17</v>
      </c>
      <c r="L102" t="s">
        <v>2</v>
      </c>
      <c r="M102" t="s">
        <v>9</v>
      </c>
      <c r="N102" t="s">
        <v>10</v>
      </c>
      <c r="O102" t="s">
        <v>17</v>
      </c>
      <c r="P102" t="s">
        <v>11</v>
      </c>
      <c r="Q102" s="8" t="s">
        <v>17</v>
      </c>
      <c r="R102" t="s">
        <v>5</v>
      </c>
    </row>
    <row r="103">
      <c r="A103" t="s">
        <v>5</v>
      </c>
      <c r="B103" t="s">
        <v>11</v>
      </c>
      <c r="C103" t="s">
        <v>17</v>
      </c>
      <c r="D103" t="s">
        <v>14</v>
      </c>
      <c r="E103" t="s">
        <v>57</v>
      </c>
      <c r="F103" t="s">
        <v>10</v>
      </c>
      <c r="G103" t="s">
        <v>17</v>
      </c>
      <c r="H103" t="s">
        <v>23</v>
      </c>
      <c r="I103" t="s">
        <v>23</v>
      </c>
      <c r="J103" t="s">
        <v>5</v>
      </c>
      <c r="K103" t="s">
        <v>5</v>
      </c>
      <c r="L103" t="s">
        <v>23</v>
      </c>
      <c r="M103" t="s">
        <v>14</v>
      </c>
      <c r="N103" t="s">
        <v>28</v>
      </c>
      <c r="O103" t="s">
        <v>2</v>
      </c>
      <c r="P103" t="s">
        <v>11</v>
      </c>
      <c r="Q103" s="8" t="s">
        <v>17</v>
      </c>
      <c r="R103" t="s">
        <v>6</v>
      </c>
    </row>
    <row r="104">
      <c r="A104" t="s">
        <v>23</v>
      </c>
      <c r="B104" t="s">
        <v>12</v>
      </c>
      <c r="C104" t="s">
        <v>11</v>
      </c>
      <c r="D104" t="s">
        <v>5</v>
      </c>
      <c r="E104" t="s">
        <v>28</v>
      </c>
      <c r="F104" t="s">
        <v>14</v>
      </c>
      <c r="G104" t="s">
        <v>5</v>
      </c>
      <c r="H104" t="s">
        <v>23</v>
      </c>
      <c r="I104" t="s">
        <v>11</v>
      </c>
      <c r="J104" t="s">
        <v>11</v>
      </c>
      <c r="K104" t="s">
        <v>5</v>
      </c>
      <c r="L104" t="s">
        <v>13</v>
      </c>
      <c r="M104" t="s">
        <v>17</v>
      </c>
      <c r="N104" t="s">
        <v>14</v>
      </c>
      <c r="O104" t="s">
        <v>5</v>
      </c>
      <c r="P104" t="s">
        <v>14</v>
      </c>
      <c r="Q104" s="8" t="s">
        <v>12</v>
      </c>
      <c r="R104" t="s">
        <v>2</v>
      </c>
    </row>
    <row r="105">
      <c r="A105" t="s">
        <v>51</v>
      </c>
      <c r="B105" t="s">
        <v>23</v>
      </c>
      <c r="C105" t="s">
        <v>6</v>
      </c>
      <c r="D105" t="s">
        <v>14</v>
      </c>
      <c r="E105" t="s">
        <v>5</v>
      </c>
      <c r="F105" t="s">
        <v>28</v>
      </c>
      <c r="G105" t="s">
        <v>13</v>
      </c>
      <c r="H105" t="s">
        <v>17</v>
      </c>
      <c r="I105" t="s">
        <v>11</v>
      </c>
      <c r="J105" t="s">
        <v>14</v>
      </c>
      <c r="K105" t="s">
        <v>14</v>
      </c>
      <c r="L105" t="s">
        <v>14</v>
      </c>
      <c r="M105" t="s">
        <v>23</v>
      </c>
      <c r="N105" t="s">
        <v>28</v>
      </c>
      <c r="O105" t="s">
        <v>11</v>
      </c>
      <c r="P105" t="s">
        <v>14</v>
      </c>
      <c r="Q105" s="8" t="s">
        <v>11</v>
      </c>
      <c r="R105" t="s">
        <v>83</v>
      </c>
    </row>
    <row r="106">
      <c r="A106" t="s">
        <v>13</v>
      </c>
      <c r="B106" t="s">
        <v>11</v>
      </c>
      <c r="C106" t="s">
        <v>14</v>
      </c>
      <c r="D106" t="s">
        <v>10</v>
      </c>
      <c r="E106" t="s">
        <v>17</v>
      </c>
      <c r="F106" t="s">
        <v>12</v>
      </c>
      <c r="G106" t="s">
        <v>11</v>
      </c>
      <c r="H106" t="s">
        <v>6</v>
      </c>
      <c r="I106" t="s">
        <v>24</v>
      </c>
      <c r="J106" t="s">
        <v>17</v>
      </c>
      <c r="K106" t="s">
        <v>11</v>
      </c>
      <c r="L106" t="s">
        <v>5</v>
      </c>
      <c r="M106" t="s">
        <v>10</v>
      </c>
      <c r="N106" t="s">
        <v>12</v>
      </c>
      <c r="O106" t="s">
        <v>14</v>
      </c>
      <c r="P106" t="s">
        <v>24</v>
      </c>
      <c r="Q106" s="8" t="s">
        <v>51</v>
      </c>
      <c r="R106" t="s">
        <v>11</v>
      </c>
    </row>
    <row r="107">
      <c r="A107" t="s">
        <v>11</v>
      </c>
      <c r="B107" t="s">
        <v>14</v>
      </c>
      <c r="C107" t="s">
        <v>14</v>
      </c>
      <c r="D107" t="s">
        <v>2</v>
      </c>
      <c r="E107" t="s">
        <v>14</v>
      </c>
      <c r="F107" t="s">
        <v>11</v>
      </c>
      <c r="G107" t="s">
        <v>2</v>
      </c>
      <c r="H107" t="s">
        <v>2</v>
      </c>
      <c r="I107" t="s">
        <v>12</v>
      </c>
      <c r="J107" t="s">
        <v>24</v>
      </c>
      <c r="K107" t="s">
        <v>11</v>
      </c>
      <c r="L107" t="s">
        <v>51</v>
      </c>
      <c r="M107" t="s">
        <v>11</v>
      </c>
      <c r="N107" t="s">
        <v>13</v>
      </c>
      <c r="O107" t="s">
        <v>12</v>
      </c>
      <c r="P107" t="s">
        <v>28</v>
      </c>
      <c r="Q107" s="8" t="s">
        <v>11</v>
      </c>
      <c r="R107" t="s">
        <v>12</v>
      </c>
    </row>
    <row r="108">
      <c r="A108" t="s">
        <v>13</v>
      </c>
      <c r="B108" t="s">
        <v>79</v>
      </c>
      <c r="C108" t="s">
        <v>13</v>
      </c>
      <c r="D108" t="s">
        <v>5</v>
      </c>
      <c r="E108" t="s">
        <v>12</v>
      </c>
      <c r="F108" t="s">
        <v>17</v>
      </c>
      <c r="G108" t="s">
        <v>14</v>
      </c>
      <c r="H108" t="s">
        <v>10</v>
      </c>
      <c r="I108" t="s">
        <v>13</v>
      </c>
      <c r="J108" t="s">
        <v>12</v>
      </c>
      <c r="K108" t="s">
        <v>51</v>
      </c>
      <c r="L108" t="s">
        <v>11</v>
      </c>
      <c r="M108" t="s">
        <v>11</v>
      </c>
      <c r="N108" t="s">
        <v>11</v>
      </c>
      <c r="O108" t="s">
        <v>11</v>
      </c>
      <c r="P108" t="s">
        <v>51</v>
      </c>
      <c r="Q108" s="8" t="s">
        <v>13</v>
      </c>
      <c r="R108" t="s">
        <v>11</v>
      </c>
    </row>
    <row r="109">
      <c r="A109" t="s">
        <v>33</v>
      </c>
      <c r="B109" t="s">
        <v>11</v>
      </c>
      <c r="C109" t="s">
        <v>83</v>
      </c>
      <c r="D109" t="s">
        <v>12</v>
      </c>
      <c r="E109" t="s">
        <v>2</v>
      </c>
      <c r="F109" t="s">
        <v>12</v>
      </c>
      <c r="G109" t="s">
        <v>11</v>
      </c>
      <c r="H109" t="s">
        <v>23</v>
      </c>
      <c r="I109" t="s">
        <v>10</v>
      </c>
      <c r="J109" t="s">
        <v>13</v>
      </c>
      <c r="K109" t="s">
        <v>51</v>
      </c>
      <c r="L109" t="s">
        <v>11</v>
      </c>
      <c r="M109" t="s">
        <v>5</v>
      </c>
      <c r="N109" t="s">
        <v>23</v>
      </c>
      <c r="O109" t="s">
        <v>51</v>
      </c>
      <c r="P109" t="s">
        <v>10</v>
      </c>
      <c r="Q109" s="8" t="s">
        <v>5</v>
      </c>
      <c r="R109" t="s">
        <v>86</v>
      </c>
    </row>
    <row r="110">
      <c r="A110" t="s">
        <v>10</v>
      </c>
      <c r="B110" t="s">
        <v>5</v>
      </c>
      <c r="C110" t="s">
        <v>17</v>
      </c>
      <c r="D110" t="s">
        <v>2</v>
      </c>
      <c r="E110" t="s">
        <v>57</v>
      </c>
      <c r="F110" t="s">
        <v>5</v>
      </c>
      <c r="G110" t="s">
        <v>28</v>
      </c>
      <c r="H110" t="s">
        <v>12</v>
      </c>
      <c r="I110" t="s">
        <v>11</v>
      </c>
      <c r="J110" t="s">
        <v>14</v>
      </c>
      <c r="K110" t="s">
        <v>10</v>
      </c>
      <c r="L110" t="s">
        <v>6</v>
      </c>
      <c r="M110" t="s">
        <v>23</v>
      </c>
      <c r="N110" t="s">
        <v>14</v>
      </c>
      <c r="O110" t="s">
        <v>13</v>
      </c>
      <c r="P110" t="s">
        <v>7</v>
      </c>
      <c r="Q110" s="8" t="s">
        <v>17</v>
      </c>
      <c r="R110" t="s">
        <v>83</v>
      </c>
    </row>
    <row r="111">
      <c r="A111" t="s">
        <v>14</v>
      </c>
      <c r="B111" t="s">
        <v>23</v>
      </c>
      <c r="C111" t="s">
        <v>28</v>
      </c>
      <c r="D111" t="s">
        <v>33</v>
      </c>
      <c r="E111" t="s">
        <v>17</v>
      </c>
      <c r="F111" t="s">
        <v>2</v>
      </c>
      <c r="G111" t="s">
        <v>17</v>
      </c>
      <c r="H111" t="s">
        <v>12</v>
      </c>
      <c r="I111" t="s">
        <v>14</v>
      </c>
      <c r="J111" t="s">
        <v>17</v>
      </c>
      <c r="K111" t="s">
        <v>10</v>
      </c>
      <c r="L111" t="s">
        <v>5</v>
      </c>
      <c r="M111" t="s">
        <v>17</v>
      </c>
      <c r="N111" t="s">
        <v>10</v>
      </c>
      <c r="O111" t="s">
        <v>28</v>
      </c>
      <c r="P111" t="s">
        <v>2</v>
      </c>
      <c r="Q111" s="8" t="s">
        <v>25</v>
      </c>
      <c r="R111" t="s">
        <v>6</v>
      </c>
    </row>
    <row r="112">
      <c r="A112" t="s">
        <v>6</v>
      </c>
      <c r="B112" t="s">
        <v>14</v>
      </c>
      <c r="C112" t="s">
        <v>11</v>
      </c>
      <c r="D112" t="s">
        <v>6</v>
      </c>
      <c r="E112" t="s">
        <v>14</v>
      </c>
      <c r="F112" t="s">
        <v>23</v>
      </c>
      <c r="G112" t="s">
        <v>83</v>
      </c>
      <c r="H112" t="s">
        <v>10</v>
      </c>
      <c r="I112" t="s">
        <v>11</v>
      </c>
      <c r="J112" t="s">
        <v>12</v>
      </c>
      <c r="K112" t="s">
        <v>28</v>
      </c>
      <c r="L112" t="s">
        <v>12</v>
      </c>
      <c r="M112" t="s">
        <v>12</v>
      </c>
      <c r="N112" t="s">
        <v>11</v>
      </c>
      <c r="O112" t="s">
        <v>28</v>
      </c>
      <c r="P112" t="s">
        <v>25</v>
      </c>
      <c r="Q112" s="8" t="s">
        <v>10</v>
      </c>
      <c r="R112" t="s">
        <v>10</v>
      </c>
    </row>
    <row r="113">
      <c r="A113" t="s">
        <v>13</v>
      </c>
      <c r="B113" t="s">
        <v>12</v>
      </c>
      <c r="C113" t="s">
        <v>10</v>
      </c>
      <c r="D113" t="s">
        <v>14</v>
      </c>
      <c r="E113" t="s">
        <v>91</v>
      </c>
      <c r="F113" t="s">
        <v>14</v>
      </c>
      <c r="G113" t="s">
        <v>14</v>
      </c>
      <c r="H113" t="s">
        <v>12</v>
      </c>
      <c r="I113" t="s">
        <v>10</v>
      </c>
      <c r="J113" t="s">
        <v>91</v>
      </c>
      <c r="K113" t="s">
        <v>6</v>
      </c>
      <c r="L113" t="s">
        <v>23</v>
      </c>
      <c r="M113" t="s">
        <v>28</v>
      </c>
      <c r="N113" t="s">
        <v>11</v>
      </c>
      <c r="O113" t="s">
        <v>6</v>
      </c>
      <c r="P113" t="s">
        <v>2</v>
      </c>
      <c r="Q113" s="8" t="s">
        <v>13</v>
      </c>
      <c r="R113" t="s">
        <v>10</v>
      </c>
    </row>
    <row r="114">
      <c r="A114" t="s">
        <v>14</v>
      </c>
      <c r="B114" t="s">
        <v>23</v>
      </c>
      <c r="C114" t="s">
        <v>13</v>
      </c>
      <c r="D114" t="s">
        <v>51</v>
      </c>
      <c r="E114" t="s">
        <v>13</v>
      </c>
      <c r="F114" t="s">
        <v>6</v>
      </c>
      <c r="G114" t="s">
        <v>83</v>
      </c>
      <c r="H114" t="s">
        <v>6</v>
      </c>
      <c r="I114" t="s">
        <v>5</v>
      </c>
      <c r="J114" t="s">
        <v>5</v>
      </c>
      <c r="K114" t="s">
        <v>17</v>
      </c>
      <c r="L114" t="s">
        <v>13</v>
      </c>
      <c r="M114" t="s">
        <v>28</v>
      </c>
      <c r="N114" t="s">
        <v>23</v>
      </c>
      <c r="O114" t="s">
        <v>5</v>
      </c>
      <c r="P114" t="s">
        <v>30</v>
      </c>
      <c r="Q114" s="8" t="s">
        <v>12</v>
      </c>
      <c r="R114" t="s">
        <v>13</v>
      </c>
    </row>
    <row r="115">
      <c r="A115" t="s">
        <v>11</v>
      </c>
      <c r="B115" t="s">
        <v>83</v>
      </c>
      <c r="C115" t="s">
        <v>11</v>
      </c>
      <c r="D115" t="s">
        <v>5</v>
      </c>
      <c r="E115" t="s">
        <v>28</v>
      </c>
      <c r="F115" t="s">
        <v>13</v>
      </c>
      <c r="G115" t="s">
        <v>13</v>
      </c>
      <c r="H115" t="s">
        <v>11</v>
      </c>
      <c r="I115" t="s">
        <v>6</v>
      </c>
      <c r="J115" t="s">
        <v>83</v>
      </c>
      <c r="K115" t="s">
        <v>23</v>
      </c>
      <c r="L115" t="s">
        <v>23</v>
      </c>
      <c r="M115" t="s">
        <v>14</v>
      </c>
      <c r="N115" t="s">
        <v>11</v>
      </c>
      <c r="O115" t="s">
        <v>13</v>
      </c>
      <c r="P115" t="s">
        <v>17</v>
      </c>
      <c r="Q115" s="8" t="s">
        <v>17</v>
      </c>
      <c r="R115" t="s">
        <v>10</v>
      </c>
    </row>
    <row r="116">
      <c r="A116" t="s">
        <v>13</v>
      </c>
      <c r="B116" t="s">
        <v>5</v>
      </c>
      <c r="C116" t="s">
        <v>12</v>
      </c>
      <c r="D116" t="s">
        <v>12</v>
      </c>
      <c r="E116" t="s">
        <v>17</v>
      </c>
      <c r="F116" t="s">
        <v>12</v>
      </c>
      <c r="G116" t="s">
        <v>6</v>
      </c>
      <c r="H116" t="s">
        <v>23</v>
      </c>
      <c r="I116" t="s">
        <v>17</v>
      </c>
      <c r="J116" t="s">
        <v>51</v>
      </c>
      <c r="K116" t="s">
        <v>13</v>
      </c>
      <c r="L116" t="s">
        <v>13</v>
      </c>
      <c r="M116" t="s">
        <v>14</v>
      </c>
      <c r="N116" t="s">
        <v>12</v>
      </c>
      <c r="O116" t="s">
        <v>17</v>
      </c>
      <c r="P116" t="s">
        <v>2</v>
      </c>
      <c r="Q116" s="8" t="s">
        <v>11</v>
      </c>
      <c r="R116" t="s">
        <v>83</v>
      </c>
    </row>
    <row r="117">
      <c r="A117" t="s">
        <v>23</v>
      </c>
      <c r="B117" t="s">
        <v>86</v>
      </c>
      <c r="C117" t="s">
        <v>14</v>
      </c>
      <c r="D117" t="s">
        <v>11</v>
      </c>
      <c r="E117" t="s">
        <v>10</v>
      </c>
      <c r="F117" t="s">
        <v>13</v>
      </c>
      <c r="G117" t="s">
        <v>14</v>
      </c>
      <c r="H117" t="s">
        <v>11</v>
      </c>
      <c r="I117" t="s">
        <v>14</v>
      </c>
      <c r="J117" t="s">
        <v>14</v>
      </c>
      <c r="K117" t="s">
        <v>5</v>
      </c>
      <c r="L117" t="s">
        <v>83</v>
      </c>
      <c r="M117" t="s">
        <v>51</v>
      </c>
      <c r="N117" t="s">
        <v>14</v>
      </c>
      <c r="O117" t="s">
        <v>28</v>
      </c>
      <c r="P117" t="s">
        <v>30</v>
      </c>
      <c r="Q117" s="8" t="s">
        <v>17</v>
      </c>
      <c r="R117" t="s">
        <v>13</v>
      </c>
    </row>
    <row r="118">
      <c r="A118" t="s">
        <v>23</v>
      </c>
      <c r="B118" t="s">
        <v>23</v>
      </c>
      <c r="C118" t="s">
        <v>86</v>
      </c>
      <c r="D118" t="s">
        <v>23</v>
      </c>
      <c r="E118" t="s">
        <v>2</v>
      </c>
      <c r="F118" t="s">
        <v>13</v>
      </c>
      <c r="G118" t="s">
        <v>5</v>
      </c>
      <c r="H118" t="s">
        <v>23</v>
      </c>
      <c r="I118" t="s">
        <v>12</v>
      </c>
      <c r="J118" t="s">
        <v>10</v>
      </c>
      <c r="K118" t="s">
        <v>24</v>
      </c>
      <c r="L118" t="s">
        <v>5</v>
      </c>
      <c r="M118" t="s">
        <v>28</v>
      </c>
      <c r="N118" t="s">
        <v>6</v>
      </c>
      <c r="O118" t="s">
        <v>10</v>
      </c>
      <c r="P118" t="s">
        <v>9</v>
      </c>
      <c r="Q118" s="8" t="s">
        <v>12</v>
      </c>
      <c r="R118" t="s">
        <v>28</v>
      </c>
    </row>
    <row r="119">
      <c r="A119" t="s">
        <v>79</v>
      </c>
      <c r="B119" t="s">
        <v>11</v>
      </c>
      <c r="C119" t="s">
        <v>24</v>
      </c>
      <c r="D119" t="s">
        <v>10</v>
      </c>
      <c r="E119" t="s">
        <v>28</v>
      </c>
      <c r="F119" t="s">
        <v>86</v>
      </c>
      <c r="G119" t="s">
        <v>13</v>
      </c>
      <c r="H119" t="s">
        <v>11</v>
      </c>
      <c r="I119" t="s">
        <v>57</v>
      </c>
      <c r="J119" t="s">
        <v>11</v>
      </c>
      <c r="K119" t="s">
        <v>9</v>
      </c>
      <c r="L119" t="s">
        <v>41</v>
      </c>
      <c r="M119" t="s">
        <v>14</v>
      </c>
      <c r="N119" t="s">
        <v>23</v>
      </c>
      <c r="O119" t="s">
        <v>11</v>
      </c>
      <c r="P119" t="s">
        <v>9</v>
      </c>
      <c r="Q119" s="8" t="s">
        <v>11</v>
      </c>
      <c r="R119" t="s">
        <v>14</v>
      </c>
    </row>
    <row r="120">
      <c r="A120" t="s">
        <v>23</v>
      </c>
      <c r="B120" t="s">
        <v>14</v>
      </c>
      <c r="C120" t="s">
        <v>14</v>
      </c>
      <c r="D120" t="s">
        <v>28</v>
      </c>
      <c r="E120" t="s">
        <v>12</v>
      </c>
      <c r="F120" t="s">
        <v>23</v>
      </c>
      <c r="G120" t="s">
        <v>12</v>
      </c>
      <c r="H120" t="s">
        <v>51</v>
      </c>
      <c r="I120" t="s">
        <v>11</v>
      </c>
      <c r="J120" t="s">
        <v>10</v>
      </c>
      <c r="K120" t="s">
        <v>17</v>
      </c>
      <c r="L120" t="s">
        <v>23</v>
      </c>
      <c r="M120" t="s">
        <v>13</v>
      </c>
      <c r="N120" t="s">
        <v>12</v>
      </c>
      <c r="O120" t="s">
        <v>14</v>
      </c>
      <c r="P120" t="s">
        <v>25</v>
      </c>
      <c r="Q120" s="8" t="s">
        <v>9</v>
      </c>
      <c r="R120" t="s">
        <v>6</v>
      </c>
    </row>
    <row r="121">
      <c r="A121" t="s">
        <v>41</v>
      </c>
      <c r="B121" t="s">
        <v>17</v>
      </c>
      <c r="C121" t="s">
        <v>13</v>
      </c>
      <c r="D121" t="s">
        <v>91</v>
      </c>
      <c r="E121" t="s">
        <v>23</v>
      </c>
      <c r="F121" t="s">
        <v>17</v>
      </c>
      <c r="G121" t="s">
        <v>11</v>
      </c>
      <c r="H121" t="s">
        <v>12</v>
      </c>
      <c r="I121" t="s">
        <v>14</v>
      </c>
      <c r="J121" t="s">
        <v>5</v>
      </c>
      <c r="K121" t="s">
        <v>23</v>
      </c>
      <c r="L121" t="s">
        <v>5</v>
      </c>
      <c r="M121" t="s">
        <v>14</v>
      </c>
      <c r="N121" t="s">
        <v>57</v>
      </c>
      <c r="O121" t="s">
        <v>14</v>
      </c>
      <c r="P121" t="s">
        <v>9</v>
      </c>
      <c r="Q121" s="8" t="s">
        <v>2</v>
      </c>
      <c r="R121" t="s">
        <v>17</v>
      </c>
    </row>
    <row r="122">
      <c r="A122" t="s">
        <v>17</v>
      </c>
      <c r="B122" t="s">
        <v>13</v>
      </c>
      <c r="C122" t="s">
        <v>11</v>
      </c>
      <c r="D122" t="s">
        <v>12</v>
      </c>
      <c r="E122" t="s">
        <v>13</v>
      </c>
      <c r="F122" t="s">
        <v>86</v>
      </c>
      <c r="G122" t="s">
        <v>17</v>
      </c>
      <c r="H122" t="s">
        <v>2</v>
      </c>
      <c r="I122" t="s">
        <v>23</v>
      </c>
      <c r="J122" t="s">
        <v>13</v>
      </c>
      <c r="K122" t="s">
        <v>13</v>
      </c>
      <c r="L122" t="s">
        <v>28</v>
      </c>
      <c r="M122" t="s">
        <v>2</v>
      </c>
      <c r="N122" t="s">
        <v>23</v>
      </c>
      <c r="O122" t="s">
        <v>11</v>
      </c>
      <c r="P122" t="s">
        <v>51</v>
      </c>
      <c r="Q122" s="8" t="s">
        <v>9</v>
      </c>
      <c r="R122" t="s">
        <v>17</v>
      </c>
    </row>
    <row r="123">
      <c r="A123" t="s">
        <v>79</v>
      </c>
      <c r="B123" t="s">
        <v>28</v>
      </c>
      <c r="C123" t="s">
        <v>13</v>
      </c>
      <c r="D123" t="s">
        <v>9</v>
      </c>
      <c r="E123" t="s">
        <v>28</v>
      </c>
      <c r="F123" t="s">
        <v>10</v>
      </c>
      <c r="G123" t="s">
        <v>25</v>
      </c>
      <c r="H123" t="s">
        <v>51</v>
      </c>
      <c r="I123" t="s">
        <v>17</v>
      </c>
      <c r="J123" t="s">
        <v>7</v>
      </c>
      <c r="K123" t="s">
        <v>12</v>
      </c>
      <c r="L123" t="s">
        <v>28</v>
      </c>
      <c r="M123" t="s">
        <v>5</v>
      </c>
      <c r="N123" t="s">
        <v>6</v>
      </c>
      <c r="O123" t="s">
        <v>11</v>
      </c>
      <c r="P123" t="s">
        <v>6</v>
      </c>
      <c r="Q123" s="8" t="s">
        <v>23</v>
      </c>
      <c r="R123" t="s">
        <v>5</v>
      </c>
    </row>
    <row r="124">
      <c r="A124" t="s">
        <v>12</v>
      </c>
      <c r="B124" t="s">
        <v>13</v>
      </c>
      <c r="C124" t="s">
        <v>6</v>
      </c>
      <c r="D124" t="s">
        <v>13</v>
      </c>
      <c r="E124" t="s">
        <v>11</v>
      </c>
      <c r="F124" t="s">
        <v>23</v>
      </c>
      <c r="G124" t="s">
        <v>6</v>
      </c>
      <c r="H124" t="s">
        <v>25</v>
      </c>
      <c r="I124" t="s">
        <v>13</v>
      </c>
      <c r="J124" t="s">
        <v>17</v>
      </c>
      <c r="K124" t="s">
        <v>9</v>
      </c>
      <c r="L124" t="s">
        <v>10</v>
      </c>
      <c r="M124" t="s">
        <v>28</v>
      </c>
      <c r="N124" t="s">
        <v>11</v>
      </c>
      <c r="O124" t="s">
        <v>17</v>
      </c>
      <c r="P124" t="s">
        <v>11</v>
      </c>
      <c r="Q124" s="8" t="s">
        <v>11</v>
      </c>
      <c r="R124" t="s">
        <v>11</v>
      </c>
    </row>
    <row r="125">
      <c r="B125" t="s">
        <v>33</v>
      </c>
      <c r="C125" t="s">
        <v>83</v>
      </c>
      <c r="D125" t="s">
        <v>11</v>
      </c>
      <c r="E125" t="s">
        <v>51</v>
      </c>
      <c r="F125" t="s">
        <v>11</v>
      </c>
      <c r="G125" t="s">
        <v>17</v>
      </c>
      <c r="H125" t="s">
        <v>51</v>
      </c>
      <c r="I125" t="s">
        <v>38</v>
      </c>
      <c r="J125" t="s">
        <v>10</v>
      </c>
      <c r="K125" t="s">
        <v>17</v>
      </c>
      <c r="L125" t="s">
        <v>11</v>
      </c>
      <c r="M125" t="s">
        <v>23</v>
      </c>
      <c r="N125" t="s">
        <v>12</v>
      </c>
      <c r="O125" t="s">
        <v>17</v>
      </c>
      <c r="P125" t="s">
        <v>9</v>
      </c>
      <c r="Q125" s="8" t="s">
        <v>12</v>
      </c>
      <c r="R125" t="s">
        <v>9</v>
      </c>
    </row>
    <row r="126">
      <c r="B126" t="s">
        <v>6</v>
      </c>
      <c r="C126" t="s">
        <v>23</v>
      </c>
      <c r="D126" t="s">
        <v>2</v>
      </c>
      <c r="E126" t="s">
        <v>17</v>
      </c>
      <c r="F126" t="s">
        <v>17</v>
      </c>
      <c r="G126" t="s">
        <v>17</v>
      </c>
      <c r="H126" t="s">
        <v>14</v>
      </c>
      <c r="I126" t="s">
        <v>11</v>
      </c>
      <c r="J126" t="s">
        <v>6</v>
      </c>
      <c r="K126" t="s">
        <v>11</v>
      </c>
      <c r="L126" t="s">
        <v>5</v>
      </c>
      <c r="M126" t="s">
        <v>5</v>
      </c>
      <c r="N126" t="s">
        <v>12</v>
      </c>
      <c r="O126" t="s">
        <v>5</v>
      </c>
      <c r="P126" t="s">
        <v>12</v>
      </c>
      <c r="Q126" s="8" t="s">
        <v>17</v>
      </c>
      <c r="R126" t="s">
        <v>12</v>
      </c>
    </row>
    <row r="127">
      <c r="B127" t="s">
        <v>23</v>
      </c>
      <c r="C127" t="s">
        <v>83</v>
      </c>
      <c r="D127" t="s">
        <v>14</v>
      </c>
      <c r="E127" t="s">
        <v>5</v>
      </c>
      <c r="F127" t="s">
        <v>13</v>
      </c>
      <c r="G127" t="s">
        <v>5</v>
      </c>
      <c r="H127" t="s">
        <v>6</v>
      </c>
      <c r="I127" t="s">
        <v>5</v>
      </c>
      <c r="J127" t="s">
        <v>83</v>
      </c>
      <c r="K127" t="s">
        <v>11</v>
      </c>
      <c r="L127" t="s">
        <v>14</v>
      </c>
      <c r="M127" t="s">
        <v>6</v>
      </c>
      <c r="N127" t="s">
        <v>12</v>
      </c>
      <c r="O127" t="s">
        <v>5</v>
      </c>
      <c r="P127" t="s">
        <v>5</v>
      </c>
      <c r="Q127" s="8" t="s">
        <v>9</v>
      </c>
      <c r="R127" t="s">
        <v>12</v>
      </c>
    </row>
    <row r="128">
      <c r="B128" t="s">
        <v>12</v>
      </c>
      <c r="C128" t="s">
        <v>6</v>
      </c>
      <c r="D128" t="s">
        <v>23</v>
      </c>
      <c r="E128" t="s">
        <v>23</v>
      </c>
      <c r="F128" t="s">
        <v>11</v>
      </c>
      <c r="G128" t="s">
        <v>14</v>
      </c>
      <c r="H128" t="s">
        <v>12</v>
      </c>
      <c r="I128" t="s">
        <v>5</v>
      </c>
      <c r="J128" t="s">
        <v>13</v>
      </c>
      <c r="K128" t="s">
        <v>28</v>
      </c>
      <c r="L128" t="s">
        <v>11</v>
      </c>
      <c r="M128" t="s">
        <v>10</v>
      </c>
      <c r="N128" t="s">
        <v>23</v>
      </c>
      <c r="O128" t="s">
        <v>28</v>
      </c>
      <c r="P128" t="s">
        <v>5</v>
      </c>
      <c r="Q128" s="8" t="s">
        <v>17</v>
      </c>
      <c r="R128" t="s">
        <v>14</v>
      </c>
    </row>
    <row r="129">
      <c r="B129" t="s">
        <v>25</v>
      </c>
      <c r="C129" t="s">
        <v>14</v>
      </c>
      <c r="D129" t="s">
        <v>10</v>
      </c>
      <c r="E129" t="s">
        <v>41</v>
      </c>
      <c r="F129" t="s">
        <v>5</v>
      </c>
      <c r="G129" t="s">
        <v>12</v>
      </c>
      <c r="H129" t="s">
        <v>5</v>
      </c>
      <c r="I129" t="s">
        <v>10</v>
      </c>
      <c r="J129" t="s">
        <v>11</v>
      </c>
      <c r="K129" t="s">
        <v>11</v>
      </c>
      <c r="L129" t="s">
        <v>12</v>
      </c>
      <c r="M129" t="s">
        <v>14</v>
      </c>
      <c r="N129" t="s">
        <v>23</v>
      </c>
      <c r="O129" t="s">
        <v>28</v>
      </c>
      <c r="P129" t="s">
        <v>11</v>
      </c>
      <c r="Q129" s="8" t="s">
        <v>25</v>
      </c>
      <c r="R129" t="s">
        <v>10</v>
      </c>
    </row>
    <row r="130">
      <c r="B130" t="s">
        <v>10</v>
      </c>
      <c r="C130" t="s">
        <v>10</v>
      </c>
      <c r="D130" t="s">
        <v>28</v>
      </c>
      <c r="E130" t="s">
        <v>86</v>
      </c>
      <c r="F130" t="s">
        <v>5</v>
      </c>
      <c r="G130" t="s">
        <v>23</v>
      </c>
      <c r="H130" t="s">
        <v>10</v>
      </c>
      <c r="I130" t="s">
        <v>6</v>
      </c>
      <c r="J130" t="s">
        <v>28</v>
      </c>
      <c r="K130" t="s">
        <v>17</v>
      </c>
      <c r="L130" t="s">
        <v>12</v>
      </c>
      <c r="M130" t="s">
        <v>14</v>
      </c>
      <c r="N130" t="s">
        <v>28</v>
      </c>
      <c r="O130" t="s">
        <v>14</v>
      </c>
      <c r="P130" t="s">
        <v>14</v>
      </c>
      <c r="Q130" s="8" t="s">
        <v>17</v>
      </c>
      <c r="R130" t="s">
        <v>14</v>
      </c>
    </row>
    <row r="131">
      <c r="B131" t="s">
        <v>11</v>
      </c>
      <c r="D131" t="s">
        <v>13</v>
      </c>
      <c r="E131" t="s">
        <v>10</v>
      </c>
      <c r="F131" t="s">
        <v>6</v>
      </c>
      <c r="G131" t="s">
        <v>9</v>
      </c>
      <c r="H131" t="s">
        <v>12</v>
      </c>
      <c r="I131" t="s">
        <v>11</v>
      </c>
      <c r="J131" t="s">
        <v>10</v>
      </c>
      <c r="K131" t="s">
        <v>6</v>
      </c>
      <c r="L131" t="s">
        <v>14</v>
      </c>
      <c r="M131" t="s">
        <v>14</v>
      </c>
      <c r="N131" t="s">
        <v>12</v>
      </c>
      <c r="O131" t="s">
        <v>24</v>
      </c>
      <c r="P131" t="s">
        <v>12</v>
      </c>
      <c r="Q131" s="8" t="s">
        <v>12</v>
      </c>
      <c r="R131" t="s">
        <v>6</v>
      </c>
    </row>
    <row r="132">
      <c r="B132" t="s">
        <v>2</v>
      </c>
      <c r="D132" t="s">
        <v>11</v>
      </c>
      <c r="E132" t="s">
        <v>23</v>
      </c>
      <c r="F132" t="s">
        <v>5</v>
      </c>
      <c r="G132" t="s">
        <v>6</v>
      </c>
      <c r="H132" t="s">
        <v>11</v>
      </c>
      <c r="I132" t="s">
        <v>6</v>
      </c>
      <c r="J132" t="s">
        <v>23</v>
      </c>
      <c r="K132" t="s">
        <v>17</v>
      </c>
      <c r="L132" t="s">
        <v>23</v>
      </c>
      <c r="N132" t="s">
        <v>23</v>
      </c>
      <c r="O132" t="s">
        <v>6</v>
      </c>
      <c r="P132" t="s">
        <v>12</v>
      </c>
      <c r="Q132" s="8" t="s">
        <v>25</v>
      </c>
      <c r="R132" t="s">
        <v>51</v>
      </c>
    </row>
    <row r="133">
      <c r="B133" t="s">
        <v>5</v>
      </c>
      <c r="E133" t="s">
        <v>79</v>
      </c>
      <c r="F133" t="s">
        <v>12</v>
      </c>
      <c r="G133" t="s">
        <v>6</v>
      </c>
      <c r="H133" t="s">
        <v>5</v>
      </c>
      <c r="I133" t="s">
        <v>12</v>
      </c>
      <c r="J133" t="s">
        <v>5</v>
      </c>
      <c r="K133" t="s">
        <v>28</v>
      </c>
      <c r="L133" t="s">
        <v>10</v>
      </c>
      <c r="O133" t="s">
        <v>5</v>
      </c>
      <c r="P133" t="s">
        <v>5</v>
      </c>
      <c r="Q133" s="8" t="s">
        <v>9</v>
      </c>
      <c r="R133" t="s">
        <v>11</v>
      </c>
    </row>
    <row r="134">
      <c r="B134" t="s">
        <v>91</v>
      </c>
      <c r="E134" t="s">
        <v>14</v>
      </c>
      <c r="F134" t="s">
        <v>51</v>
      </c>
      <c r="H134" t="s">
        <v>83</v>
      </c>
      <c r="I134" t="s">
        <v>13</v>
      </c>
      <c r="J134" t="s">
        <v>28</v>
      </c>
      <c r="K134" t="s">
        <v>10</v>
      </c>
      <c r="L134" t="s">
        <v>10</v>
      </c>
      <c r="O134" t="s">
        <v>25</v>
      </c>
      <c r="P134" t="s">
        <v>28</v>
      </c>
      <c r="Q134" s="8" t="s">
        <v>17</v>
      </c>
      <c r="R134" t="s">
        <v>51</v>
      </c>
    </row>
    <row r="135">
      <c r="E135" t="s">
        <v>5</v>
      </c>
      <c r="F135" t="s">
        <v>86</v>
      </c>
      <c r="H135" t="s">
        <v>10</v>
      </c>
      <c r="J135" t="s">
        <v>14</v>
      </c>
      <c r="K135" t="s">
        <v>14</v>
      </c>
      <c r="L135" t="s">
        <v>12</v>
      </c>
      <c r="O135" t="s">
        <v>11</v>
      </c>
      <c r="Q135" s="8" t="s">
        <v>5</v>
      </c>
      <c r="R135" t="s">
        <v>10</v>
      </c>
    </row>
    <row r="136">
      <c r="E136" t="s">
        <v>86</v>
      </c>
      <c r="F136" t="s">
        <v>14</v>
      </c>
      <c r="H136" t="s">
        <v>23</v>
      </c>
      <c r="J136" t="s">
        <v>13</v>
      </c>
      <c r="K136" t="s">
        <v>10</v>
      </c>
      <c r="L136" t="s">
        <v>6</v>
      </c>
      <c r="O136" t="s">
        <v>25</v>
      </c>
      <c r="Q136" s="8" t="s">
        <v>2</v>
      </c>
      <c r="R136" t="s">
        <v>13</v>
      </c>
    </row>
    <row r="137">
      <c r="H137" t="s">
        <v>11</v>
      </c>
      <c r="J137" t="s">
        <v>14</v>
      </c>
      <c r="L137" t="s">
        <v>13</v>
      </c>
      <c r="Q137" s="8" t="s">
        <v>5</v>
      </c>
      <c r="R137" t="s">
        <v>17</v>
      </c>
    </row>
    <row r="138">
      <c r="J138" t="s">
        <v>86</v>
      </c>
      <c r="Q138" s="8" t="s">
        <v>6</v>
      </c>
    </row>
    <row r="139">
      <c r="Q139" s="8" t="s">
        <v>12</v>
      </c>
    </row>
    <row r="140">
      <c r="Q140" s="8" t="s">
        <v>9</v>
      </c>
    </row>
    <row r="141">
      <c r="Q141" s="8" t="s">
        <v>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location="Offensive_tackle" ref="B15"/>
    <hyperlink r:id="rId15" ref="B16"/>
    <hyperlink r:id="rId16" ref="B17"/>
    <hyperlink r:id="rId17" ref="B18"/>
    <hyperlink r:id="rId18" location="Offensive_tackle" ref="B19"/>
    <hyperlink r:id="rId19" location="Offensive_tackle" ref="B20"/>
    <hyperlink r:id="rId20" ref="B21"/>
    <hyperlink r:id="rId21" location="Offensive_tackle" ref="B22"/>
    <hyperlink r:id="rId22" ref="B23"/>
    <hyperlink r:id="rId23" ref="B24"/>
    <hyperlink r:id="rId24" ref="B25"/>
    <hyperlink r:id="rId25" ref="B26"/>
    <hyperlink r:id="rId26" ref="B27"/>
    <hyperlink r:id="rId27" location="Offensive_tackle" ref="B28"/>
    <hyperlink r:id="rId28" ref="B29"/>
    <hyperlink r:id="rId29" ref="B30"/>
    <hyperlink r:id="rId30" ref="B31"/>
    <hyperlink r:id="rId31" ref="B32"/>
  </hyperlinks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1998.0</v>
      </c>
      <c r="B1" s="1">
        <v>1999.0</v>
      </c>
      <c r="C1" s="1">
        <v>2000.0</v>
      </c>
      <c r="D1" s="1">
        <v>2001.0</v>
      </c>
      <c r="E1" s="1">
        <v>2002.0</v>
      </c>
      <c r="F1" s="1">
        <v>2003.0</v>
      </c>
      <c r="G1" s="1">
        <v>2004.0</v>
      </c>
      <c r="H1" s="1">
        <v>2005.0</v>
      </c>
      <c r="I1" s="1">
        <v>2006.0</v>
      </c>
      <c r="J1" s="1">
        <v>2007.0</v>
      </c>
      <c r="K1" s="1">
        <v>2008.0</v>
      </c>
      <c r="L1" s="1">
        <v>2009.0</v>
      </c>
      <c r="M1" s="1">
        <v>2010.0</v>
      </c>
      <c r="N1" s="1">
        <v>2011.0</v>
      </c>
      <c r="O1" s="1">
        <v>2012.0</v>
      </c>
      <c r="P1" s="1">
        <v>2013.0</v>
      </c>
      <c r="Q1" s="1">
        <v>2014.0</v>
      </c>
      <c r="R1" s="1">
        <v>2015.0</v>
      </c>
    </row>
    <row r="2">
      <c r="A2" s="3" t="s">
        <v>112</v>
      </c>
      <c r="B2" s="4" t="s">
        <v>113</v>
      </c>
      <c r="C2" s="3" t="s">
        <v>114</v>
      </c>
      <c r="D2" s="3" t="s">
        <v>115</v>
      </c>
      <c r="E2" s="3" t="s">
        <v>116</v>
      </c>
      <c r="F2" s="3" t="s">
        <v>117</v>
      </c>
      <c r="G2" s="3" t="s">
        <v>118</v>
      </c>
      <c r="H2" s="3" t="s">
        <v>119</v>
      </c>
      <c r="I2" s="3" t="s">
        <v>120</v>
      </c>
      <c r="J2" s="3" t="s">
        <v>122</v>
      </c>
      <c r="K2" s="3" t="s">
        <v>123</v>
      </c>
      <c r="L2" s="3" t="s">
        <v>124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129</v>
      </c>
      <c r="R2" s="3" t="s">
        <v>130</v>
      </c>
    </row>
    <row r="3">
      <c r="A3" s="3" t="s">
        <v>131</v>
      </c>
      <c r="B3" s="4" t="s">
        <v>132</v>
      </c>
      <c r="C3" s="3" t="s">
        <v>114</v>
      </c>
      <c r="D3" s="3" t="s">
        <v>134</v>
      </c>
      <c r="E3" s="3" t="s">
        <v>136</v>
      </c>
      <c r="F3" s="3" t="s">
        <v>137</v>
      </c>
      <c r="G3" s="3" t="s">
        <v>138</v>
      </c>
      <c r="H3" s="3" t="s">
        <v>126</v>
      </c>
      <c r="I3" s="3" t="s">
        <v>117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141</v>
      </c>
      <c r="P3" s="3" t="s">
        <v>143</v>
      </c>
      <c r="Q3" s="3" t="s">
        <v>126</v>
      </c>
      <c r="R3" s="3" t="s">
        <v>144</v>
      </c>
    </row>
    <row r="4">
      <c r="A4" s="3" t="s">
        <v>130</v>
      </c>
      <c r="B4" s="4" t="s">
        <v>144</v>
      </c>
      <c r="C4" s="3" t="s">
        <v>146</v>
      </c>
      <c r="D4" s="3" t="s">
        <v>147</v>
      </c>
      <c r="E4" s="3" t="s">
        <v>144</v>
      </c>
      <c r="F4" s="3" t="s">
        <v>148</v>
      </c>
      <c r="G4" s="3" t="s">
        <v>149</v>
      </c>
      <c r="H4" s="3" t="s">
        <v>123</v>
      </c>
      <c r="I4" s="3" t="s">
        <v>134</v>
      </c>
      <c r="J4" s="3" t="s">
        <v>150</v>
      </c>
      <c r="K4" s="3" t="s">
        <v>151</v>
      </c>
      <c r="L4" s="3" t="s">
        <v>122</v>
      </c>
      <c r="M4" s="3" t="s">
        <v>125</v>
      </c>
      <c r="N4" s="3" t="s">
        <v>146</v>
      </c>
      <c r="O4" s="3" t="s">
        <v>146</v>
      </c>
      <c r="P4" s="3" t="s">
        <v>144</v>
      </c>
      <c r="Q4" s="3" t="s">
        <v>152</v>
      </c>
      <c r="R4" s="3" t="s">
        <v>147</v>
      </c>
    </row>
    <row r="5">
      <c r="A5" s="3" t="s">
        <v>123</v>
      </c>
      <c r="B5" s="4" t="s">
        <v>153</v>
      </c>
      <c r="C5" s="3" t="s">
        <v>130</v>
      </c>
      <c r="D5" s="3" t="s">
        <v>156</v>
      </c>
      <c r="E5" s="3" t="s">
        <v>134</v>
      </c>
      <c r="F5" s="3" t="s">
        <v>113</v>
      </c>
      <c r="G5" s="3" t="s">
        <v>120</v>
      </c>
      <c r="H5" s="3" t="s">
        <v>134</v>
      </c>
      <c r="I5" s="3" t="s">
        <v>140</v>
      </c>
      <c r="J5" s="3" t="s">
        <v>157</v>
      </c>
      <c r="K5" s="3" t="s">
        <v>158</v>
      </c>
      <c r="L5" s="3" t="s">
        <v>159</v>
      </c>
      <c r="M5" s="3" t="s">
        <v>125</v>
      </c>
      <c r="N5" s="3" t="s">
        <v>124</v>
      </c>
      <c r="O5" s="3" t="s">
        <v>117</v>
      </c>
      <c r="P5" s="3" t="s">
        <v>125</v>
      </c>
      <c r="Q5" s="3" t="s">
        <v>157</v>
      </c>
      <c r="R5" s="3" t="s">
        <v>146</v>
      </c>
    </row>
    <row r="6">
      <c r="A6" s="3" t="s">
        <v>114</v>
      </c>
      <c r="B6" s="4" t="s">
        <v>134</v>
      </c>
      <c r="C6" s="3" t="s">
        <v>112</v>
      </c>
      <c r="D6" s="3" t="s">
        <v>161</v>
      </c>
      <c r="E6" s="3" t="s">
        <v>134</v>
      </c>
      <c r="F6" s="3" t="s">
        <v>162</v>
      </c>
      <c r="G6" s="3" t="s">
        <v>148</v>
      </c>
      <c r="H6" s="3" t="s">
        <v>126</v>
      </c>
      <c r="I6" s="3" t="s">
        <v>163</v>
      </c>
      <c r="J6" s="3" t="s">
        <v>114</v>
      </c>
      <c r="K6" s="3" t="s">
        <v>122</v>
      </c>
      <c r="L6" s="3" t="s">
        <v>117</v>
      </c>
      <c r="M6" s="3" t="s">
        <v>112</v>
      </c>
      <c r="N6" s="3" t="s">
        <v>164</v>
      </c>
      <c r="O6" s="3" t="s">
        <v>165</v>
      </c>
      <c r="P6" s="3" t="s">
        <v>166</v>
      </c>
      <c r="Q6" s="3" t="s">
        <v>167</v>
      </c>
      <c r="R6" s="3" t="s">
        <v>138</v>
      </c>
    </row>
    <row r="7">
      <c r="A7" s="3" t="s">
        <v>142</v>
      </c>
      <c r="B7" s="4" t="s">
        <v>120</v>
      </c>
      <c r="C7" s="3" t="s">
        <v>130</v>
      </c>
      <c r="D7" s="3" t="s">
        <v>124</v>
      </c>
      <c r="E7" s="3" t="s">
        <v>136</v>
      </c>
      <c r="F7" s="3" t="s">
        <v>124</v>
      </c>
      <c r="G7" s="3" t="s">
        <v>148</v>
      </c>
      <c r="H7" s="3" t="s">
        <v>170</v>
      </c>
      <c r="I7" s="3" t="s">
        <v>171</v>
      </c>
      <c r="J7" s="3" t="s">
        <v>122</v>
      </c>
      <c r="K7" s="3" t="s">
        <v>163</v>
      </c>
      <c r="L7" s="3" t="s">
        <v>146</v>
      </c>
      <c r="M7" s="3" t="s">
        <v>165</v>
      </c>
      <c r="N7" s="3" t="s">
        <v>146</v>
      </c>
      <c r="O7" s="3" t="s">
        <v>164</v>
      </c>
      <c r="P7" s="3" t="s">
        <v>164</v>
      </c>
      <c r="Q7" s="3" t="s">
        <v>143</v>
      </c>
      <c r="R7" s="3" t="s">
        <v>117</v>
      </c>
    </row>
    <row r="8">
      <c r="A8" s="3" t="s">
        <v>172</v>
      </c>
      <c r="B8" s="4" t="s">
        <v>124</v>
      </c>
      <c r="C8" s="3" t="s">
        <v>140</v>
      </c>
      <c r="D8" s="3" t="s">
        <v>174</v>
      </c>
      <c r="E8" s="3" t="s">
        <v>148</v>
      </c>
      <c r="F8" s="3" t="s">
        <v>175</v>
      </c>
      <c r="G8" s="3" t="s">
        <v>134</v>
      </c>
      <c r="H8" s="3" t="s">
        <v>129</v>
      </c>
      <c r="I8" s="3" t="s">
        <v>134</v>
      </c>
      <c r="J8" s="3" t="s">
        <v>125</v>
      </c>
      <c r="K8" s="3" t="s">
        <v>117</v>
      </c>
      <c r="L8" s="3" t="s">
        <v>171</v>
      </c>
      <c r="M8" s="3" t="s">
        <v>147</v>
      </c>
      <c r="N8" s="3" t="s">
        <v>156</v>
      </c>
      <c r="O8" s="3" t="s">
        <v>146</v>
      </c>
      <c r="P8" s="3" t="s">
        <v>136</v>
      </c>
      <c r="Q8" s="3" t="s">
        <v>143</v>
      </c>
      <c r="R8" s="3" t="s">
        <v>170</v>
      </c>
    </row>
    <row r="9">
      <c r="A9" s="3" t="s">
        <v>136</v>
      </c>
      <c r="B9" s="4" t="s">
        <v>163</v>
      </c>
      <c r="C9" s="3" t="s">
        <v>137</v>
      </c>
      <c r="D9" s="3" t="s">
        <v>123</v>
      </c>
      <c r="E9" s="3" t="s">
        <v>125</v>
      </c>
      <c r="F9" s="3" t="s">
        <v>119</v>
      </c>
      <c r="G9" s="3" t="s">
        <v>115</v>
      </c>
      <c r="H9" s="3" t="s">
        <v>148</v>
      </c>
      <c r="I9" s="3" t="s">
        <v>163</v>
      </c>
      <c r="J9" s="3" t="s">
        <v>158</v>
      </c>
      <c r="K9" s="3" t="s">
        <v>147</v>
      </c>
      <c r="L9" s="3" t="s">
        <v>140</v>
      </c>
      <c r="M9" s="3" t="s">
        <v>146</v>
      </c>
      <c r="N9" s="3" t="s">
        <v>177</v>
      </c>
      <c r="O9" s="3" t="s">
        <v>143</v>
      </c>
      <c r="P9" s="3" t="s">
        <v>170</v>
      </c>
      <c r="Q9" s="3" t="s">
        <v>165</v>
      </c>
      <c r="R9" s="3" t="s">
        <v>157</v>
      </c>
    </row>
    <row r="10">
      <c r="A10" s="3" t="s">
        <v>147</v>
      </c>
      <c r="B10" s="4" t="s">
        <v>117</v>
      </c>
      <c r="C10" s="3" t="s">
        <v>180</v>
      </c>
      <c r="D10" s="3" t="s">
        <v>120</v>
      </c>
      <c r="E10" s="3" t="s">
        <v>112</v>
      </c>
      <c r="F10" s="3" t="s">
        <v>165</v>
      </c>
      <c r="G10" s="3" t="s">
        <v>177</v>
      </c>
      <c r="H10" s="3" t="s">
        <v>126</v>
      </c>
      <c r="I10" s="3" t="s">
        <v>130</v>
      </c>
      <c r="J10" s="3" t="s">
        <v>163</v>
      </c>
      <c r="K10" s="3" t="s">
        <v>117</v>
      </c>
      <c r="L10" s="3" t="s">
        <v>151</v>
      </c>
      <c r="M10" s="3" t="s">
        <v>157</v>
      </c>
      <c r="N10" s="3" t="s">
        <v>117</v>
      </c>
      <c r="O10" s="3" t="s">
        <v>151</v>
      </c>
      <c r="P10" s="3" t="s">
        <v>146</v>
      </c>
      <c r="Q10" s="3" t="s">
        <v>181</v>
      </c>
      <c r="R10" s="3" t="s">
        <v>148</v>
      </c>
    </row>
    <row r="11">
      <c r="A11" s="3" t="s">
        <v>148</v>
      </c>
      <c r="B11" s="4" t="s">
        <v>183</v>
      </c>
      <c r="C11" s="3" t="s">
        <v>147</v>
      </c>
      <c r="D11" s="3" t="s">
        <v>130</v>
      </c>
      <c r="E11" s="3" t="s">
        <v>185</v>
      </c>
      <c r="F11" s="3" t="s">
        <v>185</v>
      </c>
      <c r="G11" s="3" t="s">
        <v>129</v>
      </c>
      <c r="H11" s="3" t="s">
        <v>117</v>
      </c>
      <c r="I11" s="3" t="s">
        <v>117</v>
      </c>
      <c r="J11" s="3" t="s">
        <v>186</v>
      </c>
      <c r="K11" s="3" t="s">
        <v>112</v>
      </c>
      <c r="L11" s="3" t="s">
        <v>187</v>
      </c>
      <c r="M11" s="3" t="s">
        <v>174</v>
      </c>
      <c r="N11" s="3" t="s">
        <v>156</v>
      </c>
      <c r="O11" s="3" t="s">
        <v>129</v>
      </c>
      <c r="P11" s="3" t="s">
        <v>146</v>
      </c>
      <c r="Q11" s="3" t="s">
        <v>136</v>
      </c>
      <c r="R11" s="3" t="s">
        <v>124</v>
      </c>
    </row>
    <row r="12">
      <c r="A12" s="3" t="s">
        <v>130</v>
      </c>
      <c r="B12" s="4" t="s">
        <v>152</v>
      </c>
      <c r="C12" s="3" t="s">
        <v>150</v>
      </c>
      <c r="D12" s="3" t="s">
        <v>148</v>
      </c>
      <c r="E12" s="3" t="s">
        <v>132</v>
      </c>
      <c r="F12" s="3" t="s">
        <v>131</v>
      </c>
      <c r="G12" s="3" t="s">
        <v>189</v>
      </c>
      <c r="H12" s="3" t="s">
        <v>190</v>
      </c>
      <c r="I12" s="3" t="s">
        <v>191</v>
      </c>
      <c r="J12" s="3" t="s">
        <v>118</v>
      </c>
      <c r="K12" s="3" t="s">
        <v>192</v>
      </c>
      <c r="L12" s="3" t="s">
        <v>114</v>
      </c>
      <c r="M12" s="3" t="s">
        <v>194</v>
      </c>
      <c r="N12" s="3" t="s">
        <v>150</v>
      </c>
      <c r="O12" s="3" t="s">
        <v>195</v>
      </c>
      <c r="P12" s="3" t="s">
        <v>146</v>
      </c>
      <c r="Q12" s="3" t="s">
        <v>123</v>
      </c>
      <c r="R12" s="3" t="s">
        <v>137</v>
      </c>
    </row>
    <row r="13">
      <c r="A13" s="3" t="s">
        <v>139</v>
      </c>
      <c r="B13" s="4" t="s">
        <v>181</v>
      </c>
      <c r="C13" s="3" t="s">
        <v>112</v>
      </c>
      <c r="D13" s="3" t="s">
        <v>148</v>
      </c>
      <c r="E13" s="3" t="s">
        <v>150</v>
      </c>
      <c r="F13" s="3" t="s">
        <v>114</v>
      </c>
      <c r="G13" s="3" t="s">
        <v>148</v>
      </c>
      <c r="H13" s="3" t="s">
        <v>171</v>
      </c>
      <c r="I13" s="3" t="s">
        <v>144</v>
      </c>
      <c r="J13" s="3" t="s">
        <v>174</v>
      </c>
      <c r="K13" s="3" t="s">
        <v>198</v>
      </c>
      <c r="L13" s="3" t="s">
        <v>124</v>
      </c>
      <c r="M13" s="3" t="s">
        <v>116</v>
      </c>
      <c r="N13" s="3" t="s">
        <v>130</v>
      </c>
      <c r="O13" s="3" t="s">
        <v>199</v>
      </c>
      <c r="P13" s="3" t="s">
        <v>200</v>
      </c>
      <c r="Q13" s="3" t="s">
        <v>164</v>
      </c>
      <c r="R13" s="3" t="s">
        <v>177</v>
      </c>
    </row>
    <row r="14">
      <c r="A14" s="3" t="s">
        <v>126</v>
      </c>
      <c r="B14" s="4" t="s">
        <v>201</v>
      </c>
      <c r="C14" s="3" t="s">
        <v>129</v>
      </c>
      <c r="D14" s="3" t="s">
        <v>124</v>
      </c>
      <c r="E14" s="3" t="s">
        <v>112</v>
      </c>
      <c r="F14" s="3" t="s">
        <v>143</v>
      </c>
      <c r="G14" s="3" t="s">
        <v>150</v>
      </c>
      <c r="H14" s="3" t="s">
        <v>125</v>
      </c>
      <c r="I14" s="3" t="s">
        <v>130</v>
      </c>
      <c r="J14" s="3" t="s">
        <v>142</v>
      </c>
      <c r="K14" s="3" t="s">
        <v>144</v>
      </c>
      <c r="L14" s="3" t="s">
        <v>134</v>
      </c>
      <c r="M14" s="3" t="s">
        <v>123</v>
      </c>
      <c r="N14" s="3" t="s">
        <v>126</v>
      </c>
      <c r="O14" s="3" t="s">
        <v>203</v>
      </c>
      <c r="P14" s="3" t="s">
        <v>156</v>
      </c>
      <c r="Q14" s="3" t="s">
        <v>149</v>
      </c>
      <c r="R14" s="3" t="s">
        <v>127</v>
      </c>
    </row>
    <row r="15">
      <c r="A15" s="3" t="s">
        <v>142</v>
      </c>
      <c r="B15" s="4" t="s">
        <v>204</v>
      </c>
      <c r="C15" s="3" t="s">
        <v>148</v>
      </c>
      <c r="D15" s="3" t="s">
        <v>147</v>
      </c>
      <c r="E15" s="3" t="s">
        <v>148</v>
      </c>
      <c r="F15" s="3" t="s">
        <v>114</v>
      </c>
      <c r="G15" s="3" t="s">
        <v>125</v>
      </c>
      <c r="H15" s="3" t="s">
        <v>124</v>
      </c>
      <c r="I15" s="3" t="s">
        <v>130</v>
      </c>
      <c r="J15" s="3" t="s">
        <v>149</v>
      </c>
      <c r="K15" s="3" t="s">
        <v>191</v>
      </c>
      <c r="L15" s="3" t="s">
        <v>163</v>
      </c>
      <c r="M15" s="3" t="s">
        <v>134</v>
      </c>
      <c r="N15" s="3" t="s">
        <v>136</v>
      </c>
      <c r="O15" s="3" t="s">
        <v>164</v>
      </c>
      <c r="P15" s="3" t="s">
        <v>119</v>
      </c>
      <c r="Q15" s="3" t="s">
        <v>115</v>
      </c>
      <c r="R15" s="3" t="s">
        <v>186</v>
      </c>
    </row>
    <row r="16">
      <c r="A16" s="3" t="s">
        <v>157</v>
      </c>
      <c r="B16" s="4" t="s">
        <v>164</v>
      </c>
      <c r="C16" s="3" t="s">
        <v>174</v>
      </c>
      <c r="D16" s="3" t="s">
        <v>157</v>
      </c>
      <c r="E16" s="3" t="s">
        <v>112</v>
      </c>
      <c r="F16" s="3" t="s">
        <v>148</v>
      </c>
      <c r="G16" s="3" t="s">
        <v>122</v>
      </c>
      <c r="H16" s="3" t="s">
        <v>134</v>
      </c>
      <c r="I16" s="3" t="s">
        <v>157</v>
      </c>
      <c r="J16" s="3" t="s">
        <v>130</v>
      </c>
      <c r="K16" s="3" t="s">
        <v>140</v>
      </c>
      <c r="L16" s="3" t="s">
        <v>117</v>
      </c>
      <c r="M16" s="3" t="s">
        <v>208</v>
      </c>
      <c r="N16" s="3" t="s">
        <v>147</v>
      </c>
      <c r="O16" s="3" t="s">
        <v>170</v>
      </c>
      <c r="P16" s="3" t="s">
        <v>134</v>
      </c>
      <c r="Q16" s="3" t="s">
        <v>163</v>
      </c>
      <c r="R16" s="3" t="s">
        <v>150</v>
      </c>
    </row>
    <row r="17">
      <c r="A17" s="3" t="s">
        <v>119</v>
      </c>
      <c r="B17" s="4" t="s">
        <v>147</v>
      </c>
      <c r="C17" s="3" t="s">
        <v>137</v>
      </c>
      <c r="D17" s="3" t="s">
        <v>148</v>
      </c>
      <c r="E17" s="3" t="s">
        <v>151</v>
      </c>
      <c r="F17" s="3" t="s">
        <v>117</v>
      </c>
      <c r="G17" s="3" t="s">
        <v>158</v>
      </c>
      <c r="H17" s="3" t="s">
        <v>130</v>
      </c>
      <c r="I17" s="3" t="s">
        <v>112</v>
      </c>
      <c r="J17" s="3" t="s">
        <v>112</v>
      </c>
      <c r="K17" s="3" t="s">
        <v>209</v>
      </c>
      <c r="L17" s="3" t="s">
        <v>210</v>
      </c>
      <c r="M17" s="3" t="s">
        <v>139</v>
      </c>
      <c r="N17" s="3" t="s">
        <v>211</v>
      </c>
      <c r="O17" s="3" t="s">
        <v>136</v>
      </c>
      <c r="P17" s="3" t="s">
        <v>130</v>
      </c>
      <c r="Q17" s="3" t="s">
        <v>203</v>
      </c>
      <c r="R17" s="3" t="s">
        <v>159</v>
      </c>
    </row>
    <row r="18">
      <c r="A18" s="3" t="s">
        <v>136</v>
      </c>
      <c r="B18" s="4" t="s">
        <v>151</v>
      </c>
      <c r="C18" s="3" t="s">
        <v>130</v>
      </c>
      <c r="D18" s="3" t="s">
        <v>123</v>
      </c>
      <c r="E18" s="3" t="s">
        <v>148</v>
      </c>
      <c r="F18" s="3" t="s">
        <v>114</v>
      </c>
      <c r="G18" s="3" t="s">
        <v>148</v>
      </c>
      <c r="H18" s="3" t="s">
        <v>124</v>
      </c>
      <c r="I18" s="3" t="s">
        <v>138</v>
      </c>
      <c r="J18" s="3" t="s">
        <v>147</v>
      </c>
      <c r="K18" s="3" t="s">
        <v>151</v>
      </c>
      <c r="L18" s="3" t="s">
        <v>162</v>
      </c>
      <c r="M18" s="3" t="s">
        <v>212</v>
      </c>
      <c r="N18" s="3" t="s">
        <v>213</v>
      </c>
      <c r="O18" s="3" t="s">
        <v>146</v>
      </c>
      <c r="P18" s="3" t="s">
        <v>124</v>
      </c>
      <c r="Q18" s="3" t="s">
        <v>146</v>
      </c>
      <c r="R18" s="3" t="s">
        <v>144</v>
      </c>
    </row>
    <row r="19">
      <c r="A19" s="3" t="s">
        <v>124</v>
      </c>
      <c r="B19" s="4" t="s">
        <v>124</v>
      </c>
      <c r="C19" s="3" t="s">
        <v>175</v>
      </c>
      <c r="D19" s="3" t="s">
        <v>123</v>
      </c>
      <c r="E19" s="3" t="s">
        <v>137</v>
      </c>
      <c r="F19" s="3" t="s">
        <v>159</v>
      </c>
      <c r="G19" s="3" t="s">
        <v>163</v>
      </c>
      <c r="H19" s="3" t="s">
        <v>150</v>
      </c>
      <c r="I19" s="3" t="s">
        <v>163</v>
      </c>
      <c r="J19" s="3" t="s">
        <v>123</v>
      </c>
      <c r="K19" s="3" t="s">
        <v>215</v>
      </c>
      <c r="L19" s="3" t="s">
        <v>112</v>
      </c>
      <c r="M19" s="3" t="s">
        <v>147</v>
      </c>
      <c r="N19" s="3" t="s">
        <v>216</v>
      </c>
      <c r="O19" s="3" t="s">
        <v>129</v>
      </c>
      <c r="P19" s="3" t="s">
        <v>164</v>
      </c>
      <c r="Q19" s="3" t="s">
        <v>186</v>
      </c>
      <c r="R19" s="3" t="s">
        <v>177</v>
      </c>
    </row>
    <row r="20">
      <c r="A20" s="3" t="s">
        <v>136</v>
      </c>
      <c r="B20" s="4" t="s">
        <v>203</v>
      </c>
      <c r="C20" s="3" t="s">
        <v>146</v>
      </c>
      <c r="D20" s="3" t="s">
        <v>134</v>
      </c>
      <c r="E20" s="3" t="s">
        <v>218</v>
      </c>
      <c r="F20" s="3" t="s">
        <v>174</v>
      </c>
      <c r="G20" s="3" t="s">
        <v>148</v>
      </c>
      <c r="H20" s="3" t="s">
        <v>130</v>
      </c>
      <c r="I20" s="3" t="s">
        <v>130</v>
      </c>
      <c r="J20" s="3" t="s">
        <v>134</v>
      </c>
      <c r="K20" s="3" t="s">
        <v>149</v>
      </c>
      <c r="L20" s="3" t="s">
        <v>156</v>
      </c>
      <c r="M20" s="3" t="s">
        <v>156</v>
      </c>
      <c r="N20" s="3" t="s">
        <v>142</v>
      </c>
      <c r="O20" s="3" t="s">
        <v>198</v>
      </c>
      <c r="P20" s="3" t="s">
        <v>132</v>
      </c>
      <c r="Q20" s="3" t="s">
        <v>112</v>
      </c>
      <c r="R20" s="3" t="s">
        <v>130</v>
      </c>
    </row>
    <row r="21">
      <c r="A21" s="3" t="s">
        <v>112</v>
      </c>
      <c r="B21" s="4" t="s">
        <v>136</v>
      </c>
      <c r="C21" s="3" t="s">
        <v>125</v>
      </c>
      <c r="D21" s="3" t="s">
        <v>185</v>
      </c>
      <c r="E21" s="3" t="s">
        <v>130</v>
      </c>
      <c r="F21" s="3" t="s">
        <v>124</v>
      </c>
      <c r="G21" s="3" t="s">
        <v>117</v>
      </c>
      <c r="H21" s="3" t="s">
        <v>122</v>
      </c>
      <c r="I21" s="3" t="s">
        <v>114</v>
      </c>
      <c r="J21" s="3" t="s">
        <v>134</v>
      </c>
      <c r="K21" s="3" t="s">
        <v>221</v>
      </c>
      <c r="L21" s="3" t="s">
        <v>165</v>
      </c>
      <c r="M21" s="3" t="s">
        <v>146</v>
      </c>
      <c r="N21" s="3" t="s">
        <v>138</v>
      </c>
      <c r="O21" s="3" t="s">
        <v>141</v>
      </c>
      <c r="P21" s="3" t="s">
        <v>144</v>
      </c>
      <c r="Q21" s="3" t="s">
        <v>222</v>
      </c>
      <c r="R21" s="3" t="s">
        <v>117</v>
      </c>
    </row>
    <row r="22">
      <c r="A22" s="3" t="s">
        <v>175</v>
      </c>
      <c r="B22" s="4" t="s">
        <v>223</v>
      </c>
      <c r="C22" s="3" t="s">
        <v>225</v>
      </c>
      <c r="D22" s="3" t="s">
        <v>163</v>
      </c>
      <c r="E22" s="3" t="s">
        <v>213</v>
      </c>
      <c r="F22" s="3" t="s">
        <v>203</v>
      </c>
      <c r="G22" s="3" t="s">
        <v>148</v>
      </c>
      <c r="H22" s="3" t="s">
        <v>158</v>
      </c>
      <c r="I22" s="3" t="s">
        <v>226</v>
      </c>
      <c r="J22" s="3" t="s">
        <v>147</v>
      </c>
      <c r="K22" s="3" t="s">
        <v>117</v>
      </c>
      <c r="L22" s="3" t="s">
        <v>174</v>
      </c>
      <c r="M22" s="3" t="s">
        <v>125</v>
      </c>
      <c r="N22" s="3" t="s">
        <v>141</v>
      </c>
      <c r="O22" s="3" t="s">
        <v>132</v>
      </c>
      <c r="P22" s="3" t="s">
        <v>203</v>
      </c>
      <c r="Q22" s="3" t="s">
        <v>146</v>
      </c>
      <c r="R22" s="3" t="s">
        <v>143</v>
      </c>
    </row>
    <row r="23">
      <c r="A23" s="3" t="s">
        <v>132</v>
      </c>
      <c r="B23" s="4" t="s">
        <v>227</v>
      </c>
      <c r="C23" s="3" t="s">
        <v>150</v>
      </c>
      <c r="D23" s="3" t="s">
        <v>132</v>
      </c>
      <c r="E23" s="3" t="s">
        <v>229</v>
      </c>
      <c r="F23" s="3" t="s">
        <v>147</v>
      </c>
      <c r="G23" s="3" t="s">
        <v>230</v>
      </c>
      <c r="H23" s="3" t="s">
        <v>125</v>
      </c>
      <c r="I23" s="3" t="s">
        <v>120</v>
      </c>
      <c r="J23" s="3" t="s">
        <v>203</v>
      </c>
      <c r="K23" s="3" t="s">
        <v>158</v>
      </c>
      <c r="L23" s="3" t="s">
        <v>147</v>
      </c>
      <c r="M23" s="3" t="s">
        <v>139</v>
      </c>
      <c r="N23" s="3" t="s">
        <v>151</v>
      </c>
      <c r="O23" s="3" t="s">
        <v>165</v>
      </c>
      <c r="P23" s="3" t="s">
        <v>177</v>
      </c>
      <c r="Q23" s="3" t="s">
        <v>143</v>
      </c>
      <c r="R23" s="3" t="s">
        <v>113</v>
      </c>
    </row>
    <row r="24">
      <c r="A24" s="3" t="s">
        <v>147</v>
      </c>
      <c r="B24" s="4" t="s">
        <v>163</v>
      </c>
      <c r="C24" s="3" t="s">
        <v>225</v>
      </c>
      <c r="D24" s="3" t="s">
        <v>118</v>
      </c>
      <c r="E24" s="3" t="s">
        <v>232</v>
      </c>
      <c r="F24" s="3" t="s">
        <v>148</v>
      </c>
      <c r="G24" s="3" t="s">
        <v>134</v>
      </c>
      <c r="H24" s="3" t="s">
        <v>142</v>
      </c>
      <c r="I24" s="3" t="s">
        <v>125</v>
      </c>
      <c r="J24" s="3" t="s">
        <v>122</v>
      </c>
      <c r="K24" s="3" t="s">
        <v>216</v>
      </c>
      <c r="L24" s="3" t="s">
        <v>118</v>
      </c>
      <c r="M24" s="3" t="s">
        <v>138</v>
      </c>
      <c r="N24" s="3" t="s">
        <v>141</v>
      </c>
      <c r="O24" s="3" t="s">
        <v>138</v>
      </c>
      <c r="P24" s="3" t="s">
        <v>147</v>
      </c>
      <c r="Q24" s="3" t="s">
        <v>126</v>
      </c>
      <c r="R24" s="3" t="s">
        <v>156</v>
      </c>
    </row>
    <row r="25">
      <c r="A25" s="3" t="s">
        <v>181</v>
      </c>
      <c r="B25" s="4" t="s">
        <v>147</v>
      </c>
      <c r="C25" s="3" t="s">
        <v>163</v>
      </c>
      <c r="D25" s="3" t="s">
        <v>226</v>
      </c>
      <c r="E25" s="3" t="s">
        <v>148</v>
      </c>
      <c r="F25" s="3" t="s">
        <v>138</v>
      </c>
      <c r="G25" s="3" t="s">
        <v>222</v>
      </c>
      <c r="H25" s="3" t="s">
        <v>174</v>
      </c>
      <c r="I25" s="3" t="s">
        <v>129</v>
      </c>
      <c r="J25" s="3" t="s">
        <v>148</v>
      </c>
      <c r="K25" s="3" t="s">
        <v>234</v>
      </c>
      <c r="L25" s="3" t="s">
        <v>118</v>
      </c>
      <c r="M25" s="3" t="s">
        <v>165</v>
      </c>
      <c r="N25" s="3" t="s">
        <v>174</v>
      </c>
      <c r="O25" s="3" t="s">
        <v>127</v>
      </c>
      <c r="P25" s="3" t="s">
        <v>130</v>
      </c>
      <c r="Q25" s="3" t="s">
        <v>137</v>
      </c>
      <c r="R25" s="3" t="s">
        <v>147</v>
      </c>
    </row>
    <row r="26">
      <c r="A26" s="3" t="s">
        <v>132</v>
      </c>
      <c r="B26" s="4" t="s">
        <v>157</v>
      </c>
      <c r="C26" s="3" t="s">
        <v>151</v>
      </c>
      <c r="D26" s="3" t="s">
        <v>181</v>
      </c>
      <c r="E26" s="3" t="s">
        <v>124</v>
      </c>
      <c r="F26" s="3" t="s">
        <v>148</v>
      </c>
      <c r="G26" s="3" t="s">
        <v>158</v>
      </c>
      <c r="H26" s="3" t="s">
        <v>126</v>
      </c>
      <c r="I26" s="3" t="s">
        <v>163</v>
      </c>
      <c r="J26" s="3" t="s">
        <v>148</v>
      </c>
      <c r="K26" s="3" t="s">
        <v>208</v>
      </c>
      <c r="L26" s="3" t="s">
        <v>216</v>
      </c>
      <c r="M26" s="3" t="s">
        <v>147</v>
      </c>
      <c r="N26" s="3" t="s">
        <v>146</v>
      </c>
      <c r="O26" s="3" t="s">
        <v>146</v>
      </c>
      <c r="P26" s="3" t="s">
        <v>130</v>
      </c>
      <c r="Q26" s="3" t="s">
        <v>161</v>
      </c>
      <c r="R26" s="3" t="s">
        <v>177</v>
      </c>
    </row>
    <row r="27">
      <c r="A27" s="3" t="s">
        <v>122</v>
      </c>
      <c r="B27" s="4" t="s">
        <v>146</v>
      </c>
      <c r="C27" s="3" t="s">
        <v>185</v>
      </c>
      <c r="D27" s="3" t="s">
        <v>150</v>
      </c>
      <c r="E27" s="3" t="s">
        <v>147</v>
      </c>
      <c r="F27" s="3" t="s">
        <v>127</v>
      </c>
      <c r="G27" s="3" t="s">
        <v>123</v>
      </c>
      <c r="H27" s="3" t="s">
        <v>118</v>
      </c>
      <c r="I27" s="3" t="s">
        <v>120</v>
      </c>
      <c r="J27" s="3" t="s">
        <v>211</v>
      </c>
      <c r="K27" s="3" t="s">
        <v>115</v>
      </c>
      <c r="L27" s="3" t="s">
        <v>117</v>
      </c>
      <c r="M27" s="3" t="s">
        <v>112</v>
      </c>
      <c r="N27" s="3" t="s">
        <v>149</v>
      </c>
      <c r="O27" s="3" t="s">
        <v>216</v>
      </c>
      <c r="P27" s="3" t="s">
        <v>181</v>
      </c>
      <c r="Q27" s="3" t="s">
        <v>186</v>
      </c>
      <c r="R27" s="3" t="s">
        <v>152</v>
      </c>
    </row>
    <row r="28">
      <c r="A28" s="3" t="s">
        <v>126</v>
      </c>
      <c r="B28" s="4" t="s">
        <v>150</v>
      </c>
      <c r="C28" s="3" t="s">
        <v>170</v>
      </c>
      <c r="D28" s="3" t="s">
        <v>150</v>
      </c>
      <c r="E28" s="3" t="s">
        <v>148</v>
      </c>
      <c r="F28" s="3" t="s">
        <v>114</v>
      </c>
      <c r="G28" s="3" t="s">
        <v>239</v>
      </c>
      <c r="H28" s="3" t="s">
        <v>229</v>
      </c>
      <c r="I28" s="3" t="s">
        <v>195</v>
      </c>
      <c r="J28" s="3" t="s">
        <v>112</v>
      </c>
      <c r="K28" s="3" t="s">
        <v>183</v>
      </c>
      <c r="L28" s="3" t="s">
        <v>240</v>
      </c>
      <c r="M28" s="3" t="s">
        <v>194</v>
      </c>
      <c r="N28" s="3" t="s">
        <v>213</v>
      </c>
      <c r="O28" s="3" t="s">
        <v>150</v>
      </c>
      <c r="P28" s="3" t="s">
        <v>157</v>
      </c>
      <c r="Q28" s="3" t="s">
        <v>131</v>
      </c>
      <c r="R28" s="3" t="s">
        <v>240</v>
      </c>
    </row>
    <row r="29">
      <c r="A29" s="3" t="s">
        <v>165</v>
      </c>
      <c r="B29" s="4" t="s">
        <v>163</v>
      </c>
      <c r="C29" s="3" t="s">
        <v>166</v>
      </c>
      <c r="D29" s="3" t="s">
        <v>130</v>
      </c>
      <c r="E29" s="3" t="s">
        <v>177</v>
      </c>
      <c r="F29" s="3" t="s">
        <v>125</v>
      </c>
      <c r="G29" s="3" t="s">
        <v>163</v>
      </c>
      <c r="H29" s="3" t="s">
        <v>232</v>
      </c>
      <c r="I29" s="3" t="s">
        <v>181</v>
      </c>
      <c r="J29" s="3" t="s">
        <v>128</v>
      </c>
      <c r="K29" s="3" t="s">
        <v>117</v>
      </c>
      <c r="L29" s="3" t="s">
        <v>186</v>
      </c>
      <c r="M29" s="3" t="s">
        <v>114</v>
      </c>
      <c r="N29" s="3" t="s">
        <v>146</v>
      </c>
      <c r="O29" s="3" t="s">
        <v>117</v>
      </c>
      <c r="P29" s="3" t="s">
        <v>136</v>
      </c>
      <c r="Q29" s="3" t="s">
        <v>130</v>
      </c>
      <c r="R29" s="3" t="s">
        <v>243</v>
      </c>
    </row>
    <row r="30">
      <c r="A30" s="3" t="s">
        <v>118</v>
      </c>
      <c r="B30" s="4" t="s">
        <v>137</v>
      </c>
      <c r="C30" s="3" t="s">
        <v>117</v>
      </c>
      <c r="D30" s="3" t="s">
        <v>163</v>
      </c>
      <c r="E30" s="3" t="s">
        <v>151</v>
      </c>
      <c r="F30" s="3" t="s">
        <v>222</v>
      </c>
      <c r="G30" s="3" t="s">
        <v>163</v>
      </c>
      <c r="H30" s="3" t="s">
        <v>123</v>
      </c>
      <c r="I30" s="3" t="s">
        <v>163</v>
      </c>
      <c r="J30" s="3" t="s">
        <v>126</v>
      </c>
      <c r="K30" s="3" t="s">
        <v>136</v>
      </c>
      <c r="L30" s="3" t="s">
        <v>136</v>
      </c>
      <c r="M30" s="3" t="s">
        <v>198</v>
      </c>
      <c r="N30" s="3" t="s">
        <v>150</v>
      </c>
      <c r="O30" s="3" t="s">
        <v>203</v>
      </c>
      <c r="P30" s="3" t="s">
        <v>112</v>
      </c>
      <c r="Q30" s="3" t="s">
        <v>147</v>
      </c>
      <c r="R30" s="3" t="s">
        <v>148</v>
      </c>
    </row>
    <row r="31">
      <c r="A31" s="3" t="s">
        <v>112</v>
      </c>
      <c r="B31" s="4" t="s">
        <v>140</v>
      </c>
      <c r="C31" s="3" t="s">
        <v>132</v>
      </c>
      <c r="D31" s="3" t="s">
        <v>148</v>
      </c>
      <c r="E31" s="3" t="s">
        <v>126</v>
      </c>
      <c r="F31" s="3" t="s">
        <v>143</v>
      </c>
      <c r="G31" s="3" t="s">
        <v>115</v>
      </c>
      <c r="H31" s="3" t="s">
        <v>140</v>
      </c>
      <c r="I31" s="3" t="s">
        <v>122</v>
      </c>
      <c r="J31" s="3" t="s">
        <v>122</v>
      </c>
      <c r="K31" s="3" t="s">
        <v>211</v>
      </c>
      <c r="L31" s="3" t="s">
        <v>194</v>
      </c>
      <c r="M31" s="3" t="s">
        <v>174</v>
      </c>
      <c r="N31" s="3" t="s">
        <v>247</v>
      </c>
      <c r="O31" s="3" t="s">
        <v>216</v>
      </c>
      <c r="P31" s="3" t="s">
        <v>124</v>
      </c>
      <c r="Q31" s="3" t="s">
        <v>210</v>
      </c>
      <c r="R31" s="3" t="s">
        <v>185</v>
      </c>
    </row>
    <row r="32">
      <c r="A32" s="7" t="s">
        <v>131</v>
      </c>
      <c r="B32" s="4" t="s">
        <v>112</v>
      </c>
      <c r="C32" s="3" t="s">
        <v>183</v>
      </c>
      <c r="D32" s="3" t="s">
        <v>185</v>
      </c>
      <c r="E32" s="3" t="s">
        <v>181</v>
      </c>
      <c r="F32" s="3" t="s">
        <v>174</v>
      </c>
      <c r="G32" s="3" t="s">
        <v>165</v>
      </c>
      <c r="H32" s="3" t="s">
        <v>117</v>
      </c>
      <c r="I32" s="3" t="s">
        <v>148</v>
      </c>
      <c r="J32" s="3" t="s">
        <v>148</v>
      </c>
      <c r="K32" s="3" t="s">
        <v>148</v>
      </c>
      <c r="L32" s="3" t="s">
        <v>163</v>
      </c>
      <c r="M32" s="3" t="s">
        <v>161</v>
      </c>
      <c r="N32" s="3" t="s">
        <v>163</v>
      </c>
      <c r="O32" s="3" t="s">
        <v>198</v>
      </c>
      <c r="P32" s="3" t="s">
        <v>150</v>
      </c>
      <c r="Q32" s="3" t="s">
        <v>163</v>
      </c>
      <c r="R32" s="3" t="s">
        <v>157</v>
      </c>
    </row>
    <row r="33">
      <c r="A33" s="7" t="s">
        <v>177</v>
      </c>
      <c r="B33" t="s">
        <v>132</v>
      </c>
      <c r="C33" t="s">
        <v>183</v>
      </c>
      <c r="D33" t="s">
        <v>211</v>
      </c>
      <c r="E33" s="3" t="s">
        <v>230</v>
      </c>
      <c r="F33" s="3" t="s">
        <v>213</v>
      </c>
      <c r="G33" s="3" t="s">
        <v>124</v>
      </c>
      <c r="H33" s="3" t="s">
        <v>116</v>
      </c>
      <c r="I33" s="3" t="s">
        <v>151</v>
      </c>
      <c r="J33" s="3" t="s">
        <v>163</v>
      </c>
      <c r="K33" t="s">
        <v>157</v>
      </c>
      <c r="L33" s="3" t="s">
        <v>156</v>
      </c>
      <c r="M33" s="3" t="s">
        <v>130</v>
      </c>
      <c r="N33" s="3" t="s">
        <v>199</v>
      </c>
      <c r="O33" s="3" t="s">
        <v>115</v>
      </c>
      <c r="P33" s="3" t="s">
        <v>147</v>
      </c>
      <c r="Q33" s="3" t="s">
        <v>186</v>
      </c>
      <c r="R33" s="3" t="s">
        <v>134</v>
      </c>
    </row>
    <row r="34">
      <c r="A34" t="s">
        <v>191</v>
      </c>
      <c r="B34" t="s">
        <v>170</v>
      </c>
      <c r="C34" t="s">
        <v>162</v>
      </c>
      <c r="D34" t="s">
        <v>162</v>
      </c>
      <c r="E34" t="s">
        <v>147</v>
      </c>
      <c r="F34" t="s">
        <v>138</v>
      </c>
      <c r="G34" t="s">
        <v>126</v>
      </c>
      <c r="H34" t="s">
        <v>123</v>
      </c>
      <c r="I34" t="s">
        <v>146</v>
      </c>
      <c r="J34" t="s">
        <v>123</v>
      </c>
      <c r="K34" t="s">
        <v>200</v>
      </c>
      <c r="L34" t="s">
        <v>239</v>
      </c>
      <c r="M34" t="s">
        <v>250</v>
      </c>
      <c r="N34" t="s">
        <v>140</v>
      </c>
      <c r="O34" t="s">
        <v>251</v>
      </c>
      <c r="P34" t="s">
        <v>252</v>
      </c>
      <c r="Q34" s="8" t="s">
        <v>181</v>
      </c>
      <c r="R34" t="s">
        <v>146</v>
      </c>
    </row>
    <row r="35">
      <c r="A35" t="s">
        <v>147</v>
      </c>
      <c r="B35" t="s">
        <v>124</v>
      </c>
      <c r="C35" t="s">
        <v>122</v>
      </c>
      <c r="D35" t="s">
        <v>142</v>
      </c>
      <c r="E35" t="s">
        <v>181</v>
      </c>
      <c r="F35" t="s">
        <v>124</v>
      </c>
      <c r="G35" t="s">
        <v>151</v>
      </c>
      <c r="H35" t="s">
        <v>125</v>
      </c>
      <c r="I35" t="s">
        <v>171</v>
      </c>
      <c r="J35" t="s">
        <v>114</v>
      </c>
      <c r="K35" t="s">
        <v>137</v>
      </c>
      <c r="L35" t="s">
        <v>144</v>
      </c>
      <c r="M35" t="s">
        <v>140</v>
      </c>
      <c r="N35" t="s">
        <v>134</v>
      </c>
      <c r="O35" t="s">
        <v>127</v>
      </c>
      <c r="P35" t="s">
        <v>112</v>
      </c>
      <c r="Q35" s="8" t="s">
        <v>198</v>
      </c>
      <c r="R35" t="s">
        <v>114</v>
      </c>
    </row>
    <row r="36">
      <c r="A36" t="s">
        <v>177</v>
      </c>
      <c r="B36" t="s">
        <v>232</v>
      </c>
      <c r="C36" t="s">
        <v>115</v>
      </c>
      <c r="D36" t="s">
        <v>136</v>
      </c>
      <c r="E36" t="s">
        <v>129</v>
      </c>
      <c r="F36" t="s">
        <v>253</v>
      </c>
      <c r="G36" t="s">
        <v>144</v>
      </c>
      <c r="H36" t="s">
        <v>124</v>
      </c>
      <c r="I36" t="s">
        <v>148</v>
      </c>
      <c r="J36" t="s">
        <v>112</v>
      </c>
      <c r="K36" t="s">
        <v>115</v>
      </c>
      <c r="L36" t="s">
        <v>163</v>
      </c>
      <c r="M36" t="s">
        <v>181</v>
      </c>
      <c r="N36" t="s">
        <v>161</v>
      </c>
      <c r="O36" t="s">
        <v>146</v>
      </c>
      <c r="P36" t="s">
        <v>127</v>
      </c>
      <c r="Q36" s="8" t="s">
        <v>254</v>
      </c>
      <c r="R36" t="s">
        <v>130</v>
      </c>
    </row>
    <row r="37">
      <c r="A37" t="s">
        <v>253</v>
      </c>
      <c r="B37" t="s">
        <v>147</v>
      </c>
      <c r="C37" t="s">
        <v>256</v>
      </c>
      <c r="D37" t="s">
        <v>222</v>
      </c>
      <c r="E37" t="s">
        <v>122</v>
      </c>
      <c r="F37" t="s">
        <v>216</v>
      </c>
      <c r="G37" t="s">
        <v>144</v>
      </c>
      <c r="H37" t="s">
        <v>142</v>
      </c>
      <c r="I37" t="s">
        <v>147</v>
      </c>
      <c r="J37" t="s">
        <v>200</v>
      </c>
      <c r="K37" t="s">
        <v>162</v>
      </c>
      <c r="L37" t="s">
        <v>163</v>
      </c>
      <c r="M37" t="s">
        <v>118</v>
      </c>
      <c r="N37" t="s">
        <v>257</v>
      </c>
      <c r="O37" t="s">
        <v>258</v>
      </c>
      <c r="P37" t="s">
        <v>199</v>
      </c>
      <c r="Q37" s="8" t="s">
        <v>116</v>
      </c>
      <c r="R37" t="s">
        <v>146</v>
      </c>
    </row>
    <row r="38">
      <c r="A38" t="s">
        <v>216</v>
      </c>
      <c r="B38" t="s">
        <v>123</v>
      </c>
      <c r="C38" t="s">
        <v>117</v>
      </c>
      <c r="D38" t="s">
        <v>195</v>
      </c>
      <c r="E38" t="s">
        <v>213</v>
      </c>
      <c r="F38" t="s">
        <v>124</v>
      </c>
      <c r="G38" t="s">
        <v>125</v>
      </c>
      <c r="H38" t="s">
        <v>117</v>
      </c>
      <c r="I38" t="s">
        <v>115</v>
      </c>
      <c r="J38" t="s">
        <v>119</v>
      </c>
      <c r="K38" t="s">
        <v>125</v>
      </c>
      <c r="L38" t="s">
        <v>159</v>
      </c>
      <c r="M38" t="s">
        <v>208</v>
      </c>
      <c r="N38" t="s">
        <v>149</v>
      </c>
      <c r="O38" t="s">
        <v>174</v>
      </c>
      <c r="P38" t="s">
        <v>136</v>
      </c>
      <c r="Q38" s="8" t="s">
        <v>226</v>
      </c>
      <c r="R38" t="s">
        <v>163</v>
      </c>
    </row>
    <row r="39">
      <c r="A39" t="s">
        <v>137</v>
      </c>
      <c r="B39" t="s">
        <v>142</v>
      </c>
      <c r="C39" t="s">
        <v>185</v>
      </c>
      <c r="D39" t="s">
        <v>123</v>
      </c>
      <c r="E39" t="s">
        <v>131</v>
      </c>
      <c r="F39" t="s">
        <v>150</v>
      </c>
      <c r="G39" t="s">
        <v>259</v>
      </c>
      <c r="H39" t="s">
        <v>200</v>
      </c>
      <c r="I39" t="s">
        <v>260</v>
      </c>
      <c r="J39" t="s">
        <v>185</v>
      </c>
      <c r="K39" t="s">
        <v>203</v>
      </c>
      <c r="L39" t="s">
        <v>117</v>
      </c>
      <c r="M39" t="s">
        <v>144</v>
      </c>
      <c r="N39" t="s">
        <v>115</v>
      </c>
      <c r="O39" t="s">
        <v>157</v>
      </c>
      <c r="P39" t="s">
        <v>203</v>
      </c>
      <c r="Q39" s="8" t="s">
        <v>177</v>
      </c>
      <c r="R39" t="s">
        <v>199</v>
      </c>
    </row>
    <row r="40">
      <c r="A40" t="s">
        <v>130</v>
      </c>
      <c r="B40" t="s">
        <v>199</v>
      </c>
      <c r="C40" t="s">
        <v>142</v>
      </c>
      <c r="D40" t="s">
        <v>124</v>
      </c>
      <c r="E40" t="s">
        <v>142</v>
      </c>
      <c r="F40" t="s">
        <v>261</v>
      </c>
      <c r="G40" t="s">
        <v>139</v>
      </c>
      <c r="H40" t="s">
        <v>125</v>
      </c>
      <c r="I40" t="s">
        <v>117</v>
      </c>
      <c r="J40" t="s">
        <v>134</v>
      </c>
      <c r="K40" t="s">
        <v>117</v>
      </c>
      <c r="L40" t="s">
        <v>183</v>
      </c>
      <c r="M40" t="s">
        <v>216</v>
      </c>
      <c r="N40" t="s">
        <v>181</v>
      </c>
      <c r="O40" t="s">
        <v>262</v>
      </c>
      <c r="P40" t="s">
        <v>170</v>
      </c>
      <c r="Q40" s="8" t="s">
        <v>117</v>
      </c>
      <c r="R40" t="s">
        <v>130</v>
      </c>
    </row>
    <row r="41">
      <c r="A41" t="s">
        <v>177</v>
      </c>
      <c r="B41" t="s">
        <v>130</v>
      </c>
      <c r="C41" t="s">
        <v>123</v>
      </c>
      <c r="D41" t="s">
        <v>118</v>
      </c>
      <c r="E41" t="s">
        <v>147</v>
      </c>
      <c r="F41" t="s">
        <v>171</v>
      </c>
      <c r="G41" t="s">
        <v>147</v>
      </c>
      <c r="H41" t="s">
        <v>142</v>
      </c>
      <c r="I41" t="s">
        <v>142</v>
      </c>
      <c r="J41" t="s">
        <v>166</v>
      </c>
      <c r="K41" t="s">
        <v>250</v>
      </c>
      <c r="L41" t="s">
        <v>151</v>
      </c>
      <c r="M41" t="s">
        <v>119</v>
      </c>
      <c r="N41" t="s">
        <v>136</v>
      </c>
      <c r="O41" t="s">
        <v>264</v>
      </c>
      <c r="P41" t="s">
        <v>130</v>
      </c>
      <c r="Q41" s="8" t="s">
        <v>166</v>
      </c>
      <c r="R41" t="s">
        <v>125</v>
      </c>
    </row>
    <row r="42">
      <c r="A42" t="s">
        <v>185</v>
      </c>
      <c r="B42" t="s">
        <v>136</v>
      </c>
      <c r="C42" t="s">
        <v>112</v>
      </c>
      <c r="D42" t="s">
        <v>143</v>
      </c>
      <c r="E42" t="s">
        <v>131</v>
      </c>
      <c r="F42" t="s">
        <v>123</v>
      </c>
      <c r="G42" t="s">
        <v>165</v>
      </c>
      <c r="H42" t="s">
        <v>265</v>
      </c>
      <c r="I42" t="s">
        <v>117</v>
      </c>
      <c r="J42" t="s">
        <v>158</v>
      </c>
      <c r="K42" t="s">
        <v>250</v>
      </c>
      <c r="L42" t="s">
        <v>240</v>
      </c>
      <c r="M42" t="s">
        <v>152</v>
      </c>
      <c r="N42" t="s">
        <v>157</v>
      </c>
      <c r="O42" t="s">
        <v>124</v>
      </c>
      <c r="P42" t="s">
        <v>117</v>
      </c>
      <c r="Q42" s="8" t="s">
        <v>130</v>
      </c>
      <c r="R42" t="s">
        <v>123</v>
      </c>
    </row>
    <row r="43">
      <c r="A43" t="s">
        <v>144</v>
      </c>
      <c r="B43" t="s">
        <v>199</v>
      </c>
      <c r="C43" t="s">
        <v>146</v>
      </c>
      <c r="D43" t="s">
        <v>130</v>
      </c>
      <c r="E43" t="s">
        <v>177</v>
      </c>
      <c r="F43" t="s">
        <v>158</v>
      </c>
      <c r="G43" t="s">
        <v>218</v>
      </c>
      <c r="H43" t="s">
        <v>112</v>
      </c>
      <c r="I43" t="s">
        <v>266</v>
      </c>
      <c r="J43" t="s">
        <v>158</v>
      </c>
      <c r="K43" t="s">
        <v>115</v>
      </c>
      <c r="L43" t="s">
        <v>144</v>
      </c>
      <c r="M43" t="s">
        <v>183</v>
      </c>
      <c r="N43" t="s">
        <v>183</v>
      </c>
      <c r="O43" t="s">
        <v>127</v>
      </c>
      <c r="P43" t="s">
        <v>130</v>
      </c>
      <c r="Q43" s="8" t="s">
        <v>191</v>
      </c>
      <c r="R43" t="s">
        <v>164</v>
      </c>
    </row>
    <row r="44">
      <c r="A44" t="s">
        <v>258</v>
      </c>
      <c r="B44" t="s">
        <v>132</v>
      </c>
      <c r="C44" t="s">
        <v>175</v>
      </c>
      <c r="D44" t="s">
        <v>123</v>
      </c>
      <c r="E44" t="s">
        <v>229</v>
      </c>
      <c r="F44" t="s">
        <v>218</v>
      </c>
      <c r="G44" t="s">
        <v>203</v>
      </c>
      <c r="H44" t="s">
        <v>122</v>
      </c>
      <c r="I44" t="s">
        <v>146</v>
      </c>
      <c r="J44" t="s">
        <v>137</v>
      </c>
      <c r="K44" t="s">
        <v>267</v>
      </c>
      <c r="L44" t="s">
        <v>130</v>
      </c>
      <c r="M44" t="s">
        <v>134</v>
      </c>
      <c r="N44" t="s">
        <v>203</v>
      </c>
      <c r="O44" t="s">
        <v>139</v>
      </c>
      <c r="P44" t="s">
        <v>199</v>
      </c>
      <c r="Q44" s="8" t="s">
        <v>268</v>
      </c>
      <c r="R44" t="s">
        <v>199</v>
      </c>
    </row>
    <row r="45">
      <c r="A45" t="s">
        <v>256</v>
      </c>
      <c r="B45" t="s">
        <v>269</v>
      </c>
      <c r="C45" t="s">
        <v>112</v>
      </c>
      <c r="D45" t="s">
        <v>171</v>
      </c>
      <c r="E45" t="s">
        <v>163</v>
      </c>
      <c r="F45" t="s">
        <v>147</v>
      </c>
      <c r="G45" t="s">
        <v>138</v>
      </c>
      <c r="H45" t="s">
        <v>174</v>
      </c>
      <c r="I45" t="s">
        <v>148</v>
      </c>
      <c r="J45" t="s">
        <v>129</v>
      </c>
      <c r="K45" t="s">
        <v>230</v>
      </c>
      <c r="L45" t="s">
        <v>170</v>
      </c>
      <c r="M45" t="s">
        <v>134</v>
      </c>
      <c r="N45" t="s">
        <v>198</v>
      </c>
      <c r="O45" t="s">
        <v>216</v>
      </c>
      <c r="P45" t="s">
        <v>211</v>
      </c>
      <c r="Q45" s="8" t="s">
        <v>146</v>
      </c>
      <c r="R45" t="s">
        <v>177</v>
      </c>
    </row>
    <row r="46">
      <c r="A46" t="s">
        <v>117</v>
      </c>
      <c r="B46" t="s">
        <v>157</v>
      </c>
      <c r="C46" t="s">
        <v>158</v>
      </c>
      <c r="D46" t="s">
        <v>199</v>
      </c>
      <c r="E46" t="s">
        <v>127</v>
      </c>
      <c r="F46" t="s">
        <v>143</v>
      </c>
      <c r="G46" t="s">
        <v>115</v>
      </c>
      <c r="H46" t="s">
        <v>117</v>
      </c>
      <c r="I46" t="s">
        <v>117</v>
      </c>
      <c r="J46" t="s">
        <v>117</v>
      </c>
      <c r="K46" t="s">
        <v>213</v>
      </c>
      <c r="L46" t="s">
        <v>140</v>
      </c>
      <c r="M46" t="s">
        <v>119</v>
      </c>
      <c r="N46" t="s">
        <v>181</v>
      </c>
      <c r="O46" t="s">
        <v>129</v>
      </c>
      <c r="P46" t="s">
        <v>164</v>
      </c>
      <c r="Q46" s="8" t="s">
        <v>213</v>
      </c>
      <c r="R46" t="s">
        <v>181</v>
      </c>
    </row>
    <row r="47">
      <c r="A47" t="s">
        <v>130</v>
      </c>
      <c r="B47" t="s">
        <v>122</v>
      </c>
      <c r="C47" t="s">
        <v>218</v>
      </c>
      <c r="D47" t="s">
        <v>161</v>
      </c>
      <c r="E47" t="s">
        <v>126</v>
      </c>
      <c r="F47" t="s">
        <v>271</v>
      </c>
      <c r="G47" t="s">
        <v>146</v>
      </c>
      <c r="H47" t="s">
        <v>138</v>
      </c>
      <c r="I47" t="s">
        <v>213</v>
      </c>
      <c r="J47" t="s">
        <v>123</v>
      </c>
      <c r="K47" t="s">
        <v>272</v>
      </c>
      <c r="L47" t="s">
        <v>258</v>
      </c>
      <c r="M47" t="s">
        <v>234</v>
      </c>
      <c r="N47" t="s">
        <v>148</v>
      </c>
      <c r="O47" t="s">
        <v>174</v>
      </c>
      <c r="P47" t="s">
        <v>144</v>
      </c>
      <c r="Q47" s="8" t="s">
        <v>203</v>
      </c>
      <c r="R47" t="s">
        <v>273</v>
      </c>
    </row>
    <row r="48">
      <c r="A48" t="s">
        <v>162</v>
      </c>
      <c r="B48" t="s">
        <v>191</v>
      </c>
      <c r="C48" t="s">
        <v>170</v>
      </c>
      <c r="D48" t="s">
        <v>191</v>
      </c>
      <c r="E48" t="s">
        <v>115</v>
      </c>
      <c r="F48" t="s">
        <v>208</v>
      </c>
      <c r="G48" t="s">
        <v>177</v>
      </c>
      <c r="H48" t="s">
        <v>163</v>
      </c>
      <c r="I48" t="s">
        <v>198</v>
      </c>
      <c r="J48" t="s">
        <v>123</v>
      </c>
      <c r="K48" t="s">
        <v>203</v>
      </c>
      <c r="L48" t="s">
        <v>274</v>
      </c>
      <c r="M48" t="s">
        <v>161</v>
      </c>
      <c r="N48" t="s">
        <v>150</v>
      </c>
      <c r="O48" t="s">
        <v>275</v>
      </c>
      <c r="P48" t="s">
        <v>172</v>
      </c>
      <c r="Q48" s="8" t="s">
        <v>127</v>
      </c>
      <c r="R48" t="s">
        <v>119</v>
      </c>
    </row>
    <row r="49">
      <c r="A49" t="s">
        <v>125</v>
      </c>
      <c r="B49" t="s">
        <v>136</v>
      </c>
      <c r="C49" t="s">
        <v>143</v>
      </c>
      <c r="D49" t="s">
        <v>211</v>
      </c>
      <c r="E49" t="s">
        <v>147</v>
      </c>
      <c r="F49" t="s">
        <v>142</v>
      </c>
      <c r="G49" t="s">
        <v>126</v>
      </c>
      <c r="H49" t="s">
        <v>124</v>
      </c>
      <c r="I49" t="s">
        <v>134</v>
      </c>
      <c r="J49" t="s">
        <v>276</v>
      </c>
      <c r="K49" t="s">
        <v>117</v>
      </c>
      <c r="L49" t="s">
        <v>187</v>
      </c>
      <c r="M49" t="s">
        <v>203</v>
      </c>
      <c r="N49" t="s">
        <v>114</v>
      </c>
      <c r="O49" t="s">
        <v>216</v>
      </c>
      <c r="P49" t="s">
        <v>137</v>
      </c>
      <c r="Q49" s="8" t="s">
        <v>130</v>
      </c>
      <c r="R49" t="s">
        <v>148</v>
      </c>
    </row>
    <row r="50">
      <c r="A50" t="s">
        <v>122</v>
      </c>
      <c r="B50" t="s">
        <v>163</v>
      </c>
      <c r="C50" t="s">
        <v>112</v>
      </c>
      <c r="D50" t="s">
        <v>171</v>
      </c>
      <c r="E50" t="s">
        <v>120</v>
      </c>
      <c r="F50" t="s">
        <v>112</v>
      </c>
      <c r="G50" t="s">
        <v>147</v>
      </c>
      <c r="H50" t="s">
        <v>118</v>
      </c>
      <c r="I50" t="s">
        <v>144</v>
      </c>
      <c r="J50" t="s">
        <v>126</v>
      </c>
      <c r="K50" t="s">
        <v>174</v>
      </c>
      <c r="L50" t="s">
        <v>144</v>
      </c>
      <c r="M50" t="s">
        <v>117</v>
      </c>
      <c r="N50" t="s">
        <v>278</v>
      </c>
      <c r="O50" t="s">
        <v>240</v>
      </c>
      <c r="P50" t="s">
        <v>163</v>
      </c>
      <c r="Q50" s="8" t="s">
        <v>187</v>
      </c>
      <c r="R50" t="s">
        <v>156</v>
      </c>
    </row>
    <row r="51">
      <c r="A51" t="s">
        <v>140</v>
      </c>
      <c r="B51" t="s">
        <v>230</v>
      </c>
      <c r="C51" t="s">
        <v>170</v>
      </c>
      <c r="D51" t="s">
        <v>142</v>
      </c>
      <c r="E51" t="s">
        <v>172</v>
      </c>
      <c r="F51" t="s">
        <v>138</v>
      </c>
      <c r="G51" t="s">
        <v>122</v>
      </c>
      <c r="H51" t="s">
        <v>279</v>
      </c>
      <c r="I51" t="s">
        <v>126</v>
      </c>
      <c r="J51" t="s">
        <v>183</v>
      </c>
      <c r="K51" t="s">
        <v>148</v>
      </c>
      <c r="L51" t="s">
        <v>124</v>
      </c>
      <c r="M51" t="s">
        <v>146</v>
      </c>
      <c r="N51" t="s">
        <v>157</v>
      </c>
      <c r="O51" t="s">
        <v>258</v>
      </c>
      <c r="P51" t="s">
        <v>147</v>
      </c>
      <c r="Q51" s="8" t="s">
        <v>139</v>
      </c>
      <c r="R51" t="s">
        <v>130</v>
      </c>
    </row>
    <row r="52">
      <c r="A52" t="s">
        <v>127</v>
      </c>
      <c r="B52" t="s">
        <v>147</v>
      </c>
      <c r="C52" t="s">
        <v>112</v>
      </c>
      <c r="D52" t="s">
        <v>175</v>
      </c>
      <c r="E52" t="s">
        <v>148</v>
      </c>
      <c r="F52" t="s">
        <v>162</v>
      </c>
      <c r="G52" t="s">
        <v>222</v>
      </c>
      <c r="H52" t="s">
        <v>261</v>
      </c>
      <c r="I52" t="s">
        <v>180</v>
      </c>
      <c r="J52" t="s">
        <v>117</v>
      </c>
      <c r="K52" t="s">
        <v>125</v>
      </c>
      <c r="L52" t="s">
        <v>222</v>
      </c>
      <c r="M52" t="s">
        <v>127</v>
      </c>
      <c r="N52" t="s">
        <v>157</v>
      </c>
      <c r="O52" t="s">
        <v>137</v>
      </c>
      <c r="P52" t="s">
        <v>120</v>
      </c>
      <c r="Q52" s="8" t="s">
        <v>164</v>
      </c>
      <c r="R52" t="s">
        <v>119</v>
      </c>
    </row>
    <row r="53">
      <c r="A53" t="s">
        <v>150</v>
      </c>
      <c r="B53" t="s">
        <v>170</v>
      </c>
      <c r="C53" t="s">
        <v>115</v>
      </c>
      <c r="D53" t="s">
        <v>150</v>
      </c>
      <c r="E53" t="s">
        <v>203</v>
      </c>
      <c r="F53" t="s">
        <v>280</v>
      </c>
      <c r="G53" t="s">
        <v>117</v>
      </c>
      <c r="H53" t="s">
        <v>177</v>
      </c>
      <c r="I53" t="s">
        <v>239</v>
      </c>
      <c r="J53" t="s">
        <v>194</v>
      </c>
      <c r="K53" t="s">
        <v>126</v>
      </c>
      <c r="L53" t="s">
        <v>218</v>
      </c>
      <c r="M53" t="s">
        <v>115</v>
      </c>
      <c r="N53" t="s">
        <v>136</v>
      </c>
      <c r="O53" t="s">
        <v>136</v>
      </c>
      <c r="P53" t="s">
        <v>256</v>
      </c>
      <c r="Q53" s="8" t="s">
        <v>203</v>
      </c>
      <c r="R53" t="s">
        <v>125</v>
      </c>
    </row>
    <row r="54">
      <c r="A54" t="s">
        <v>282</v>
      </c>
      <c r="B54" t="s">
        <v>112</v>
      </c>
      <c r="C54" t="s">
        <v>118</v>
      </c>
      <c r="D54" t="s">
        <v>124</v>
      </c>
      <c r="E54" t="s">
        <v>174</v>
      </c>
      <c r="F54" t="s">
        <v>123</v>
      </c>
      <c r="G54" t="s">
        <v>130</v>
      </c>
      <c r="H54" t="s">
        <v>125</v>
      </c>
      <c r="I54" t="s">
        <v>203</v>
      </c>
      <c r="J54" t="s">
        <v>283</v>
      </c>
      <c r="K54" t="s">
        <v>134</v>
      </c>
      <c r="L54" t="s">
        <v>149</v>
      </c>
      <c r="M54" t="s">
        <v>147</v>
      </c>
      <c r="N54" t="s">
        <v>222</v>
      </c>
      <c r="O54" t="s">
        <v>114</v>
      </c>
      <c r="P54" t="s">
        <v>284</v>
      </c>
      <c r="Q54" s="8" t="s">
        <v>116</v>
      </c>
      <c r="R54" t="s">
        <v>144</v>
      </c>
    </row>
    <row r="55">
      <c r="A55" t="s">
        <v>146</v>
      </c>
      <c r="B55" t="s">
        <v>151</v>
      </c>
      <c r="C55" t="s">
        <v>125</v>
      </c>
      <c r="D55" t="s">
        <v>195</v>
      </c>
      <c r="E55" t="s">
        <v>144</v>
      </c>
      <c r="F55" t="s">
        <v>130</v>
      </c>
      <c r="G55" t="s">
        <v>175</v>
      </c>
      <c r="H55" t="s">
        <v>186</v>
      </c>
      <c r="I55" t="s">
        <v>211</v>
      </c>
      <c r="J55" t="s">
        <v>112</v>
      </c>
      <c r="K55" t="s">
        <v>223</v>
      </c>
      <c r="L55" t="s">
        <v>125</v>
      </c>
      <c r="M55" t="s">
        <v>147</v>
      </c>
      <c r="N55" t="s">
        <v>247</v>
      </c>
      <c r="O55" t="s">
        <v>125</v>
      </c>
      <c r="P55" t="s">
        <v>198</v>
      </c>
      <c r="Q55" s="8" t="s">
        <v>177</v>
      </c>
      <c r="R55" t="s">
        <v>142</v>
      </c>
    </row>
    <row r="56">
      <c r="A56" t="s">
        <v>114</v>
      </c>
      <c r="B56" t="s">
        <v>170</v>
      </c>
      <c r="C56" t="s">
        <v>159</v>
      </c>
      <c r="D56" t="s">
        <v>158</v>
      </c>
      <c r="E56" t="s">
        <v>166</v>
      </c>
      <c r="F56" t="s">
        <v>114</v>
      </c>
      <c r="G56" t="s">
        <v>130</v>
      </c>
      <c r="H56" t="s">
        <v>148</v>
      </c>
      <c r="I56" t="s">
        <v>122</v>
      </c>
      <c r="J56" t="s">
        <v>171</v>
      </c>
      <c r="K56" t="s">
        <v>194</v>
      </c>
      <c r="L56" t="s">
        <v>156</v>
      </c>
      <c r="M56" t="s">
        <v>114</v>
      </c>
      <c r="N56" t="s">
        <v>130</v>
      </c>
      <c r="O56" t="s">
        <v>150</v>
      </c>
      <c r="P56" t="s">
        <v>285</v>
      </c>
      <c r="Q56" s="8" t="s">
        <v>164</v>
      </c>
      <c r="R56" t="s">
        <v>226</v>
      </c>
    </row>
    <row r="57">
      <c r="A57" t="s">
        <v>131</v>
      </c>
      <c r="B57" t="s">
        <v>130</v>
      </c>
      <c r="C57" t="s">
        <v>148</v>
      </c>
      <c r="D57" t="s">
        <v>146</v>
      </c>
      <c r="E57" t="s">
        <v>138</v>
      </c>
      <c r="F57" t="s">
        <v>190</v>
      </c>
      <c r="G57" t="s">
        <v>171</v>
      </c>
      <c r="H57" t="s">
        <v>165</v>
      </c>
      <c r="I57" t="s">
        <v>125</v>
      </c>
      <c r="J57" t="s">
        <v>134</v>
      </c>
      <c r="K57" t="s">
        <v>186</v>
      </c>
      <c r="L57" t="s">
        <v>117</v>
      </c>
      <c r="M57" t="s">
        <v>211</v>
      </c>
      <c r="N57" t="s">
        <v>174</v>
      </c>
      <c r="O57" t="s">
        <v>163</v>
      </c>
      <c r="P57" t="s">
        <v>162</v>
      </c>
      <c r="Q57" s="8" t="s">
        <v>250</v>
      </c>
      <c r="R57" t="s">
        <v>118</v>
      </c>
    </row>
    <row r="58">
      <c r="A58" t="s">
        <v>276</v>
      </c>
      <c r="B58" t="s">
        <v>199</v>
      </c>
      <c r="C58" t="s">
        <v>112</v>
      </c>
      <c r="D58" t="s">
        <v>127</v>
      </c>
      <c r="E58" t="s">
        <v>162</v>
      </c>
      <c r="F58" t="s">
        <v>114</v>
      </c>
      <c r="G58" t="s">
        <v>146</v>
      </c>
      <c r="H58" t="s">
        <v>157</v>
      </c>
      <c r="I58" t="s">
        <v>148</v>
      </c>
      <c r="J58" t="s">
        <v>203</v>
      </c>
      <c r="K58" t="s">
        <v>123</v>
      </c>
      <c r="L58" t="s">
        <v>119</v>
      </c>
      <c r="M58" t="s">
        <v>146</v>
      </c>
      <c r="N58" t="s">
        <v>216</v>
      </c>
      <c r="O58" t="s">
        <v>185</v>
      </c>
      <c r="P58" t="s">
        <v>129</v>
      </c>
      <c r="Q58" s="8" t="s">
        <v>163</v>
      </c>
      <c r="R58" t="s">
        <v>150</v>
      </c>
    </row>
    <row r="59">
      <c r="A59" t="s">
        <v>174</v>
      </c>
      <c r="B59" t="s">
        <v>187</v>
      </c>
      <c r="C59" t="s">
        <v>139</v>
      </c>
      <c r="D59" t="s">
        <v>112</v>
      </c>
      <c r="E59" t="s">
        <v>213</v>
      </c>
      <c r="F59" t="s">
        <v>163</v>
      </c>
      <c r="G59" t="s">
        <v>149</v>
      </c>
      <c r="H59" t="s">
        <v>143</v>
      </c>
      <c r="I59" t="s">
        <v>116</v>
      </c>
      <c r="J59" t="s">
        <v>218</v>
      </c>
      <c r="K59" t="s">
        <v>251</v>
      </c>
      <c r="L59" t="s">
        <v>200</v>
      </c>
      <c r="M59" t="s">
        <v>126</v>
      </c>
      <c r="N59" t="s">
        <v>171</v>
      </c>
      <c r="O59" t="s">
        <v>142</v>
      </c>
      <c r="P59" t="s">
        <v>150</v>
      </c>
      <c r="Q59" s="8" t="s">
        <v>142</v>
      </c>
      <c r="R59" t="s">
        <v>156</v>
      </c>
    </row>
    <row r="60">
      <c r="A60" t="s">
        <v>287</v>
      </c>
      <c r="B60" t="s">
        <v>288</v>
      </c>
      <c r="C60" t="s">
        <v>126</v>
      </c>
      <c r="D60" t="s">
        <v>177</v>
      </c>
      <c r="E60" t="s">
        <v>129</v>
      </c>
      <c r="F60" t="s">
        <v>130</v>
      </c>
      <c r="G60" t="s">
        <v>124</v>
      </c>
      <c r="H60" t="s">
        <v>138</v>
      </c>
      <c r="I60" t="s">
        <v>151</v>
      </c>
      <c r="J60" t="s">
        <v>117</v>
      </c>
      <c r="K60" t="s">
        <v>185</v>
      </c>
      <c r="L60" t="s">
        <v>192</v>
      </c>
      <c r="M60" t="s">
        <v>112</v>
      </c>
      <c r="N60" t="s">
        <v>136</v>
      </c>
      <c r="O60" t="s">
        <v>175</v>
      </c>
      <c r="P60" t="s">
        <v>175</v>
      </c>
      <c r="Q60" s="8" t="s">
        <v>163</v>
      </c>
      <c r="R60" t="s">
        <v>268</v>
      </c>
    </row>
    <row r="61">
      <c r="A61" t="s">
        <v>223</v>
      </c>
      <c r="B61" t="s">
        <v>125</v>
      </c>
      <c r="C61" t="s">
        <v>289</v>
      </c>
      <c r="D61" t="s">
        <v>119</v>
      </c>
      <c r="E61" t="s">
        <v>283</v>
      </c>
      <c r="F61" t="s">
        <v>290</v>
      </c>
      <c r="G61" t="s">
        <v>203</v>
      </c>
      <c r="H61" t="s">
        <v>216</v>
      </c>
      <c r="I61" t="s">
        <v>181</v>
      </c>
      <c r="J61" t="s">
        <v>218</v>
      </c>
      <c r="K61" t="s">
        <v>126</v>
      </c>
      <c r="L61" t="s">
        <v>240</v>
      </c>
      <c r="M61" t="s">
        <v>203</v>
      </c>
      <c r="N61" t="s">
        <v>148</v>
      </c>
      <c r="O61" t="s">
        <v>291</v>
      </c>
      <c r="P61" t="s">
        <v>293</v>
      </c>
      <c r="Q61" s="8" t="s">
        <v>156</v>
      </c>
      <c r="R61" t="s">
        <v>142</v>
      </c>
    </row>
    <row r="62">
      <c r="A62" t="s">
        <v>199</v>
      </c>
      <c r="B62" t="s">
        <v>243</v>
      </c>
      <c r="C62" t="s">
        <v>158</v>
      </c>
      <c r="D62" t="s">
        <v>134</v>
      </c>
      <c r="E62" t="s">
        <v>166</v>
      </c>
      <c r="F62" t="s">
        <v>194</v>
      </c>
      <c r="G62" t="s">
        <v>149</v>
      </c>
      <c r="H62" t="s">
        <v>294</v>
      </c>
      <c r="I62" t="s">
        <v>239</v>
      </c>
      <c r="J62" t="s">
        <v>198</v>
      </c>
      <c r="K62" t="s">
        <v>143</v>
      </c>
      <c r="L62" t="s">
        <v>119</v>
      </c>
      <c r="M62" t="s">
        <v>295</v>
      </c>
      <c r="N62" t="s">
        <v>123</v>
      </c>
      <c r="O62" t="s">
        <v>144</v>
      </c>
      <c r="P62" t="s">
        <v>146</v>
      </c>
      <c r="Q62" s="8" t="s">
        <v>114</v>
      </c>
      <c r="R62" t="s">
        <v>296</v>
      </c>
    </row>
    <row r="63">
      <c r="A63" t="s">
        <v>122</v>
      </c>
      <c r="B63" t="s">
        <v>117</v>
      </c>
      <c r="C63" t="s">
        <v>165</v>
      </c>
      <c r="D63" t="s">
        <v>141</v>
      </c>
      <c r="E63" t="s">
        <v>250</v>
      </c>
      <c r="F63" t="s">
        <v>143</v>
      </c>
      <c r="G63" t="s">
        <v>117</v>
      </c>
      <c r="H63" t="s">
        <v>130</v>
      </c>
      <c r="I63" t="s">
        <v>124</v>
      </c>
      <c r="J63" t="s">
        <v>128</v>
      </c>
      <c r="K63" t="s">
        <v>213</v>
      </c>
      <c r="L63" t="s">
        <v>126</v>
      </c>
      <c r="M63" t="s">
        <v>147</v>
      </c>
      <c r="N63" t="s">
        <v>162</v>
      </c>
      <c r="O63" t="s">
        <v>191</v>
      </c>
      <c r="P63" t="s">
        <v>143</v>
      </c>
      <c r="Q63" s="8" t="s">
        <v>297</v>
      </c>
      <c r="R63" t="s">
        <v>189</v>
      </c>
    </row>
    <row r="64">
      <c r="A64" t="s">
        <v>127</v>
      </c>
      <c r="B64" t="s">
        <v>158</v>
      </c>
      <c r="C64" t="s">
        <v>189</v>
      </c>
      <c r="D64" t="s">
        <v>118</v>
      </c>
      <c r="E64" t="s">
        <v>149</v>
      </c>
      <c r="F64" t="s">
        <v>127</v>
      </c>
      <c r="G64" t="s">
        <v>122</v>
      </c>
      <c r="H64" t="s">
        <v>172</v>
      </c>
      <c r="I64" t="s">
        <v>115</v>
      </c>
      <c r="J64" t="s">
        <v>142</v>
      </c>
      <c r="K64" t="s">
        <v>117</v>
      </c>
      <c r="L64" t="s">
        <v>240</v>
      </c>
      <c r="M64" t="s">
        <v>138</v>
      </c>
      <c r="N64" t="s">
        <v>147</v>
      </c>
      <c r="O64" t="s">
        <v>164</v>
      </c>
      <c r="P64" t="s">
        <v>258</v>
      </c>
      <c r="Q64" s="8" t="s">
        <v>164</v>
      </c>
      <c r="R64" t="s">
        <v>123</v>
      </c>
    </row>
    <row r="65">
      <c r="A65" t="s">
        <v>177</v>
      </c>
      <c r="B65" t="s">
        <v>151</v>
      </c>
      <c r="C65" t="s">
        <v>120</v>
      </c>
      <c r="D65" t="s">
        <v>120</v>
      </c>
      <c r="E65" t="s">
        <v>152</v>
      </c>
      <c r="F65" t="s">
        <v>186</v>
      </c>
      <c r="G65" t="s">
        <v>130</v>
      </c>
      <c r="H65" t="s">
        <v>132</v>
      </c>
      <c r="I65" t="s">
        <v>298</v>
      </c>
      <c r="J65" t="s">
        <v>222</v>
      </c>
      <c r="K65" t="s">
        <v>152</v>
      </c>
      <c r="L65" t="s">
        <v>136</v>
      </c>
      <c r="M65" t="s">
        <v>117</v>
      </c>
      <c r="N65" t="s">
        <v>113</v>
      </c>
      <c r="O65" t="s">
        <v>157</v>
      </c>
      <c r="P65" t="s">
        <v>240</v>
      </c>
      <c r="Q65" s="8" t="s">
        <v>156</v>
      </c>
      <c r="R65" t="s">
        <v>127</v>
      </c>
    </row>
    <row r="66">
      <c r="A66" t="s">
        <v>112</v>
      </c>
      <c r="B66" t="s">
        <v>116</v>
      </c>
      <c r="C66" t="s">
        <v>300</v>
      </c>
      <c r="D66" t="s">
        <v>148</v>
      </c>
      <c r="E66" t="s">
        <v>186</v>
      </c>
      <c r="F66" t="s">
        <v>112</v>
      </c>
      <c r="G66" t="s">
        <v>138</v>
      </c>
      <c r="H66" t="s">
        <v>148</v>
      </c>
      <c r="I66" t="s">
        <v>149</v>
      </c>
      <c r="J66" t="s">
        <v>124</v>
      </c>
      <c r="K66" t="s">
        <v>301</v>
      </c>
      <c r="L66" t="s">
        <v>138</v>
      </c>
      <c r="M66" t="s">
        <v>208</v>
      </c>
      <c r="N66" t="s">
        <v>208</v>
      </c>
      <c r="O66" t="s">
        <v>302</v>
      </c>
      <c r="P66" t="s">
        <v>113</v>
      </c>
      <c r="Q66" s="8" t="s">
        <v>138</v>
      </c>
      <c r="R66" t="s">
        <v>303</v>
      </c>
    </row>
    <row r="67">
      <c r="A67" t="s">
        <v>116</v>
      </c>
      <c r="B67" t="s">
        <v>143</v>
      </c>
      <c r="C67" t="s">
        <v>130</v>
      </c>
      <c r="D67" t="s">
        <v>304</v>
      </c>
      <c r="E67" t="s">
        <v>112</v>
      </c>
      <c r="F67" t="s">
        <v>134</v>
      </c>
      <c r="G67" t="s">
        <v>211</v>
      </c>
      <c r="H67" t="s">
        <v>127</v>
      </c>
      <c r="I67" t="s">
        <v>148</v>
      </c>
      <c r="J67" t="s">
        <v>282</v>
      </c>
      <c r="K67" t="s">
        <v>276</v>
      </c>
      <c r="L67" t="s">
        <v>138</v>
      </c>
      <c r="M67" t="s">
        <v>138</v>
      </c>
      <c r="N67" t="s">
        <v>257</v>
      </c>
      <c r="O67" t="s">
        <v>152</v>
      </c>
      <c r="P67" t="s">
        <v>240</v>
      </c>
      <c r="Q67" s="8" t="s">
        <v>140</v>
      </c>
      <c r="R67" t="s">
        <v>119</v>
      </c>
    </row>
    <row r="68">
      <c r="A68" t="s">
        <v>142</v>
      </c>
      <c r="B68" t="s">
        <v>297</v>
      </c>
      <c r="C68" t="s">
        <v>162</v>
      </c>
      <c r="D68" t="s">
        <v>130</v>
      </c>
      <c r="E68" t="s">
        <v>161</v>
      </c>
      <c r="F68" t="s">
        <v>258</v>
      </c>
      <c r="G68" t="s">
        <v>211</v>
      </c>
      <c r="H68" t="s">
        <v>305</v>
      </c>
      <c r="I68" t="s">
        <v>138</v>
      </c>
      <c r="J68" t="s">
        <v>151</v>
      </c>
      <c r="K68" t="s">
        <v>138</v>
      </c>
      <c r="L68" t="s">
        <v>211</v>
      </c>
      <c r="M68" t="s">
        <v>191</v>
      </c>
      <c r="N68" t="s">
        <v>120</v>
      </c>
      <c r="O68" t="s">
        <v>172</v>
      </c>
      <c r="P68" t="s">
        <v>164</v>
      </c>
      <c r="Q68" s="8" t="s">
        <v>306</v>
      </c>
      <c r="R68" t="s">
        <v>129</v>
      </c>
    </row>
    <row r="69">
      <c r="A69" t="s">
        <v>199</v>
      </c>
      <c r="B69" t="s">
        <v>143</v>
      </c>
      <c r="C69" t="s">
        <v>147</v>
      </c>
      <c r="D69" t="s">
        <v>203</v>
      </c>
      <c r="E69" t="s">
        <v>129</v>
      </c>
      <c r="F69" t="s">
        <v>183</v>
      </c>
      <c r="G69" t="s">
        <v>163</v>
      </c>
      <c r="H69" t="s">
        <v>250</v>
      </c>
      <c r="I69" t="s">
        <v>122</v>
      </c>
      <c r="J69" t="s">
        <v>180</v>
      </c>
      <c r="K69" t="s">
        <v>122</v>
      </c>
      <c r="L69" t="s">
        <v>304</v>
      </c>
      <c r="M69" t="s">
        <v>216</v>
      </c>
      <c r="N69" t="s">
        <v>164</v>
      </c>
      <c r="O69" t="s">
        <v>163</v>
      </c>
      <c r="P69" t="s">
        <v>172</v>
      </c>
      <c r="Q69" s="8" t="s">
        <v>150</v>
      </c>
      <c r="R69" t="s">
        <v>148</v>
      </c>
    </row>
    <row r="70">
      <c r="A70" t="s">
        <v>181</v>
      </c>
      <c r="B70" t="s">
        <v>308</v>
      </c>
      <c r="C70" t="s">
        <v>139</v>
      </c>
      <c r="D70" t="s">
        <v>113</v>
      </c>
      <c r="E70" t="s">
        <v>146</v>
      </c>
      <c r="F70" t="s">
        <v>112</v>
      </c>
      <c r="G70" t="s">
        <v>211</v>
      </c>
      <c r="H70" t="s">
        <v>185</v>
      </c>
      <c r="I70" t="s">
        <v>288</v>
      </c>
      <c r="J70" t="s">
        <v>130</v>
      </c>
      <c r="K70" t="s">
        <v>122</v>
      </c>
      <c r="L70" t="s">
        <v>309</v>
      </c>
      <c r="M70" t="s">
        <v>310</v>
      </c>
      <c r="N70" t="s">
        <v>303</v>
      </c>
      <c r="O70" t="s">
        <v>120</v>
      </c>
      <c r="P70" t="s">
        <v>164</v>
      </c>
      <c r="Q70" s="8" t="s">
        <v>170</v>
      </c>
      <c r="R70" t="s">
        <v>162</v>
      </c>
    </row>
    <row r="71">
      <c r="A71" t="s">
        <v>211</v>
      </c>
      <c r="B71" t="s">
        <v>138</v>
      </c>
      <c r="C71" t="s">
        <v>143</v>
      </c>
      <c r="D71" t="s">
        <v>136</v>
      </c>
      <c r="E71" t="s">
        <v>129</v>
      </c>
      <c r="F71" t="s">
        <v>149</v>
      </c>
      <c r="G71" t="s">
        <v>311</v>
      </c>
      <c r="H71" t="s">
        <v>147</v>
      </c>
      <c r="I71" t="s">
        <v>163</v>
      </c>
      <c r="J71" t="s">
        <v>203</v>
      </c>
      <c r="K71" t="s">
        <v>191</v>
      </c>
      <c r="L71" t="s">
        <v>139</v>
      </c>
      <c r="M71" t="s">
        <v>144</v>
      </c>
      <c r="N71" t="s">
        <v>124</v>
      </c>
      <c r="O71" t="s">
        <v>174</v>
      </c>
      <c r="P71" t="s">
        <v>240</v>
      </c>
      <c r="Q71" s="8" t="s">
        <v>117</v>
      </c>
      <c r="R71" t="s">
        <v>185</v>
      </c>
    </row>
    <row r="72">
      <c r="A72" t="s">
        <v>130</v>
      </c>
      <c r="B72" t="s">
        <v>232</v>
      </c>
      <c r="C72" t="s">
        <v>112</v>
      </c>
      <c r="D72" t="s">
        <v>114</v>
      </c>
      <c r="E72" t="s">
        <v>162</v>
      </c>
      <c r="F72" t="s">
        <v>257</v>
      </c>
      <c r="G72" t="s">
        <v>171</v>
      </c>
      <c r="H72" t="s">
        <v>127</v>
      </c>
      <c r="I72" t="s">
        <v>312</v>
      </c>
      <c r="J72" t="s">
        <v>130</v>
      </c>
      <c r="K72" t="s">
        <v>148</v>
      </c>
      <c r="L72" t="s">
        <v>150</v>
      </c>
      <c r="M72" t="s">
        <v>139</v>
      </c>
      <c r="N72" t="s">
        <v>125</v>
      </c>
      <c r="O72" t="s">
        <v>284</v>
      </c>
      <c r="P72" t="s">
        <v>117</v>
      </c>
      <c r="Q72" s="8" t="s">
        <v>138</v>
      </c>
      <c r="R72" t="s">
        <v>144</v>
      </c>
    </row>
    <row r="73">
      <c r="A73" t="s">
        <v>287</v>
      </c>
      <c r="B73" t="s">
        <v>185</v>
      </c>
      <c r="C73" t="s">
        <v>118</v>
      </c>
      <c r="D73" t="s">
        <v>125</v>
      </c>
      <c r="E73" t="s">
        <v>271</v>
      </c>
      <c r="F73" t="s">
        <v>218</v>
      </c>
      <c r="G73" t="s">
        <v>157</v>
      </c>
      <c r="H73" t="s">
        <v>127</v>
      </c>
      <c r="I73" t="s">
        <v>124</v>
      </c>
      <c r="J73" t="s">
        <v>116</v>
      </c>
      <c r="K73" t="s">
        <v>115</v>
      </c>
      <c r="L73" t="s">
        <v>247</v>
      </c>
      <c r="M73" t="s">
        <v>267</v>
      </c>
      <c r="N73" t="s">
        <v>216</v>
      </c>
      <c r="O73" t="s">
        <v>148</v>
      </c>
      <c r="P73" t="s">
        <v>282</v>
      </c>
      <c r="Q73" s="8" t="s">
        <v>222</v>
      </c>
      <c r="R73" t="s">
        <v>186</v>
      </c>
    </row>
    <row r="74">
      <c r="A74" t="s">
        <v>314</v>
      </c>
      <c r="B74" t="s">
        <v>268</v>
      </c>
      <c r="C74" t="s">
        <v>315</v>
      </c>
      <c r="D74" t="s">
        <v>112</v>
      </c>
      <c r="E74" t="s">
        <v>124</v>
      </c>
      <c r="F74" t="s">
        <v>218</v>
      </c>
      <c r="G74" t="s">
        <v>316</v>
      </c>
      <c r="H74" t="s">
        <v>165</v>
      </c>
      <c r="I74" t="s">
        <v>125</v>
      </c>
      <c r="J74" t="s">
        <v>317</v>
      </c>
      <c r="K74" t="s">
        <v>134</v>
      </c>
      <c r="L74" t="s">
        <v>318</v>
      </c>
      <c r="M74" t="s">
        <v>118</v>
      </c>
      <c r="N74" t="s">
        <v>164</v>
      </c>
      <c r="O74" t="s">
        <v>164</v>
      </c>
      <c r="P74" t="s">
        <v>120</v>
      </c>
      <c r="Q74" s="8" t="s">
        <v>186</v>
      </c>
      <c r="R74" t="s">
        <v>250</v>
      </c>
    </row>
    <row r="75">
      <c r="A75" t="s">
        <v>148</v>
      </c>
      <c r="B75" t="s">
        <v>181</v>
      </c>
      <c r="C75" t="s">
        <v>142</v>
      </c>
      <c r="D75" t="s">
        <v>119</v>
      </c>
      <c r="E75" t="s">
        <v>319</v>
      </c>
      <c r="F75" t="s">
        <v>275</v>
      </c>
      <c r="G75" t="s">
        <v>163</v>
      </c>
      <c r="H75" t="s">
        <v>203</v>
      </c>
      <c r="I75" t="s">
        <v>150</v>
      </c>
      <c r="J75" t="s">
        <v>162</v>
      </c>
      <c r="K75" t="s">
        <v>114</v>
      </c>
      <c r="L75" t="s">
        <v>146</v>
      </c>
      <c r="M75" t="s">
        <v>201</v>
      </c>
      <c r="N75" t="s">
        <v>158</v>
      </c>
      <c r="O75" t="s">
        <v>125</v>
      </c>
      <c r="P75" t="s">
        <v>141</v>
      </c>
      <c r="Q75" s="8" t="s">
        <v>132</v>
      </c>
      <c r="R75" t="s">
        <v>181</v>
      </c>
    </row>
    <row r="76">
      <c r="A76" t="s">
        <v>320</v>
      </c>
      <c r="B76" t="s">
        <v>170</v>
      </c>
      <c r="C76" t="s">
        <v>186</v>
      </c>
      <c r="D76" t="s">
        <v>132</v>
      </c>
      <c r="E76" t="s">
        <v>163</v>
      </c>
      <c r="F76" t="s">
        <v>321</v>
      </c>
      <c r="G76" t="s">
        <v>147</v>
      </c>
      <c r="H76" t="s">
        <v>115</v>
      </c>
      <c r="I76" t="s">
        <v>186</v>
      </c>
      <c r="J76" t="s">
        <v>322</v>
      </c>
      <c r="K76" t="s">
        <v>125</v>
      </c>
      <c r="L76" t="s">
        <v>323</v>
      </c>
      <c r="M76" t="s">
        <v>147</v>
      </c>
      <c r="N76" t="s">
        <v>150</v>
      </c>
      <c r="O76" t="s">
        <v>150</v>
      </c>
      <c r="P76" t="s">
        <v>324</v>
      </c>
      <c r="Q76" s="8" t="s">
        <v>126</v>
      </c>
      <c r="R76" t="s">
        <v>268</v>
      </c>
    </row>
    <row r="77">
      <c r="A77" t="s">
        <v>142</v>
      </c>
      <c r="B77" t="s">
        <v>174</v>
      </c>
      <c r="C77" t="s">
        <v>185</v>
      </c>
      <c r="D77" t="s">
        <v>143</v>
      </c>
      <c r="E77" t="s">
        <v>171</v>
      </c>
      <c r="F77" t="s">
        <v>181</v>
      </c>
      <c r="G77" t="s">
        <v>125</v>
      </c>
      <c r="H77" t="s">
        <v>131</v>
      </c>
      <c r="I77" t="s">
        <v>163</v>
      </c>
      <c r="J77" t="s">
        <v>131</v>
      </c>
      <c r="K77" t="s">
        <v>112</v>
      </c>
      <c r="L77" t="s">
        <v>150</v>
      </c>
      <c r="M77" t="s">
        <v>117</v>
      </c>
      <c r="N77" t="s">
        <v>325</v>
      </c>
      <c r="O77" t="s">
        <v>189</v>
      </c>
      <c r="P77" t="s">
        <v>174</v>
      </c>
      <c r="Q77" s="8" t="s">
        <v>158</v>
      </c>
      <c r="R77" t="s">
        <v>124</v>
      </c>
    </row>
    <row r="78">
      <c r="A78" t="s">
        <v>229</v>
      </c>
      <c r="B78" t="s">
        <v>177</v>
      </c>
      <c r="C78" t="s">
        <v>149</v>
      </c>
      <c r="D78" t="s">
        <v>130</v>
      </c>
      <c r="E78" t="s">
        <v>125</v>
      </c>
      <c r="F78" t="s">
        <v>124</v>
      </c>
      <c r="G78" t="s">
        <v>157</v>
      </c>
      <c r="H78" t="s">
        <v>201</v>
      </c>
      <c r="I78" t="s">
        <v>127</v>
      </c>
      <c r="J78" t="s">
        <v>226</v>
      </c>
      <c r="K78" t="s">
        <v>126</v>
      </c>
      <c r="L78" t="s">
        <v>146</v>
      </c>
      <c r="M78" t="s">
        <v>164</v>
      </c>
      <c r="N78" t="s">
        <v>117</v>
      </c>
      <c r="O78" t="s">
        <v>267</v>
      </c>
      <c r="P78" t="s">
        <v>112</v>
      </c>
      <c r="Q78" s="8" t="s">
        <v>150</v>
      </c>
      <c r="R78" t="s">
        <v>148</v>
      </c>
    </row>
    <row r="79">
      <c r="A79" t="s">
        <v>138</v>
      </c>
      <c r="B79" t="s">
        <v>320</v>
      </c>
      <c r="C79" t="s">
        <v>130</v>
      </c>
      <c r="D79" t="s">
        <v>309</v>
      </c>
      <c r="E79" t="s">
        <v>314</v>
      </c>
      <c r="F79" t="s">
        <v>195</v>
      </c>
      <c r="G79" t="s">
        <v>116</v>
      </c>
      <c r="H79" t="s">
        <v>172</v>
      </c>
      <c r="I79" t="s">
        <v>125</v>
      </c>
      <c r="J79" t="s">
        <v>304</v>
      </c>
      <c r="K79" t="s">
        <v>123</v>
      </c>
      <c r="L79" t="s">
        <v>187</v>
      </c>
      <c r="M79" t="s">
        <v>177</v>
      </c>
      <c r="N79" t="s">
        <v>198</v>
      </c>
      <c r="O79" t="s">
        <v>156</v>
      </c>
      <c r="P79" t="s">
        <v>134</v>
      </c>
      <c r="Q79" s="8" t="s">
        <v>142</v>
      </c>
      <c r="R79" t="s">
        <v>130</v>
      </c>
    </row>
    <row r="80">
      <c r="A80" t="s">
        <v>258</v>
      </c>
      <c r="B80" t="s">
        <v>143</v>
      </c>
      <c r="C80" t="s">
        <v>230</v>
      </c>
      <c r="D80" t="s">
        <v>114</v>
      </c>
      <c r="E80" t="s">
        <v>144</v>
      </c>
      <c r="F80" t="s">
        <v>163</v>
      </c>
      <c r="G80" t="s">
        <v>177</v>
      </c>
      <c r="H80" t="s">
        <v>146</v>
      </c>
      <c r="I80" t="s">
        <v>199</v>
      </c>
      <c r="J80" t="s">
        <v>152</v>
      </c>
      <c r="K80" t="s">
        <v>327</v>
      </c>
      <c r="L80" t="s">
        <v>150</v>
      </c>
      <c r="M80" t="s">
        <v>141</v>
      </c>
      <c r="N80" t="s">
        <v>148</v>
      </c>
      <c r="O80" t="s">
        <v>222</v>
      </c>
      <c r="P80" t="s">
        <v>222</v>
      </c>
      <c r="Q80" s="8" t="s">
        <v>130</v>
      </c>
      <c r="R80" t="s">
        <v>140</v>
      </c>
    </row>
    <row r="81">
      <c r="A81" t="s">
        <v>180</v>
      </c>
      <c r="B81" t="s">
        <v>162</v>
      </c>
      <c r="C81" t="s">
        <v>147</v>
      </c>
      <c r="D81" t="s">
        <v>149</v>
      </c>
      <c r="E81" t="s">
        <v>112</v>
      </c>
      <c r="F81" t="s">
        <v>324</v>
      </c>
      <c r="G81" t="s">
        <v>158</v>
      </c>
      <c r="H81" t="s">
        <v>163</v>
      </c>
      <c r="I81" t="s">
        <v>125</v>
      </c>
      <c r="J81" t="s">
        <v>116</v>
      </c>
      <c r="K81" t="s">
        <v>316</v>
      </c>
      <c r="L81" t="s">
        <v>171</v>
      </c>
      <c r="M81" t="s">
        <v>183</v>
      </c>
      <c r="N81" t="s">
        <v>129</v>
      </c>
      <c r="O81" t="s">
        <v>125</v>
      </c>
      <c r="P81" t="s">
        <v>328</v>
      </c>
      <c r="Q81" s="8" t="s">
        <v>171</v>
      </c>
      <c r="R81" t="s">
        <v>127</v>
      </c>
    </row>
    <row r="82">
      <c r="A82" t="s">
        <v>123</v>
      </c>
      <c r="B82" t="s">
        <v>147</v>
      </c>
      <c r="C82" t="s">
        <v>144</v>
      </c>
      <c r="D82" t="s">
        <v>146</v>
      </c>
      <c r="E82" t="s">
        <v>329</v>
      </c>
      <c r="F82" t="s">
        <v>134</v>
      </c>
      <c r="G82" t="s">
        <v>275</v>
      </c>
      <c r="H82" t="s">
        <v>142</v>
      </c>
      <c r="I82" t="s">
        <v>157</v>
      </c>
      <c r="J82" t="s">
        <v>114</v>
      </c>
      <c r="K82" t="s">
        <v>122</v>
      </c>
      <c r="L82" t="s">
        <v>134</v>
      </c>
      <c r="M82" t="s">
        <v>284</v>
      </c>
      <c r="N82" t="s">
        <v>148</v>
      </c>
      <c r="O82" t="s">
        <v>198</v>
      </c>
      <c r="P82" t="s">
        <v>143</v>
      </c>
      <c r="Q82" s="8" t="s">
        <v>199</v>
      </c>
      <c r="R82" t="s">
        <v>186</v>
      </c>
    </row>
    <row r="83">
      <c r="A83" t="s">
        <v>234</v>
      </c>
      <c r="B83" t="s">
        <v>126</v>
      </c>
      <c r="C83" t="s">
        <v>330</v>
      </c>
      <c r="D83" t="s">
        <v>126</v>
      </c>
      <c r="E83" t="s">
        <v>222</v>
      </c>
      <c r="F83" t="s">
        <v>181</v>
      </c>
      <c r="G83" t="s">
        <v>131</v>
      </c>
      <c r="H83" t="s">
        <v>240</v>
      </c>
      <c r="I83" t="s">
        <v>185</v>
      </c>
      <c r="J83" t="s">
        <v>120</v>
      </c>
      <c r="K83" t="s">
        <v>120</v>
      </c>
      <c r="L83" t="s">
        <v>114</v>
      </c>
      <c r="M83" t="s">
        <v>113</v>
      </c>
      <c r="N83" t="s">
        <v>172</v>
      </c>
      <c r="O83" t="s">
        <v>123</v>
      </c>
      <c r="P83" t="s">
        <v>124</v>
      </c>
      <c r="Q83" s="8" t="s">
        <v>185</v>
      </c>
      <c r="R83" t="s">
        <v>186</v>
      </c>
    </row>
    <row r="84">
      <c r="A84" t="s">
        <v>130</v>
      </c>
      <c r="B84" t="s">
        <v>150</v>
      </c>
      <c r="C84" t="s">
        <v>162</v>
      </c>
      <c r="D84" t="s">
        <v>130</v>
      </c>
      <c r="E84" t="s">
        <v>171</v>
      </c>
      <c r="F84" t="s">
        <v>116</v>
      </c>
      <c r="G84" t="s">
        <v>122</v>
      </c>
      <c r="H84" t="s">
        <v>170</v>
      </c>
      <c r="I84" t="s">
        <v>132</v>
      </c>
      <c r="J84" t="s">
        <v>124</v>
      </c>
      <c r="K84" t="s">
        <v>194</v>
      </c>
      <c r="L84" t="s">
        <v>136</v>
      </c>
      <c r="M84" t="s">
        <v>134</v>
      </c>
      <c r="N84" t="s">
        <v>192</v>
      </c>
      <c r="O84" t="s">
        <v>194</v>
      </c>
      <c r="P84" t="s">
        <v>194</v>
      </c>
      <c r="Q84" s="8" t="s">
        <v>203</v>
      </c>
      <c r="R84" t="s">
        <v>332</v>
      </c>
    </row>
    <row r="85">
      <c r="A85" t="s">
        <v>191</v>
      </c>
      <c r="B85" t="s">
        <v>181</v>
      </c>
      <c r="C85" t="s">
        <v>213</v>
      </c>
      <c r="D85" t="s">
        <v>305</v>
      </c>
      <c r="E85" t="s">
        <v>306</v>
      </c>
      <c r="F85" t="s">
        <v>175</v>
      </c>
      <c r="G85" t="s">
        <v>120</v>
      </c>
      <c r="H85" t="s">
        <v>291</v>
      </c>
      <c r="I85" t="s">
        <v>150</v>
      </c>
      <c r="J85" t="s">
        <v>112</v>
      </c>
      <c r="K85" t="s">
        <v>186</v>
      </c>
      <c r="L85" t="s">
        <v>118</v>
      </c>
      <c r="M85" t="s">
        <v>134</v>
      </c>
      <c r="N85" t="s">
        <v>177</v>
      </c>
      <c r="O85" t="s">
        <v>247</v>
      </c>
      <c r="P85" t="s">
        <v>124</v>
      </c>
      <c r="Q85" s="8" t="s">
        <v>136</v>
      </c>
      <c r="R85" t="s">
        <v>134</v>
      </c>
    </row>
    <row r="86">
      <c r="A86" t="s">
        <v>203</v>
      </c>
      <c r="B86" t="s">
        <v>143</v>
      </c>
      <c r="C86" t="s">
        <v>324</v>
      </c>
      <c r="D86" t="s">
        <v>130</v>
      </c>
      <c r="E86" t="s">
        <v>117</v>
      </c>
      <c r="F86" t="s">
        <v>123</v>
      </c>
      <c r="G86" t="s">
        <v>123</v>
      </c>
      <c r="H86" t="s">
        <v>124</v>
      </c>
      <c r="I86" t="s">
        <v>146</v>
      </c>
      <c r="J86" t="s">
        <v>174</v>
      </c>
      <c r="K86" t="s">
        <v>174</v>
      </c>
      <c r="L86" t="s">
        <v>312</v>
      </c>
      <c r="M86" t="s">
        <v>177</v>
      </c>
      <c r="N86" t="s">
        <v>152</v>
      </c>
      <c r="O86" t="s">
        <v>253</v>
      </c>
      <c r="P86" t="s">
        <v>147</v>
      </c>
      <c r="Q86" s="9" t="s">
        <v>256</v>
      </c>
      <c r="R86" t="s">
        <v>194</v>
      </c>
    </row>
    <row r="87">
      <c r="A87" t="s">
        <v>290</v>
      </c>
      <c r="B87" t="s">
        <v>112</v>
      </c>
      <c r="C87" t="s">
        <v>218</v>
      </c>
      <c r="D87" t="s">
        <v>203</v>
      </c>
      <c r="E87" t="s">
        <v>123</v>
      </c>
      <c r="F87" t="s">
        <v>163</v>
      </c>
      <c r="G87" t="s">
        <v>257</v>
      </c>
      <c r="H87" t="s">
        <v>148</v>
      </c>
      <c r="I87" t="s">
        <v>134</v>
      </c>
      <c r="J87" t="s">
        <v>138</v>
      </c>
      <c r="K87" t="s">
        <v>203</v>
      </c>
      <c r="L87" t="s">
        <v>124</v>
      </c>
      <c r="M87" t="s">
        <v>226</v>
      </c>
      <c r="N87" t="s">
        <v>148</v>
      </c>
      <c r="O87" t="s">
        <v>148</v>
      </c>
      <c r="P87" t="s">
        <v>216</v>
      </c>
      <c r="Q87" s="8" t="s">
        <v>144</v>
      </c>
      <c r="R87" t="s">
        <v>289</v>
      </c>
    </row>
    <row r="88">
      <c r="A88" t="s">
        <v>165</v>
      </c>
      <c r="B88" t="s">
        <v>195</v>
      </c>
      <c r="C88" t="s">
        <v>159</v>
      </c>
      <c r="D88" t="s">
        <v>291</v>
      </c>
      <c r="E88" t="s">
        <v>119</v>
      </c>
      <c r="F88" t="s">
        <v>143</v>
      </c>
      <c r="G88" t="s">
        <v>163</v>
      </c>
      <c r="H88" t="s">
        <v>150</v>
      </c>
      <c r="I88" t="s">
        <v>335</v>
      </c>
      <c r="J88" t="s">
        <v>142</v>
      </c>
      <c r="K88" t="s">
        <v>130</v>
      </c>
      <c r="L88" t="s">
        <v>117</v>
      </c>
      <c r="M88" t="s">
        <v>336</v>
      </c>
      <c r="N88" t="s">
        <v>164</v>
      </c>
      <c r="O88" t="s">
        <v>258</v>
      </c>
      <c r="P88" t="s">
        <v>114</v>
      </c>
      <c r="Q88" s="8" t="s">
        <v>285</v>
      </c>
      <c r="R88" t="s">
        <v>126</v>
      </c>
    </row>
    <row r="89">
      <c r="A89" t="s">
        <v>177</v>
      </c>
      <c r="B89" t="s">
        <v>268</v>
      </c>
      <c r="C89" t="s">
        <v>175</v>
      </c>
      <c r="D89" t="s">
        <v>132</v>
      </c>
      <c r="E89" t="s">
        <v>137</v>
      </c>
      <c r="F89" t="s">
        <v>186</v>
      </c>
      <c r="G89" t="s">
        <v>163</v>
      </c>
      <c r="H89" t="s">
        <v>119</v>
      </c>
      <c r="I89" t="s">
        <v>115</v>
      </c>
      <c r="J89" t="s">
        <v>305</v>
      </c>
      <c r="K89" t="s">
        <v>181</v>
      </c>
      <c r="L89" t="s">
        <v>337</v>
      </c>
      <c r="M89" t="s">
        <v>251</v>
      </c>
      <c r="N89" t="s">
        <v>186</v>
      </c>
      <c r="O89" t="s">
        <v>183</v>
      </c>
      <c r="P89" t="s">
        <v>126</v>
      </c>
      <c r="Q89" s="8" t="s">
        <v>170</v>
      </c>
      <c r="R89" t="s">
        <v>164</v>
      </c>
    </row>
    <row r="90">
      <c r="A90" t="s">
        <v>143</v>
      </c>
      <c r="B90" t="s">
        <v>211</v>
      </c>
      <c r="C90" t="s">
        <v>115</v>
      </c>
      <c r="D90" t="s">
        <v>222</v>
      </c>
      <c r="E90" t="s">
        <v>211</v>
      </c>
      <c r="F90" t="s">
        <v>148</v>
      </c>
      <c r="G90" t="s">
        <v>181</v>
      </c>
      <c r="H90" t="s">
        <v>156</v>
      </c>
      <c r="I90" t="s">
        <v>148</v>
      </c>
      <c r="J90" t="s">
        <v>115</v>
      </c>
      <c r="K90" t="s">
        <v>170</v>
      </c>
      <c r="L90" t="s">
        <v>129</v>
      </c>
      <c r="M90" t="s">
        <v>274</v>
      </c>
      <c r="N90" t="s">
        <v>117</v>
      </c>
      <c r="O90" t="s">
        <v>338</v>
      </c>
      <c r="P90" t="s">
        <v>136</v>
      </c>
      <c r="Q90" s="8" t="s">
        <v>203</v>
      </c>
      <c r="R90" t="s">
        <v>222</v>
      </c>
    </row>
    <row r="91">
      <c r="A91" t="s">
        <v>112</v>
      </c>
      <c r="B91" t="s">
        <v>304</v>
      </c>
      <c r="C91" t="s">
        <v>148</v>
      </c>
      <c r="D91" t="s">
        <v>162</v>
      </c>
      <c r="E91" t="s">
        <v>143</v>
      </c>
      <c r="F91" t="s">
        <v>213</v>
      </c>
      <c r="G91" t="s">
        <v>140</v>
      </c>
      <c r="H91" t="s">
        <v>312</v>
      </c>
      <c r="I91" t="s">
        <v>203</v>
      </c>
      <c r="J91" t="s">
        <v>114</v>
      </c>
      <c r="K91" t="s">
        <v>158</v>
      </c>
      <c r="L91" t="s">
        <v>304</v>
      </c>
      <c r="M91" t="s">
        <v>114</v>
      </c>
      <c r="N91" t="s">
        <v>275</v>
      </c>
      <c r="O91" t="s">
        <v>158</v>
      </c>
      <c r="P91" t="s">
        <v>208</v>
      </c>
      <c r="Q91" s="8" t="s">
        <v>118</v>
      </c>
      <c r="R91" t="s">
        <v>138</v>
      </c>
    </row>
    <row r="92">
      <c r="A92" t="s">
        <v>123</v>
      </c>
      <c r="B92" t="s">
        <v>147</v>
      </c>
      <c r="C92" t="s">
        <v>114</v>
      </c>
      <c r="D92" t="s">
        <v>115</v>
      </c>
      <c r="E92" t="s">
        <v>278</v>
      </c>
      <c r="F92" t="s">
        <v>340</v>
      </c>
      <c r="G92" t="s">
        <v>139</v>
      </c>
      <c r="H92" t="s">
        <v>120</v>
      </c>
      <c r="I92" t="s">
        <v>117</v>
      </c>
      <c r="J92" t="s">
        <v>130</v>
      </c>
      <c r="K92" t="s">
        <v>134</v>
      </c>
      <c r="L92" t="s">
        <v>114</v>
      </c>
      <c r="M92" t="s">
        <v>185</v>
      </c>
      <c r="N92" t="s">
        <v>124</v>
      </c>
      <c r="O92" t="s">
        <v>256</v>
      </c>
      <c r="P92" t="s">
        <v>194</v>
      </c>
      <c r="Q92" s="8" t="s">
        <v>341</v>
      </c>
      <c r="R92" t="s">
        <v>147</v>
      </c>
    </row>
    <row r="93">
      <c r="A93" t="s">
        <v>124</v>
      </c>
      <c r="B93" t="s">
        <v>185</v>
      </c>
      <c r="C93" t="s">
        <v>256</v>
      </c>
      <c r="D93" t="s">
        <v>150</v>
      </c>
      <c r="E93" t="s">
        <v>181</v>
      </c>
      <c r="F93" t="s">
        <v>112</v>
      </c>
      <c r="G93" t="s">
        <v>114</v>
      </c>
      <c r="H93" t="s">
        <v>113</v>
      </c>
      <c r="I93" t="s">
        <v>342</v>
      </c>
      <c r="J93" t="s">
        <v>127</v>
      </c>
      <c r="K93" t="s">
        <v>211</v>
      </c>
      <c r="L93" t="s">
        <v>126</v>
      </c>
      <c r="M93" t="s">
        <v>138</v>
      </c>
      <c r="N93" t="s">
        <v>164</v>
      </c>
      <c r="O93" t="s">
        <v>252</v>
      </c>
      <c r="P93" t="s">
        <v>170</v>
      </c>
      <c r="Q93" s="8" t="s">
        <v>164</v>
      </c>
      <c r="R93" t="s">
        <v>163</v>
      </c>
    </row>
    <row r="94">
      <c r="A94" t="s">
        <v>143</v>
      </c>
      <c r="B94" t="s">
        <v>147</v>
      </c>
      <c r="C94" t="s">
        <v>166</v>
      </c>
      <c r="D94" t="s">
        <v>199</v>
      </c>
      <c r="E94" t="s">
        <v>118</v>
      </c>
      <c r="F94" t="s">
        <v>213</v>
      </c>
      <c r="G94" t="s">
        <v>139</v>
      </c>
      <c r="H94" t="s">
        <v>232</v>
      </c>
      <c r="I94" t="s">
        <v>117</v>
      </c>
      <c r="J94" t="s">
        <v>210</v>
      </c>
      <c r="K94" t="s">
        <v>139</v>
      </c>
      <c r="L94" t="s">
        <v>124</v>
      </c>
      <c r="M94" t="s">
        <v>117</v>
      </c>
      <c r="N94" t="s">
        <v>174</v>
      </c>
      <c r="O94" t="s">
        <v>157</v>
      </c>
      <c r="P94" t="s">
        <v>275</v>
      </c>
      <c r="Q94" s="8" t="s">
        <v>148</v>
      </c>
      <c r="R94" t="s">
        <v>127</v>
      </c>
    </row>
    <row r="95">
      <c r="A95" t="s">
        <v>165</v>
      </c>
      <c r="B95" t="s">
        <v>343</v>
      </c>
      <c r="C95" t="s">
        <v>140</v>
      </c>
      <c r="D95" t="s">
        <v>114</v>
      </c>
      <c r="E95" t="s">
        <v>130</v>
      </c>
      <c r="F95" t="s">
        <v>140</v>
      </c>
      <c r="G95" t="s">
        <v>129</v>
      </c>
      <c r="H95" t="s">
        <v>144</v>
      </c>
      <c r="I95" t="s">
        <v>172</v>
      </c>
      <c r="J95" t="s">
        <v>127</v>
      </c>
      <c r="K95" t="s">
        <v>172</v>
      </c>
      <c r="L95" t="s">
        <v>218</v>
      </c>
      <c r="M95" t="s">
        <v>148</v>
      </c>
      <c r="N95" t="s">
        <v>276</v>
      </c>
      <c r="O95" t="s">
        <v>115</v>
      </c>
      <c r="P95" t="s">
        <v>344</v>
      </c>
      <c r="Q95" s="8" t="s">
        <v>345</v>
      </c>
      <c r="R95" t="s">
        <v>127</v>
      </c>
    </row>
    <row r="96">
      <c r="A96" t="s">
        <v>116</v>
      </c>
      <c r="B96" t="s">
        <v>170</v>
      </c>
      <c r="C96" t="s">
        <v>171</v>
      </c>
      <c r="D96" t="s">
        <v>124</v>
      </c>
      <c r="E96" t="s">
        <v>142</v>
      </c>
      <c r="F96" t="s">
        <v>140</v>
      </c>
      <c r="G96" t="s">
        <v>147</v>
      </c>
      <c r="H96" t="s">
        <v>140</v>
      </c>
      <c r="I96" t="s">
        <v>130</v>
      </c>
      <c r="J96" t="s">
        <v>174</v>
      </c>
      <c r="K96" t="s">
        <v>123</v>
      </c>
      <c r="L96" t="s">
        <v>146</v>
      </c>
      <c r="M96" t="s">
        <v>159</v>
      </c>
      <c r="N96" t="s">
        <v>134</v>
      </c>
      <c r="O96" t="s">
        <v>119</v>
      </c>
      <c r="P96" t="s">
        <v>164</v>
      </c>
      <c r="Q96" s="8" t="s">
        <v>123</v>
      </c>
      <c r="R96" t="s">
        <v>147</v>
      </c>
    </row>
    <row r="97">
      <c r="A97" t="s">
        <v>172</v>
      </c>
      <c r="B97" t="s">
        <v>152</v>
      </c>
      <c r="C97" t="s">
        <v>185</v>
      </c>
      <c r="D97" t="s">
        <v>208</v>
      </c>
      <c r="E97" t="s">
        <v>199</v>
      </c>
      <c r="F97" t="s">
        <v>117</v>
      </c>
      <c r="G97" t="s">
        <v>211</v>
      </c>
      <c r="H97" t="s">
        <v>125</v>
      </c>
      <c r="I97" t="s">
        <v>139</v>
      </c>
      <c r="J97" t="s">
        <v>157</v>
      </c>
      <c r="K97" t="s">
        <v>289</v>
      </c>
      <c r="L97" t="s">
        <v>222</v>
      </c>
      <c r="M97" t="s">
        <v>124</v>
      </c>
      <c r="N97" t="s">
        <v>218</v>
      </c>
      <c r="O97" t="s">
        <v>159</v>
      </c>
      <c r="P97" t="s">
        <v>158</v>
      </c>
      <c r="Q97" s="8" t="s">
        <v>328</v>
      </c>
      <c r="R97" t="s">
        <v>131</v>
      </c>
    </row>
    <row r="98">
      <c r="A98" t="s">
        <v>147</v>
      </c>
      <c r="B98" t="s">
        <v>174</v>
      </c>
      <c r="C98" t="s">
        <v>347</v>
      </c>
      <c r="D98" t="s">
        <v>208</v>
      </c>
      <c r="E98" t="s">
        <v>127</v>
      </c>
      <c r="F98" t="s">
        <v>134</v>
      </c>
      <c r="G98" t="s">
        <v>126</v>
      </c>
      <c r="H98" t="s">
        <v>171</v>
      </c>
      <c r="I98" t="s">
        <v>137</v>
      </c>
      <c r="J98" t="s">
        <v>147</v>
      </c>
      <c r="K98" t="s">
        <v>147</v>
      </c>
      <c r="L98" t="s">
        <v>208</v>
      </c>
      <c r="M98" t="s">
        <v>146</v>
      </c>
      <c r="N98" t="s">
        <v>127</v>
      </c>
      <c r="O98" t="s">
        <v>148</v>
      </c>
      <c r="P98" t="s">
        <v>156</v>
      </c>
      <c r="Q98" s="8" t="s">
        <v>282</v>
      </c>
      <c r="R98" t="s">
        <v>125</v>
      </c>
    </row>
    <row r="99">
      <c r="A99" t="s">
        <v>132</v>
      </c>
      <c r="B99" t="s">
        <v>113</v>
      </c>
      <c r="C99" t="s">
        <v>163</v>
      </c>
      <c r="D99" t="s">
        <v>208</v>
      </c>
      <c r="E99" t="s">
        <v>113</v>
      </c>
      <c r="F99" t="s">
        <v>222</v>
      </c>
      <c r="G99" t="s">
        <v>211</v>
      </c>
      <c r="H99" t="s">
        <v>157</v>
      </c>
      <c r="I99" t="s">
        <v>150</v>
      </c>
      <c r="J99" t="s">
        <v>163</v>
      </c>
      <c r="K99" t="s">
        <v>174</v>
      </c>
      <c r="L99" t="s">
        <v>156</v>
      </c>
      <c r="M99" t="s">
        <v>258</v>
      </c>
      <c r="N99" t="s">
        <v>170</v>
      </c>
      <c r="O99" t="s">
        <v>215</v>
      </c>
      <c r="P99" t="s">
        <v>117</v>
      </c>
      <c r="Q99" s="8" t="s">
        <v>174</v>
      </c>
      <c r="R99" t="s">
        <v>222</v>
      </c>
    </row>
    <row r="100">
      <c r="A100" t="s">
        <v>130</v>
      </c>
      <c r="B100" t="s">
        <v>288</v>
      </c>
      <c r="C100" t="s">
        <v>137</v>
      </c>
      <c r="D100" t="s">
        <v>348</v>
      </c>
      <c r="E100" t="s">
        <v>163</v>
      </c>
      <c r="F100" t="s">
        <v>113</v>
      </c>
      <c r="G100" t="s">
        <v>187</v>
      </c>
      <c r="H100" t="s">
        <v>112</v>
      </c>
      <c r="I100" t="s">
        <v>124</v>
      </c>
      <c r="J100" t="s">
        <v>260</v>
      </c>
      <c r="K100" t="s">
        <v>260</v>
      </c>
      <c r="L100" t="s">
        <v>125</v>
      </c>
      <c r="M100" t="s">
        <v>117</v>
      </c>
      <c r="N100" t="s">
        <v>199</v>
      </c>
      <c r="O100" t="s">
        <v>124</v>
      </c>
      <c r="P100" t="s">
        <v>146</v>
      </c>
      <c r="Q100" s="8" t="s">
        <v>268</v>
      </c>
      <c r="R100" t="s">
        <v>161</v>
      </c>
    </row>
    <row r="101">
      <c r="A101" t="s">
        <v>146</v>
      </c>
      <c r="B101" t="s">
        <v>213</v>
      </c>
      <c r="C101" t="s">
        <v>209</v>
      </c>
      <c r="D101" t="s">
        <v>126</v>
      </c>
      <c r="E101" t="s">
        <v>324</v>
      </c>
      <c r="F101" t="s">
        <v>147</v>
      </c>
      <c r="G101" t="s">
        <v>163</v>
      </c>
      <c r="H101" t="s">
        <v>301</v>
      </c>
      <c r="I101" t="s">
        <v>114</v>
      </c>
      <c r="J101" t="s">
        <v>186</v>
      </c>
      <c r="K101" t="s">
        <v>240</v>
      </c>
      <c r="L101" t="s">
        <v>150</v>
      </c>
      <c r="M101" t="s">
        <v>132</v>
      </c>
      <c r="N101" t="s">
        <v>136</v>
      </c>
      <c r="O101" t="s">
        <v>148</v>
      </c>
      <c r="P101" t="s">
        <v>216</v>
      </c>
      <c r="Q101" s="8" t="s">
        <v>157</v>
      </c>
      <c r="R101" t="s">
        <v>126</v>
      </c>
    </row>
    <row r="102">
      <c r="A102" t="s">
        <v>138</v>
      </c>
      <c r="B102" t="s">
        <v>163</v>
      </c>
      <c r="C102" t="s">
        <v>130</v>
      </c>
      <c r="D102" t="s">
        <v>124</v>
      </c>
      <c r="E102" t="s">
        <v>232</v>
      </c>
      <c r="F102" t="s">
        <v>122</v>
      </c>
      <c r="G102" t="s">
        <v>142</v>
      </c>
      <c r="H102" t="s">
        <v>163</v>
      </c>
      <c r="I102" t="s">
        <v>117</v>
      </c>
      <c r="J102" t="s">
        <v>171</v>
      </c>
      <c r="K102" t="s">
        <v>114</v>
      </c>
      <c r="L102" t="s">
        <v>143</v>
      </c>
      <c r="M102" t="s">
        <v>148</v>
      </c>
      <c r="N102" t="s">
        <v>124</v>
      </c>
      <c r="O102" t="s">
        <v>185</v>
      </c>
      <c r="P102" t="s">
        <v>129</v>
      </c>
      <c r="Q102" s="8" t="s">
        <v>147</v>
      </c>
      <c r="R102" t="s">
        <v>158</v>
      </c>
    </row>
    <row r="103">
      <c r="A103" t="s">
        <v>157</v>
      </c>
      <c r="B103" t="s">
        <v>174</v>
      </c>
      <c r="C103" t="s">
        <v>158</v>
      </c>
      <c r="D103" t="s">
        <v>191</v>
      </c>
      <c r="E103" t="s">
        <v>147</v>
      </c>
      <c r="F103" t="s">
        <v>130</v>
      </c>
      <c r="G103" t="s">
        <v>117</v>
      </c>
      <c r="H103" t="s">
        <v>138</v>
      </c>
      <c r="I103" t="s">
        <v>114</v>
      </c>
      <c r="J103" t="s">
        <v>134</v>
      </c>
      <c r="K103" t="s">
        <v>159</v>
      </c>
      <c r="L103" t="s">
        <v>163</v>
      </c>
      <c r="M103" t="s">
        <v>164</v>
      </c>
      <c r="N103" t="s">
        <v>117</v>
      </c>
      <c r="O103" t="s">
        <v>137</v>
      </c>
      <c r="P103" t="s">
        <v>161</v>
      </c>
      <c r="Q103" s="8" t="s">
        <v>157</v>
      </c>
      <c r="R103" t="s">
        <v>125</v>
      </c>
    </row>
    <row r="104">
      <c r="A104" t="s">
        <v>136</v>
      </c>
      <c r="B104" t="s">
        <v>137</v>
      </c>
      <c r="C104" t="s">
        <v>181</v>
      </c>
      <c r="D104" t="s">
        <v>226</v>
      </c>
      <c r="E104" t="s">
        <v>144</v>
      </c>
      <c r="F104" t="s">
        <v>122</v>
      </c>
      <c r="G104" t="s">
        <v>161</v>
      </c>
      <c r="H104" t="s">
        <v>125</v>
      </c>
      <c r="I104" t="s">
        <v>156</v>
      </c>
      <c r="J104" t="s">
        <v>177</v>
      </c>
      <c r="K104" t="s">
        <v>351</v>
      </c>
      <c r="L104" t="s">
        <v>157</v>
      </c>
      <c r="M104" t="s">
        <v>181</v>
      </c>
      <c r="N104" t="s">
        <v>134</v>
      </c>
      <c r="O104" t="s">
        <v>125</v>
      </c>
      <c r="P104" t="s">
        <v>134</v>
      </c>
      <c r="Q104" s="8" t="s">
        <v>130</v>
      </c>
      <c r="R104" t="s">
        <v>141</v>
      </c>
    </row>
    <row r="105">
      <c r="A105" t="s">
        <v>115</v>
      </c>
      <c r="B105" t="s">
        <v>120</v>
      </c>
      <c r="C105" t="s">
        <v>218</v>
      </c>
      <c r="D105" t="s">
        <v>116</v>
      </c>
      <c r="E105" t="s">
        <v>147</v>
      </c>
      <c r="F105" t="s">
        <v>144</v>
      </c>
      <c r="G105" t="s">
        <v>218</v>
      </c>
      <c r="H105" t="s">
        <v>122</v>
      </c>
      <c r="I105" t="s">
        <v>161</v>
      </c>
      <c r="J105" t="s">
        <v>142</v>
      </c>
      <c r="K105" t="s">
        <v>283</v>
      </c>
      <c r="L105" t="s">
        <v>117</v>
      </c>
      <c r="M105" t="s">
        <v>113</v>
      </c>
      <c r="N105" t="s">
        <v>112</v>
      </c>
      <c r="O105" t="s">
        <v>158</v>
      </c>
      <c r="P105" t="s">
        <v>147</v>
      </c>
      <c r="Q105" s="8" t="s">
        <v>125</v>
      </c>
      <c r="R105" t="s">
        <v>186</v>
      </c>
    </row>
    <row r="106">
      <c r="A106" t="s">
        <v>123</v>
      </c>
      <c r="B106" t="s">
        <v>253</v>
      </c>
      <c r="C106" t="s">
        <v>114</v>
      </c>
      <c r="D106" t="s">
        <v>150</v>
      </c>
      <c r="E106" t="s">
        <v>120</v>
      </c>
      <c r="F106" t="s">
        <v>144</v>
      </c>
      <c r="G106" t="s">
        <v>144</v>
      </c>
      <c r="H106" t="s">
        <v>130</v>
      </c>
      <c r="I106" t="s">
        <v>129</v>
      </c>
      <c r="J106" t="s">
        <v>120</v>
      </c>
      <c r="K106" t="s">
        <v>156</v>
      </c>
      <c r="L106" t="s">
        <v>134</v>
      </c>
      <c r="M106" t="s">
        <v>171</v>
      </c>
      <c r="N106" t="s">
        <v>142</v>
      </c>
      <c r="O106" t="s">
        <v>130</v>
      </c>
      <c r="P106" t="s">
        <v>254</v>
      </c>
      <c r="Q106" s="8" t="s">
        <v>130</v>
      </c>
      <c r="R106" t="s">
        <v>243</v>
      </c>
    </row>
    <row r="107">
      <c r="A107" t="s">
        <v>150</v>
      </c>
      <c r="B107" t="s">
        <v>143</v>
      </c>
      <c r="C107" t="s">
        <v>352</v>
      </c>
      <c r="D107" t="s">
        <v>130</v>
      </c>
      <c r="E107" t="s">
        <v>136</v>
      </c>
      <c r="F107" t="s">
        <v>185</v>
      </c>
      <c r="G107" t="s">
        <v>201</v>
      </c>
      <c r="H107" t="s">
        <v>211</v>
      </c>
      <c r="I107" t="s">
        <v>353</v>
      </c>
      <c r="J107" t="s">
        <v>132</v>
      </c>
      <c r="K107" t="s">
        <v>180</v>
      </c>
      <c r="L107" t="s">
        <v>158</v>
      </c>
      <c r="M107" t="s">
        <v>240</v>
      </c>
      <c r="N107" t="s">
        <v>138</v>
      </c>
      <c r="O107" t="s">
        <v>275</v>
      </c>
      <c r="P107" t="s">
        <v>137</v>
      </c>
      <c r="Q107" s="8" t="s">
        <v>129</v>
      </c>
      <c r="R107" t="s">
        <v>137</v>
      </c>
    </row>
    <row r="108">
      <c r="A108" t="s">
        <v>183</v>
      </c>
      <c r="B108" t="s">
        <v>139</v>
      </c>
      <c r="C108" t="s">
        <v>185</v>
      </c>
      <c r="D108" t="s">
        <v>162</v>
      </c>
      <c r="E108" t="s">
        <v>114</v>
      </c>
      <c r="F108" t="s">
        <v>142</v>
      </c>
      <c r="G108" t="s">
        <v>130</v>
      </c>
      <c r="H108" t="s">
        <v>150</v>
      </c>
      <c r="I108" t="s">
        <v>123</v>
      </c>
      <c r="J108" t="s">
        <v>163</v>
      </c>
      <c r="K108" t="s">
        <v>143</v>
      </c>
      <c r="L108" t="s">
        <v>183</v>
      </c>
      <c r="M108" t="s">
        <v>157</v>
      </c>
      <c r="N108" t="s">
        <v>124</v>
      </c>
      <c r="O108" t="s">
        <v>116</v>
      </c>
      <c r="P108" t="s">
        <v>174</v>
      </c>
      <c r="Q108" s="8" t="s">
        <v>201</v>
      </c>
      <c r="R108" t="s">
        <v>234</v>
      </c>
    </row>
    <row r="109">
      <c r="A109" t="s">
        <v>257</v>
      </c>
      <c r="B109" t="s">
        <v>117</v>
      </c>
      <c r="C109" t="s">
        <v>354</v>
      </c>
      <c r="D109" t="s">
        <v>161</v>
      </c>
      <c r="E109" t="s">
        <v>234</v>
      </c>
      <c r="F109" t="s">
        <v>125</v>
      </c>
      <c r="G109" t="s">
        <v>120</v>
      </c>
      <c r="H109" t="s">
        <v>115</v>
      </c>
      <c r="I109" t="s">
        <v>356</v>
      </c>
      <c r="J109" t="s">
        <v>119</v>
      </c>
      <c r="K109" t="s">
        <v>357</v>
      </c>
      <c r="L109" t="s">
        <v>163</v>
      </c>
      <c r="M109" t="s">
        <v>232</v>
      </c>
      <c r="N109" t="s">
        <v>125</v>
      </c>
      <c r="O109" t="s">
        <v>141</v>
      </c>
      <c r="P109" t="s">
        <v>358</v>
      </c>
      <c r="Q109" s="8" t="s">
        <v>181</v>
      </c>
      <c r="R109" t="s">
        <v>146</v>
      </c>
    </row>
    <row r="110">
      <c r="A110" t="s">
        <v>115</v>
      </c>
      <c r="B110" t="s">
        <v>294</v>
      </c>
      <c r="C110" t="s">
        <v>280</v>
      </c>
      <c r="D110" t="s">
        <v>291</v>
      </c>
      <c r="E110" t="s">
        <v>211</v>
      </c>
      <c r="F110" t="s">
        <v>146</v>
      </c>
      <c r="G110" t="s">
        <v>222</v>
      </c>
      <c r="H110" t="s">
        <v>226</v>
      </c>
      <c r="I110" t="s">
        <v>123</v>
      </c>
      <c r="J110" t="s">
        <v>208</v>
      </c>
      <c r="K110" t="s">
        <v>149</v>
      </c>
      <c r="L110" t="s">
        <v>223</v>
      </c>
      <c r="M110" t="s">
        <v>221</v>
      </c>
      <c r="N110" t="s">
        <v>148</v>
      </c>
      <c r="O110" t="s">
        <v>177</v>
      </c>
      <c r="P110" t="s">
        <v>213</v>
      </c>
      <c r="Q110" s="8" t="s">
        <v>243</v>
      </c>
      <c r="R110" t="s">
        <v>152</v>
      </c>
    </row>
    <row r="111">
      <c r="A111" t="s">
        <v>136</v>
      </c>
      <c r="B111" t="s">
        <v>115</v>
      </c>
      <c r="C111" t="s">
        <v>123</v>
      </c>
      <c r="D111" t="s">
        <v>136</v>
      </c>
      <c r="E111" t="s">
        <v>150</v>
      </c>
      <c r="F111" t="s">
        <v>291</v>
      </c>
      <c r="G111" t="s">
        <v>134</v>
      </c>
      <c r="H111" t="s">
        <v>359</v>
      </c>
      <c r="I111" t="s">
        <v>148</v>
      </c>
      <c r="J111" t="s">
        <v>258</v>
      </c>
      <c r="K111" t="s">
        <v>275</v>
      </c>
      <c r="L111" t="s">
        <v>222</v>
      </c>
      <c r="M111" t="s">
        <v>144</v>
      </c>
      <c r="N111" t="s">
        <v>360</v>
      </c>
      <c r="O111" t="s">
        <v>253</v>
      </c>
      <c r="P111" t="s">
        <v>132</v>
      </c>
      <c r="Q111" s="8" t="s">
        <v>275</v>
      </c>
      <c r="R111" t="s">
        <v>149</v>
      </c>
    </row>
    <row r="112">
      <c r="A112" t="s">
        <v>258</v>
      </c>
      <c r="B112" t="s">
        <v>211</v>
      </c>
      <c r="C112" t="s">
        <v>189</v>
      </c>
      <c r="D112" t="s">
        <v>247</v>
      </c>
      <c r="E112" t="s">
        <v>115</v>
      </c>
      <c r="F112" t="s">
        <v>335</v>
      </c>
      <c r="G112" t="s">
        <v>163</v>
      </c>
      <c r="H112" t="s">
        <v>140</v>
      </c>
      <c r="I112" t="s">
        <v>144</v>
      </c>
      <c r="J112" t="s">
        <v>116</v>
      </c>
      <c r="K112" t="s">
        <v>156</v>
      </c>
      <c r="L112" t="s">
        <v>143</v>
      </c>
      <c r="M112" t="s">
        <v>117</v>
      </c>
      <c r="N112" t="s">
        <v>266</v>
      </c>
      <c r="O112" t="s">
        <v>247</v>
      </c>
      <c r="P112" t="s">
        <v>132</v>
      </c>
      <c r="Q112" s="8" t="s">
        <v>136</v>
      </c>
      <c r="R112" t="s">
        <v>130</v>
      </c>
    </row>
    <row r="113">
      <c r="A113" t="s">
        <v>174</v>
      </c>
      <c r="B113" t="s">
        <v>232</v>
      </c>
      <c r="C113" t="s">
        <v>147</v>
      </c>
      <c r="D113" t="s">
        <v>142</v>
      </c>
      <c r="E113" t="s">
        <v>274</v>
      </c>
      <c r="F113" t="s">
        <v>163</v>
      </c>
      <c r="G113" t="s">
        <v>171</v>
      </c>
      <c r="H113" t="s">
        <v>147</v>
      </c>
      <c r="I113" t="s">
        <v>250</v>
      </c>
      <c r="J113" t="s">
        <v>141</v>
      </c>
      <c r="K113" t="s">
        <v>221</v>
      </c>
      <c r="L113" t="s">
        <v>180</v>
      </c>
      <c r="M113" t="s">
        <v>147</v>
      </c>
      <c r="N113" t="s">
        <v>218</v>
      </c>
      <c r="O113" t="s">
        <v>118</v>
      </c>
      <c r="P113" t="s">
        <v>158</v>
      </c>
      <c r="Q113" s="8" t="s">
        <v>114</v>
      </c>
      <c r="R113" t="s">
        <v>146</v>
      </c>
    </row>
    <row r="114">
      <c r="A114" t="s">
        <v>362</v>
      </c>
      <c r="B114" t="s">
        <v>130</v>
      </c>
      <c r="C114" t="s">
        <v>126</v>
      </c>
      <c r="D114" t="s">
        <v>226</v>
      </c>
      <c r="E114" t="s">
        <v>221</v>
      </c>
      <c r="F114" t="s">
        <v>130</v>
      </c>
      <c r="G114" t="s">
        <v>136</v>
      </c>
      <c r="H114" t="s">
        <v>199</v>
      </c>
      <c r="I114" t="s">
        <v>250</v>
      </c>
      <c r="J114" t="s">
        <v>156</v>
      </c>
      <c r="K114" t="s">
        <v>304</v>
      </c>
      <c r="L114" t="s">
        <v>363</v>
      </c>
      <c r="M114" t="s">
        <v>166</v>
      </c>
      <c r="N114" t="s">
        <v>163</v>
      </c>
      <c r="O114" t="s">
        <v>159</v>
      </c>
      <c r="P114" t="s">
        <v>146</v>
      </c>
      <c r="Q114" s="8" t="s">
        <v>151</v>
      </c>
      <c r="R114" t="s">
        <v>126</v>
      </c>
    </row>
    <row r="115">
      <c r="A115" t="s">
        <v>138</v>
      </c>
      <c r="B115" t="s">
        <v>126</v>
      </c>
      <c r="C115" t="s">
        <v>158</v>
      </c>
      <c r="D115" t="s">
        <v>256</v>
      </c>
      <c r="E115" t="s">
        <v>124</v>
      </c>
      <c r="F115" t="s">
        <v>157</v>
      </c>
      <c r="G115" t="s">
        <v>137</v>
      </c>
      <c r="H115" t="s">
        <v>276</v>
      </c>
      <c r="I115" t="s">
        <v>177</v>
      </c>
      <c r="J115" t="s">
        <v>161</v>
      </c>
      <c r="K115" t="s">
        <v>305</v>
      </c>
      <c r="L115" t="s">
        <v>203</v>
      </c>
      <c r="M115" t="s">
        <v>142</v>
      </c>
      <c r="N115" t="s">
        <v>365</v>
      </c>
      <c r="O115" t="s">
        <v>147</v>
      </c>
      <c r="P115" t="s">
        <v>318</v>
      </c>
      <c r="Q115" s="8" t="s">
        <v>125</v>
      </c>
      <c r="R115" t="s">
        <v>185</v>
      </c>
    </row>
    <row r="116">
      <c r="A116" t="s">
        <v>200</v>
      </c>
      <c r="B116" t="s">
        <v>124</v>
      </c>
      <c r="C116" t="s">
        <v>186</v>
      </c>
      <c r="D116" t="s">
        <v>221</v>
      </c>
      <c r="E116" t="s">
        <v>366</v>
      </c>
      <c r="F116" t="s">
        <v>115</v>
      </c>
      <c r="G116" t="s">
        <v>139</v>
      </c>
      <c r="H116" t="s">
        <v>172</v>
      </c>
      <c r="I116" t="s">
        <v>151</v>
      </c>
      <c r="J116" t="s">
        <v>120</v>
      </c>
      <c r="K116" t="s">
        <v>171</v>
      </c>
      <c r="L116" t="s">
        <v>367</v>
      </c>
      <c r="M116" t="s">
        <v>163</v>
      </c>
      <c r="N116" t="s">
        <v>165</v>
      </c>
      <c r="O116" t="s">
        <v>157</v>
      </c>
      <c r="P116" t="s">
        <v>125</v>
      </c>
      <c r="Q116" s="8" t="s">
        <v>181</v>
      </c>
      <c r="R116" t="s">
        <v>232</v>
      </c>
    </row>
    <row r="117">
      <c r="A117" t="s">
        <v>301</v>
      </c>
      <c r="B117" t="s">
        <v>142</v>
      </c>
      <c r="C117" t="s">
        <v>183</v>
      </c>
      <c r="D117" t="s">
        <v>131</v>
      </c>
      <c r="E117" t="s">
        <v>148</v>
      </c>
      <c r="F117" t="s">
        <v>147</v>
      </c>
      <c r="G117" t="s">
        <v>211</v>
      </c>
      <c r="H117" t="s">
        <v>130</v>
      </c>
      <c r="I117" t="s">
        <v>120</v>
      </c>
      <c r="J117" t="s">
        <v>368</v>
      </c>
      <c r="K117" t="s">
        <v>138</v>
      </c>
      <c r="L117" t="s">
        <v>159</v>
      </c>
      <c r="M117" t="s">
        <v>283</v>
      </c>
      <c r="N117" t="s">
        <v>144</v>
      </c>
      <c r="O117" t="s">
        <v>124</v>
      </c>
      <c r="P117" t="s">
        <v>347</v>
      </c>
      <c r="Q117" s="8" t="s">
        <v>119</v>
      </c>
      <c r="R117" t="s">
        <v>369</v>
      </c>
    </row>
    <row r="118">
      <c r="A118" t="s">
        <v>146</v>
      </c>
      <c r="B118" t="s">
        <v>284</v>
      </c>
      <c r="C118" t="s">
        <v>136</v>
      </c>
      <c r="D118" t="s">
        <v>268</v>
      </c>
      <c r="E118" t="s">
        <v>122</v>
      </c>
      <c r="F118" t="s">
        <v>247</v>
      </c>
      <c r="G118" t="s">
        <v>124</v>
      </c>
      <c r="H118" t="s">
        <v>130</v>
      </c>
      <c r="I118" t="s">
        <v>130</v>
      </c>
      <c r="J118" t="s">
        <v>187</v>
      </c>
      <c r="K118" t="s">
        <v>260</v>
      </c>
      <c r="L118" t="s">
        <v>117</v>
      </c>
      <c r="M118" t="s">
        <v>150</v>
      </c>
      <c r="N118" t="s">
        <v>250</v>
      </c>
      <c r="O118" t="s">
        <v>159</v>
      </c>
      <c r="P118" t="s">
        <v>194</v>
      </c>
      <c r="Q118" s="8" t="s">
        <v>183</v>
      </c>
      <c r="R118" t="s">
        <v>125</v>
      </c>
    </row>
    <row r="119">
      <c r="A119" t="s">
        <v>370</v>
      </c>
      <c r="B119" t="s">
        <v>134</v>
      </c>
      <c r="C119" t="s">
        <v>226</v>
      </c>
      <c r="D119" t="s">
        <v>210</v>
      </c>
      <c r="E119" t="s">
        <v>140</v>
      </c>
      <c r="F119" t="s">
        <v>319</v>
      </c>
      <c r="G119" t="s">
        <v>371</v>
      </c>
      <c r="H119" t="s">
        <v>174</v>
      </c>
      <c r="I119" t="s">
        <v>195</v>
      </c>
      <c r="J119" t="s">
        <v>189</v>
      </c>
      <c r="K119" t="s">
        <v>115</v>
      </c>
      <c r="L119" t="s">
        <v>159</v>
      </c>
      <c r="M119" t="s">
        <v>138</v>
      </c>
      <c r="N119" t="s">
        <v>213</v>
      </c>
      <c r="O119" t="s">
        <v>158</v>
      </c>
      <c r="P119" t="s">
        <v>143</v>
      </c>
      <c r="Q119" s="8" t="s">
        <v>157</v>
      </c>
      <c r="R119" t="s">
        <v>124</v>
      </c>
    </row>
    <row r="120">
      <c r="A120" t="s">
        <v>300</v>
      </c>
      <c r="B120" t="s">
        <v>136</v>
      </c>
      <c r="C120" t="s">
        <v>372</v>
      </c>
      <c r="D120" t="s">
        <v>203</v>
      </c>
      <c r="E120" t="s">
        <v>112</v>
      </c>
      <c r="F120" t="s">
        <v>127</v>
      </c>
      <c r="G120" t="s">
        <v>230</v>
      </c>
      <c r="H120" t="s">
        <v>128</v>
      </c>
      <c r="I120" t="s">
        <v>152</v>
      </c>
      <c r="J120" t="s">
        <v>344</v>
      </c>
      <c r="K120" t="s">
        <v>282</v>
      </c>
      <c r="L120" t="s">
        <v>191</v>
      </c>
      <c r="M120" t="s">
        <v>124</v>
      </c>
      <c r="N120" t="s">
        <v>132</v>
      </c>
      <c r="O120" t="s">
        <v>134</v>
      </c>
      <c r="P120" t="s">
        <v>116</v>
      </c>
      <c r="Q120" s="8" t="s">
        <v>138</v>
      </c>
      <c r="R120" t="s">
        <v>138</v>
      </c>
    </row>
    <row r="121">
      <c r="A121" t="s">
        <v>199</v>
      </c>
      <c r="B121" t="s">
        <v>335</v>
      </c>
      <c r="C121" t="s">
        <v>199</v>
      </c>
      <c r="D121" t="s">
        <v>174</v>
      </c>
      <c r="E121" t="s">
        <v>124</v>
      </c>
      <c r="F121" t="s">
        <v>152</v>
      </c>
      <c r="G121" t="s">
        <v>115</v>
      </c>
      <c r="H121" t="s">
        <v>181</v>
      </c>
      <c r="I121" t="s">
        <v>185</v>
      </c>
      <c r="J121" t="s">
        <v>148</v>
      </c>
      <c r="K121" t="s">
        <v>122</v>
      </c>
      <c r="L121" t="s">
        <v>187</v>
      </c>
      <c r="M121" t="s">
        <v>125</v>
      </c>
      <c r="N121" t="s">
        <v>142</v>
      </c>
      <c r="O121" t="s">
        <v>257</v>
      </c>
      <c r="P121" t="s">
        <v>114</v>
      </c>
      <c r="Q121" s="8" t="s">
        <v>115</v>
      </c>
      <c r="R121" t="s">
        <v>117</v>
      </c>
    </row>
    <row r="122">
      <c r="A122" t="s">
        <v>374</v>
      </c>
      <c r="B122" t="s">
        <v>170</v>
      </c>
      <c r="C122" t="s">
        <v>209</v>
      </c>
      <c r="D122" t="s">
        <v>142</v>
      </c>
      <c r="E122" t="s">
        <v>116</v>
      </c>
      <c r="F122" t="s">
        <v>199</v>
      </c>
      <c r="G122" t="s">
        <v>124</v>
      </c>
      <c r="H122" t="s">
        <v>186</v>
      </c>
      <c r="I122" t="s">
        <v>163</v>
      </c>
      <c r="J122" t="s">
        <v>147</v>
      </c>
      <c r="K122" t="s">
        <v>143</v>
      </c>
      <c r="L122" t="s">
        <v>256</v>
      </c>
      <c r="M122" t="s">
        <v>232</v>
      </c>
      <c r="N122" t="s">
        <v>375</v>
      </c>
      <c r="O122" t="s">
        <v>137</v>
      </c>
      <c r="P122" t="s">
        <v>117</v>
      </c>
      <c r="Q122" s="8" t="s">
        <v>185</v>
      </c>
      <c r="R122" t="s">
        <v>163</v>
      </c>
    </row>
    <row r="123">
      <c r="A123" t="s">
        <v>146</v>
      </c>
      <c r="B123" t="s">
        <v>262</v>
      </c>
      <c r="C123" t="s">
        <v>123</v>
      </c>
      <c r="D123" t="s">
        <v>117</v>
      </c>
      <c r="E123" t="s">
        <v>163</v>
      </c>
      <c r="F123" t="s">
        <v>175</v>
      </c>
      <c r="G123" t="s">
        <v>203</v>
      </c>
      <c r="H123" t="s">
        <v>216</v>
      </c>
      <c r="I123" t="s">
        <v>114</v>
      </c>
      <c r="J123" t="s">
        <v>210</v>
      </c>
      <c r="K123" t="s">
        <v>139</v>
      </c>
      <c r="L123" t="s">
        <v>120</v>
      </c>
      <c r="M123" t="s">
        <v>129</v>
      </c>
      <c r="N123" t="s">
        <v>157</v>
      </c>
      <c r="O123" t="s">
        <v>150</v>
      </c>
      <c r="P123" t="s">
        <v>376</v>
      </c>
      <c r="Q123" s="8" t="s">
        <v>375</v>
      </c>
      <c r="R123" t="s">
        <v>113</v>
      </c>
    </row>
    <row r="124">
      <c r="A124" t="s">
        <v>120</v>
      </c>
      <c r="B124" t="s">
        <v>142</v>
      </c>
      <c r="C124" t="s">
        <v>201</v>
      </c>
      <c r="D124" t="s">
        <v>195</v>
      </c>
      <c r="E124" t="s">
        <v>226</v>
      </c>
      <c r="F124" t="s">
        <v>134</v>
      </c>
      <c r="G124" t="s">
        <v>118</v>
      </c>
      <c r="H124" t="s">
        <v>186</v>
      </c>
      <c r="I124" t="s">
        <v>137</v>
      </c>
      <c r="J124" t="s">
        <v>129</v>
      </c>
      <c r="K124" t="s">
        <v>166</v>
      </c>
      <c r="L124" t="s">
        <v>114</v>
      </c>
      <c r="M124" t="s">
        <v>360</v>
      </c>
      <c r="N124" t="s">
        <v>250</v>
      </c>
      <c r="O124" t="s">
        <v>124</v>
      </c>
      <c r="P124" t="s">
        <v>162</v>
      </c>
      <c r="Q124" s="8" t="s">
        <v>146</v>
      </c>
      <c r="R124" t="s">
        <v>131</v>
      </c>
    </row>
    <row r="125">
      <c r="B125" t="s">
        <v>140</v>
      </c>
      <c r="C125" t="s">
        <v>150</v>
      </c>
      <c r="D125" t="s">
        <v>210</v>
      </c>
      <c r="E125" t="s">
        <v>185</v>
      </c>
      <c r="F125" t="s">
        <v>216</v>
      </c>
      <c r="G125" t="s">
        <v>136</v>
      </c>
      <c r="H125" t="s">
        <v>136</v>
      </c>
      <c r="I125" t="s">
        <v>232</v>
      </c>
      <c r="J125" t="s">
        <v>139</v>
      </c>
      <c r="K125" t="s">
        <v>185</v>
      </c>
      <c r="L125" t="s">
        <v>147</v>
      </c>
      <c r="M125" t="s">
        <v>330</v>
      </c>
      <c r="N125" t="s">
        <v>127</v>
      </c>
      <c r="O125" t="s">
        <v>164</v>
      </c>
      <c r="P125" t="s">
        <v>240</v>
      </c>
      <c r="Q125" s="8" t="s">
        <v>144</v>
      </c>
      <c r="R125" t="s">
        <v>164</v>
      </c>
    </row>
    <row r="126">
      <c r="B126" t="s">
        <v>134</v>
      </c>
      <c r="C126" t="s">
        <v>159</v>
      </c>
      <c r="D126" t="s">
        <v>147</v>
      </c>
      <c r="E126" t="s">
        <v>142</v>
      </c>
      <c r="F126" t="s">
        <v>253</v>
      </c>
      <c r="G126" t="s">
        <v>131</v>
      </c>
      <c r="H126" t="s">
        <v>166</v>
      </c>
      <c r="I126" t="s">
        <v>122</v>
      </c>
      <c r="J126" t="s">
        <v>345</v>
      </c>
      <c r="K126" t="s">
        <v>362</v>
      </c>
      <c r="L126" t="s">
        <v>362</v>
      </c>
      <c r="M126" t="s">
        <v>136</v>
      </c>
      <c r="N126" t="s">
        <v>265</v>
      </c>
      <c r="O126" t="s">
        <v>125</v>
      </c>
      <c r="P126" t="s">
        <v>181</v>
      </c>
      <c r="Q126" s="8" t="s">
        <v>378</v>
      </c>
      <c r="R126" t="s">
        <v>117</v>
      </c>
    </row>
    <row r="127">
      <c r="B127" t="s">
        <v>275</v>
      </c>
      <c r="C127" t="s">
        <v>163</v>
      </c>
      <c r="D127" t="s">
        <v>309</v>
      </c>
      <c r="E127" t="s">
        <v>122</v>
      </c>
      <c r="F127" t="s">
        <v>131</v>
      </c>
      <c r="G127" t="s">
        <v>379</v>
      </c>
      <c r="H127" t="s">
        <v>227</v>
      </c>
      <c r="I127" t="s">
        <v>186</v>
      </c>
      <c r="J127" t="s">
        <v>177</v>
      </c>
      <c r="K127" t="s">
        <v>174</v>
      </c>
      <c r="L127" t="s">
        <v>222</v>
      </c>
      <c r="M127" t="s">
        <v>148</v>
      </c>
      <c r="N127" t="s">
        <v>186</v>
      </c>
      <c r="O127" t="s">
        <v>142</v>
      </c>
      <c r="P127" t="s">
        <v>137</v>
      </c>
      <c r="Q127" s="8" t="s">
        <v>174</v>
      </c>
      <c r="R127" t="s">
        <v>129</v>
      </c>
    </row>
    <row r="128">
      <c r="B128" t="s">
        <v>124</v>
      </c>
      <c r="C128" t="s">
        <v>137</v>
      </c>
      <c r="D128" t="s">
        <v>161</v>
      </c>
      <c r="E128" t="s">
        <v>187</v>
      </c>
      <c r="F128" t="s">
        <v>136</v>
      </c>
      <c r="G128" t="s">
        <v>222</v>
      </c>
      <c r="H128" t="s">
        <v>140</v>
      </c>
      <c r="I128" t="s">
        <v>211</v>
      </c>
      <c r="J128" t="s">
        <v>148</v>
      </c>
      <c r="K128" t="s">
        <v>113</v>
      </c>
      <c r="L128" t="s">
        <v>166</v>
      </c>
      <c r="M128" t="s">
        <v>112</v>
      </c>
      <c r="N128" t="s">
        <v>115</v>
      </c>
      <c r="O128" t="s">
        <v>258</v>
      </c>
      <c r="P128" t="s">
        <v>157</v>
      </c>
      <c r="Q128" s="8" t="s">
        <v>380</v>
      </c>
      <c r="R128" t="s">
        <v>226</v>
      </c>
    </row>
    <row r="129">
      <c r="B129" t="s">
        <v>163</v>
      </c>
      <c r="C129" t="s">
        <v>144</v>
      </c>
      <c r="D129" t="s">
        <v>199</v>
      </c>
      <c r="E129" t="s">
        <v>123</v>
      </c>
      <c r="F129" t="s">
        <v>157</v>
      </c>
      <c r="G129" t="s">
        <v>158</v>
      </c>
      <c r="H129" t="s">
        <v>130</v>
      </c>
      <c r="I129" t="s">
        <v>163</v>
      </c>
      <c r="J129" t="s">
        <v>130</v>
      </c>
      <c r="K129" t="s">
        <v>113</v>
      </c>
      <c r="L129" t="s">
        <v>132</v>
      </c>
      <c r="M129" t="s">
        <v>150</v>
      </c>
      <c r="N129" t="s">
        <v>336</v>
      </c>
      <c r="O129" t="s">
        <v>117</v>
      </c>
      <c r="P129" t="s">
        <v>201</v>
      </c>
      <c r="Q129" s="8" t="s">
        <v>136</v>
      </c>
      <c r="R129" t="s">
        <v>148</v>
      </c>
    </row>
    <row r="130">
      <c r="B130" t="s">
        <v>183</v>
      </c>
      <c r="C130" t="s">
        <v>190</v>
      </c>
      <c r="D130" t="s">
        <v>183</v>
      </c>
      <c r="E130" t="s">
        <v>163</v>
      </c>
      <c r="F130" t="s">
        <v>208</v>
      </c>
      <c r="G130" t="s">
        <v>208</v>
      </c>
      <c r="H130" t="s">
        <v>187</v>
      </c>
      <c r="I130" t="s">
        <v>234</v>
      </c>
      <c r="J130" t="s">
        <v>138</v>
      </c>
      <c r="K130" t="s">
        <v>126</v>
      </c>
      <c r="L130" t="s">
        <v>120</v>
      </c>
      <c r="M130" t="s">
        <v>134</v>
      </c>
      <c r="N130" t="s">
        <v>381</v>
      </c>
      <c r="O130" t="s">
        <v>172</v>
      </c>
      <c r="P130" t="s">
        <v>163</v>
      </c>
      <c r="Q130" s="9" t="s">
        <v>120</v>
      </c>
      <c r="R130" t="s">
        <v>123</v>
      </c>
    </row>
    <row r="131">
      <c r="B131" t="s">
        <v>136</v>
      </c>
      <c r="D131" t="s">
        <v>161</v>
      </c>
      <c r="E131" t="s">
        <v>185</v>
      </c>
      <c r="F131" t="s">
        <v>170</v>
      </c>
      <c r="G131" t="s">
        <v>181</v>
      </c>
      <c r="H131" t="s">
        <v>162</v>
      </c>
      <c r="I131" t="s">
        <v>305</v>
      </c>
      <c r="J131" t="s">
        <v>151</v>
      </c>
      <c r="K131" t="s">
        <v>134</v>
      </c>
      <c r="L131" t="s">
        <v>256</v>
      </c>
      <c r="M131" t="s">
        <v>192</v>
      </c>
      <c r="N131" t="s">
        <v>157</v>
      </c>
      <c r="O131" t="s">
        <v>383</v>
      </c>
      <c r="P131" t="s">
        <v>372</v>
      </c>
      <c r="Q131" s="8" t="s">
        <v>150</v>
      </c>
      <c r="R131" t="s">
        <v>172</v>
      </c>
    </row>
    <row r="132">
      <c r="B132" t="s">
        <v>140</v>
      </c>
      <c r="D132" t="s">
        <v>161</v>
      </c>
      <c r="E132" t="s">
        <v>283</v>
      </c>
      <c r="F132" t="s">
        <v>148</v>
      </c>
      <c r="G132" t="s">
        <v>260</v>
      </c>
      <c r="H132" t="s">
        <v>124</v>
      </c>
      <c r="I132" t="s">
        <v>300</v>
      </c>
      <c r="J132" t="s">
        <v>190</v>
      </c>
      <c r="K132" t="s">
        <v>150</v>
      </c>
      <c r="L132" t="s">
        <v>384</v>
      </c>
      <c r="N132" t="s">
        <v>385</v>
      </c>
      <c r="O132" t="s">
        <v>126</v>
      </c>
      <c r="P132" t="s">
        <v>129</v>
      </c>
      <c r="Q132" s="8" t="s">
        <v>226</v>
      </c>
      <c r="R132" t="s">
        <v>139</v>
      </c>
    </row>
    <row r="133">
      <c r="B133" t="s">
        <v>386</v>
      </c>
      <c r="E133" t="s">
        <v>119</v>
      </c>
      <c r="F133" t="s">
        <v>122</v>
      </c>
      <c r="G133" t="s">
        <v>221</v>
      </c>
      <c r="H133" t="s">
        <v>140</v>
      </c>
      <c r="I133" t="s">
        <v>139</v>
      </c>
      <c r="J133" t="s">
        <v>165</v>
      </c>
      <c r="K133" t="s">
        <v>221</v>
      </c>
      <c r="L133" t="s">
        <v>138</v>
      </c>
      <c r="O133" t="s">
        <v>138</v>
      </c>
      <c r="P133" t="s">
        <v>129</v>
      </c>
      <c r="Q133" s="8" t="s">
        <v>151</v>
      </c>
      <c r="R133" t="s">
        <v>139</v>
      </c>
    </row>
    <row r="134">
      <c r="B134" t="s">
        <v>144</v>
      </c>
      <c r="E134" t="s">
        <v>203</v>
      </c>
      <c r="F134" t="s">
        <v>232</v>
      </c>
      <c r="H134" t="s">
        <v>116</v>
      </c>
      <c r="I134" t="s">
        <v>148</v>
      </c>
      <c r="J134" t="s">
        <v>124</v>
      </c>
      <c r="K134" t="s">
        <v>288</v>
      </c>
      <c r="L134" t="s">
        <v>126</v>
      </c>
      <c r="O134" t="s">
        <v>387</v>
      </c>
      <c r="P134" t="s">
        <v>127</v>
      </c>
      <c r="Q134" s="8" t="s">
        <v>275</v>
      </c>
      <c r="R134" t="s">
        <v>147</v>
      </c>
    </row>
    <row r="135">
      <c r="E135" t="s">
        <v>311</v>
      </c>
      <c r="F135" t="s">
        <v>159</v>
      </c>
      <c r="H135" t="s">
        <v>180</v>
      </c>
      <c r="J135" t="s">
        <v>252</v>
      </c>
      <c r="K135" t="s">
        <v>211</v>
      </c>
      <c r="L135" t="s">
        <v>268</v>
      </c>
      <c r="O135" t="s">
        <v>158</v>
      </c>
      <c r="Q135" s="8" t="s">
        <v>140</v>
      </c>
      <c r="R135" t="s">
        <v>170</v>
      </c>
    </row>
    <row r="136">
      <c r="E136" t="s">
        <v>148</v>
      </c>
      <c r="F136" t="s">
        <v>185</v>
      </c>
      <c r="H136" t="s">
        <v>174</v>
      </c>
      <c r="J136" t="s">
        <v>147</v>
      </c>
      <c r="K136" t="s">
        <v>152</v>
      </c>
      <c r="L136" t="s">
        <v>230</v>
      </c>
      <c r="O136" t="s">
        <v>265</v>
      </c>
      <c r="Q136" s="8" t="s">
        <v>149</v>
      </c>
      <c r="R136" t="s">
        <v>185</v>
      </c>
    </row>
    <row r="137">
      <c r="H137" t="s">
        <v>230</v>
      </c>
      <c r="J137" t="s">
        <v>149</v>
      </c>
      <c r="L137" t="s">
        <v>123</v>
      </c>
      <c r="Q137" s="8" t="s">
        <v>356</v>
      </c>
      <c r="R137" t="s">
        <v>389</v>
      </c>
    </row>
    <row r="138">
      <c r="J138" t="s">
        <v>146</v>
      </c>
      <c r="Q138" s="8" t="s">
        <v>354</v>
      </c>
    </row>
    <row r="139">
      <c r="Q139" s="8" t="s">
        <v>272</v>
      </c>
    </row>
    <row r="140">
      <c r="Q140" s="8" t="s">
        <v>203</v>
      </c>
    </row>
    <row r="141">
      <c r="Q141" s="8" t="s">
        <v>127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</hyperlinks>
  <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1998.0</v>
      </c>
      <c r="B1" s="1">
        <v>1999.0</v>
      </c>
      <c r="C1" s="1">
        <v>2000.0</v>
      </c>
      <c r="D1" s="1">
        <v>2001.0</v>
      </c>
      <c r="E1" s="1">
        <v>2002.0</v>
      </c>
      <c r="F1" s="1">
        <v>2003.0</v>
      </c>
      <c r="G1" s="1">
        <v>2004.0</v>
      </c>
      <c r="H1" s="1">
        <v>2005.0</v>
      </c>
      <c r="I1" s="1">
        <v>2006.0</v>
      </c>
      <c r="J1" s="1">
        <v>2007.0</v>
      </c>
      <c r="K1" s="1">
        <v>2008.0</v>
      </c>
      <c r="L1" s="1">
        <v>2009.0</v>
      </c>
      <c r="M1" s="1">
        <v>2010.0</v>
      </c>
      <c r="N1" s="1">
        <v>2011.0</v>
      </c>
      <c r="O1" s="1">
        <v>2012.0</v>
      </c>
      <c r="P1" s="1">
        <v>2013.0</v>
      </c>
      <c r="Q1" s="1">
        <v>2014.0</v>
      </c>
      <c r="R1" s="1">
        <v>2015.0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1998.0</v>
      </c>
      <c r="B1" s="1">
        <v>1999.0</v>
      </c>
      <c r="C1" s="1">
        <v>2000.0</v>
      </c>
      <c r="D1" s="1">
        <v>2001.0</v>
      </c>
      <c r="E1" s="1">
        <v>2002.0</v>
      </c>
      <c r="F1" s="1">
        <v>2003.0</v>
      </c>
      <c r="G1" s="1">
        <v>2004.0</v>
      </c>
      <c r="H1" s="1">
        <v>2005.0</v>
      </c>
      <c r="I1" s="1">
        <v>2006.0</v>
      </c>
      <c r="J1" s="1">
        <v>2007.0</v>
      </c>
      <c r="K1" s="1">
        <v>2008.0</v>
      </c>
      <c r="L1" s="1">
        <v>2009.0</v>
      </c>
      <c r="M1" s="1">
        <v>2010.0</v>
      </c>
      <c r="N1" s="1">
        <v>2011.0</v>
      </c>
      <c r="O1" s="1">
        <v>2012.0</v>
      </c>
      <c r="P1" s="1">
        <v>2013.0</v>
      </c>
      <c r="Q1" s="1">
        <v>2014.0</v>
      </c>
      <c r="R1" s="1">
        <v>2015.0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407</v>
      </c>
      <c r="B1" s="11"/>
      <c r="C1" s="11"/>
      <c r="D1" s="11"/>
      <c r="E1" s="11"/>
      <c r="F1" s="12"/>
      <c r="G1" s="13"/>
      <c r="H1" s="14"/>
    </row>
    <row r="2">
      <c r="A2" s="15" t="s">
        <v>412</v>
      </c>
      <c r="B2" s="16"/>
      <c r="C2" s="16"/>
      <c r="D2" s="3"/>
      <c r="E2" s="3"/>
      <c r="F2" s="17"/>
      <c r="G2" s="12"/>
      <c r="H2" s="12"/>
      <c r="I2" s="13"/>
      <c r="J2" s="14"/>
    </row>
    <row r="3">
      <c r="A3" s="18" t="s">
        <v>416</v>
      </c>
      <c r="B3" s="16"/>
      <c r="C3" s="16"/>
      <c r="D3" s="3"/>
      <c r="E3" s="3"/>
      <c r="F3" s="12"/>
      <c r="G3" s="12"/>
      <c r="H3" s="12"/>
      <c r="I3" s="13"/>
      <c r="J3" s="14"/>
    </row>
    <row r="4">
      <c r="A4" s="19"/>
      <c r="B4" s="16"/>
      <c r="C4" s="16"/>
      <c r="D4" s="3"/>
      <c r="E4" s="3"/>
      <c r="F4" s="17"/>
      <c r="G4" s="12"/>
      <c r="H4" s="12"/>
      <c r="I4" s="13"/>
      <c r="J4" s="14"/>
    </row>
    <row r="5">
      <c r="A5" s="19"/>
      <c r="B5" s="16"/>
      <c r="C5" s="16"/>
      <c r="D5" s="3"/>
      <c r="E5" s="3"/>
      <c r="F5" s="17"/>
      <c r="G5" s="12"/>
      <c r="H5" s="12"/>
      <c r="I5" s="13"/>
      <c r="J5" s="20"/>
    </row>
    <row r="6">
      <c r="A6" s="19"/>
      <c r="B6" s="16"/>
      <c r="C6" s="16"/>
      <c r="D6" s="3"/>
      <c r="E6" s="3"/>
      <c r="F6" s="17"/>
      <c r="G6" s="12"/>
      <c r="H6" s="12"/>
      <c r="I6" s="13"/>
      <c r="J6" s="14"/>
    </row>
    <row r="7">
      <c r="A7" s="19"/>
      <c r="B7" s="16"/>
      <c r="C7" s="16"/>
      <c r="D7" s="3"/>
      <c r="E7" s="3"/>
      <c r="F7" s="17"/>
      <c r="G7" s="12"/>
      <c r="H7" s="12"/>
      <c r="I7" s="13"/>
      <c r="J7" s="20"/>
    </row>
    <row r="8">
      <c r="A8" s="19"/>
      <c r="B8" s="16"/>
      <c r="C8" s="16"/>
      <c r="D8" s="3"/>
      <c r="E8" s="3"/>
      <c r="F8" s="17"/>
      <c r="G8" s="12"/>
      <c r="H8" s="12"/>
      <c r="I8" s="13"/>
      <c r="J8" s="20"/>
    </row>
    <row r="9">
      <c r="A9" s="19"/>
      <c r="B9" s="16"/>
      <c r="C9" s="16"/>
      <c r="D9" s="3"/>
      <c r="E9" s="3"/>
      <c r="F9" s="12"/>
      <c r="G9" s="12"/>
      <c r="H9" s="12"/>
      <c r="I9" s="13"/>
      <c r="J9" s="14"/>
    </row>
    <row r="10">
      <c r="A10" s="19"/>
      <c r="B10" s="16"/>
      <c r="C10" s="16"/>
      <c r="D10" s="3"/>
      <c r="E10" s="3"/>
      <c r="F10" s="17"/>
      <c r="G10" s="12"/>
      <c r="H10" s="12"/>
      <c r="I10" s="13"/>
      <c r="J10" s="14"/>
    </row>
    <row r="11">
      <c r="A11" s="19"/>
      <c r="B11" s="16"/>
      <c r="C11" s="16"/>
      <c r="D11" s="3"/>
      <c r="E11" s="3"/>
      <c r="F11" s="17"/>
      <c r="G11" s="12"/>
      <c r="H11" s="12"/>
      <c r="I11" s="13"/>
      <c r="J11" s="20"/>
    </row>
    <row r="12">
      <c r="A12" s="19"/>
      <c r="B12" s="16"/>
      <c r="C12" s="16"/>
      <c r="D12" s="3"/>
      <c r="E12" s="3"/>
      <c r="F12" s="12"/>
      <c r="G12" s="12"/>
      <c r="H12" s="12"/>
      <c r="I12" s="13"/>
      <c r="J12" s="20"/>
    </row>
    <row r="13">
      <c r="A13" s="19"/>
      <c r="B13" s="16"/>
      <c r="C13" s="16"/>
      <c r="D13" s="3"/>
      <c r="E13" s="3"/>
      <c r="F13" s="12"/>
      <c r="G13" s="12"/>
      <c r="H13" s="12"/>
      <c r="I13" s="13"/>
      <c r="J13" s="14"/>
    </row>
    <row r="14">
      <c r="A14" s="19"/>
      <c r="B14" s="16"/>
      <c r="C14" s="16"/>
      <c r="D14" s="3"/>
      <c r="E14" s="3"/>
      <c r="F14" s="12"/>
      <c r="G14" s="12"/>
      <c r="H14" s="12"/>
      <c r="I14" s="13"/>
      <c r="J14" s="14"/>
    </row>
    <row r="15">
      <c r="A15" s="19"/>
      <c r="B15" s="16"/>
      <c r="C15" s="16"/>
      <c r="D15" s="3"/>
      <c r="E15" s="3"/>
      <c r="F15" s="12"/>
      <c r="G15" s="12"/>
      <c r="H15" s="12"/>
      <c r="I15" s="13"/>
      <c r="J15" s="14"/>
    </row>
    <row r="16">
      <c r="A16" s="19"/>
      <c r="B16" s="16"/>
      <c r="C16" s="16"/>
      <c r="D16" s="3"/>
      <c r="E16" s="3"/>
      <c r="F16" s="17"/>
      <c r="G16" s="12"/>
      <c r="H16" s="12"/>
      <c r="I16" s="13"/>
      <c r="J16" s="14"/>
    </row>
    <row r="17">
      <c r="A17" s="19"/>
      <c r="B17" s="16"/>
      <c r="C17" s="16"/>
      <c r="D17" s="3"/>
      <c r="E17" s="3"/>
      <c r="F17" s="17"/>
      <c r="G17" s="12"/>
      <c r="H17" s="12"/>
      <c r="I17" s="13"/>
      <c r="J17" s="20"/>
    </row>
    <row r="18">
      <c r="A18" s="19"/>
      <c r="B18" s="16"/>
      <c r="C18" s="16"/>
      <c r="D18" s="3"/>
      <c r="E18" s="3"/>
      <c r="F18" s="12"/>
      <c r="G18" s="12"/>
      <c r="H18" s="12"/>
      <c r="I18" s="13"/>
      <c r="J18" s="14"/>
    </row>
    <row r="19">
      <c r="A19" s="19"/>
      <c r="B19" s="16"/>
      <c r="C19" s="16"/>
      <c r="D19" s="3"/>
      <c r="E19" s="3"/>
      <c r="F19" s="12"/>
      <c r="G19" s="12"/>
      <c r="H19" s="12"/>
      <c r="I19" s="13"/>
      <c r="J19" s="14"/>
    </row>
    <row r="20">
      <c r="A20" s="19"/>
      <c r="B20" s="16"/>
      <c r="C20" s="16"/>
      <c r="D20" s="3"/>
      <c r="E20" s="3"/>
      <c r="F20" s="12"/>
      <c r="G20" s="12"/>
      <c r="H20" s="12"/>
      <c r="I20" s="13"/>
      <c r="J20" s="20"/>
    </row>
    <row r="21">
      <c r="A21" s="19"/>
      <c r="B21" s="16"/>
      <c r="C21" s="16"/>
      <c r="D21" s="3"/>
      <c r="E21" s="3"/>
      <c r="F21" s="12"/>
      <c r="G21" s="12"/>
      <c r="H21" s="12"/>
      <c r="I21" s="13"/>
      <c r="J21" s="14"/>
    </row>
    <row r="22">
      <c r="A22" s="19"/>
      <c r="B22" s="16"/>
      <c r="C22" s="16"/>
      <c r="D22" s="3"/>
      <c r="E22" s="3"/>
      <c r="F22" s="12"/>
      <c r="G22" s="12"/>
      <c r="H22" s="12"/>
      <c r="I22" s="13"/>
      <c r="J22" s="20"/>
    </row>
    <row r="23">
      <c r="A23" s="19"/>
      <c r="B23" s="16"/>
      <c r="C23" s="16"/>
      <c r="D23" s="3"/>
      <c r="E23" s="3"/>
      <c r="F23" s="17"/>
      <c r="G23" s="12"/>
      <c r="H23" s="12"/>
      <c r="I23" s="13"/>
      <c r="J23" s="14"/>
    </row>
    <row r="24">
      <c r="A24" s="19"/>
      <c r="B24" s="16"/>
      <c r="C24" s="16"/>
      <c r="D24" s="3"/>
      <c r="E24" s="3"/>
      <c r="F24" s="12"/>
      <c r="G24" s="12"/>
      <c r="H24" s="12"/>
      <c r="I24" s="13"/>
      <c r="J24" s="20"/>
    </row>
    <row r="25">
      <c r="A25" s="19"/>
      <c r="B25" s="16"/>
      <c r="C25" s="16"/>
      <c r="D25" s="3"/>
      <c r="E25" s="3"/>
      <c r="F25" s="12"/>
      <c r="G25" s="12"/>
      <c r="H25" s="12"/>
      <c r="I25" s="13"/>
      <c r="J25" s="14"/>
    </row>
    <row r="26">
      <c r="A26" s="19"/>
      <c r="B26" s="16"/>
      <c r="C26" s="16"/>
      <c r="D26" s="3"/>
      <c r="E26" s="3"/>
      <c r="F26" s="12"/>
      <c r="G26" s="12"/>
      <c r="H26" s="12"/>
      <c r="I26" s="13"/>
      <c r="J26" s="14"/>
    </row>
    <row r="27">
      <c r="A27" s="19"/>
      <c r="B27" s="16"/>
      <c r="C27" s="16"/>
      <c r="D27" s="3"/>
      <c r="E27" s="3"/>
      <c r="F27" s="12"/>
      <c r="G27" s="12"/>
      <c r="H27" s="12"/>
      <c r="I27" s="13"/>
      <c r="J27" s="20"/>
    </row>
    <row r="28">
      <c r="A28" s="19"/>
      <c r="B28" s="16"/>
      <c r="C28" s="16"/>
      <c r="D28" s="3"/>
      <c r="E28" s="3"/>
      <c r="F28" s="12"/>
      <c r="G28" s="12"/>
      <c r="H28" s="12"/>
      <c r="I28" s="13"/>
      <c r="J28" s="20"/>
    </row>
    <row r="29">
      <c r="A29" s="19"/>
      <c r="B29" s="16"/>
      <c r="C29" s="16"/>
      <c r="D29" s="3"/>
      <c r="E29" s="3"/>
      <c r="F29" s="12"/>
      <c r="G29" s="12"/>
      <c r="H29" s="12"/>
      <c r="I29" s="13"/>
      <c r="J29" s="14"/>
    </row>
    <row r="30">
      <c r="A30" s="19"/>
      <c r="B30" s="16"/>
      <c r="C30" s="16"/>
      <c r="D30" s="3"/>
      <c r="E30" s="3"/>
      <c r="F30" s="17"/>
      <c r="G30" s="12"/>
      <c r="H30" s="12"/>
      <c r="I30" s="13"/>
      <c r="J30" s="14"/>
    </row>
    <row r="31">
      <c r="A31" s="19"/>
      <c r="B31" s="16"/>
      <c r="C31" s="16"/>
      <c r="D31" s="3"/>
      <c r="E31" s="3"/>
      <c r="F31" s="17"/>
      <c r="G31" s="12"/>
      <c r="H31" s="12"/>
      <c r="I31" s="13"/>
    </row>
    <row r="32">
      <c r="A32" s="19"/>
      <c r="B32" s="16"/>
      <c r="C32" s="16"/>
      <c r="D32" s="3"/>
      <c r="E32" s="3"/>
    </row>
    <row r="33">
      <c r="A33" s="19"/>
      <c r="B33" s="16"/>
      <c r="C33" s="16"/>
      <c r="D33" s="3"/>
      <c r="E33" s="3"/>
    </row>
  </sheetData>
  <hyperlinks>
    <hyperlink r:id="rId1" ref="A1"/>
    <hyperlink r:id="rId2" ref="A2"/>
    <hyperlink r:id="rId3" location="round1" ref="A3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427</v>
      </c>
      <c r="B1" t="str">
        <f>IFERROR(__xludf.DUMMYFUNCTION("IMPORTHTML(A1,""table"",2)"),"2006 - Round 2")</f>
        <v>2006 - Round 2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I1" s="22" t="s">
        <v>430</v>
      </c>
    </row>
    <row r="2">
      <c r="B2" t="str">
        <f>IFERROR(__xludf.DUMMYFUNCTION("""COMPUTED_VALUE"""),"SEL #")</f>
        <v>SEL #</v>
      </c>
      <c r="C2" t="str">
        <f>IFERROR(__xludf.DUMMYFUNCTION("""COMPUTED_VALUE"""),"TEAM")</f>
        <v>TEAM</v>
      </c>
      <c r="D2" t="str">
        <f>IFERROR(__xludf.DUMMYFUNCTION("""COMPUTED_VALUE"""),"PLAYER")</f>
        <v>PLAYER</v>
      </c>
      <c r="E2" t="str">
        <f>IFERROR(__xludf.DUMMYFUNCTION("""COMPUTED_VALUE"""),"POSITION")</f>
        <v>POSITION</v>
      </c>
      <c r="F2" t="str">
        <f>IFERROR(__xludf.DUMMYFUNCTION("""COMPUTED_VALUE"""),"SCHOOL")</f>
        <v>SCHOOL</v>
      </c>
      <c r="I2" s="23" t="s">
        <v>432</v>
      </c>
      <c r="J2" s="24"/>
      <c r="K2" s="24" t="s">
        <v>434</v>
      </c>
      <c r="L2" s="24"/>
      <c r="M2" s="24" t="s">
        <v>435</v>
      </c>
    </row>
    <row r="3">
      <c r="B3">
        <f>IFERROR(__xludf.DUMMYFUNCTION("""COMPUTED_VALUE"""),33.0)</f>
        <v>33</v>
      </c>
      <c r="C3" t="str">
        <f>IFERROR(__xludf.DUMMYFUNCTION("""COMPUTED_VALUE"""),"Houston Texans")</f>
        <v>Houston Texans</v>
      </c>
      <c r="D3" t="str">
        <f>IFERROR(__xludf.DUMMYFUNCTION("""COMPUTED_VALUE"""),"DeMeco Ryans")</f>
        <v>DeMeco Ryans</v>
      </c>
      <c r="E3" t="str">
        <f>IFERROR(__xludf.DUMMYFUNCTION("""COMPUTED_VALUE"""),"MLB")</f>
        <v>MLB</v>
      </c>
      <c r="F3" t="str">
        <f>IFERROR(__xludf.DUMMYFUNCTION("""COMPUTED_VALUE"""),"Alabama")</f>
        <v>Alabama</v>
      </c>
      <c r="I3" s="25">
        <v>33.0</v>
      </c>
      <c r="J3" s="5" t="s">
        <v>18</v>
      </c>
      <c r="K3" s="5" t="s">
        <v>438</v>
      </c>
      <c r="L3" s="26" t="s">
        <v>10</v>
      </c>
      <c r="M3" s="26" t="s">
        <v>181</v>
      </c>
    </row>
    <row r="4">
      <c r="B4">
        <f>IFERROR(__xludf.DUMMYFUNCTION("""COMPUTED_VALUE"""),34.0)</f>
        <v>34</v>
      </c>
      <c r="C4" t="str">
        <f>IFERROR(__xludf.DUMMYFUNCTION("""COMPUTED_VALUE"""),"Cleveland Browns")</f>
        <v>Cleveland Browns</v>
      </c>
      <c r="D4" t="str">
        <f>IFERROR(__xludf.DUMMYFUNCTION("""COMPUTED_VALUE"""),"D'Qwell Jackson")</f>
        <v>D'Qwell Jackson</v>
      </c>
      <c r="E4" t="str">
        <f>IFERROR(__xludf.DUMMYFUNCTION("""COMPUTED_VALUE"""),"ILB")</f>
        <v>ILB</v>
      </c>
      <c r="F4" t="str">
        <f>IFERROR(__xludf.DUMMYFUNCTION("""COMPUTED_VALUE"""),"Maryland")</f>
        <v>Maryland</v>
      </c>
      <c r="I4" s="25">
        <v>34.0</v>
      </c>
      <c r="J4" s="5" t="s">
        <v>193</v>
      </c>
      <c r="K4" s="5" t="s">
        <v>442</v>
      </c>
      <c r="L4" s="26" t="s">
        <v>14</v>
      </c>
      <c r="M4" s="26" t="s">
        <v>198</v>
      </c>
    </row>
    <row r="5">
      <c r="B5">
        <f>IFERROR(__xludf.DUMMYFUNCTION("""COMPUTED_VALUE"""),35.0)</f>
        <v>35</v>
      </c>
      <c r="C5" t="str">
        <f>IFERROR(__xludf.DUMMYFUNCTION("""COMPUTED_VALUE"""),"Washington Redskins")</f>
        <v>Washington Redskins</v>
      </c>
      <c r="D5" t="str">
        <f>IFERROR(__xludf.DUMMYFUNCTION("""COMPUTED_VALUE"""),"Rocky McIntosh")</f>
        <v>Rocky McIntosh</v>
      </c>
      <c r="E5" t="str">
        <f>IFERROR(__xludf.DUMMYFUNCTION("""COMPUTED_VALUE"""),"LB")</f>
        <v>LB</v>
      </c>
      <c r="F5" t="str">
        <f>IFERROR(__xludf.DUMMYFUNCTION("""COMPUTED_VALUE"""),"Miami (Fla.)")</f>
        <v>Miami (Fla.)</v>
      </c>
      <c r="I5" s="25">
        <v>35.0</v>
      </c>
      <c r="J5" s="5" t="s">
        <v>1</v>
      </c>
      <c r="K5" s="5" t="s">
        <v>446</v>
      </c>
      <c r="L5" s="26" t="s">
        <v>6</v>
      </c>
      <c r="M5" s="26" t="s">
        <v>254</v>
      </c>
    </row>
    <row r="6">
      <c r="B6">
        <f>IFERROR(__xludf.DUMMYFUNCTION("""COMPUTED_VALUE"""),36.0)</f>
        <v>36</v>
      </c>
      <c r="C6" t="str">
        <f>IFERROR(__xludf.DUMMYFUNCTION("""COMPUTED_VALUE"""),"New England Patriots")</f>
        <v>New England Patriots</v>
      </c>
      <c r="D6" t="str">
        <f>IFERROR(__xludf.DUMMYFUNCTION("""COMPUTED_VALUE"""),"Chad Jackson")</f>
        <v>Chad Jackson</v>
      </c>
      <c r="E6" t="str">
        <f>IFERROR(__xludf.DUMMYFUNCTION("""COMPUTED_VALUE"""),"WR")</f>
        <v>WR</v>
      </c>
      <c r="F6" t="str">
        <f>IFERROR(__xludf.DUMMYFUNCTION("""COMPUTED_VALUE"""),"Florida")</f>
        <v>Florida</v>
      </c>
      <c r="I6" s="25">
        <v>36.0</v>
      </c>
      <c r="J6" s="5" t="s">
        <v>32</v>
      </c>
      <c r="K6" s="5" t="s">
        <v>449</v>
      </c>
      <c r="L6" s="26" t="s">
        <v>2</v>
      </c>
      <c r="M6" s="26" t="s">
        <v>116</v>
      </c>
    </row>
    <row r="7">
      <c r="B7">
        <f>IFERROR(__xludf.DUMMYFUNCTION("""COMPUTED_VALUE"""),37.0)</f>
        <v>37</v>
      </c>
      <c r="C7" t="str">
        <f>IFERROR(__xludf.DUMMYFUNCTION("""COMPUTED_VALUE"""),"Atlanta Falcons")</f>
        <v>Atlanta Falcons</v>
      </c>
      <c r="D7" t="str">
        <f>IFERROR(__xludf.DUMMYFUNCTION("""COMPUTED_VALUE"""),"Jimmy Williams")</f>
        <v>Jimmy Williams</v>
      </c>
      <c r="E7" t="str">
        <f>IFERROR(__xludf.DUMMYFUNCTION("""COMPUTED_VALUE"""),"CB")</f>
        <v>CB</v>
      </c>
      <c r="F7" t="str">
        <f>IFERROR(__xludf.DUMMYFUNCTION("""COMPUTED_VALUE"""),"Virginia Tech")</f>
        <v>Virginia Tech</v>
      </c>
      <c r="I7" s="25">
        <v>37.0</v>
      </c>
      <c r="J7" s="5" t="s">
        <v>15</v>
      </c>
      <c r="K7" s="5" t="s">
        <v>451</v>
      </c>
      <c r="L7" s="26" t="s">
        <v>13</v>
      </c>
      <c r="M7" s="26" t="s">
        <v>226</v>
      </c>
    </row>
    <row r="8">
      <c r="B8">
        <f>IFERROR(__xludf.DUMMYFUNCTION("""COMPUTED_VALUE"""),38.0)</f>
        <v>38</v>
      </c>
      <c r="C8" t="str">
        <f>IFERROR(__xludf.DUMMYFUNCTION("""COMPUTED_VALUE"""),"Oakland Raiders")</f>
        <v>Oakland Raiders</v>
      </c>
      <c r="D8" t="str">
        <f>IFERROR(__xludf.DUMMYFUNCTION("""COMPUTED_VALUE"""),"Thomas Howard")</f>
        <v>Thomas Howard</v>
      </c>
      <c r="E8" t="str">
        <f>IFERROR(__xludf.DUMMYFUNCTION("""COMPUTED_VALUE"""),"OLB")</f>
        <v>OLB</v>
      </c>
      <c r="F8" t="str">
        <f>IFERROR(__xludf.DUMMYFUNCTION("""COMPUTED_VALUE"""),"Texas-El Paso")</f>
        <v>Texas-El Paso</v>
      </c>
      <c r="I8" s="25">
        <v>38.0</v>
      </c>
      <c r="J8" s="5" t="s">
        <v>46</v>
      </c>
      <c r="K8" s="5" t="s">
        <v>455</v>
      </c>
      <c r="L8" s="26" t="s">
        <v>28</v>
      </c>
      <c r="M8" s="26" t="s">
        <v>177</v>
      </c>
    </row>
    <row r="9">
      <c r="B9">
        <f>IFERROR(__xludf.DUMMYFUNCTION("""COMPUTED_VALUE"""),39.0)</f>
        <v>39</v>
      </c>
      <c r="C9" t="str">
        <f>IFERROR(__xludf.DUMMYFUNCTION("""COMPUTED_VALUE"""),"Philadelphia Eagles")</f>
        <v>Philadelphia Eagles</v>
      </c>
      <c r="D9" t="str">
        <f>IFERROR(__xludf.DUMMYFUNCTION("""COMPUTED_VALUE"""),"Winston Justice")</f>
        <v>Winston Justice</v>
      </c>
      <c r="E9" t="str">
        <f>IFERROR(__xludf.DUMMYFUNCTION("""COMPUTED_VALUE"""),"T")</f>
        <v>T</v>
      </c>
      <c r="F9" t="str">
        <f>IFERROR(__xludf.DUMMYFUNCTION("""COMPUTED_VALUE"""),"USC")</f>
        <v>USC</v>
      </c>
      <c r="I9" s="25">
        <v>39.0</v>
      </c>
      <c r="J9" s="5" t="s">
        <v>70</v>
      </c>
      <c r="K9" s="5" t="s">
        <v>459</v>
      </c>
      <c r="L9" s="26" t="s">
        <v>11</v>
      </c>
      <c r="M9" s="26" t="s">
        <v>117</v>
      </c>
    </row>
    <row r="10">
      <c r="B10">
        <f>IFERROR(__xludf.DUMMYFUNCTION("""COMPUTED_VALUE"""),40.0)</f>
        <v>40</v>
      </c>
      <c r="C10" t="str">
        <f>IFERROR(__xludf.DUMMYFUNCTION("""COMPUTED_VALUE"""),"Detroit Lions")</f>
        <v>Detroit Lions</v>
      </c>
      <c r="D10" t="str">
        <f>IFERROR(__xludf.DUMMYFUNCTION("""COMPUTED_VALUE"""),"Daniel Bullocks")</f>
        <v>Daniel Bullocks</v>
      </c>
      <c r="E10" t="str">
        <f>IFERROR(__xludf.DUMMYFUNCTION("""COMPUTED_VALUE"""),"SS")</f>
        <v>SS</v>
      </c>
      <c r="F10" t="str">
        <f>IFERROR(__xludf.DUMMYFUNCTION("""COMPUTED_VALUE"""),"Nebraska")</f>
        <v>Nebraska</v>
      </c>
      <c r="I10" s="25">
        <v>40.0</v>
      </c>
      <c r="J10" s="5" t="s">
        <v>36</v>
      </c>
      <c r="K10" s="5" t="s">
        <v>462</v>
      </c>
      <c r="L10" s="26" t="s">
        <v>9</v>
      </c>
      <c r="M10" s="26" t="s">
        <v>166</v>
      </c>
    </row>
    <row r="11">
      <c r="B11">
        <f>IFERROR(__xludf.DUMMYFUNCTION("""COMPUTED_VALUE"""),41.0)</f>
        <v>41</v>
      </c>
      <c r="C11" t="str">
        <f>IFERROR(__xludf.DUMMYFUNCTION("""COMPUTED_VALUE"""),"Arizona Cardinals")</f>
        <v>Arizona Cardinals</v>
      </c>
      <c r="D11" t="str">
        <f>IFERROR(__xludf.DUMMYFUNCTION("""COMPUTED_VALUE"""),"Deuce Lutui")</f>
        <v>Deuce Lutui</v>
      </c>
      <c r="E11" t="str">
        <f>IFERROR(__xludf.DUMMYFUNCTION("""COMPUTED_VALUE"""),"G")</f>
        <v>G</v>
      </c>
      <c r="F11" t="str">
        <f>IFERROR(__xludf.DUMMYFUNCTION("""COMPUTED_VALUE"""),"USC")</f>
        <v>USC</v>
      </c>
      <c r="I11" s="25">
        <v>41.0</v>
      </c>
      <c r="J11" s="5" t="s">
        <v>39</v>
      </c>
      <c r="K11" s="5" t="s">
        <v>467</v>
      </c>
      <c r="L11" s="26" t="s">
        <v>17</v>
      </c>
      <c r="M11" s="26" t="s">
        <v>130</v>
      </c>
    </row>
    <row r="12">
      <c r="B12">
        <f>IFERROR(__xludf.DUMMYFUNCTION("""COMPUTED_VALUE"""),42.0)</f>
        <v>42</v>
      </c>
      <c r="C12" t="str">
        <f>IFERROR(__xludf.DUMMYFUNCTION("""COMPUTED_VALUE"""),"Chicago Bears")</f>
        <v>Chicago Bears</v>
      </c>
      <c r="D12" t="str">
        <f>IFERROR(__xludf.DUMMYFUNCTION("""COMPUTED_VALUE"""),"Danieal Manning")</f>
        <v>Danieal Manning</v>
      </c>
      <c r="E12" t="str">
        <f>IFERROR(__xludf.DUMMYFUNCTION("""COMPUTED_VALUE"""),"FS")</f>
        <v>FS</v>
      </c>
      <c r="F12" t="str">
        <f>IFERROR(__xludf.DUMMYFUNCTION("""COMPUTED_VALUE"""),"Abilene Christian")</f>
        <v>Abilene Christian</v>
      </c>
      <c r="I12" s="25">
        <v>42.0</v>
      </c>
      <c r="J12" s="5" t="s">
        <v>49</v>
      </c>
      <c r="K12" s="5" t="s">
        <v>470</v>
      </c>
      <c r="L12" s="26" t="s">
        <v>11</v>
      </c>
      <c r="M12" s="26" t="s">
        <v>191</v>
      </c>
    </row>
    <row r="13">
      <c r="B13">
        <f>IFERROR(__xludf.DUMMYFUNCTION("""COMPUTED_VALUE"""),43.0)</f>
        <v>43</v>
      </c>
      <c r="C13" t="str">
        <f>IFERROR(__xludf.DUMMYFUNCTION("""COMPUTED_VALUE"""),"New Orleans Saints")</f>
        <v>New Orleans Saints</v>
      </c>
      <c r="D13" t="str">
        <f>IFERROR(__xludf.DUMMYFUNCTION("""COMPUTED_VALUE"""),"Roman Harper")</f>
        <v>Roman Harper</v>
      </c>
      <c r="E13" t="str">
        <f>IFERROR(__xludf.DUMMYFUNCTION("""COMPUTED_VALUE"""),"SS")</f>
        <v>SS</v>
      </c>
      <c r="F13" t="str">
        <f>IFERROR(__xludf.DUMMYFUNCTION("""COMPUTED_VALUE"""),"Alabama")</f>
        <v>Alabama</v>
      </c>
      <c r="I13" s="25">
        <v>43.0</v>
      </c>
      <c r="J13" s="5" t="s">
        <v>107</v>
      </c>
      <c r="K13" s="5" t="s">
        <v>474</v>
      </c>
      <c r="L13" s="26" t="s">
        <v>51</v>
      </c>
      <c r="M13" s="26" t="s">
        <v>268</v>
      </c>
    </row>
    <row r="14">
      <c r="B14">
        <f>IFERROR(__xludf.DUMMYFUNCTION("""COMPUTED_VALUE"""),44.0)</f>
        <v>44</v>
      </c>
      <c r="C14" t="str">
        <f>IFERROR(__xludf.DUMMYFUNCTION("""COMPUTED_VALUE"""),"New York Giants")</f>
        <v>New York Giants</v>
      </c>
      <c r="D14" t="str">
        <f>IFERROR(__xludf.DUMMYFUNCTION("""COMPUTED_VALUE"""),"Sinorice Moss")</f>
        <v>Sinorice Moss</v>
      </c>
      <c r="E14" t="str">
        <f>IFERROR(__xludf.DUMMYFUNCTION("""COMPUTED_VALUE"""),"WR")</f>
        <v>WR</v>
      </c>
      <c r="F14" t="str">
        <f>IFERROR(__xludf.DUMMYFUNCTION("""COMPUTED_VALUE"""),"Miami (Fla.)")</f>
        <v>Miami (Fla.)</v>
      </c>
      <c r="I14" s="25">
        <v>44.0</v>
      </c>
      <c r="J14" s="5" t="s">
        <v>93</v>
      </c>
      <c r="K14" s="5" t="s">
        <v>478</v>
      </c>
      <c r="L14" s="26" t="s">
        <v>6</v>
      </c>
      <c r="M14" s="26" t="s">
        <v>146</v>
      </c>
    </row>
    <row r="15">
      <c r="B15">
        <f>IFERROR(__xludf.DUMMYFUNCTION("""COMPUTED_VALUE"""),45.0)</f>
        <v>45</v>
      </c>
      <c r="C15" t="str">
        <f>IFERROR(__xludf.DUMMYFUNCTION("""COMPUTED_VALUE"""),"Tennessee Titans")</f>
        <v>Tennessee Titans</v>
      </c>
      <c r="D15" t="str">
        <f>IFERROR(__xludf.DUMMYFUNCTION("""COMPUTED_VALUE"""),"LenDale White")</f>
        <v>LenDale White</v>
      </c>
      <c r="E15" t="str">
        <f>IFERROR(__xludf.DUMMYFUNCTION("""COMPUTED_VALUE"""),"RB")</f>
        <v>RB</v>
      </c>
      <c r="F15" t="str">
        <f>IFERROR(__xludf.DUMMYFUNCTION("""COMPUTED_VALUE"""),"USC")</f>
        <v>USC</v>
      </c>
      <c r="I15" s="25">
        <v>45.0</v>
      </c>
      <c r="J15" s="5" t="s">
        <v>133</v>
      </c>
      <c r="K15" s="5" t="s">
        <v>482</v>
      </c>
      <c r="L15" s="26" t="s">
        <v>11</v>
      </c>
      <c r="M15" s="26" t="s">
        <v>213</v>
      </c>
    </row>
    <row r="16">
      <c r="B16">
        <f>IFERROR(__xludf.DUMMYFUNCTION("""COMPUTED_VALUE"""),46.0)</f>
        <v>46</v>
      </c>
      <c r="C16" t="str">
        <f>IFERROR(__xludf.DUMMYFUNCTION("""COMPUTED_VALUE"""),"St. Louis Rams")</f>
        <v>St. Louis Rams</v>
      </c>
      <c r="D16" t="str">
        <f>IFERROR(__xludf.DUMMYFUNCTION("""COMPUTED_VALUE"""),"Joe Klopfenstein")</f>
        <v>Joe Klopfenstein</v>
      </c>
      <c r="E16" t="str">
        <f>IFERROR(__xludf.DUMMYFUNCTION("""COMPUTED_VALUE"""),"TE")</f>
        <v>TE</v>
      </c>
      <c r="F16" t="str">
        <f>IFERROR(__xludf.DUMMYFUNCTION("""COMPUTED_VALUE"""),"Colorado")</f>
        <v>Colorado</v>
      </c>
      <c r="I16" s="25">
        <v>46.0</v>
      </c>
      <c r="J16" s="5" t="s">
        <v>394</v>
      </c>
      <c r="K16" s="5" t="s">
        <v>485</v>
      </c>
      <c r="L16" s="26" t="s">
        <v>13</v>
      </c>
      <c r="M16" s="26" t="s">
        <v>203</v>
      </c>
    </row>
    <row r="17">
      <c r="B17">
        <f>IFERROR(__xludf.DUMMYFUNCTION("""COMPUTED_VALUE"""),47.0)</f>
        <v>47</v>
      </c>
      <c r="C17" t="str">
        <f>IFERROR(__xludf.DUMMYFUNCTION("""COMPUTED_VALUE"""),"Green Bay Packers")</f>
        <v>Green Bay Packers</v>
      </c>
      <c r="D17" t="str">
        <f>IFERROR(__xludf.DUMMYFUNCTION("""COMPUTED_VALUE"""),"Daryn Colledge")</f>
        <v>Daryn Colledge</v>
      </c>
      <c r="E17" t="str">
        <f>IFERROR(__xludf.DUMMYFUNCTION("""COMPUTED_VALUE"""),"G")</f>
        <v>G</v>
      </c>
      <c r="F17" t="str">
        <f>IFERROR(__xludf.DUMMYFUNCTION("""COMPUTED_VALUE"""),"Boise State")</f>
        <v>Boise State</v>
      </c>
      <c r="I17" s="25">
        <v>47.0</v>
      </c>
      <c r="J17" s="5" t="s">
        <v>52</v>
      </c>
      <c r="K17" s="5" t="s">
        <v>489</v>
      </c>
      <c r="L17" s="26" t="s">
        <v>5</v>
      </c>
      <c r="M17" s="26" t="s">
        <v>127</v>
      </c>
    </row>
    <row r="18">
      <c r="B18">
        <f>IFERROR(__xludf.DUMMYFUNCTION("""COMPUTED_VALUE"""),48.0)</f>
        <v>48</v>
      </c>
      <c r="C18" t="str">
        <f>IFERROR(__xludf.DUMMYFUNCTION("""COMPUTED_VALUE"""),"Minnesota Vikings")</f>
        <v>Minnesota Vikings</v>
      </c>
      <c r="D18" t="str">
        <f>IFERROR(__xludf.DUMMYFUNCTION("""COMPUTED_VALUE"""),"Cedric Griffin")</f>
        <v>Cedric Griffin</v>
      </c>
      <c r="E18" t="str">
        <f>IFERROR(__xludf.DUMMYFUNCTION("""COMPUTED_VALUE"""),"CB")</f>
        <v>CB</v>
      </c>
      <c r="F18" t="str">
        <f>IFERROR(__xludf.DUMMYFUNCTION("""COMPUTED_VALUE"""),"Texas")</f>
        <v>Texas</v>
      </c>
      <c r="I18" s="25">
        <v>48.0</v>
      </c>
      <c r="J18" s="5" t="s">
        <v>179</v>
      </c>
      <c r="K18" s="5" t="s">
        <v>493</v>
      </c>
      <c r="L18" s="26" t="s">
        <v>13</v>
      </c>
      <c r="M18" s="26" t="s">
        <v>130</v>
      </c>
    </row>
    <row r="19">
      <c r="B19">
        <f>IFERROR(__xludf.DUMMYFUNCTION("""COMPUTED_VALUE"""),49.0)</f>
        <v>49</v>
      </c>
      <c r="C19" t="str">
        <f>IFERROR(__xludf.DUMMYFUNCTION("""COMPUTED_VALUE"""),"New York Jets")</f>
        <v>New York Jets</v>
      </c>
      <c r="D19" t="str">
        <f>IFERROR(__xludf.DUMMYFUNCTION("""COMPUTED_VALUE"""),"Kellen Clemens")</f>
        <v>Kellen Clemens</v>
      </c>
      <c r="E19" t="str">
        <f>IFERROR(__xludf.DUMMYFUNCTION("""COMPUTED_VALUE"""),"QB")</f>
        <v>QB</v>
      </c>
      <c r="F19" t="str">
        <f>IFERROR(__xludf.DUMMYFUNCTION("""COMPUTED_VALUE"""),"Oregon")</f>
        <v>Oregon</v>
      </c>
      <c r="I19" s="25">
        <v>49.0</v>
      </c>
      <c r="J19" s="5" t="s">
        <v>104</v>
      </c>
      <c r="K19" s="5" t="s">
        <v>496</v>
      </c>
      <c r="L19" s="26" t="s">
        <v>28</v>
      </c>
      <c r="M19" s="26" t="s">
        <v>187</v>
      </c>
    </row>
    <row r="20">
      <c r="B20">
        <f>IFERROR(__xludf.DUMMYFUNCTION("""COMPUTED_VALUE"""),50.0)</f>
        <v>50</v>
      </c>
      <c r="C20" t="str">
        <f>IFERROR(__xludf.DUMMYFUNCTION("""COMPUTED_VALUE"""),"San Diego Chargers")</f>
        <v>San Diego Chargers</v>
      </c>
      <c r="D20" t="str">
        <f>IFERROR(__xludf.DUMMYFUNCTION("""COMPUTED_VALUE"""),"Marcus McNeill")</f>
        <v>Marcus McNeill</v>
      </c>
      <c r="E20" t="str">
        <f>IFERROR(__xludf.DUMMYFUNCTION("""COMPUTED_VALUE"""),"T")</f>
        <v>T</v>
      </c>
      <c r="F20" t="str">
        <f>IFERROR(__xludf.DUMMYFUNCTION("""COMPUTED_VALUE"""),"Auburn")</f>
        <v>Auburn</v>
      </c>
      <c r="I20" s="25">
        <v>50.0</v>
      </c>
      <c r="J20" s="5" t="s">
        <v>22</v>
      </c>
      <c r="K20" s="5" t="s">
        <v>499</v>
      </c>
      <c r="L20" s="26" t="s">
        <v>9</v>
      </c>
      <c r="M20" s="26" t="s">
        <v>139</v>
      </c>
    </row>
    <row r="21">
      <c r="B21">
        <f>IFERROR(__xludf.DUMMYFUNCTION("""COMPUTED_VALUE"""),51.0)</f>
        <v>51</v>
      </c>
      <c r="C21" t="str">
        <f>IFERROR(__xludf.DUMMYFUNCTION("""COMPUTED_VALUE"""),"Minnesota Vikings")</f>
        <v>Minnesota Vikings</v>
      </c>
      <c r="D21" t="str">
        <f>IFERROR(__xludf.DUMMYFUNCTION("""COMPUTED_VALUE"""),"Ryan Cook")</f>
        <v>Ryan Cook</v>
      </c>
      <c r="E21" t="str">
        <f>IFERROR(__xludf.DUMMYFUNCTION("""COMPUTED_VALUE"""),"C")</f>
        <v>C</v>
      </c>
      <c r="F21" t="str">
        <f>IFERROR(__xludf.DUMMYFUNCTION("""COMPUTED_VALUE"""),"New Mexico")</f>
        <v>New Mexico</v>
      </c>
      <c r="I21" s="25">
        <v>51.0</v>
      </c>
      <c r="J21" s="5" t="s">
        <v>109</v>
      </c>
      <c r="K21" s="5" t="s">
        <v>503</v>
      </c>
      <c r="L21" s="26" t="s">
        <v>13</v>
      </c>
      <c r="M21" s="26" t="s">
        <v>164</v>
      </c>
    </row>
    <row r="22">
      <c r="B22">
        <f>IFERROR(__xludf.DUMMYFUNCTION("""COMPUTED_VALUE"""),52.0)</f>
        <v>52</v>
      </c>
      <c r="C22" t="str">
        <f>IFERROR(__xludf.DUMMYFUNCTION("""COMPUTED_VALUE"""),"Green Bay Packers")</f>
        <v>Green Bay Packers</v>
      </c>
      <c r="D22" t="str">
        <f>IFERROR(__xludf.DUMMYFUNCTION("""COMPUTED_VALUE"""),"Greg Jennings")</f>
        <v>Greg Jennings</v>
      </c>
      <c r="E22" t="str">
        <f>IFERROR(__xludf.DUMMYFUNCTION("""COMPUTED_VALUE"""),"WR")</f>
        <v>WR</v>
      </c>
      <c r="F22" t="str">
        <f>IFERROR(__xludf.DUMMYFUNCTION("""COMPUTED_VALUE"""),"Western Michigan")</f>
        <v>Western Michigan</v>
      </c>
      <c r="I22" s="25">
        <v>52.0</v>
      </c>
      <c r="J22" s="5" t="s">
        <v>54</v>
      </c>
      <c r="K22" s="5" t="s">
        <v>506</v>
      </c>
      <c r="L22" s="26" t="s">
        <v>28</v>
      </c>
      <c r="M22" s="26" t="s">
        <v>203</v>
      </c>
    </row>
    <row r="23">
      <c r="B23">
        <f>IFERROR(__xludf.DUMMYFUNCTION("""COMPUTED_VALUE"""),53.0)</f>
        <v>53</v>
      </c>
      <c r="C23" t="str">
        <f>IFERROR(__xludf.DUMMYFUNCTION("""COMPUTED_VALUE"""),"Dallas Cowboys")</f>
        <v>Dallas Cowboys</v>
      </c>
      <c r="D23" t="str">
        <f>IFERROR(__xludf.DUMMYFUNCTION("""COMPUTED_VALUE"""),"Anthony Fasano")</f>
        <v>Anthony Fasano</v>
      </c>
      <c r="E23" t="str">
        <f>IFERROR(__xludf.DUMMYFUNCTION("""COMPUTED_VALUE"""),"TE")</f>
        <v>TE</v>
      </c>
      <c r="F23" t="str">
        <f>IFERROR(__xludf.DUMMYFUNCTION("""COMPUTED_VALUE"""),"Notre Dame")</f>
        <v>Notre Dame</v>
      </c>
      <c r="I23" s="25">
        <v>53.0</v>
      </c>
      <c r="J23" s="5" t="s">
        <v>205</v>
      </c>
      <c r="K23" s="5" t="s">
        <v>510</v>
      </c>
      <c r="L23" s="26" t="s">
        <v>11</v>
      </c>
      <c r="M23" s="26" t="s">
        <v>116</v>
      </c>
    </row>
    <row r="24">
      <c r="B24">
        <f>IFERROR(__xludf.DUMMYFUNCTION("""COMPUTED_VALUE"""),54.0)</f>
        <v>54</v>
      </c>
      <c r="C24" t="str">
        <f>IFERROR(__xludf.DUMMYFUNCTION("""COMPUTED_VALUE"""),"Kansas City Chiefs")</f>
        <v>Kansas City Chiefs</v>
      </c>
      <c r="D24" t="str">
        <f>IFERROR(__xludf.DUMMYFUNCTION("""COMPUTED_VALUE"""),"Bernard Pollard")</f>
        <v>Bernard Pollard</v>
      </c>
      <c r="E24" t="str">
        <f>IFERROR(__xludf.DUMMYFUNCTION("""COMPUTED_VALUE"""),"DB")</f>
        <v>DB</v>
      </c>
      <c r="F24" t="str">
        <f>IFERROR(__xludf.DUMMYFUNCTION("""COMPUTED_VALUE"""),"Purdue")</f>
        <v>Purdue</v>
      </c>
      <c r="I24" s="25">
        <v>54.0</v>
      </c>
      <c r="J24" s="5" t="s">
        <v>74</v>
      </c>
      <c r="K24" s="5" t="s">
        <v>514</v>
      </c>
      <c r="L24" s="26" t="s">
        <v>12</v>
      </c>
      <c r="M24" s="26" t="s">
        <v>177</v>
      </c>
    </row>
    <row r="25">
      <c r="B25">
        <f>IFERROR(__xludf.DUMMYFUNCTION("""COMPUTED_VALUE"""),55.0)</f>
        <v>55</v>
      </c>
      <c r="C25" t="str">
        <f>IFERROR(__xludf.DUMMYFUNCTION("""COMPUTED_VALUE"""),"Cincinnati Bengals")</f>
        <v>Cincinnati Bengals</v>
      </c>
      <c r="D25" t="str">
        <f>IFERROR(__xludf.DUMMYFUNCTION("""COMPUTED_VALUE"""),"Andrew Whitworth")</f>
        <v>Andrew Whitworth</v>
      </c>
      <c r="E25" t="str">
        <f>IFERROR(__xludf.DUMMYFUNCTION("""COMPUTED_VALUE"""),"T")</f>
        <v>T</v>
      </c>
      <c r="F25" t="str">
        <f>IFERROR(__xludf.DUMMYFUNCTION("""COMPUTED_VALUE"""),"Louisiana State")</f>
        <v>Louisiana State</v>
      </c>
      <c r="I25" s="25">
        <v>55.0</v>
      </c>
      <c r="J25" s="5" t="s">
        <v>20</v>
      </c>
      <c r="K25" s="5" t="s">
        <v>518</v>
      </c>
      <c r="L25" s="26" t="s">
        <v>12</v>
      </c>
      <c r="M25" s="26" t="s">
        <v>164</v>
      </c>
    </row>
    <row r="26">
      <c r="B26">
        <f>IFERROR(__xludf.DUMMYFUNCTION("""COMPUTED_VALUE"""),56.0)</f>
        <v>56</v>
      </c>
      <c r="C26" t="str">
        <f>IFERROR(__xludf.DUMMYFUNCTION("""COMPUTED_VALUE"""),"Baltimore Ravens")</f>
        <v>Baltimore Ravens</v>
      </c>
      <c r="D26" t="str">
        <f>IFERROR(__xludf.DUMMYFUNCTION("""COMPUTED_VALUE"""),"Chris Chester")</f>
        <v>Chris Chester</v>
      </c>
      <c r="E26" t="str">
        <f>IFERROR(__xludf.DUMMYFUNCTION("""COMPUTED_VALUE"""),"C")</f>
        <v>C</v>
      </c>
      <c r="F26" t="str">
        <f>IFERROR(__xludf.DUMMYFUNCTION("""COMPUTED_VALUE"""),"Oklahoma")</f>
        <v>Oklahoma</v>
      </c>
      <c r="I26" s="25">
        <v>56.0</v>
      </c>
      <c r="J26" s="5" t="s">
        <v>66</v>
      </c>
      <c r="K26" s="5" t="s">
        <v>522</v>
      </c>
      <c r="L26" s="26" t="s">
        <v>11</v>
      </c>
      <c r="M26" s="26" t="s">
        <v>250</v>
      </c>
    </row>
    <row r="27">
      <c r="B27">
        <f>IFERROR(__xludf.DUMMYFUNCTION("""COMPUTED_VALUE"""),57.0)</f>
        <v>57</v>
      </c>
      <c r="C27" t="str">
        <f>IFERROR(__xludf.DUMMYFUNCTION("""COMPUTED_VALUE"""),"Chicago Bears")</f>
        <v>Chicago Bears</v>
      </c>
      <c r="D27" t="str">
        <f>IFERROR(__xludf.DUMMYFUNCTION("""COMPUTED_VALUE"""),"Devin Hester")</f>
        <v>Devin Hester</v>
      </c>
      <c r="E27" t="str">
        <f>IFERROR(__xludf.DUMMYFUNCTION("""COMPUTED_VALUE"""),"DB")</f>
        <v>DB</v>
      </c>
      <c r="F27" t="str">
        <f>IFERROR(__xludf.DUMMYFUNCTION("""COMPUTED_VALUE"""),"Miami (Fla.)")</f>
        <v>Miami (Fla.)</v>
      </c>
      <c r="I27" s="25">
        <v>57.0</v>
      </c>
      <c r="J27" s="5" t="s">
        <v>27</v>
      </c>
      <c r="K27" s="5" t="s">
        <v>526</v>
      </c>
      <c r="L27" s="26" t="s">
        <v>12</v>
      </c>
      <c r="M27" s="26" t="s">
        <v>163</v>
      </c>
    </row>
    <row r="28">
      <c r="B28">
        <f>IFERROR(__xludf.DUMMYFUNCTION("""COMPUTED_VALUE"""),58.0)</f>
        <v>58</v>
      </c>
      <c r="C28" t="str">
        <f>IFERROR(__xludf.DUMMYFUNCTION("""COMPUTED_VALUE"""),"Carolina Panthers")</f>
        <v>Carolina Panthers</v>
      </c>
      <c r="D28" t="str">
        <f>IFERROR(__xludf.DUMMYFUNCTION("""COMPUTED_VALUE"""),"Richard Marshall")</f>
        <v>Richard Marshall</v>
      </c>
      <c r="E28" t="str">
        <f>IFERROR(__xludf.DUMMYFUNCTION("""COMPUTED_VALUE"""),"CB")</f>
        <v>CB</v>
      </c>
      <c r="F28" t="str">
        <f>IFERROR(__xludf.DUMMYFUNCTION("""COMPUTED_VALUE"""),"Fresno State")</f>
        <v>Fresno State</v>
      </c>
      <c r="I28" s="25">
        <v>58.0</v>
      </c>
      <c r="J28" s="5" t="s">
        <v>60</v>
      </c>
      <c r="K28" s="5" t="s">
        <v>529</v>
      </c>
      <c r="L28" s="26" t="s">
        <v>17</v>
      </c>
      <c r="M28" s="26" t="s">
        <v>142</v>
      </c>
    </row>
    <row r="29">
      <c r="B29">
        <f>IFERROR(__xludf.DUMMYFUNCTION("""COMPUTED_VALUE"""),59.0)</f>
        <v>59</v>
      </c>
      <c r="C29" t="str">
        <f>IFERROR(__xludf.DUMMYFUNCTION("""COMPUTED_VALUE"""),"Tampa Bay Buccaneers")</f>
        <v>Tampa Bay Buccaneers</v>
      </c>
      <c r="D29" t="str">
        <f>IFERROR(__xludf.DUMMYFUNCTION("""COMPUTED_VALUE"""),"Jeremy Trueblood")</f>
        <v>Jeremy Trueblood</v>
      </c>
      <c r="E29" t="str">
        <f>IFERROR(__xludf.DUMMYFUNCTION("""COMPUTED_VALUE"""),"T")</f>
        <v>T</v>
      </c>
      <c r="F29" t="str">
        <f>IFERROR(__xludf.DUMMYFUNCTION("""COMPUTED_VALUE"""),"Boston College")</f>
        <v>Boston College</v>
      </c>
      <c r="I29" s="25">
        <v>59.0</v>
      </c>
      <c r="J29" s="5" t="s">
        <v>0</v>
      </c>
      <c r="K29" s="5" t="s">
        <v>533</v>
      </c>
      <c r="L29" s="26" t="s">
        <v>6</v>
      </c>
      <c r="M29" s="26" t="s">
        <v>163</v>
      </c>
    </row>
    <row r="30">
      <c r="B30">
        <f>IFERROR(__xludf.DUMMYFUNCTION("""COMPUTED_VALUE"""),60.0)</f>
        <v>60</v>
      </c>
      <c r="C30" t="str">
        <f>IFERROR(__xludf.DUMMYFUNCTION("""COMPUTED_VALUE"""),"Jacksonville Jaguars")</f>
        <v>Jacksonville Jaguars</v>
      </c>
      <c r="D30" t="str">
        <f>IFERROR(__xludf.DUMMYFUNCTION("""COMPUTED_VALUE"""),"Maurice Jones-Drew")</f>
        <v>Maurice Jones-Drew</v>
      </c>
      <c r="E30" t="str">
        <f>IFERROR(__xludf.DUMMYFUNCTION("""COMPUTED_VALUE"""),"RB")</f>
        <v>RB</v>
      </c>
      <c r="F30" t="str">
        <f>IFERROR(__xludf.DUMMYFUNCTION("""COMPUTED_VALUE"""),"UCLA")</f>
        <v>UCLA</v>
      </c>
      <c r="I30" s="25">
        <v>60.0</v>
      </c>
      <c r="J30" s="5" t="s">
        <v>40</v>
      </c>
      <c r="K30" s="5" t="s">
        <v>537</v>
      </c>
      <c r="L30" s="26" t="s">
        <v>5</v>
      </c>
      <c r="M30" s="26" t="s">
        <v>156</v>
      </c>
    </row>
    <row r="31">
      <c r="B31">
        <f>IFERROR(__xludf.DUMMYFUNCTION("""COMPUTED_VALUE"""),61.0)</f>
        <v>61</v>
      </c>
      <c r="C31" t="str">
        <f>IFERROR(__xludf.DUMMYFUNCTION("""COMPUTED_VALUE"""),"Denver Broncos")</f>
        <v>Denver Broncos</v>
      </c>
      <c r="D31" t="str">
        <f>IFERROR(__xludf.DUMMYFUNCTION("""COMPUTED_VALUE"""),"Tony Scheffler")</f>
        <v>Tony Scheffler</v>
      </c>
      <c r="E31" t="str">
        <f>IFERROR(__xludf.DUMMYFUNCTION("""COMPUTED_VALUE"""),"TE")</f>
        <v>TE</v>
      </c>
      <c r="F31" t="str">
        <f>IFERROR(__xludf.DUMMYFUNCTION("""COMPUTED_VALUE"""),"Western Michigan")</f>
        <v>Western Michigan</v>
      </c>
      <c r="I31" s="25">
        <v>61.0</v>
      </c>
      <c r="J31" s="5" t="s">
        <v>70</v>
      </c>
      <c r="K31" s="5" t="s">
        <v>541</v>
      </c>
      <c r="L31" s="26" t="s">
        <v>11</v>
      </c>
      <c r="M31" s="26" t="s">
        <v>114</v>
      </c>
    </row>
    <row r="32">
      <c r="B32">
        <f>IFERROR(__xludf.DUMMYFUNCTION("""COMPUTED_VALUE"""),62.0)</f>
        <v>62</v>
      </c>
      <c r="C32" t="str">
        <f>IFERROR(__xludf.DUMMYFUNCTION("""COMPUTED_VALUE"""),"Indianapolis Colts")</f>
        <v>Indianapolis Colts</v>
      </c>
      <c r="D32" t="str">
        <f>IFERROR(__xludf.DUMMYFUNCTION("""COMPUTED_VALUE"""),"Tim Jennings")</f>
        <v>Tim Jennings</v>
      </c>
      <c r="E32" t="str">
        <f>IFERROR(__xludf.DUMMYFUNCTION("""COMPUTED_VALUE"""),"CB")</f>
        <v>CB</v>
      </c>
      <c r="F32" t="str">
        <f>IFERROR(__xludf.DUMMYFUNCTION("""COMPUTED_VALUE"""),"Georgia")</f>
        <v>Georgia</v>
      </c>
      <c r="I32" s="25">
        <v>62.0</v>
      </c>
      <c r="J32" s="5" t="s">
        <v>235</v>
      </c>
      <c r="K32" s="5" t="s">
        <v>545</v>
      </c>
      <c r="L32" s="26" t="s">
        <v>2</v>
      </c>
      <c r="M32" s="26" t="s">
        <v>297</v>
      </c>
    </row>
    <row r="33">
      <c r="B33">
        <f>IFERROR(__xludf.DUMMYFUNCTION("""COMPUTED_VALUE"""),63.0)</f>
        <v>63</v>
      </c>
      <c r="C33" t="str">
        <f>IFERROR(__xludf.DUMMYFUNCTION("""COMPUTED_VALUE"""),"Seattle Seahawks")</f>
        <v>Seattle Seahawks</v>
      </c>
      <c r="D33" t="str">
        <f>IFERROR(__xludf.DUMMYFUNCTION("""COMPUTED_VALUE"""),"Darryl Tapp")</f>
        <v>Darryl Tapp</v>
      </c>
      <c r="E33" t="str">
        <f>IFERROR(__xludf.DUMMYFUNCTION("""COMPUTED_VALUE"""),"DE")</f>
        <v>DE</v>
      </c>
      <c r="F33" t="str">
        <f>IFERROR(__xludf.DUMMYFUNCTION("""COMPUTED_VALUE"""),"Virginia Tech")</f>
        <v>Virginia Tech</v>
      </c>
      <c r="I33" s="25">
        <v>63.0</v>
      </c>
      <c r="J33" s="5" t="s">
        <v>35</v>
      </c>
      <c r="K33" s="5" t="s">
        <v>548</v>
      </c>
      <c r="L33" s="26" t="s">
        <v>11</v>
      </c>
      <c r="M33" s="26" t="s">
        <v>164</v>
      </c>
    </row>
    <row r="34">
      <c r="B34">
        <f>IFERROR(__xludf.DUMMYFUNCTION("""COMPUTED_VALUE"""),64.0)</f>
        <v>64</v>
      </c>
      <c r="C34" t="str">
        <f>IFERROR(__xludf.DUMMYFUNCTION("""COMPUTED_VALUE"""),"Minnesota Vikings")</f>
        <v>Minnesota Vikings</v>
      </c>
      <c r="D34" t="str">
        <f>IFERROR(__xludf.DUMMYFUNCTION("""COMPUTED_VALUE"""),"Tarvaris Jackson")</f>
        <v>Tarvaris Jackson</v>
      </c>
      <c r="E34" t="str">
        <f>IFERROR(__xludf.DUMMYFUNCTION("""COMPUTED_VALUE"""),"QB")</f>
        <v>QB</v>
      </c>
      <c r="F34" t="str">
        <f>IFERROR(__xludf.DUMMYFUNCTION("""COMPUTED_VALUE"""),"Alabama State")</f>
        <v>Alabama State</v>
      </c>
      <c r="I34" s="25">
        <v>64.0</v>
      </c>
      <c r="J34" s="5" t="s">
        <v>133</v>
      </c>
      <c r="K34" s="5" t="s">
        <v>552</v>
      </c>
      <c r="L34" s="26" t="s">
        <v>6</v>
      </c>
      <c r="M34" s="26" t="s">
        <v>156</v>
      </c>
    </row>
    <row r="35">
      <c r="I35" s="22" t="s">
        <v>554</v>
      </c>
    </row>
    <row r="36">
      <c r="B36" t="str">
        <f>IFERROR(__xludf.DUMMYFUNCTION("IMPORTHTML(A1,""table"",3)"),"2006 - Round 3")</f>
        <v>2006 - Round 3</v>
      </c>
      <c r="C36" t="str">
        <f>IFERROR(__xludf.DUMMYFUNCTION("""COMPUTED_VALUE"""),"")</f>
        <v/>
      </c>
      <c r="D36" t="str">
        <f>IFERROR(__xludf.DUMMYFUNCTION("""COMPUTED_VALUE"""),"")</f>
        <v/>
      </c>
      <c r="E36" t="str">
        <f>IFERROR(__xludf.DUMMYFUNCTION("""COMPUTED_VALUE"""),"")</f>
        <v/>
      </c>
      <c r="F36" t="str">
        <f>IFERROR(__xludf.DUMMYFUNCTION("""COMPUTED_VALUE"""),"")</f>
        <v/>
      </c>
      <c r="I36" s="23" t="s">
        <v>432</v>
      </c>
      <c r="J36" s="24"/>
      <c r="K36" s="24" t="s">
        <v>434</v>
      </c>
      <c r="L36" s="24"/>
      <c r="M36" s="24" t="s">
        <v>435</v>
      </c>
    </row>
    <row r="37">
      <c r="B37" t="str">
        <f>IFERROR(__xludf.DUMMYFUNCTION("""COMPUTED_VALUE"""),"SEL #")</f>
        <v>SEL #</v>
      </c>
      <c r="C37" t="str">
        <f>IFERROR(__xludf.DUMMYFUNCTION("""COMPUTED_VALUE"""),"TEAM")</f>
        <v>TEAM</v>
      </c>
      <c r="D37" t="str">
        <f>IFERROR(__xludf.DUMMYFUNCTION("""COMPUTED_VALUE"""),"PLAYER")</f>
        <v>PLAYER</v>
      </c>
      <c r="E37" t="str">
        <f>IFERROR(__xludf.DUMMYFUNCTION("""COMPUTED_VALUE"""),"POSITION")</f>
        <v>POSITION</v>
      </c>
      <c r="F37" t="str">
        <f>IFERROR(__xludf.DUMMYFUNCTION("""COMPUTED_VALUE"""),"SCHOOL")</f>
        <v>SCHOOL</v>
      </c>
      <c r="I37" s="25">
        <v>65.0</v>
      </c>
      <c r="J37" s="5" t="s">
        <v>18</v>
      </c>
      <c r="K37" s="5" t="s">
        <v>558</v>
      </c>
      <c r="L37" s="26" t="s">
        <v>28</v>
      </c>
      <c r="M37" s="26" t="s">
        <v>138</v>
      </c>
    </row>
    <row r="38">
      <c r="B38">
        <f>IFERROR(__xludf.DUMMYFUNCTION("""COMPUTED_VALUE"""),65.0)</f>
        <v>65</v>
      </c>
      <c r="C38" t="str">
        <f>IFERROR(__xludf.DUMMYFUNCTION("""COMPUTED_VALUE"""),"Houston Texans")</f>
        <v>Houston Texans</v>
      </c>
      <c r="D38" t="str">
        <f>IFERROR(__xludf.DUMMYFUNCTION("""COMPUTED_VALUE"""),"Charles Spencer")</f>
        <v>Charles Spencer</v>
      </c>
      <c r="E38" t="str">
        <f>IFERROR(__xludf.DUMMYFUNCTION("""COMPUTED_VALUE"""),"T")</f>
        <v>T</v>
      </c>
      <c r="F38" t="str">
        <f>IFERROR(__xludf.DUMMYFUNCTION("""COMPUTED_VALUE"""),"Pittsburgh")</f>
        <v>Pittsburgh</v>
      </c>
      <c r="I38" s="25">
        <v>66.0</v>
      </c>
      <c r="J38" s="5" t="s">
        <v>52</v>
      </c>
      <c r="K38" s="5" t="s">
        <v>562</v>
      </c>
      <c r="L38" s="26" t="s">
        <v>6</v>
      </c>
      <c r="M38" s="26" t="s">
        <v>140</v>
      </c>
    </row>
    <row r="39">
      <c r="B39">
        <f>IFERROR(__xludf.DUMMYFUNCTION("""COMPUTED_VALUE"""),66.0)</f>
        <v>66</v>
      </c>
      <c r="C39" t="str">
        <f>IFERROR(__xludf.DUMMYFUNCTION("""COMPUTED_VALUE"""),"Houston Texans")</f>
        <v>Houston Texans</v>
      </c>
      <c r="D39" t="str">
        <f>IFERROR(__xludf.DUMMYFUNCTION("""COMPUTED_VALUE"""),"Eric Winston")</f>
        <v>Eric Winston</v>
      </c>
      <c r="E39" t="str">
        <f>IFERROR(__xludf.DUMMYFUNCTION("""COMPUTED_VALUE"""),"T")</f>
        <v>T</v>
      </c>
      <c r="F39" t="str">
        <f>IFERROR(__xludf.DUMMYFUNCTION("""COMPUTED_VALUE"""),"Miami (Fla.)")</f>
        <v>Miami (Fla.)</v>
      </c>
      <c r="I39" s="25">
        <v>67.0</v>
      </c>
      <c r="J39" s="5" t="s">
        <v>35</v>
      </c>
      <c r="K39" s="5" t="s">
        <v>566</v>
      </c>
      <c r="L39" s="26" t="s">
        <v>6</v>
      </c>
      <c r="M39" s="26" t="s">
        <v>306</v>
      </c>
    </row>
    <row r="40">
      <c r="B40">
        <f>IFERROR(__xludf.DUMMYFUNCTION("""COMPUTED_VALUE"""),67.0)</f>
        <v>67</v>
      </c>
      <c r="C40" t="str">
        <f>IFERROR(__xludf.DUMMYFUNCTION("""COMPUTED_VALUE"""),"Green Bay Packers")</f>
        <v>Green Bay Packers</v>
      </c>
      <c r="D40" t="str">
        <f>IFERROR(__xludf.DUMMYFUNCTION("""COMPUTED_VALUE"""),"Abdul Hodge")</f>
        <v>Abdul Hodge</v>
      </c>
      <c r="E40" t="str">
        <f>IFERROR(__xludf.DUMMYFUNCTION("""COMPUTED_VALUE"""),"LB")</f>
        <v>LB</v>
      </c>
      <c r="F40" t="str">
        <f>IFERROR(__xludf.DUMMYFUNCTION("""COMPUTED_VALUE"""),"Iowa")</f>
        <v>Iowa</v>
      </c>
      <c r="I40" s="25">
        <v>68.0</v>
      </c>
      <c r="J40" s="5" t="s">
        <v>15</v>
      </c>
      <c r="K40" s="5" t="s">
        <v>570</v>
      </c>
      <c r="L40" s="26" t="s">
        <v>24</v>
      </c>
      <c r="M40" s="26" t="s">
        <v>150</v>
      </c>
    </row>
    <row r="41">
      <c r="B41">
        <f>IFERROR(__xludf.DUMMYFUNCTION("""COMPUTED_VALUE"""),68.0)</f>
        <v>68</v>
      </c>
      <c r="C41" t="str">
        <f>IFERROR(__xludf.DUMMYFUNCTION("""COMPUTED_VALUE"""),"St. Louis Rams")</f>
        <v>St. Louis Rams</v>
      </c>
      <c r="D41" t="str">
        <f>IFERROR(__xludf.DUMMYFUNCTION("""COMPUTED_VALUE"""),"Claude Wroten")</f>
        <v>Claude Wroten</v>
      </c>
      <c r="E41" t="str">
        <f>IFERROR(__xludf.DUMMYFUNCTION("""COMPUTED_VALUE"""),"DT")</f>
        <v>DT</v>
      </c>
      <c r="F41" t="str">
        <f>IFERROR(__xludf.DUMMYFUNCTION("""COMPUTED_VALUE"""),"Louisiana State")</f>
        <v>Louisiana State</v>
      </c>
      <c r="I41" s="25">
        <v>69.0</v>
      </c>
      <c r="J41" s="5" t="s">
        <v>46</v>
      </c>
      <c r="K41" s="5" t="s">
        <v>574</v>
      </c>
      <c r="L41" s="26" t="s">
        <v>12</v>
      </c>
      <c r="M41" s="26" t="s">
        <v>170</v>
      </c>
    </row>
    <row r="42">
      <c r="B42">
        <f>IFERROR(__xludf.DUMMYFUNCTION("""COMPUTED_VALUE"""),69.0)</f>
        <v>69</v>
      </c>
      <c r="C42" t="str">
        <f>IFERROR(__xludf.DUMMYFUNCTION("""COMPUTED_VALUE"""),"Oakland Raiders")</f>
        <v>Oakland Raiders</v>
      </c>
      <c r="D42" t="str">
        <f>IFERROR(__xludf.DUMMYFUNCTION("""COMPUTED_VALUE"""),"Paul McQuistan")</f>
        <v>Paul McQuistan</v>
      </c>
      <c r="E42" t="str">
        <f>IFERROR(__xludf.DUMMYFUNCTION("""COMPUTED_VALUE"""),"G")</f>
        <v>G</v>
      </c>
      <c r="F42" t="str">
        <f>IFERROR(__xludf.DUMMYFUNCTION("""COMPUTED_VALUE"""),"Weber State")</f>
        <v>Weber State</v>
      </c>
      <c r="I42" s="25">
        <v>70.0</v>
      </c>
      <c r="J42" s="5" t="s">
        <v>27</v>
      </c>
      <c r="K42" s="5" t="s">
        <v>578</v>
      </c>
      <c r="L42" s="26" t="s">
        <v>51</v>
      </c>
      <c r="M42" s="26" t="s">
        <v>117</v>
      </c>
    </row>
    <row r="43">
      <c r="B43">
        <f>IFERROR(__xludf.DUMMYFUNCTION("""COMPUTED_VALUE"""),70.0)</f>
        <v>70</v>
      </c>
      <c r="C43" t="str">
        <f>IFERROR(__xludf.DUMMYFUNCTION("""COMPUTED_VALUE"""),"Buffalo Bills")</f>
        <v>Buffalo Bills</v>
      </c>
      <c r="D43" t="str">
        <f>IFERROR(__xludf.DUMMYFUNCTION("""COMPUTED_VALUE"""),"Ashton Youboty")</f>
        <v>Ashton Youboty</v>
      </c>
      <c r="E43" t="str">
        <f>IFERROR(__xludf.DUMMYFUNCTION("""COMPUTED_VALUE"""),"CB")</f>
        <v>CB</v>
      </c>
      <c r="F43" t="str">
        <f>IFERROR(__xludf.DUMMYFUNCTION("""COMPUTED_VALUE"""),"Ohio State")</f>
        <v>Ohio State</v>
      </c>
      <c r="I43" s="25">
        <v>71.0</v>
      </c>
      <c r="J43" s="5" t="s">
        <v>1</v>
      </c>
      <c r="K43" s="5" t="s">
        <v>581</v>
      </c>
      <c r="L43" s="26" t="s">
        <v>9</v>
      </c>
      <c r="M43" s="26" t="s">
        <v>138</v>
      </c>
    </row>
    <row r="44">
      <c r="B44">
        <f>IFERROR(__xludf.DUMMYFUNCTION("""COMPUTED_VALUE"""),71.0)</f>
        <v>71</v>
      </c>
      <c r="C44" t="str">
        <f>IFERROR(__xludf.DUMMYFUNCTION("""COMPUTED_VALUE"""),"Philadelphia Eagles")</f>
        <v>Philadelphia Eagles</v>
      </c>
      <c r="D44" t="str">
        <f>IFERROR(__xludf.DUMMYFUNCTION("""COMPUTED_VALUE"""),"Chris Gocong")</f>
        <v>Chris Gocong</v>
      </c>
      <c r="E44" t="str">
        <f>IFERROR(__xludf.DUMMYFUNCTION("""COMPUTED_VALUE"""),"LB")</f>
        <v>LB</v>
      </c>
      <c r="F44" t="str">
        <f>IFERROR(__xludf.DUMMYFUNCTION("""COMPUTED_VALUE"""),"Cal Poly-S.L.O.")</f>
        <v>Cal Poly-S.L.O.</v>
      </c>
      <c r="I44" s="25">
        <v>72.0</v>
      </c>
      <c r="J44" s="5" t="s">
        <v>155</v>
      </c>
      <c r="K44" s="5" t="s">
        <v>587</v>
      </c>
      <c r="L44" s="26" t="s">
        <v>5</v>
      </c>
      <c r="M44" s="26" t="s">
        <v>222</v>
      </c>
    </row>
    <row r="45">
      <c r="B45">
        <f>IFERROR(__xludf.DUMMYFUNCTION("""COMPUTED_VALUE"""),72.0)</f>
        <v>72</v>
      </c>
      <c r="C45" t="str">
        <f>IFERROR(__xludf.DUMMYFUNCTION("""COMPUTED_VALUE"""),"Arizona Cardinals")</f>
        <v>Arizona Cardinals</v>
      </c>
      <c r="D45" t="str">
        <f>IFERROR(__xludf.DUMMYFUNCTION("""COMPUTED_VALUE"""),"Leonard Pope")</f>
        <v>Leonard Pope</v>
      </c>
      <c r="E45" t="str">
        <f>IFERROR(__xludf.DUMMYFUNCTION("""COMPUTED_VALUE"""),"TE")</f>
        <v>TE</v>
      </c>
      <c r="F45" t="str">
        <f>IFERROR(__xludf.DUMMYFUNCTION("""COMPUTED_VALUE"""),"Georgia")</f>
        <v>Georgia</v>
      </c>
      <c r="I45" s="25">
        <v>73.0</v>
      </c>
      <c r="J45" s="5" t="s">
        <v>93</v>
      </c>
      <c r="K45" s="5" t="s">
        <v>590</v>
      </c>
      <c r="L45" s="26" t="s">
        <v>41</v>
      </c>
      <c r="M45" s="26" t="s">
        <v>186</v>
      </c>
    </row>
    <row r="46">
      <c r="B46">
        <f>IFERROR(__xludf.DUMMYFUNCTION("""COMPUTED_VALUE"""),73.0)</f>
        <v>73</v>
      </c>
      <c r="C46" t="str">
        <f>IFERROR(__xludf.DUMMYFUNCTION("""COMPUTED_VALUE"""),"Chicago Bears")</f>
        <v>Chicago Bears</v>
      </c>
      <c r="D46" t="str">
        <f>IFERROR(__xludf.DUMMYFUNCTION("""COMPUTED_VALUE"""),"Dusty Dvoracek")</f>
        <v>Dusty Dvoracek</v>
      </c>
      <c r="E46" t="str">
        <f>IFERROR(__xludf.DUMMYFUNCTION("""COMPUTED_VALUE"""),"DT")</f>
        <v>DT</v>
      </c>
      <c r="F46" t="str">
        <f>IFERROR(__xludf.DUMMYFUNCTION("""COMPUTED_VALUE"""),"Oklahoma")</f>
        <v>Oklahoma</v>
      </c>
      <c r="I46" s="25">
        <v>74.0</v>
      </c>
      <c r="J46" s="5" t="s">
        <v>107</v>
      </c>
      <c r="K46" s="5" t="s">
        <v>594</v>
      </c>
      <c r="L46" s="26" t="s">
        <v>13</v>
      </c>
      <c r="M46" s="26" t="s">
        <v>132</v>
      </c>
    </row>
    <row r="47">
      <c r="B47">
        <f>IFERROR(__xludf.DUMMYFUNCTION("""COMPUTED_VALUE"""),74.0)</f>
        <v>74</v>
      </c>
      <c r="C47" t="str">
        <f>IFERROR(__xludf.DUMMYFUNCTION("""COMPUTED_VALUE"""),"Detroit Lions")</f>
        <v>Detroit Lions</v>
      </c>
      <c r="D47" t="str">
        <f>IFERROR(__xludf.DUMMYFUNCTION("""COMPUTED_VALUE"""),"Brian Calhoun")</f>
        <v>Brian Calhoun</v>
      </c>
      <c r="E47" t="str">
        <f>IFERROR(__xludf.DUMMYFUNCTION("""COMPUTED_VALUE"""),"RB")</f>
        <v>RB</v>
      </c>
      <c r="F47" t="str">
        <f>IFERROR(__xludf.DUMMYFUNCTION("""COMPUTED_VALUE"""),"Wisconsin")</f>
        <v>Wisconsin</v>
      </c>
      <c r="I47" s="25">
        <v>75.0</v>
      </c>
      <c r="J47" s="5" t="s">
        <v>39</v>
      </c>
      <c r="K47" s="5" t="s">
        <v>598</v>
      </c>
      <c r="L47" s="26" t="s">
        <v>12</v>
      </c>
      <c r="M47" s="26" t="s">
        <v>126</v>
      </c>
    </row>
    <row r="48">
      <c r="B48">
        <f>IFERROR(__xludf.DUMMYFUNCTION("""COMPUTED_VALUE"""),75.0)</f>
        <v>75</v>
      </c>
      <c r="C48" t="str">
        <f>IFERROR(__xludf.DUMMYFUNCTION("""COMPUTED_VALUE"""),"Green Bay Packers")</f>
        <v>Green Bay Packers</v>
      </c>
      <c r="D48" t="str">
        <f>IFERROR(__xludf.DUMMYFUNCTION("""COMPUTED_VALUE"""),"Jason Spitz")</f>
        <v>Jason Spitz</v>
      </c>
      <c r="E48" t="str">
        <f>IFERROR(__xludf.DUMMYFUNCTION("""COMPUTED_VALUE"""),"G")</f>
        <v>G</v>
      </c>
      <c r="F48" t="str">
        <f>IFERROR(__xludf.DUMMYFUNCTION("""COMPUTED_VALUE"""),"Louisville")</f>
        <v>Louisville</v>
      </c>
      <c r="I48" s="25">
        <v>76.0</v>
      </c>
      <c r="J48" s="5" t="s">
        <v>36</v>
      </c>
      <c r="K48" s="5" t="s">
        <v>602</v>
      </c>
      <c r="L48" s="26" t="s">
        <v>51</v>
      </c>
      <c r="M48" s="26" t="s">
        <v>158</v>
      </c>
    </row>
    <row r="49">
      <c r="B49">
        <f>IFERROR(__xludf.DUMMYFUNCTION("""COMPUTED_VALUE"""),76.0)</f>
        <v>76</v>
      </c>
      <c r="C49" t="str">
        <f>IFERROR(__xludf.DUMMYFUNCTION("""COMPUTED_VALUE"""),"New York Jets")</f>
        <v>New York Jets</v>
      </c>
      <c r="D49" t="str">
        <f>IFERROR(__xludf.DUMMYFUNCTION("""COMPUTED_VALUE"""),"Anthony Schlegel")</f>
        <v>Anthony Schlegel</v>
      </c>
      <c r="E49" t="str">
        <f>IFERROR(__xludf.DUMMYFUNCTION("""COMPUTED_VALUE"""),"LB")</f>
        <v>LB</v>
      </c>
      <c r="F49" t="str">
        <f>IFERROR(__xludf.DUMMYFUNCTION("""COMPUTED_VALUE"""),"Ohio State")</f>
        <v>Ohio State</v>
      </c>
      <c r="I49" s="25">
        <v>77.0</v>
      </c>
      <c r="J49" s="5" t="s">
        <v>27</v>
      </c>
      <c r="K49" s="5" t="s">
        <v>605</v>
      </c>
      <c r="L49" s="26" t="s">
        <v>41</v>
      </c>
      <c r="M49" s="26" t="s">
        <v>150</v>
      </c>
    </row>
    <row r="50">
      <c r="B50">
        <f>IFERROR(__xludf.DUMMYFUNCTION("""COMPUTED_VALUE"""),77.0)</f>
        <v>77</v>
      </c>
      <c r="C50" t="str">
        <f>IFERROR(__xludf.DUMMYFUNCTION("""COMPUTED_VALUE"""),"St. Louis Rams")</f>
        <v>St. Louis Rams</v>
      </c>
      <c r="D50" t="str">
        <f>IFERROR(__xludf.DUMMYFUNCTION("""COMPUTED_VALUE"""),"Jon Alston")</f>
        <v>Jon Alston</v>
      </c>
      <c r="E50" t="str">
        <f>IFERROR(__xludf.DUMMYFUNCTION("""COMPUTED_VALUE"""),"LB")</f>
        <v>LB</v>
      </c>
      <c r="F50" t="str">
        <f>IFERROR(__xludf.DUMMYFUNCTION("""COMPUTED_VALUE"""),"Stanford")</f>
        <v>Stanford</v>
      </c>
      <c r="I50" s="25">
        <v>78.0</v>
      </c>
      <c r="J50" s="5" t="s">
        <v>52</v>
      </c>
      <c r="K50" s="5" t="s">
        <v>609</v>
      </c>
      <c r="L50" s="26" t="s">
        <v>10</v>
      </c>
      <c r="M50" s="26" t="s">
        <v>142</v>
      </c>
    </row>
    <row r="51">
      <c r="B51">
        <f>IFERROR(__xludf.DUMMYFUNCTION("""COMPUTED_VALUE"""),78.0)</f>
        <v>78</v>
      </c>
      <c r="C51" t="str">
        <f>IFERROR(__xludf.DUMMYFUNCTION("""COMPUTED_VALUE"""),"Cleveland Browns")</f>
        <v>Cleveland Browns</v>
      </c>
      <c r="D51" t="str">
        <f>IFERROR(__xludf.DUMMYFUNCTION("""COMPUTED_VALUE"""),"Travis Wilson")</f>
        <v>Travis Wilson</v>
      </c>
      <c r="E51" t="str">
        <f>IFERROR(__xludf.DUMMYFUNCTION("""COMPUTED_VALUE"""),"WR")</f>
        <v>WR</v>
      </c>
      <c r="F51" t="str">
        <f>IFERROR(__xludf.DUMMYFUNCTION("""COMPUTED_VALUE"""),"Oklahoma")</f>
        <v>Oklahoma</v>
      </c>
      <c r="I51" s="25">
        <v>79.0</v>
      </c>
      <c r="J51" s="5" t="s">
        <v>179</v>
      </c>
      <c r="K51" s="5" t="s">
        <v>613</v>
      </c>
      <c r="L51" s="26" t="s">
        <v>24</v>
      </c>
      <c r="M51" s="26" t="s">
        <v>130</v>
      </c>
    </row>
    <row r="52">
      <c r="B52">
        <f>IFERROR(__xludf.DUMMYFUNCTION("""COMPUTED_VALUE"""),79.0)</f>
        <v>79</v>
      </c>
      <c r="C52" t="str">
        <f>IFERROR(__xludf.DUMMYFUNCTION("""COMPUTED_VALUE"""),"Atlanta Falcons")</f>
        <v>Atlanta Falcons</v>
      </c>
      <c r="D52" t="str">
        <f>IFERROR(__xludf.DUMMYFUNCTION("""COMPUTED_VALUE"""),"Jerious Norwood")</f>
        <v>Jerious Norwood</v>
      </c>
      <c r="E52" t="str">
        <f>IFERROR(__xludf.DUMMYFUNCTION("""COMPUTED_VALUE"""),"RB")</f>
        <v>RB</v>
      </c>
      <c r="F52" t="str">
        <f>IFERROR(__xludf.DUMMYFUNCTION("""COMPUTED_VALUE"""),"Mississippi State")</f>
        <v>Mississippi State</v>
      </c>
      <c r="I52" s="25">
        <v>80.0</v>
      </c>
      <c r="J52" s="5" t="s">
        <v>104</v>
      </c>
      <c r="K52" s="5" t="s">
        <v>617</v>
      </c>
      <c r="L52" s="26" t="s">
        <v>17</v>
      </c>
      <c r="M52" s="26" t="s">
        <v>171</v>
      </c>
    </row>
    <row r="53">
      <c r="B53">
        <f>IFERROR(__xludf.DUMMYFUNCTION("""COMPUTED_VALUE"""),80.0)</f>
        <v>80</v>
      </c>
      <c r="C53" t="str">
        <f>IFERROR(__xludf.DUMMYFUNCTION("""COMPUTED_VALUE"""),"Jacksonville Jaguars")</f>
        <v>Jacksonville Jaguars</v>
      </c>
      <c r="D53" t="str">
        <f>IFERROR(__xludf.DUMMYFUNCTION("""COMPUTED_VALUE"""),"Clint Ingram")</f>
        <v>Clint Ingram</v>
      </c>
      <c r="E53" t="str">
        <f>IFERROR(__xludf.DUMMYFUNCTION("""COMPUTED_VALUE"""),"OLB")</f>
        <v>OLB</v>
      </c>
      <c r="F53" t="str">
        <f>IFERROR(__xludf.DUMMYFUNCTION("""COMPUTED_VALUE"""),"Oklahoma")</f>
        <v>Oklahoma</v>
      </c>
      <c r="I53" s="25">
        <v>81.0</v>
      </c>
      <c r="J53" s="5" t="s">
        <v>32</v>
      </c>
      <c r="K53" s="5" t="s">
        <v>620</v>
      </c>
      <c r="L53" s="26" t="s">
        <v>10</v>
      </c>
      <c r="M53" s="26" t="s">
        <v>199</v>
      </c>
    </row>
    <row r="54">
      <c r="B54">
        <f>IFERROR(__xludf.DUMMYFUNCTION("""COMPUTED_VALUE"""),81.0)</f>
        <v>81</v>
      </c>
      <c r="C54" t="str">
        <f>IFERROR(__xludf.DUMMYFUNCTION("""COMPUTED_VALUE"""),"San Diego Chargers")</f>
        <v>San Diego Chargers</v>
      </c>
      <c r="D54" t="str">
        <f>IFERROR(__xludf.DUMMYFUNCTION("""COMPUTED_VALUE"""),"Charlie Whitehurst")</f>
        <v>Charlie Whitehurst</v>
      </c>
      <c r="E54" t="str">
        <f>IFERROR(__xludf.DUMMYFUNCTION("""COMPUTED_VALUE"""),"QB")</f>
        <v>QB</v>
      </c>
      <c r="F54" t="str">
        <f>IFERROR(__xludf.DUMMYFUNCTION("""COMPUTED_VALUE"""),"Clemson")</f>
        <v>Clemson</v>
      </c>
      <c r="I54" s="25">
        <v>82.0</v>
      </c>
      <c r="J54" s="5" t="s">
        <v>109</v>
      </c>
      <c r="K54" s="5" t="s">
        <v>624</v>
      </c>
      <c r="L54" s="26" t="s">
        <v>13</v>
      </c>
      <c r="M54" s="26" t="s">
        <v>185</v>
      </c>
    </row>
    <row r="55">
      <c r="B55">
        <f>IFERROR(__xludf.DUMMYFUNCTION("""COMPUTED_VALUE"""),82.0)</f>
        <v>82</v>
      </c>
      <c r="C55" t="str">
        <f>IFERROR(__xludf.DUMMYFUNCTION("""COMPUTED_VALUE"""),"Miami Dolphins")</f>
        <v>Miami Dolphins</v>
      </c>
      <c r="D55" t="str">
        <f>IFERROR(__xludf.DUMMYFUNCTION("""COMPUTED_VALUE"""),"Derek Hagan")</f>
        <v>Derek Hagan</v>
      </c>
      <c r="E55" t="str">
        <f>IFERROR(__xludf.DUMMYFUNCTION("""COMPUTED_VALUE"""),"WR")</f>
        <v>WR</v>
      </c>
      <c r="F55" t="str">
        <f>IFERROR(__xludf.DUMMYFUNCTION("""COMPUTED_VALUE"""),"Arizona State")</f>
        <v>Arizona State</v>
      </c>
      <c r="I55" s="25">
        <v>83.0</v>
      </c>
      <c r="J55" s="5" t="s">
        <v>18</v>
      </c>
      <c r="K55" s="5" t="s">
        <v>628</v>
      </c>
      <c r="L55" s="26" t="s">
        <v>13</v>
      </c>
      <c r="M55" s="26" t="s">
        <v>203</v>
      </c>
    </row>
    <row r="56">
      <c r="B56">
        <f>IFERROR(__xludf.DUMMYFUNCTION("""COMPUTED_VALUE"""),83.0)</f>
        <v>83</v>
      </c>
      <c r="C56" t="str">
        <f>IFERROR(__xludf.DUMMYFUNCTION("""COMPUTED_VALUE"""),"Pittsburgh Steelers")</f>
        <v>Pittsburgh Steelers</v>
      </c>
      <c r="D56" t="str">
        <f>IFERROR(__xludf.DUMMYFUNCTION("""COMPUTED_VALUE"""),"Anthony Smith")</f>
        <v>Anthony Smith</v>
      </c>
      <c r="E56" t="str">
        <f>IFERROR(__xludf.DUMMYFUNCTION("""COMPUTED_VALUE"""),"DB")</f>
        <v>DB</v>
      </c>
      <c r="F56" t="str">
        <f>IFERROR(__xludf.DUMMYFUNCTION("""COMPUTED_VALUE"""),"Syracuse")</f>
        <v>Syracuse</v>
      </c>
      <c r="I56" s="25">
        <v>84.0</v>
      </c>
      <c r="J56" s="5" t="s">
        <v>54</v>
      </c>
      <c r="K56" s="5" t="s">
        <v>631</v>
      </c>
      <c r="L56" s="26" t="s">
        <v>5</v>
      </c>
      <c r="M56" s="26" t="s">
        <v>136</v>
      </c>
    </row>
    <row r="57">
      <c r="B57">
        <f>IFERROR(__xludf.DUMMYFUNCTION("""COMPUTED_VALUE"""),84.0)</f>
        <v>84</v>
      </c>
      <c r="C57" t="str">
        <f>IFERROR(__xludf.DUMMYFUNCTION("""COMPUTED_VALUE"""),"San Francisco 49ers")</f>
        <v>San Francisco 49ers</v>
      </c>
      <c r="D57" t="str">
        <f>IFERROR(__xludf.DUMMYFUNCTION("""COMPUTED_VALUE"""),"Brandon Williams")</f>
        <v>Brandon Williams</v>
      </c>
      <c r="E57" t="str">
        <f>IFERROR(__xludf.DUMMYFUNCTION("""COMPUTED_VALUE"""),"WR")</f>
        <v>WR</v>
      </c>
      <c r="F57" t="str">
        <f>IFERROR(__xludf.DUMMYFUNCTION("""COMPUTED_VALUE"""),"Wisconsin")</f>
        <v>Wisconsin</v>
      </c>
      <c r="I57" s="25">
        <v>85.0</v>
      </c>
      <c r="J57" s="5" t="s">
        <v>205</v>
      </c>
      <c r="K57" s="5" t="s">
        <v>635</v>
      </c>
      <c r="L57" s="26" t="s">
        <v>13</v>
      </c>
      <c r="M57" s="26" t="s">
        <v>256</v>
      </c>
    </row>
    <row r="58">
      <c r="B58">
        <f>IFERROR(__xludf.DUMMYFUNCTION("""COMPUTED_VALUE"""),85.0)</f>
        <v>85</v>
      </c>
      <c r="C58" t="str">
        <f>IFERROR(__xludf.DUMMYFUNCTION("""COMPUTED_VALUE"""),"Kansas City Chiefs")</f>
        <v>Kansas City Chiefs</v>
      </c>
      <c r="D58" t="str">
        <f>IFERROR(__xludf.DUMMYFUNCTION("""COMPUTED_VALUE"""),"Brodie Croyle")</f>
        <v>Brodie Croyle</v>
      </c>
      <c r="E58" t="str">
        <f>IFERROR(__xludf.DUMMYFUNCTION("""COMPUTED_VALUE"""),"QB")</f>
        <v>QB</v>
      </c>
      <c r="F58" t="str">
        <f>IFERROR(__xludf.DUMMYFUNCTION("""COMPUTED_VALUE"""),"Alabama")</f>
        <v>Alabama</v>
      </c>
      <c r="I58" s="25">
        <v>86.0</v>
      </c>
      <c r="J58" s="5" t="s">
        <v>49</v>
      </c>
      <c r="K58" s="5" t="s">
        <v>639</v>
      </c>
      <c r="L58" s="26" t="s">
        <v>11</v>
      </c>
      <c r="M58" s="26" t="s">
        <v>144</v>
      </c>
    </row>
    <row r="59">
      <c r="B59">
        <f>IFERROR(__xludf.DUMMYFUNCTION("""COMPUTED_VALUE"""),86.0)</f>
        <v>86</v>
      </c>
      <c r="C59" t="str">
        <f>IFERROR(__xludf.DUMMYFUNCTION("""COMPUTED_VALUE"""),"New England Patriots")</f>
        <v>New England Patriots</v>
      </c>
      <c r="D59" t="str">
        <f>IFERROR(__xludf.DUMMYFUNCTION("""COMPUTED_VALUE"""),"David Thomas")</f>
        <v>David Thomas</v>
      </c>
      <c r="E59" t="str">
        <f>IFERROR(__xludf.DUMMYFUNCTION("""COMPUTED_VALUE"""),"TE")</f>
        <v>TE</v>
      </c>
      <c r="F59" t="str">
        <f>IFERROR(__xludf.DUMMYFUNCTION("""COMPUTED_VALUE"""),"Texas")</f>
        <v>Texas</v>
      </c>
      <c r="I59" s="25">
        <v>87.0</v>
      </c>
      <c r="J59" s="5" t="s">
        <v>44</v>
      </c>
      <c r="K59" s="5" t="s">
        <v>643</v>
      </c>
      <c r="L59" s="26" t="s">
        <v>17</v>
      </c>
      <c r="M59" s="26" t="s">
        <v>285</v>
      </c>
    </row>
    <row r="60">
      <c r="B60">
        <f>IFERROR(__xludf.DUMMYFUNCTION("""COMPUTED_VALUE"""),87.0)</f>
        <v>87</v>
      </c>
      <c r="C60" t="str">
        <f>IFERROR(__xludf.DUMMYFUNCTION("""COMPUTED_VALUE"""),"Baltimore Ravens")</f>
        <v>Baltimore Ravens</v>
      </c>
      <c r="D60" t="str">
        <f>IFERROR(__xludf.DUMMYFUNCTION("""COMPUTED_VALUE"""),"David Pittman")</f>
        <v>David Pittman</v>
      </c>
      <c r="E60" t="str">
        <f>IFERROR(__xludf.DUMMYFUNCTION("""COMPUTED_VALUE"""),"DB")</f>
        <v>DB</v>
      </c>
      <c r="F60" t="str">
        <f>IFERROR(__xludf.DUMMYFUNCTION("""COMPUTED_VALUE"""),"Northwestern State-Louisiana")</f>
        <v>Northwestern State-Louisiana</v>
      </c>
      <c r="I60" s="25">
        <v>88.0</v>
      </c>
      <c r="J60" s="5" t="s">
        <v>20</v>
      </c>
      <c r="K60" s="5" t="s">
        <v>646</v>
      </c>
      <c r="L60" s="26" t="s">
        <v>5</v>
      </c>
      <c r="M60" s="26" t="s">
        <v>170</v>
      </c>
    </row>
    <row r="61">
      <c r="B61">
        <f>IFERROR(__xludf.DUMMYFUNCTION("""COMPUTED_VALUE"""),88.0)</f>
        <v>88</v>
      </c>
      <c r="C61" t="str">
        <f>IFERROR(__xludf.DUMMYFUNCTION("""COMPUTED_VALUE"""),"Carolina Panthers")</f>
        <v>Carolina Panthers</v>
      </c>
      <c r="D61" t="str">
        <f>IFERROR(__xludf.DUMMYFUNCTION("""COMPUTED_VALUE"""),"James Anderson")</f>
        <v>James Anderson</v>
      </c>
      <c r="E61" t="str">
        <f>IFERROR(__xludf.DUMMYFUNCTION("""COMPUTED_VALUE"""),"LB")</f>
        <v>LB</v>
      </c>
      <c r="F61" t="str">
        <f>IFERROR(__xludf.DUMMYFUNCTION("""COMPUTED_VALUE"""),"Virginia Tech")</f>
        <v>Virginia Tech</v>
      </c>
      <c r="I61" s="25">
        <v>89.0</v>
      </c>
      <c r="J61" s="5" t="s">
        <v>22</v>
      </c>
      <c r="K61" s="5" t="s">
        <v>651</v>
      </c>
      <c r="L61" s="26" t="s">
        <v>10</v>
      </c>
      <c r="M61" s="26" t="s">
        <v>203</v>
      </c>
    </row>
    <row r="62">
      <c r="B62">
        <f>IFERROR(__xludf.DUMMYFUNCTION("""COMPUTED_VALUE"""),89.0)</f>
        <v>89</v>
      </c>
      <c r="C62" t="str">
        <f>IFERROR(__xludf.DUMMYFUNCTION("""COMPUTED_VALUE"""),"Carolina Panthers")</f>
        <v>Carolina Panthers</v>
      </c>
      <c r="D62" t="str">
        <f>IFERROR(__xludf.DUMMYFUNCTION("""COMPUTED_VALUE"""),"Rashad Butler")</f>
        <v>Rashad Butler</v>
      </c>
      <c r="E62" t="str">
        <f>IFERROR(__xludf.DUMMYFUNCTION("""COMPUTED_VALUE"""),"T")</f>
        <v>T</v>
      </c>
      <c r="F62" t="str">
        <f>IFERROR(__xludf.DUMMYFUNCTION("""COMPUTED_VALUE"""),"Miami (Fla.)")</f>
        <v>Miami (Fla.)</v>
      </c>
      <c r="I62" s="25">
        <v>90.0</v>
      </c>
      <c r="J62" s="5" t="s">
        <v>0</v>
      </c>
      <c r="K62" s="5" t="s">
        <v>655</v>
      </c>
      <c r="L62" s="26" t="s">
        <v>11</v>
      </c>
      <c r="M62" s="26" t="s">
        <v>118</v>
      </c>
    </row>
    <row r="63">
      <c r="B63">
        <f>IFERROR(__xludf.DUMMYFUNCTION("""COMPUTED_VALUE"""),90.0)</f>
        <v>90</v>
      </c>
      <c r="C63" t="str">
        <f>IFERROR(__xludf.DUMMYFUNCTION("""COMPUTED_VALUE"""),"Tampa Bay Buccaneers")</f>
        <v>Tampa Bay Buccaneers</v>
      </c>
      <c r="D63" t="str">
        <f>IFERROR(__xludf.DUMMYFUNCTION("""COMPUTED_VALUE"""),"Maurice Stovall")</f>
        <v>Maurice Stovall</v>
      </c>
      <c r="E63" t="str">
        <f>IFERROR(__xludf.DUMMYFUNCTION("""COMPUTED_VALUE"""),"WR")</f>
        <v>WR</v>
      </c>
      <c r="F63" t="str">
        <f>IFERROR(__xludf.DUMMYFUNCTION("""COMPUTED_VALUE"""),"Notre Dame")</f>
        <v>Notre Dame</v>
      </c>
      <c r="I63" s="25">
        <v>91.0</v>
      </c>
      <c r="J63" s="5" t="s">
        <v>54</v>
      </c>
      <c r="K63" s="5" t="s">
        <v>658</v>
      </c>
      <c r="L63" s="26" t="s">
        <v>11</v>
      </c>
      <c r="M63" s="26" t="s">
        <v>341</v>
      </c>
    </row>
    <row r="64">
      <c r="B64">
        <f>IFERROR(__xludf.DUMMYFUNCTION("""COMPUTED_VALUE"""),91.0)</f>
        <v>91</v>
      </c>
      <c r="C64" t="str">
        <f>IFERROR(__xludf.DUMMYFUNCTION("""COMPUTED_VALUE"""),"Cincinnati Bengals")</f>
        <v>Cincinnati Bengals</v>
      </c>
      <c r="D64" t="str">
        <f>IFERROR(__xludf.DUMMYFUNCTION("""COMPUTED_VALUE"""),"Frostee Rucker")</f>
        <v>Frostee Rucker</v>
      </c>
      <c r="E64" t="str">
        <f>IFERROR(__xludf.DUMMYFUNCTION("""COMPUTED_VALUE"""),"DE")</f>
        <v>DE</v>
      </c>
      <c r="F64" t="str">
        <f>IFERROR(__xludf.DUMMYFUNCTION("""COMPUTED_VALUE"""),"USC")</f>
        <v>USC</v>
      </c>
      <c r="I64" s="25">
        <v>92.0</v>
      </c>
      <c r="J64" s="5" t="s">
        <v>40</v>
      </c>
      <c r="K64" s="5" t="s">
        <v>662</v>
      </c>
      <c r="L64" s="26" t="s">
        <v>10</v>
      </c>
      <c r="M64" s="26" t="s">
        <v>164</v>
      </c>
    </row>
    <row r="65">
      <c r="B65">
        <f>IFERROR(__xludf.DUMMYFUNCTION("""COMPUTED_VALUE"""),92.0)</f>
        <v>92</v>
      </c>
      <c r="C65" t="str">
        <f>IFERROR(__xludf.DUMMYFUNCTION("""COMPUTED_VALUE"""),"Dallas Cowboys")</f>
        <v>Dallas Cowboys</v>
      </c>
      <c r="D65" t="str">
        <f>IFERROR(__xludf.DUMMYFUNCTION("""COMPUTED_VALUE"""),"Jason Hatcher")</f>
        <v>Jason Hatcher</v>
      </c>
      <c r="E65" t="str">
        <f>IFERROR(__xludf.DUMMYFUNCTION("""COMPUTED_VALUE"""),"DE")</f>
        <v>DE</v>
      </c>
      <c r="F65" t="str">
        <f>IFERROR(__xludf.DUMMYFUNCTION("""COMPUTED_VALUE"""),"Grambling State")</f>
        <v>Grambling State</v>
      </c>
      <c r="I65" s="25">
        <v>93.0</v>
      </c>
      <c r="J65" s="5" t="s">
        <v>70</v>
      </c>
      <c r="K65" s="5" t="s">
        <v>666</v>
      </c>
      <c r="L65" s="26" t="s">
        <v>10</v>
      </c>
      <c r="M65" s="26" t="s">
        <v>148</v>
      </c>
    </row>
    <row r="66">
      <c r="B66">
        <f>IFERROR(__xludf.DUMMYFUNCTION("""COMPUTED_VALUE"""),93.0)</f>
        <v>93</v>
      </c>
      <c r="C66" t="str">
        <f>IFERROR(__xludf.DUMMYFUNCTION("""COMPUTED_VALUE"""),"St. Louis Rams")</f>
        <v>St. Louis Rams</v>
      </c>
      <c r="D66" t="str">
        <f>IFERROR(__xludf.DUMMYFUNCTION("""COMPUTED_VALUE"""),"Dominique Byrd")</f>
        <v>Dominique Byrd</v>
      </c>
      <c r="E66" t="str">
        <f>IFERROR(__xludf.DUMMYFUNCTION("""COMPUTED_VALUE"""),"TE")</f>
        <v>TE</v>
      </c>
      <c r="F66" t="str">
        <f>IFERROR(__xludf.DUMMYFUNCTION("""COMPUTED_VALUE"""),"USC")</f>
        <v>USC</v>
      </c>
      <c r="I66" s="25">
        <v>94.0</v>
      </c>
      <c r="J66" s="5" t="s">
        <v>1</v>
      </c>
      <c r="K66" s="5" t="s">
        <v>670</v>
      </c>
      <c r="L66" s="26" t="s">
        <v>12</v>
      </c>
      <c r="M66" s="26" t="s">
        <v>345</v>
      </c>
    </row>
    <row r="67">
      <c r="B67">
        <f>IFERROR(__xludf.DUMMYFUNCTION("""COMPUTED_VALUE"""),94.0)</f>
        <v>94</v>
      </c>
      <c r="C67" t="str">
        <f>IFERROR(__xludf.DUMMYFUNCTION("""COMPUTED_VALUE"""),"Indianapolis Colts")</f>
        <v>Indianapolis Colts</v>
      </c>
      <c r="D67" t="str">
        <f>IFERROR(__xludf.DUMMYFUNCTION("""COMPUTED_VALUE"""),"Freddie Keiaho")</f>
        <v>Freddie Keiaho</v>
      </c>
      <c r="E67" t="str">
        <f>IFERROR(__xludf.DUMMYFUNCTION("""COMPUTED_VALUE"""),"LB")</f>
        <v>LB</v>
      </c>
      <c r="F67" t="str">
        <f>IFERROR(__xludf.DUMMYFUNCTION("""COMPUTED_VALUE"""),"San Diego State")</f>
        <v>San Diego State</v>
      </c>
      <c r="I67" s="25">
        <v>95.0</v>
      </c>
      <c r="J67" s="5" t="s">
        <v>66</v>
      </c>
      <c r="K67" s="5" t="s">
        <v>675</v>
      </c>
      <c r="L67" s="26" t="s">
        <v>6</v>
      </c>
      <c r="M67" s="26" t="s">
        <v>123</v>
      </c>
    </row>
    <row r="68">
      <c r="B68">
        <f>IFERROR(__xludf.DUMMYFUNCTION("""COMPUTED_VALUE"""),95.0)</f>
        <v>95</v>
      </c>
      <c r="C68" t="str">
        <f>IFERROR(__xludf.DUMMYFUNCTION("""COMPUTED_VALUE"""),"Pittsburgh Steelers")</f>
        <v>Pittsburgh Steelers</v>
      </c>
      <c r="D68" t="str">
        <f>IFERROR(__xludf.DUMMYFUNCTION("""COMPUTED_VALUE"""),"Willie Reid")</f>
        <v>Willie Reid</v>
      </c>
      <c r="E68" t="str">
        <f>IFERROR(__xludf.DUMMYFUNCTION("""COMPUTED_VALUE"""),"WR")</f>
        <v>WR</v>
      </c>
      <c r="F68" t="str">
        <f>IFERROR(__xludf.DUMMYFUNCTION("""COMPUTED_VALUE"""),"Florida State")</f>
        <v>Florida State</v>
      </c>
      <c r="I68" s="25">
        <v>96.0</v>
      </c>
      <c r="J68" s="5" t="s">
        <v>155</v>
      </c>
      <c r="K68" s="5" t="s">
        <v>679</v>
      </c>
      <c r="L68" s="26" t="s">
        <v>12</v>
      </c>
      <c r="M68" s="26" t="s">
        <v>328</v>
      </c>
    </row>
    <row r="69">
      <c r="B69">
        <f>IFERROR(__xludf.DUMMYFUNCTION("""COMPUTED_VALUE"""),96.0)</f>
        <v>96</v>
      </c>
      <c r="C69" t="str">
        <f>IFERROR(__xludf.DUMMYFUNCTION("""COMPUTED_VALUE"""),"New York Giants")</f>
        <v>New York Giants</v>
      </c>
      <c r="D69" t="str">
        <f>IFERROR(__xludf.DUMMYFUNCTION("""COMPUTED_VALUE"""),"Gerris Wilkinson")</f>
        <v>Gerris Wilkinson</v>
      </c>
      <c r="E69" t="str">
        <f>IFERROR(__xludf.DUMMYFUNCTION("""COMPUTED_VALUE"""),"LB")</f>
        <v>LB</v>
      </c>
      <c r="F69" t="str">
        <f>IFERROR(__xludf.DUMMYFUNCTION("""COMPUTED_VALUE"""),"Georgia Tech")</f>
        <v>Georgia Tech</v>
      </c>
      <c r="I69" s="25">
        <v>97.0</v>
      </c>
      <c r="J69" s="5" t="s">
        <v>394</v>
      </c>
      <c r="K69" s="5" t="s">
        <v>682</v>
      </c>
      <c r="L69" s="26" t="s">
        <v>12</v>
      </c>
      <c r="M69" s="26" t="s">
        <v>282</v>
      </c>
    </row>
    <row r="70">
      <c r="B70">
        <f>IFERROR(__xludf.DUMMYFUNCTION("""COMPUTED_VALUE"""),97.0)</f>
        <v>97</v>
      </c>
      <c r="C70" t="str">
        <f>IFERROR(__xludf.DUMMYFUNCTION("""COMPUTED_VALUE"""),"New York Jets")</f>
        <v>New York Jets</v>
      </c>
      <c r="D70" t="str">
        <f>IFERROR(__xludf.DUMMYFUNCTION("""COMPUTED_VALUE"""),"Eric Smith")</f>
        <v>Eric Smith</v>
      </c>
      <c r="E70" t="str">
        <f>IFERROR(__xludf.DUMMYFUNCTION("""COMPUTED_VALUE"""),"DB")</f>
        <v>DB</v>
      </c>
      <c r="F70" t="str">
        <f>IFERROR(__xludf.DUMMYFUNCTION("""COMPUTED_VALUE"""),"Michigan State")</f>
        <v>Michigan State</v>
      </c>
      <c r="I70" s="25">
        <v>98.0</v>
      </c>
      <c r="J70" s="5" t="s">
        <v>205</v>
      </c>
      <c r="K70" s="5" t="s">
        <v>686</v>
      </c>
      <c r="L70" s="26" t="s">
        <v>28</v>
      </c>
      <c r="M70" s="26" t="s">
        <v>174</v>
      </c>
    </row>
    <row r="71">
      <c r="I71" s="25">
        <v>99.0</v>
      </c>
      <c r="J71" s="5" t="s">
        <v>179</v>
      </c>
      <c r="K71" s="5" t="s">
        <v>689</v>
      </c>
      <c r="L71" s="26" t="s">
        <v>28</v>
      </c>
      <c r="M71" s="26" t="s">
        <v>268</v>
      </c>
    </row>
    <row r="72">
      <c r="I72" s="25">
        <v>100.0</v>
      </c>
      <c r="J72" s="5" t="s">
        <v>27</v>
      </c>
      <c r="K72" s="5" t="s">
        <v>692</v>
      </c>
      <c r="L72" s="26" t="s">
        <v>10</v>
      </c>
      <c r="M72" s="26" t="s">
        <v>157</v>
      </c>
    </row>
    <row r="73">
      <c r="I73" s="22" t="s">
        <v>694</v>
      </c>
    </row>
    <row r="74">
      <c r="I74" s="23" t="s">
        <v>432</v>
      </c>
      <c r="J74" s="24"/>
      <c r="K74" s="24" t="s">
        <v>434</v>
      </c>
      <c r="L74" s="24"/>
      <c r="M74" s="24" t="s">
        <v>435</v>
      </c>
    </row>
    <row r="75">
      <c r="B75" t="str">
        <f>IFERROR(__xludf.DUMMYFUNCTION("IMPORTHTML(A1,""table"",4)"),"2006 - Round 4")</f>
        <v>2006 - Round 4</v>
      </c>
      <c r="C75" t="str">
        <f>IFERROR(__xludf.DUMMYFUNCTION("""COMPUTED_VALUE"""),"")</f>
        <v/>
      </c>
      <c r="D75" t="str">
        <f>IFERROR(__xludf.DUMMYFUNCTION("""COMPUTED_VALUE"""),"")</f>
        <v/>
      </c>
      <c r="E75" t="str">
        <f>IFERROR(__xludf.DUMMYFUNCTION("""COMPUTED_VALUE"""),"")</f>
        <v/>
      </c>
      <c r="F75" t="str">
        <f>IFERROR(__xludf.DUMMYFUNCTION("""COMPUTED_VALUE"""),"")</f>
        <v/>
      </c>
      <c r="I75" s="25">
        <v>101.0</v>
      </c>
      <c r="J75" s="5" t="s">
        <v>49</v>
      </c>
      <c r="K75" s="5" t="s">
        <v>698</v>
      </c>
      <c r="L75" s="26" t="s">
        <v>17</v>
      </c>
      <c r="M75" s="26" t="s">
        <v>147</v>
      </c>
    </row>
    <row r="76">
      <c r="B76" t="str">
        <f>IFERROR(__xludf.DUMMYFUNCTION("""COMPUTED_VALUE"""),"SEL #")</f>
        <v>SEL #</v>
      </c>
      <c r="C76" t="str">
        <f>IFERROR(__xludf.DUMMYFUNCTION("""COMPUTED_VALUE"""),"TEAM")</f>
        <v>TEAM</v>
      </c>
      <c r="D76" t="str">
        <f>IFERROR(__xludf.DUMMYFUNCTION("""COMPUTED_VALUE"""),"PLAYER")</f>
        <v>PLAYER</v>
      </c>
      <c r="E76" t="str">
        <f>IFERROR(__xludf.DUMMYFUNCTION("""COMPUTED_VALUE"""),"POSITION")</f>
        <v>POSITION</v>
      </c>
      <c r="F76" t="str">
        <f>IFERROR(__xludf.DUMMYFUNCTION("""COMPUTED_VALUE"""),"SCHOOL")</f>
        <v>SCHOOL</v>
      </c>
      <c r="I76" s="25">
        <v>102.0</v>
      </c>
      <c r="J76" s="5" t="s">
        <v>52</v>
      </c>
      <c r="K76" s="5" t="s">
        <v>702</v>
      </c>
      <c r="L76" s="26" t="s">
        <v>17</v>
      </c>
      <c r="M76" s="26" t="s">
        <v>157</v>
      </c>
    </row>
    <row r="77">
      <c r="B77">
        <f>IFERROR(__xludf.DUMMYFUNCTION("""COMPUTED_VALUE"""),98.0)</f>
        <v>98</v>
      </c>
      <c r="C77" t="str">
        <f>IFERROR(__xludf.DUMMYFUNCTION("""COMPUTED_VALUE"""),"Houston Texans")</f>
        <v>Houston Texans</v>
      </c>
      <c r="D77" t="str">
        <f>IFERROR(__xludf.DUMMYFUNCTION("""COMPUTED_VALUE"""),"Owen Daniels")</f>
        <v>Owen Daniels</v>
      </c>
      <c r="E77" t="str">
        <f>IFERROR(__xludf.DUMMYFUNCTION("""COMPUTED_VALUE"""),"TE")</f>
        <v>TE</v>
      </c>
      <c r="F77" t="str">
        <f>IFERROR(__xludf.DUMMYFUNCTION("""COMPUTED_VALUE"""),"Wisconsin")</f>
        <v>Wisconsin</v>
      </c>
      <c r="I77" s="25">
        <v>103.0</v>
      </c>
      <c r="J77" s="5" t="s">
        <v>15</v>
      </c>
      <c r="K77" s="5" t="s">
        <v>706</v>
      </c>
      <c r="L77" s="26" t="s">
        <v>12</v>
      </c>
      <c r="M77" s="26" t="s">
        <v>130</v>
      </c>
    </row>
    <row r="78">
      <c r="B78">
        <f>IFERROR(__xludf.DUMMYFUNCTION("""COMPUTED_VALUE"""),99.0)</f>
        <v>99</v>
      </c>
      <c r="C78" t="str">
        <f>IFERROR(__xludf.DUMMYFUNCTION("""COMPUTED_VALUE"""),"Philadelphia Eagles")</f>
        <v>Philadelphia Eagles</v>
      </c>
      <c r="D78" t="str">
        <f>IFERROR(__xludf.DUMMYFUNCTION("""COMPUTED_VALUE"""),"Max Jean-Gilles")</f>
        <v>Max Jean-Gilles</v>
      </c>
      <c r="E78" t="str">
        <f>IFERROR(__xludf.DUMMYFUNCTION("""COMPUTED_VALUE"""),"G")</f>
        <v>G</v>
      </c>
      <c r="F78" t="str">
        <f>IFERROR(__xludf.DUMMYFUNCTION("""COMPUTED_VALUE"""),"Georgia")</f>
        <v>Georgia</v>
      </c>
      <c r="I78" s="25">
        <v>104.0</v>
      </c>
      <c r="J78" s="5" t="s">
        <v>104</v>
      </c>
      <c r="K78" s="5" t="s">
        <v>710</v>
      </c>
      <c r="L78" s="26" t="s">
        <v>11</v>
      </c>
      <c r="M78" s="26" t="s">
        <v>125</v>
      </c>
    </row>
    <row r="79">
      <c r="B79">
        <f>IFERROR(__xludf.DUMMYFUNCTION("""COMPUTED_VALUE"""),100.0)</f>
        <v>100</v>
      </c>
      <c r="C79" t="str">
        <f>IFERROR(__xludf.DUMMYFUNCTION("""COMPUTED_VALUE"""),"San Francisco 49ers")</f>
        <v>San Francisco 49ers</v>
      </c>
      <c r="D79" t="str">
        <f>IFERROR(__xludf.DUMMYFUNCTION("""COMPUTED_VALUE"""),"Michael Robinson")</f>
        <v>Michael Robinson</v>
      </c>
      <c r="E79" t="str">
        <f>IFERROR(__xludf.DUMMYFUNCTION("""COMPUTED_VALUE"""),"RB")</f>
        <v>RB</v>
      </c>
      <c r="F79" t="str">
        <f>IFERROR(__xludf.DUMMYFUNCTION("""COMPUTED_VALUE"""),"Penn State")</f>
        <v>Penn State</v>
      </c>
      <c r="I79" s="25">
        <v>105.0</v>
      </c>
      <c r="J79" s="5" t="s">
        <v>235</v>
      </c>
      <c r="K79" s="5" t="s">
        <v>714</v>
      </c>
      <c r="L79" s="26" t="s">
        <v>51</v>
      </c>
      <c r="M79" s="26" t="s">
        <v>130</v>
      </c>
    </row>
    <row r="80">
      <c r="B80">
        <f>IFERROR(__xludf.DUMMYFUNCTION("""COMPUTED_VALUE"""),101.0)</f>
        <v>101</v>
      </c>
      <c r="C80" t="str">
        <f>IFERROR(__xludf.DUMMYFUNCTION("""COMPUTED_VALUE"""),"Oakland Raiders")</f>
        <v>Oakland Raiders</v>
      </c>
      <c r="D80" t="str">
        <f>IFERROR(__xludf.DUMMYFUNCTION("""COMPUTED_VALUE"""),"Darnell Bing")</f>
        <v>Darnell Bing</v>
      </c>
      <c r="E80" t="str">
        <f>IFERROR(__xludf.DUMMYFUNCTION("""COMPUTED_VALUE"""),"LB")</f>
        <v>LB</v>
      </c>
      <c r="F80" t="str">
        <f>IFERROR(__xludf.DUMMYFUNCTION("""COMPUTED_VALUE"""),"USC")</f>
        <v>USC</v>
      </c>
      <c r="I80" s="25">
        <v>106.0</v>
      </c>
      <c r="J80" s="5" t="s">
        <v>27</v>
      </c>
      <c r="K80" s="5" t="s">
        <v>718</v>
      </c>
      <c r="L80" s="26" t="s">
        <v>11</v>
      </c>
      <c r="M80" s="26" t="s">
        <v>129</v>
      </c>
    </row>
    <row r="81">
      <c r="B81">
        <f>IFERROR(__xludf.DUMMYFUNCTION("""COMPUTED_VALUE"""),102.0)</f>
        <v>102</v>
      </c>
      <c r="C81" t="str">
        <f>IFERROR(__xludf.DUMMYFUNCTION("""COMPUTED_VALUE"""),"Tennessee Titans")</f>
        <v>Tennessee Titans</v>
      </c>
      <c r="D81" t="str">
        <f>IFERROR(__xludf.DUMMYFUNCTION("""COMPUTED_VALUE"""),"Calvin Lowry")</f>
        <v>Calvin Lowry</v>
      </c>
      <c r="E81" t="str">
        <f>IFERROR(__xludf.DUMMYFUNCTION("""COMPUTED_VALUE"""),"DB")</f>
        <v>DB</v>
      </c>
      <c r="F81" t="str">
        <f>IFERROR(__xludf.DUMMYFUNCTION("""COMPUTED_VALUE"""),"Penn State")</f>
        <v>Penn State</v>
      </c>
      <c r="I81" s="25">
        <v>107.0</v>
      </c>
      <c r="J81" s="5" t="s">
        <v>32</v>
      </c>
      <c r="K81" s="5" t="s">
        <v>721</v>
      </c>
      <c r="L81" s="26" t="s">
        <v>13</v>
      </c>
      <c r="M81" s="26" t="s">
        <v>201</v>
      </c>
    </row>
    <row r="82">
      <c r="B82">
        <f>IFERROR(__xludf.DUMMYFUNCTION("""COMPUTED_VALUE"""),103.0)</f>
        <v>103</v>
      </c>
      <c r="C82" t="str">
        <f>IFERROR(__xludf.DUMMYFUNCTION("""COMPUTED_VALUE"""),"New York Jets")</f>
        <v>New York Jets</v>
      </c>
      <c r="D82" t="str">
        <f>IFERROR(__xludf.DUMMYFUNCTION("""COMPUTED_VALUE"""),"Brad Smith")</f>
        <v>Brad Smith</v>
      </c>
      <c r="E82" t="str">
        <f>IFERROR(__xludf.DUMMYFUNCTION("""COMPUTED_VALUE"""),"WR")</f>
        <v>WR</v>
      </c>
      <c r="F82" t="str">
        <f>IFERROR(__xludf.DUMMYFUNCTION("""COMPUTED_VALUE"""),"Missouri")</f>
        <v>Missouri</v>
      </c>
      <c r="I82" s="25">
        <v>108.0</v>
      </c>
      <c r="J82" s="5" t="s">
        <v>133</v>
      </c>
      <c r="K82" s="5" t="s">
        <v>725</v>
      </c>
      <c r="L82" s="26" t="s">
        <v>5</v>
      </c>
      <c r="M82" s="26" t="s">
        <v>181</v>
      </c>
    </row>
    <row r="83">
      <c r="B83">
        <f>IFERROR(__xludf.DUMMYFUNCTION("""COMPUTED_VALUE"""),104.0)</f>
        <v>104</v>
      </c>
      <c r="C83" t="str">
        <f>IFERROR(__xludf.DUMMYFUNCTION("""COMPUTED_VALUE"""),"Green Bay Packers")</f>
        <v>Green Bay Packers</v>
      </c>
      <c r="D83" t="str">
        <f>IFERROR(__xludf.DUMMYFUNCTION("""COMPUTED_VALUE"""),"Cory Rodgers")</f>
        <v>Cory Rodgers</v>
      </c>
      <c r="E83" t="str">
        <f>IFERROR(__xludf.DUMMYFUNCTION("""COMPUTED_VALUE"""),"WR")</f>
        <v>WR</v>
      </c>
      <c r="F83" t="str">
        <f>IFERROR(__xludf.DUMMYFUNCTION("""COMPUTED_VALUE"""),"Texas Christian")</f>
        <v>Texas Christian</v>
      </c>
      <c r="I83" s="25">
        <v>109.0</v>
      </c>
      <c r="J83" s="5" t="s">
        <v>93</v>
      </c>
      <c r="K83" s="5" t="s">
        <v>730</v>
      </c>
      <c r="L83" s="26" t="s">
        <v>17</v>
      </c>
      <c r="M83" s="26" t="s">
        <v>243</v>
      </c>
    </row>
    <row r="84">
      <c r="B84">
        <f>IFERROR(__xludf.DUMMYFUNCTION("""COMPUTED_VALUE"""),105.0)</f>
        <v>105</v>
      </c>
      <c r="C84" t="str">
        <f>IFERROR(__xludf.DUMMYFUNCTION("""COMPUTED_VALUE"""),"Buffalo Bills")</f>
        <v>Buffalo Bills</v>
      </c>
      <c r="D84" t="str">
        <f>IFERROR(__xludf.DUMMYFUNCTION("""COMPUTED_VALUE"""),"Ko Simpson")</f>
        <v>Ko Simpson</v>
      </c>
      <c r="E84" t="str">
        <f>IFERROR(__xludf.DUMMYFUNCTION("""COMPUTED_VALUE"""),"FS")</f>
        <v>FS</v>
      </c>
      <c r="F84" t="str">
        <f>IFERROR(__xludf.DUMMYFUNCTION("""COMPUTED_VALUE"""),"South Carolina")</f>
        <v>South Carolina</v>
      </c>
      <c r="I84" s="25">
        <v>110.0</v>
      </c>
      <c r="J84" s="5" t="s">
        <v>39</v>
      </c>
      <c r="K84" s="5" t="s">
        <v>734</v>
      </c>
      <c r="L84" s="26" t="s">
        <v>25</v>
      </c>
      <c r="M84" s="26" t="s">
        <v>275</v>
      </c>
    </row>
    <row r="85">
      <c r="B85">
        <f>IFERROR(__xludf.DUMMYFUNCTION("""COMPUTED_VALUE"""),106.0)</f>
        <v>106</v>
      </c>
      <c r="C85" t="str">
        <f>IFERROR(__xludf.DUMMYFUNCTION("""COMPUTED_VALUE"""),"New England Patriots")</f>
        <v>New England Patriots</v>
      </c>
      <c r="D85" t="str">
        <f>IFERROR(__xludf.DUMMYFUNCTION("""COMPUTED_VALUE"""),"Garrett Mills")</f>
        <v>Garrett Mills</v>
      </c>
      <c r="E85" t="str">
        <f>IFERROR(__xludf.DUMMYFUNCTION("""COMPUTED_VALUE"""),"RB")</f>
        <v>RB</v>
      </c>
      <c r="F85" t="str">
        <f>IFERROR(__xludf.DUMMYFUNCTION("""COMPUTED_VALUE"""),"Tulsa")</f>
        <v>Tulsa</v>
      </c>
      <c r="I85" s="25">
        <v>111.0</v>
      </c>
      <c r="J85" s="5" t="s">
        <v>20</v>
      </c>
      <c r="K85" s="5" t="s">
        <v>737</v>
      </c>
      <c r="L85" s="26" t="s">
        <v>10</v>
      </c>
      <c r="M85" s="26" t="s">
        <v>136</v>
      </c>
    </row>
    <row r="86">
      <c r="B86">
        <f>IFERROR(__xludf.DUMMYFUNCTION("""COMPUTED_VALUE"""),107.0)</f>
        <v>107</v>
      </c>
      <c r="C86" t="str">
        <f>IFERROR(__xludf.DUMMYFUNCTION("""COMPUTED_VALUE"""),"Arizona Cardinals")</f>
        <v>Arizona Cardinals</v>
      </c>
      <c r="D86" t="str">
        <f>IFERROR(__xludf.DUMMYFUNCTION("""COMPUTED_VALUE"""),"Gabe Watson")</f>
        <v>Gabe Watson</v>
      </c>
      <c r="E86" t="str">
        <f>IFERROR(__xludf.DUMMYFUNCTION("""COMPUTED_VALUE"""),"DT")</f>
        <v>DT</v>
      </c>
      <c r="F86" t="str">
        <f>IFERROR(__xludf.DUMMYFUNCTION("""COMPUTED_VALUE"""),"Michigan")</f>
        <v>Michigan</v>
      </c>
      <c r="I86" s="25">
        <v>112.0</v>
      </c>
      <c r="J86" s="5" t="s">
        <v>74</v>
      </c>
      <c r="K86" s="5" t="s">
        <v>741</v>
      </c>
      <c r="L86" s="26" t="s">
        <v>13</v>
      </c>
      <c r="M86" s="26" t="s">
        <v>114</v>
      </c>
    </row>
    <row r="87">
      <c r="B87">
        <f>IFERROR(__xludf.DUMMYFUNCTION("""COMPUTED_VALUE"""),108.0)</f>
        <v>108</v>
      </c>
      <c r="C87" t="str">
        <f>IFERROR(__xludf.DUMMYFUNCTION("""COMPUTED_VALUE"""),"New Orleans Saints")</f>
        <v>New Orleans Saints</v>
      </c>
      <c r="D87" t="str">
        <f>IFERROR(__xludf.DUMMYFUNCTION("""COMPUTED_VALUE"""),"Jahri Evans")</f>
        <v>Jahri Evans</v>
      </c>
      <c r="E87" t="str">
        <f>IFERROR(__xludf.DUMMYFUNCTION("""COMPUTED_VALUE"""),"G")</f>
        <v>G</v>
      </c>
      <c r="F87" t="str">
        <f>IFERROR(__xludf.DUMMYFUNCTION("""COMPUTED_VALUE"""),"Bloomsburg")</f>
        <v>Bloomsburg</v>
      </c>
      <c r="I87" s="25">
        <v>113.0</v>
      </c>
      <c r="J87" s="5" t="s">
        <v>107</v>
      </c>
      <c r="K87" s="5" t="s">
        <v>745</v>
      </c>
      <c r="L87" s="26" t="s">
        <v>12</v>
      </c>
      <c r="M87" s="26" t="s">
        <v>151</v>
      </c>
    </row>
    <row r="88">
      <c r="B88">
        <f>IFERROR(__xludf.DUMMYFUNCTION("""COMPUTED_VALUE"""),109.0)</f>
        <v>109</v>
      </c>
      <c r="C88" t="str">
        <f>IFERROR(__xludf.DUMMYFUNCTION("""COMPUTED_VALUE"""),"Philadelphia Eagles")</f>
        <v>Philadelphia Eagles</v>
      </c>
      <c r="D88" t="str">
        <f>IFERROR(__xludf.DUMMYFUNCTION("""COMPUTED_VALUE"""),"Jason Avant")</f>
        <v>Jason Avant</v>
      </c>
      <c r="E88" t="str">
        <f>IFERROR(__xludf.DUMMYFUNCTION("""COMPUTED_VALUE"""),"WR")</f>
        <v>WR</v>
      </c>
      <c r="F88" t="str">
        <f>IFERROR(__xludf.DUMMYFUNCTION("""COMPUTED_VALUE"""),"Michigan")</f>
        <v>Michigan</v>
      </c>
      <c r="I88" s="25">
        <v>114.0</v>
      </c>
      <c r="J88" s="5" t="s">
        <v>70</v>
      </c>
      <c r="K88" s="5" t="s">
        <v>748</v>
      </c>
      <c r="L88" s="26" t="s">
        <v>17</v>
      </c>
      <c r="M88" s="26" t="s">
        <v>125</v>
      </c>
    </row>
    <row r="89">
      <c r="B89">
        <f>IFERROR(__xludf.DUMMYFUNCTION("""COMPUTED_VALUE"""),110.0)</f>
        <v>110</v>
      </c>
      <c r="C89" t="str">
        <f>IFERROR(__xludf.DUMMYFUNCTION("""COMPUTED_VALUE"""),"Cleveland Browns")</f>
        <v>Cleveland Browns</v>
      </c>
      <c r="D89" t="str">
        <f>IFERROR(__xludf.DUMMYFUNCTION("""COMPUTED_VALUE"""),"Leon Williams")</f>
        <v>Leon Williams</v>
      </c>
      <c r="E89" t="str">
        <f>IFERROR(__xludf.DUMMYFUNCTION("""COMPUTED_VALUE"""),"LB")</f>
        <v>LB</v>
      </c>
      <c r="F89" t="str">
        <f>IFERROR(__xludf.DUMMYFUNCTION("""COMPUTED_VALUE"""),"Miami (Fla.)")</f>
        <v>Miami (Fla.)</v>
      </c>
      <c r="I89" s="25">
        <v>115.0</v>
      </c>
      <c r="J89" s="5" t="s">
        <v>104</v>
      </c>
      <c r="K89" s="5" t="s">
        <v>751</v>
      </c>
      <c r="L89" s="26" t="s">
        <v>11</v>
      </c>
      <c r="M89" s="26" t="s">
        <v>181</v>
      </c>
    </row>
    <row r="90">
      <c r="B90">
        <f>IFERROR(__xludf.DUMMYFUNCTION("""COMPUTED_VALUE"""),111.0)</f>
        <v>111</v>
      </c>
      <c r="C90" t="str">
        <f>IFERROR(__xludf.DUMMYFUNCTION("""COMPUTED_VALUE"""),"Baltimore Ravens")</f>
        <v>Baltimore Ravens</v>
      </c>
      <c r="D90" t="str">
        <f>IFERROR(__xludf.DUMMYFUNCTION("""COMPUTED_VALUE"""),"Demetrius Williams")</f>
        <v>Demetrius Williams</v>
      </c>
      <c r="E90" t="str">
        <f>IFERROR(__xludf.DUMMYFUNCTION("""COMPUTED_VALUE"""),"WR")</f>
        <v>WR</v>
      </c>
      <c r="F90" t="str">
        <f>IFERROR(__xludf.DUMMYFUNCTION("""COMPUTED_VALUE"""),"Oregon")</f>
        <v>Oregon</v>
      </c>
      <c r="I90" s="25">
        <v>116.0</v>
      </c>
      <c r="J90" s="5" t="s">
        <v>32</v>
      </c>
      <c r="K90" s="5" t="s">
        <v>753</v>
      </c>
      <c r="L90" s="26" t="s">
        <v>17</v>
      </c>
      <c r="M90" s="26" t="s">
        <v>119</v>
      </c>
    </row>
    <row r="91">
      <c r="B91">
        <f>IFERROR(__xludf.DUMMYFUNCTION("""COMPUTED_VALUE"""),112.0)</f>
        <v>112</v>
      </c>
      <c r="C91" t="str">
        <f>IFERROR(__xludf.DUMMYFUNCTION("""COMPUTED_VALUE"""),"Cleveland Browns")</f>
        <v>Cleveland Browns</v>
      </c>
      <c r="D91" t="str">
        <f>IFERROR(__xludf.DUMMYFUNCTION("""COMPUTED_VALUE"""),"Isaac Sowells")</f>
        <v>Isaac Sowells</v>
      </c>
      <c r="E91" t="str">
        <f>IFERROR(__xludf.DUMMYFUNCTION("""COMPUTED_VALUE"""),"G")</f>
        <v>G</v>
      </c>
      <c r="F91" t="str">
        <f>IFERROR(__xludf.DUMMYFUNCTION("""COMPUTED_VALUE"""),"Indiana")</f>
        <v>Indiana</v>
      </c>
      <c r="I91" s="25">
        <v>117.0</v>
      </c>
      <c r="J91" s="5" t="s">
        <v>109</v>
      </c>
      <c r="K91" s="5" t="s">
        <v>756</v>
      </c>
      <c r="L91" s="26" t="s">
        <v>12</v>
      </c>
      <c r="M91" s="26" t="s">
        <v>183</v>
      </c>
    </row>
    <row r="92">
      <c r="B92">
        <f>IFERROR(__xludf.DUMMYFUNCTION("""COMPUTED_VALUE"""),113.0)</f>
        <v>113</v>
      </c>
      <c r="C92" t="str">
        <f>IFERROR(__xludf.DUMMYFUNCTION("""COMPUTED_VALUE"""),"St. Louis Rams")</f>
        <v>St. Louis Rams</v>
      </c>
      <c r="D92" t="str">
        <f>IFERROR(__xludf.DUMMYFUNCTION("""COMPUTED_VALUE"""),"Victor Adeyanju")</f>
        <v>Victor Adeyanju</v>
      </c>
      <c r="E92" t="str">
        <f>IFERROR(__xludf.DUMMYFUNCTION("""COMPUTED_VALUE"""),"DE")</f>
        <v>DE</v>
      </c>
      <c r="F92" t="str">
        <f>IFERROR(__xludf.DUMMYFUNCTION("""COMPUTED_VALUE"""),"Indiana")</f>
        <v>Indiana</v>
      </c>
      <c r="I92" s="25">
        <v>118.0</v>
      </c>
      <c r="J92" s="5" t="s">
        <v>394</v>
      </c>
      <c r="K92" s="5" t="s">
        <v>760</v>
      </c>
      <c r="L92" s="26" t="s">
        <v>11</v>
      </c>
      <c r="M92" s="26" t="s">
        <v>157</v>
      </c>
    </row>
    <row r="93">
      <c r="B93">
        <f>IFERROR(__xludf.DUMMYFUNCTION("""COMPUTED_VALUE"""),114.0)</f>
        <v>114</v>
      </c>
      <c r="C93" t="str">
        <f>IFERROR(__xludf.DUMMYFUNCTION("""COMPUTED_VALUE"""),"Miami Dolphins")</f>
        <v>Miami Dolphins</v>
      </c>
      <c r="D93" t="str">
        <f>IFERROR(__xludf.DUMMYFUNCTION("""COMPUTED_VALUE"""),"Joseph Toledo")</f>
        <v>Joseph Toledo</v>
      </c>
      <c r="E93" t="str">
        <f>IFERROR(__xludf.DUMMYFUNCTION("""COMPUTED_VALUE"""),"T")</f>
        <v>T</v>
      </c>
      <c r="F93" t="str">
        <f>IFERROR(__xludf.DUMMYFUNCTION("""COMPUTED_VALUE"""),"Washington")</f>
        <v>Washington</v>
      </c>
      <c r="I93" s="25">
        <v>119.0</v>
      </c>
      <c r="J93" s="5" t="s">
        <v>193</v>
      </c>
      <c r="K93" s="5" t="s">
        <v>763</v>
      </c>
      <c r="L93" s="26" t="s">
        <v>9</v>
      </c>
      <c r="M93" s="26" t="s">
        <v>138</v>
      </c>
    </row>
    <row r="94">
      <c r="B94">
        <f>IFERROR(__xludf.DUMMYFUNCTION("""COMPUTED_VALUE"""),115.0)</f>
        <v>115</v>
      </c>
      <c r="C94" t="str">
        <f>IFERROR(__xludf.DUMMYFUNCTION("""COMPUTED_VALUE"""),"Green Bay Packers")</f>
        <v>Green Bay Packers</v>
      </c>
      <c r="D94" t="str">
        <f>IFERROR(__xludf.DUMMYFUNCTION("""COMPUTED_VALUE"""),"Will Blackmon")</f>
        <v>Will Blackmon</v>
      </c>
      <c r="E94" t="str">
        <f>IFERROR(__xludf.DUMMYFUNCTION("""COMPUTED_VALUE"""),"CB")</f>
        <v>CB</v>
      </c>
      <c r="F94" t="str">
        <f>IFERROR(__xludf.DUMMYFUNCTION("""COMPUTED_VALUE"""),"Boston College")</f>
        <v>Boston College</v>
      </c>
      <c r="I94" s="25">
        <v>120.0</v>
      </c>
      <c r="J94" s="5" t="s">
        <v>54</v>
      </c>
      <c r="K94" s="5" t="s">
        <v>767</v>
      </c>
      <c r="L94" s="26" t="s">
        <v>2</v>
      </c>
      <c r="M94" s="26" t="s">
        <v>115</v>
      </c>
    </row>
    <row r="95">
      <c r="B95">
        <f>IFERROR(__xludf.DUMMYFUNCTION("""COMPUTED_VALUE"""),116.0)</f>
        <v>116</v>
      </c>
      <c r="C95" t="str">
        <f>IFERROR(__xludf.DUMMYFUNCTION("""COMPUTED_VALUE"""),"Tennessee Titans")</f>
        <v>Tennessee Titans</v>
      </c>
      <c r="D95" t="str">
        <f>IFERROR(__xludf.DUMMYFUNCTION("""COMPUTED_VALUE"""),"Stephen Tulloch")</f>
        <v>Stephen Tulloch</v>
      </c>
      <c r="E95" t="str">
        <f>IFERROR(__xludf.DUMMYFUNCTION("""COMPUTED_VALUE"""),"LB")</f>
        <v>LB</v>
      </c>
      <c r="F95" t="str">
        <f>IFERROR(__xludf.DUMMYFUNCTION("""COMPUTED_VALUE"""),"North Carolina State")</f>
        <v>North Carolina State</v>
      </c>
      <c r="I95" s="25">
        <v>121.0</v>
      </c>
      <c r="J95" s="5" t="s">
        <v>205</v>
      </c>
      <c r="K95" s="5" t="s">
        <v>770</v>
      </c>
      <c r="L95" s="26" t="s">
        <v>9</v>
      </c>
      <c r="M95" s="26" t="s">
        <v>185</v>
      </c>
    </row>
    <row r="96">
      <c r="B96">
        <f>IFERROR(__xludf.DUMMYFUNCTION("""COMPUTED_VALUE"""),117.0)</f>
        <v>117</v>
      </c>
      <c r="C96" t="str">
        <f>IFERROR(__xludf.DUMMYFUNCTION("""COMPUTED_VALUE"""),"New York Jets")</f>
        <v>New York Jets</v>
      </c>
      <c r="D96" t="str">
        <f>IFERROR(__xludf.DUMMYFUNCTION("""COMPUTED_VALUE"""),"Leon Washington")</f>
        <v>Leon Washington</v>
      </c>
      <c r="E96" t="str">
        <f>IFERROR(__xludf.DUMMYFUNCTION("""COMPUTED_VALUE"""),"RB")</f>
        <v>RB</v>
      </c>
      <c r="F96" t="str">
        <f>IFERROR(__xludf.DUMMYFUNCTION("""COMPUTED_VALUE"""),"Florida State")</f>
        <v>Florida State</v>
      </c>
      <c r="I96" s="25">
        <v>122.0</v>
      </c>
      <c r="J96" s="5" t="s">
        <v>74</v>
      </c>
      <c r="K96" s="5" t="s">
        <v>774</v>
      </c>
      <c r="L96" s="26" t="s">
        <v>23</v>
      </c>
      <c r="M96" s="26" t="s">
        <v>375</v>
      </c>
    </row>
    <row r="97">
      <c r="B97">
        <f>IFERROR(__xludf.DUMMYFUNCTION("""COMPUTED_VALUE"""),118.0)</f>
        <v>118</v>
      </c>
      <c r="C97" t="str">
        <f>IFERROR(__xludf.DUMMYFUNCTION("""COMPUTED_VALUE"""),"New England Patriots")</f>
        <v>New England Patriots</v>
      </c>
      <c r="D97" t="str">
        <f>IFERROR(__xludf.DUMMYFUNCTION("""COMPUTED_VALUE"""),"Stephen Gostkowski")</f>
        <v>Stephen Gostkowski</v>
      </c>
      <c r="E97" t="str">
        <f>IFERROR(__xludf.DUMMYFUNCTION("""COMPUTED_VALUE"""),"K")</f>
        <v>K</v>
      </c>
      <c r="F97" t="str">
        <f>IFERROR(__xludf.DUMMYFUNCTION("""COMPUTED_VALUE"""),"Memphis")</f>
        <v>Memphis</v>
      </c>
      <c r="I97" s="25">
        <v>123.0</v>
      </c>
      <c r="J97" s="5" t="s">
        <v>133</v>
      </c>
      <c r="K97" s="5" t="s">
        <v>777</v>
      </c>
      <c r="L97" s="26" t="s">
        <v>11</v>
      </c>
      <c r="M97" s="26" t="s">
        <v>146</v>
      </c>
    </row>
    <row r="98">
      <c r="B98">
        <f>IFERROR(__xludf.DUMMYFUNCTION("""COMPUTED_VALUE"""),119.0)</f>
        <v>119</v>
      </c>
      <c r="C98" t="str">
        <f>IFERROR(__xludf.DUMMYFUNCTION("""COMPUTED_VALUE"""),"Denver Broncos")</f>
        <v>Denver Broncos</v>
      </c>
      <c r="D98" t="str">
        <f>IFERROR(__xludf.DUMMYFUNCTION("""COMPUTED_VALUE"""),"Brandon Marshall")</f>
        <v>Brandon Marshall</v>
      </c>
      <c r="E98" t="str">
        <f>IFERROR(__xludf.DUMMYFUNCTION("""COMPUTED_VALUE"""),"WR")</f>
        <v>WR</v>
      </c>
      <c r="F98" t="str">
        <f>IFERROR(__xludf.DUMMYFUNCTION("""COMPUTED_VALUE"""),"Central Florida")</f>
        <v>Central Florida</v>
      </c>
      <c r="I98" s="25">
        <v>124.0</v>
      </c>
      <c r="J98" s="5" t="s">
        <v>44</v>
      </c>
      <c r="K98" s="5" t="s">
        <v>781</v>
      </c>
      <c r="L98" s="26" t="s">
        <v>12</v>
      </c>
      <c r="M98" s="26" t="s">
        <v>144</v>
      </c>
    </row>
    <row r="99">
      <c r="B99">
        <f>IFERROR(__xludf.DUMMYFUNCTION("""COMPUTED_VALUE"""),120.0)</f>
        <v>120</v>
      </c>
      <c r="C99" t="str">
        <f>IFERROR(__xludf.DUMMYFUNCTION("""COMPUTED_VALUE"""),"Chicago Bears")</f>
        <v>Chicago Bears</v>
      </c>
      <c r="D99" t="str">
        <f>IFERROR(__xludf.DUMMYFUNCTION("""COMPUTED_VALUE"""),"Jamar Williams")</f>
        <v>Jamar Williams</v>
      </c>
      <c r="E99" t="str">
        <f>IFERROR(__xludf.DUMMYFUNCTION("""COMPUTED_VALUE"""),"LB")</f>
        <v>LB</v>
      </c>
      <c r="F99" t="str">
        <f>IFERROR(__xludf.DUMMYFUNCTION("""COMPUTED_VALUE"""),"Arizona State")</f>
        <v>Arizona State</v>
      </c>
      <c r="I99" s="25">
        <v>125.0</v>
      </c>
      <c r="J99" s="5" t="s">
        <v>35</v>
      </c>
      <c r="K99" s="5" t="s">
        <v>784</v>
      </c>
      <c r="L99" s="26" t="s">
        <v>17</v>
      </c>
      <c r="M99" s="26" t="s">
        <v>378</v>
      </c>
    </row>
    <row r="100">
      <c r="B100">
        <f>IFERROR(__xludf.DUMMYFUNCTION("""COMPUTED_VALUE"""),121.0)</f>
        <v>121</v>
      </c>
      <c r="C100" t="str">
        <f>IFERROR(__xludf.DUMMYFUNCTION("""COMPUTED_VALUE"""),"Carolina Panthers")</f>
        <v>Carolina Panthers</v>
      </c>
      <c r="D100" t="str">
        <f>IFERROR(__xludf.DUMMYFUNCTION("""COMPUTED_VALUE"""),"Nate Salley")</f>
        <v>Nate Salley</v>
      </c>
      <c r="E100" t="str">
        <f>IFERROR(__xludf.DUMMYFUNCTION("""COMPUTED_VALUE"""),"DB")</f>
        <v>DB</v>
      </c>
      <c r="F100" t="str">
        <f>IFERROR(__xludf.DUMMYFUNCTION("""COMPUTED_VALUE"""),"Ohio State")</f>
        <v>Ohio State</v>
      </c>
      <c r="I100" s="25">
        <v>126.0</v>
      </c>
      <c r="J100" s="5" t="s">
        <v>60</v>
      </c>
      <c r="K100" s="5" t="s">
        <v>788</v>
      </c>
      <c r="L100" s="26" t="s">
        <v>9</v>
      </c>
      <c r="M100" s="26" t="s">
        <v>174</v>
      </c>
    </row>
    <row r="101">
      <c r="B101">
        <f>IFERROR(__xludf.DUMMYFUNCTION("""COMPUTED_VALUE"""),122.0)</f>
        <v>122</v>
      </c>
      <c r="C101" t="str">
        <f>IFERROR(__xludf.DUMMYFUNCTION("""COMPUTED_VALUE"""),"Tampa Bay Buccaneers")</f>
        <v>Tampa Bay Buccaneers</v>
      </c>
      <c r="D101" t="str">
        <f>IFERROR(__xludf.DUMMYFUNCTION("""COMPUTED_VALUE"""),"Alan Zemaitis")</f>
        <v>Alan Zemaitis</v>
      </c>
      <c r="E101" t="str">
        <f>IFERROR(__xludf.DUMMYFUNCTION("""COMPUTED_VALUE"""),"CB")</f>
        <v>CB</v>
      </c>
      <c r="F101" t="str">
        <f>IFERROR(__xludf.DUMMYFUNCTION("""COMPUTED_VALUE"""),"Penn State")</f>
        <v>Penn State</v>
      </c>
      <c r="I101" s="25">
        <v>127.0</v>
      </c>
      <c r="J101" s="5" t="s">
        <v>1</v>
      </c>
      <c r="K101" s="5" t="s">
        <v>791</v>
      </c>
      <c r="L101" s="26" t="s">
        <v>17</v>
      </c>
      <c r="M101" s="26" t="s">
        <v>380</v>
      </c>
    </row>
    <row r="102">
      <c r="B102">
        <f>IFERROR(__xludf.DUMMYFUNCTION("""COMPUTED_VALUE"""),123.0)</f>
        <v>123</v>
      </c>
      <c r="C102" t="str">
        <f>IFERROR(__xludf.DUMMYFUNCTION("""COMPUTED_VALUE"""),"Cincinnati Bengals")</f>
        <v>Cincinnati Bengals</v>
      </c>
      <c r="D102" t="str">
        <f>IFERROR(__xludf.DUMMYFUNCTION("""COMPUTED_VALUE"""),"Domata Peko")</f>
        <v>Domata Peko</v>
      </c>
      <c r="E102" t="str">
        <f>IFERROR(__xludf.DUMMYFUNCTION("""COMPUTED_VALUE"""),"DT")</f>
        <v>DT</v>
      </c>
      <c r="F102" t="str">
        <f>IFERROR(__xludf.DUMMYFUNCTION("""COMPUTED_VALUE"""),"Michigan State")</f>
        <v>Michigan State</v>
      </c>
      <c r="I102" s="25">
        <v>128.0</v>
      </c>
      <c r="J102" s="5" t="s">
        <v>40</v>
      </c>
      <c r="K102" s="5" t="s">
        <v>795</v>
      </c>
      <c r="L102" s="26" t="s">
        <v>25</v>
      </c>
      <c r="M102" s="26" t="s">
        <v>136</v>
      </c>
    </row>
    <row r="103">
      <c r="B103">
        <f>IFERROR(__xludf.DUMMYFUNCTION("""COMPUTED_VALUE"""),124.0)</f>
        <v>124</v>
      </c>
      <c r="C103" t="str">
        <f>IFERROR(__xludf.DUMMYFUNCTION("""COMPUTED_VALUE"""),"New York Giants")</f>
        <v>New York Giants</v>
      </c>
      <c r="D103" t="str">
        <f>IFERROR(__xludf.DUMMYFUNCTION("""COMPUTED_VALUE"""),"Barry Cofield")</f>
        <v>Barry Cofield</v>
      </c>
      <c r="E103" t="str">
        <f>IFERROR(__xludf.DUMMYFUNCTION("""COMPUTED_VALUE"""),"NT")</f>
        <v>NT</v>
      </c>
      <c r="F103" t="str">
        <f>IFERROR(__xludf.DUMMYFUNCTION("""COMPUTED_VALUE"""),"Northwestern")</f>
        <v>Northwestern</v>
      </c>
      <c r="I103" s="25">
        <v>129.0</v>
      </c>
      <c r="J103" s="5" t="s">
        <v>27</v>
      </c>
      <c r="K103" s="5" t="s">
        <v>798</v>
      </c>
      <c r="L103" s="26" t="s">
        <v>17</v>
      </c>
      <c r="M103" s="26" t="s">
        <v>120</v>
      </c>
    </row>
    <row r="104">
      <c r="B104">
        <f>IFERROR(__xludf.DUMMYFUNCTION("""COMPUTED_VALUE"""),125.0)</f>
        <v>125</v>
      </c>
      <c r="C104" t="str">
        <f>IFERROR(__xludf.DUMMYFUNCTION("""COMPUTED_VALUE"""),"Dallas Cowboys")</f>
        <v>Dallas Cowboys</v>
      </c>
      <c r="D104" t="str">
        <f>IFERROR(__xludf.DUMMYFUNCTION("""COMPUTED_VALUE"""),"Skyler Green")</f>
        <v>Skyler Green</v>
      </c>
      <c r="E104" t="str">
        <f>IFERROR(__xludf.DUMMYFUNCTION("""COMPUTED_VALUE"""),"WR")</f>
        <v>WR</v>
      </c>
      <c r="F104" t="str">
        <f>IFERROR(__xludf.DUMMYFUNCTION("""COMPUTED_VALUE"""),"Louisiana State")</f>
        <v>Louisiana State</v>
      </c>
      <c r="I104" s="25">
        <v>130.0</v>
      </c>
      <c r="J104" s="5" t="s">
        <v>235</v>
      </c>
      <c r="K104" s="5" t="s">
        <v>801</v>
      </c>
      <c r="L104" s="26" t="s">
        <v>12</v>
      </c>
      <c r="M104" s="26" t="s">
        <v>150</v>
      </c>
    </row>
    <row r="105">
      <c r="B105">
        <f>IFERROR(__xludf.DUMMYFUNCTION("""COMPUTED_VALUE"""),126.0)</f>
        <v>126</v>
      </c>
      <c r="C105" t="str">
        <f>IFERROR(__xludf.DUMMYFUNCTION("""COMPUTED_VALUE"""),"Denver Broncos")</f>
        <v>Denver Broncos</v>
      </c>
      <c r="D105" t="str">
        <f>IFERROR(__xludf.DUMMYFUNCTION("""COMPUTED_VALUE"""),"Elvis Dumervil")</f>
        <v>Elvis Dumervil</v>
      </c>
      <c r="E105" t="str">
        <f>IFERROR(__xludf.DUMMYFUNCTION("""COMPUTED_VALUE"""),"DE")</f>
        <v>DE</v>
      </c>
      <c r="F105" t="str">
        <f>IFERROR(__xludf.DUMMYFUNCTION("""COMPUTED_VALUE"""),"Louisville")</f>
        <v>Louisville</v>
      </c>
      <c r="I105" s="25">
        <v>131.0</v>
      </c>
      <c r="J105" s="5" t="s">
        <v>109</v>
      </c>
      <c r="K105" s="5" t="s">
        <v>804</v>
      </c>
      <c r="L105" s="26" t="s">
        <v>25</v>
      </c>
      <c r="M105" s="26" t="s">
        <v>226</v>
      </c>
    </row>
    <row r="106">
      <c r="B106">
        <f>IFERROR(__xludf.DUMMYFUNCTION("""COMPUTED_VALUE"""),127.0)</f>
        <v>127</v>
      </c>
      <c r="C106" t="str">
        <f>IFERROR(__xludf.DUMMYFUNCTION("""COMPUTED_VALUE"""),"Minnesota Vikings")</f>
        <v>Minnesota Vikings</v>
      </c>
      <c r="D106" t="str">
        <f>IFERROR(__xludf.DUMMYFUNCTION("""COMPUTED_VALUE"""),"Ray Edwards")</f>
        <v>Ray Edwards</v>
      </c>
      <c r="E106" t="str">
        <f>IFERROR(__xludf.DUMMYFUNCTION("""COMPUTED_VALUE"""),"DE")</f>
        <v>DE</v>
      </c>
      <c r="F106" t="str">
        <f>IFERROR(__xludf.DUMMYFUNCTION("""COMPUTED_VALUE"""),"Purdue")</f>
        <v>Purdue</v>
      </c>
      <c r="I106" s="25">
        <v>132.0</v>
      </c>
      <c r="J106" s="5" t="s">
        <v>133</v>
      </c>
      <c r="K106" s="5" t="s">
        <v>807</v>
      </c>
      <c r="L106" s="26" t="s">
        <v>9</v>
      </c>
      <c r="M106" s="26" t="s">
        <v>151</v>
      </c>
    </row>
    <row r="107">
      <c r="B107">
        <f>IFERROR(__xludf.DUMMYFUNCTION("""COMPUTED_VALUE"""),128.0)</f>
        <v>128</v>
      </c>
      <c r="C107" t="str">
        <f>IFERROR(__xludf.DUMMYFUNCTION("""COMPUTED_VALUE"""),"Seattle Seahawks")</f>
        <v>Seattle Seahawks</v>
      </c>
      <c r="D107" t="str">
        <f>IFERROR(__xludf.DUMMYFUNCTION("""COMPUTED_VALUE"""),"Rob Sims")</f>
        <v>Rob Sims</v>
      </c>
      <c r="E107" t="str">
        <f>IFERROR(__xludf.DUMMYFUNCTION("""COMPUTED_VALUE"""),"G")</f>
        <v>G</v>
      </c>
      <c r="F107" t="str">
        <f>IFERROR(__xludf.DUMMYFUNCTION("""COMPUTED_VALUE"""),"Ohio State")</f>
        <v>Ohio State</v>
      </c>
      <c r="I107" s="25">
        <v>133.0</v>
      </c>
      <c r="J107" s="5" t="s">
        <v>36</v>
      </c>
      <c r="K107" s="5" t="s">
        <v>810</v>
      </c>
      <c r="L107" s="26" t="s">
        <v>17</v>
      </c>
      <c r="M107" s="26" t="s">
        <v>275</v>
      </c>
    </row>
    <row r="108">
      <c r="B108">
        <f>IFERROR(__xludf.DUMMYFUNCTION("""COMPUTED_VALUE"""),129.0)</f>
        <v>129</v>
      </c>
      <c r="C108" t="str">
        <f>IFERROR(__xludf.DUMMYFUNCTION("""COMPUTED_VALUE"""),"New York Giants")</f>
        <v>New York Giants</v>
      </c>
      <c r="D108" t="str">
        <f>IFERROR(__xludf.DUMMYFUNCTION("""COMPUTED_VALUE"""),"Guy Whimper")</f>
        <v>Guy Whimper</v>
      </c>
      <c r="E108" t="str">
        <f>IFERROR(__xludf.DUMMYFUNCTION("""COMPUTED_VALUE"""),"T")</f>
        <v>T</v>
      </c>
      <c r="F108" t="str">
        <f>IFERROR(__xludf.DUMMYFUNCTION("""COMPUTED_VALUE"""),"East Carolina")</f>
        <v>East Carolina</v>
      </c>
      <c r="I108" s="25">
        <v>134.0</v>
      </c>
      <c r="J108" s="5" t="s">
        <v>179</v>
      </c>
      <c r="K108" s="5" t="s">
        <v>815</v>
      </c>
      <c r="L108" s="26" t="s">
        <v>5</v>
      </c>
      <c r="M108" s="26" t="s">
        <v>140</v>
      </c>
    </row>
    <row r="109">
      <c r="B109">
        <f>IFERROR(__xludf.DUMMYFUNCTION("""COMPUTED_VALUE"""),130.0)</f>
        <v>130</v>
      </c>
      <c r="C109" t="str">
        <f>IFERROR(__xludf.DUMMYFUNCTION("""COMPUTED_VALUE"""),"Denver Broncos")</f>
        <v>Denver Broncos</v>
      </c>
      <c r="D109" t="str">
        <f>IFERROR(__xludf.DUMMYFUNCTION("""COMPUTED_VALUE"""),"Domenik Hixon")</f>
        <v>Domenik Hixon</v>
      </c>
      <c r="E109" t="str">
        <f>IFERROR(__xludf.DUMMYFUNCTION("""COMPUTED_VALUE"""),"WR")</f>
        <v>WR</v>
      </c>
      <c r="F109" t="str">
        <f>IFERROR(__xludf.DUMMYFUNCTION("""COMPUTED_VALUE"""),"Akron")</f>
        <v>Akron</v>
      </c>
      <c r="I109" s="25">
        <v>135.0</v>
      </c>
      <c r="J109" s="5" t="s">
        <v>18</v>
      </c>
      <c r="K109" s="5" t="s">
        <v>818</v>
      </c>
      <c r="L109" s="26" t="s">
        <v>2</v>
      </c>
      <c r="M109" s="26" t="s">
        <v>149</v>
      </c>
    </row>
    <row r="110">
      <c r="B110">
        <f>IFERROR(__xludf.DUMMYFUNCTION("""COMPUTED_VALUE"""),131.0)</f>
        <v>131</v>
      </c>
      <c r="C110" t="str">
        <f>IFERROR(__xludf.DUMMYFUNCTION("""COMPUTED_VALUE"""),"Pittsburgh Steelers")</f>
        <v>Pittsburgh Steelers</v>
      </c>
      <c r="D110" t="str">
        <f>IFERROR(__xludf.DUMMYFUNCTION("""COMPUTED_VALUE"""),"Willie Colon")</f>
        <v>Willie Colon</v>
      </c>
      <c r="E110" t="str">
        <f>IFERROR(__xludf.DUMMYFUNCTION("""COMPUTED_VALUE"""),"T")</f>
        <v>T</v>
      </c>
      <c r="F110" t="str">
        <f>IFERROR(__xludf.DUMMYFUNCTION("""COMPUTED_VALUE"""),"Hofstra")</f>
        <v>Hofstra</v>
      </c>
      <c r="I110" s="25">
        <v>136.0</v>
      </c>
      <c r="J110" s="5" t="s">
        <v>36</v>
      </c>
      <c r="K110" s="5" t="s">
        <v>821</v>
      </c>
      <c r="L110" s="26" t="s">
        <v>5</v>
      </c>
      <c r="M110" s="26" t="s">
        <v>356</v>
      </c>
    </row>
    <row r="111">
      <c r="B111">
        <f>IFERROR(__xludf.DUMMYFUNCTION("""COMPUTED_VALUE"""),132.0)</f>
        <v>132</v>
      </c>
      <c r="C111" t="str">
        <f>IFERROR(__xludf.DUMMYFUNCTION("""COMPUTED_VALUE"""),"Baltimore Ravens")</f>
        <v>Baltimore Ravens</v>
      </c>
      <c r="D111" t="str">
        <f>IFERROR(__xludf.DUMMYFUNCTION("""COMPUTED_VALUE"""),"P.J. Daniels")</f>
        <v>P.J. Daniels</v>
      </c>
      <c r="E111" t="str">
        <f>IFERROR(__xludf.DUMMYFUNCTION("""COMPUTED_VALUE"""),"RB")</f>
        <v>RB</v>
      </c>
      <c r="F111" t="str">
        <f>IFERROR(__xludf.DUMMYFUNCTION("""COMPUTED_VALUE"""),"Georgia Tech")</f>
        <v>Georgia Tech</v>
      </c>
      <c r="I111" s="25">
        <v>137.0</v>
      </c>
      <c r="J111" s="5" t="s">
        <v>104</v>
      </c>
      <c r="K111" s="5" t="s">
        <v>825</v>
      </c>
      <c r="L111" s="26" t="s">
        <v>6</v>
      </c>
      <c r="M111" s="26" t="s">
        <v>354</v>
      </c>
    </row>
    <row r="112">
      <c r="B112">
        <f>IFERROR(__xludf.DUMMYFUNCTION("""COMPUTED_VALUE"""),133.0)</f>
        <v>133</v>
      </c>
      <c r="C112" t="str">
        <f>IFERROR(__xludf.DUMMYFUNCTION("""COMPUTED_VALUE"""),"Pittsburgh Steelers")</f>
        <v>Pittsburgh Steelers</v>
      </c>
      <c r="D112" t="str">
        <f>IFERROR(__xludf.DUMMYFUNCTION("""COMPUTED_VALUE"""),"Orien Harris")</f>
        <v>Orien Harris</v>
      </c>
      <c r="E112" t="str">
        <f>IFERROR(__xludf.DUMMYFUNCTION("""COMPUTED_VALUE"""),"DT")</f>
        <v>DT</v>
      </c>
      <c r="F112" t="str">
        <f>IFERROR(__xludf.DUMMYFUNCTION("""COMPUTED_VALUE"""),"Miami (Fla.)")</f>
        <v>Miami (Fla.)</v>
      </c>
      <c r="I112" s="25">
        <v>138.0</v>
      </c>
      <c r="J112" s="5" t="s">
        <v>179</v>
      </c>
      <c r="K112" s="5" t="s">
        <v>828</v>
      </c>
      <c r="L112" s="26" t="s">
        <v>12</v>
      </c>
      <c r="M112" s="26" t="s">
        <v>272</v>
      </c>
    </row>
    <row r="113">
      <c r="I113" s="25">
        <v>139.0</v>
      </c>
      <c r="J113" s="5" t="s">
        <v>15</v>
      </c>
      <c r="K113" s="5" t="s">
        <v>831</v>
      </c>
      <c r="L113" s="26" t="s">
        <v>9</v>
      </c>
      <c r="M113" s="26" t="s">
        <v>203</v>
      </c>
    </row>
    <row r="114">
      <c r="I114" s="25">
        <v>140.0</v>
      </c>
      <c r="J114" s="5" t="s">
        <v>235</v>
      </c>
      <c r="K114" s="5" t="s">
        <v>833</v>
      </c>
      <c r="L114" s="26" t="s">
        <v>6</v>
      </c>
      <c r="M114" s="26" t="s">
        <v>127</v>
      </c>
    </row>
  </sheetData>
  <mergeCells count="3">
    <mergeCell ref="I1:M1"/>
    <mergeCell ref="I35:M35"/>
    <mergeCell ref="I73:M73"/>
  </mergeCells>
  <hyperlinks>
    <hyperlink r:id="rId1" location="round2" ref="A1"/>
    <hyperlink r:id="rId2" ref="J3"/>
    <hyperlink r:id="rId3" ref="K3"/>
    <hyperlink r:id="rId4" ref="J4"/>
    <hyperlink r:id="rId5" ref="K4"/>
    <hyperlink r:id="rId6" ref="J5"/>
    <hyperlink r:id="rId7" ref="K5"/>
    <hyperlink r:id="rId8" ref="J6"/>
    <hyperlink r:id="rId9" ref="K6"/>
    <hyperlink r:id="rId10" ref="J7"/>
    <hyperlink r:id="rId11" ref="K7"/>
    <hyperlink r:id="rId12" ref="J8"/>
    <hyperlink r:id="rId13" ref="K8"/>
    <hyperlink r:id="rId14" ref="J9"/>
    <hyperlink r:id="rId15" ref="K9"/>
    <hyperlink r:id="rId16" ref="J10"/>
    <hyperlink r:id="rId17" ref="K10"/>
    <hyperlink r:id="rId18" ref="J11"/>
    <hyperlink r:id="rId19" ref="K11"/>
    <hyperlink r:id="rId20" ref="J12"/>
    <hyperlink r:id="rId21" ref="K12"/>
    <hyperlink r:id="rId22" ref="J13"/>
    <hyperlink r:id="rId23" ref="K13"/>
    <hyperlink r:id="rId24" ref="J14"/>
    <hyperlink r:id="rId25" ref="K14"/>
    <hyperlink r:id="rId26" ref="J15"/>
    <hyperlink r:id="rId27" ref="K15"/>
    <hyperlink r:id="rId28" ref="J16"/>
    <hyperlink r:id="rId29" ref="K16"/>
    <hyperlink r:id="rId30" ref="J17"/>
    <hyperlink r:id="rId31" ref="K17"/>
    <hyperlink r:id="rId32" ref="J18"/>
    <hyperlink r:id="rId33" ref="K18"/>
    <hyperlink r:id="rId34" ref="J19"/>
    <hyperlink r:id="rId35" ref="K19"/>
    <hyperlink r:id="rId36" ref="J20"/>
    <hyperlink r:id="rId37" ref="K20"/>
    <hyperlink r:id="rId38" ref="J21"/>
    <hyperlink r:id="rId39" ref="K21"/>
    <hyperlink r:id="rId40" ref="J22"/>
    <hyperlink r:id="rId41" ref="K22"/>
    <hyperlink r:id="rId42" ref="J23"/>
    <hyperlink r:id="rId43" ref="K23"/>
    <hyperlink r:id="rId44" ref="J24"/>
    <hyperlink r:id="rId45" ref="K24"/>
    <hyperlink r:id="rId46" ref="J25"/>
    <hyperlink r:id="rId47" ref="K25"/>
    <hyperlink r:id="rId48" ref="J26"/>
    <hyperlink r:id="rId49" ref="K26"/>
    <hyperlink r:id="rId50" ref="J27"/>
    <hyperlink r:id="rId51" ref="K27"/>
    <hyperlink r:id="rId52" ref="J28"/>
    <hyperlink r:id="rId53" ref="K28"/>
    <hyperlink r:id="rId54" ref="J29"/>
    <hyperlink r:id="rId55" ref="K29"/>
    <hyperlink r:id="rId56" ref="J30"/>
    <hyperlink r:id="rId57" ref="K30"/>
    <hyperlink r:id="rId58" ref="J31"/>
    <hyperlink r:id="rId59" ref="K31"/>
    <hyperlink r:id="rId60" ref="J32"/>
    <hyperlink r:id="rId61" ref="K32"/>
    <hyperlink r:id="rId62" ref="J33"/>
    <hyperlink r:id="rId63" ref="K33"/>
    <hyperlink r:id="rId64" ref="J34"/>
    <hyperlink r:id="rId65" ref="K34"/>
    <hyperlink r:id="rId66" ref="J37"/>
    <hyperlink r:id="rId67" ref="K37"/>
    <hyperlink r:id="rId68" ref="J38"/>
    <hyperlink r:id="rId69" ref="K38"/>
    <hyperlink r:id="rId70" ref="J39"/>
    <hyperlink r:id="rId71" ref="K39"/>
    <hyperlink r:id="rId72" ref="J40"/>
    <hyperlink r:id="rId73" ref="K40"/>
    <hyperlink r:id="rId74" ref="J41"/>
    <hyperlink r:id="rId75" ref="K41"/>
    <hyperlink r:id="rId76" ref="J42"/>
    <hyperlink r:id="rId77" ref="K42"/>
    <hyperlink r:id="rId78" ref="J43"/>
    <hyperlink r:id="rId79" ref="K43"/>
    <hyperlink r:id="rId80" ref="J44"/>
    <hyperlink r:id="rId81" ref="K44"/>
    <hyperlink r:id="rId82" ref="J45"/>
    <hyperlink r:id="rId83" ref="K45"/>
    <hyperlink r:id="rId84" ref="J46"/>
    <hyperlink r:id="rId85" ref="K46"/>
    <hyperlink r:id="rId86" ref="J47"/>
    <hyperlink r:id="rId87" ref="K47"/>
    <hyperlink r:id="rId88" ref="J48"/>
    <hyperlink r:id="rId89" ref="K48"/>
    <hyperlink r:id="rId90" ref="J49"/>
    <hyperlink r:id="rId91" ref="K49"/>
    <hyperlink r:id="rId92" ref="J50"/>
    <hyperlink r:id="rId93" ref="K50"/>
    <hyperlink r:id="rId94" ref="J51"/>
    <hyperlink r:id="rId95" ref="K51"/>
    <hyperlink r:id="rId96" ref="J52"/>
    <hyperlink r:id="rId97" ref="K52"/>
    <hyperlink r:id="rId98" ref="J53"/>
    <hyperlink r:id="rId99" ref="K53"/>
    <hyperlink r:id="rId100" ref="J54"/>
    <hyperlink r:id="rId101" ref="K54"/>
    <hyperlink r:id="rId102" ref="J55"/>
    <hyperlink r:id="rId103" ref="K55"/>
    <hyperlink r:id="rId104" ref="J56"/>
    <hyperlink r:id="rId105" ref="K56"/>
    <hyperlink r:id="rId106" ref="J57"/>
    <hyperlink r:id="rId107" ref="K57"/>
    <hyperlink r:id="rId108" ref="J58"/>
    <hyperlink r:id="rId109" ref="K58"/>
    <hyperlink r:id="rId110" ref="J59"/>
    <hyperlink r:id="rId111" ref="K59"/>
    <hyperlink r:id="rId112" ref="J60"/>
    <hyperlink r:id="rId113" ref="K60"/>
    <hyperlink r:id="rId114" ref="J61"/>
    <hyperlink r:id="rId115" ref="K61"/>
    <hyperlink r:id="rId116" ref="J62"/>
    <hyperlink r:id="rId117" ref="K62"/>
    <hyperlink r:id="rId118" ref="J63"/>
    <hyperlink r:id="rId119" ref="K63"/>
    <hyperlink r:id="rId120" ref="J64"/>
    <hyperlink r:id="rId121" ref="K64"/>
    <hyperlink r:id="rId122" ref="J65"/>
    <hyperlink r:id="rId123" ref="K65"/>
    <hyperlink r:id="rId124" ref="J66"/>
    <hyperlink r:id="rId125" ref="K66"/>
    <hyperlink r:id="rId126" ref="J67"/>
    <hyperlink r:id="rId127" ref="K67"/>
    <hyperlink r:id="rId128" ref="J68"/>
    <hyperlink r:id="rId129" ref="K68"/>
    <hyperlink r:id="rId130" ref="J69"/>
    <hyperlink r:id="rId131" ref="K69"/>
    <hyperlink r:id="rId132" ref="J70"/>
    <hyperlink r:id="rId133" ref="K70"/>
    <hyperlink r:id="rId134" ref="J71"/>
    <hyperlink r:id="rId135" ref="K71"/>
    <hyperlink r:id="rId136" ref="J72"/>
    <hyperlink r:id="rId137" ref="K72"/>
    <hyperlink r:id="rId138" ref="J75"/>
    <hyperlink r:id="rId139" ref="K75"/>
    <hyperlink r:id="rId140" ref="J76"/>
    <hyperlink r:id="rId141" ref="K76"/>
    <hyperlink r:id="rId142" ref="J77"/>
    <hyperlink r:id="rId143" ref="K77"/>
    <hyperlink r:id="rId144" ref="J78"/>
    <hyperlink r:id="rId145" ref="K78"/>
    <hyperlink r:id="rId146" ref="J79"/>
    <hyperlink r:id="rId147" ref="K79"/>
    <hyperlink r:id="rId148" ref="J80"/>
    <hyperlink r:id="rId149" ref="K80"/>
    <hyperlink r:id="rId150" ref="J81"/>
    <hyperlink r:id="rId151" ref="K81"/>
    <hyperlink r:id="rId152" ref="J82"/>
    <hyperlink r:id="rId153" ref="K82"/>
    <hyperlink r:id="rId154" ref="J83"/>
    <hyperlink r:id="rId155" ref="K83"/>
    <hyperlink r:id="rId156" ref="J84"/>
    <hyperlink r:id="rId157" ref="K84"/>
    <hyperlink r:id="rId158" ref="J85"/>
    <hyperlink r:id="rId159" ref="K85"/>
    <hyperlink r:id="rId160" ref="J86"/>
    <hyperlink r:id="rId161" ref="K86"/>
    <hyperlink r:id="rId162" ref="J87"/>
    <hyperlink r:id="rId163" ref="K87"/>
    <hyperlink r:id="rId164" ref="J88"/>
    <hyperlink r:id="rId165" ref="K88"/>
    <hyperlink r:id="rId166" ref="J89"/>
    <hyperlink r:id="rId167" ref="K89"/>
    <hyperlink r:id="rId168" ref="J90"/>
    <hyperlink r:id="rId169" ref="K90"/>
    <hyperlink r:id="rId170" ref="J91"/>
    <hyperlink r:id="rId171" ref="K91"/>
    <hyperlink r:id="rId172" ref="J92"/>
    <hyperlink r:id="rId173" ref="K92"/>
    <hyperlink r:id="rId174" ref="J93"/>
    <hyperlink r:id="rId175" ref="K93"/>
    <hyperlink r:id="rId176" ref="J94"/>
    <hyperlink r:id="rId177" ref="K94"/>
    <hyperlink r:id="rId178" ref="J95"/>
    <hyperlink r:id="rId179" ref="K95"/>
    <hyperlink r:id="rId180" ref="J96"/>
    <hyperlink r:id="rId181" ref="K96"/>
    <hyperlink r:id="rId182" ref="J97"/>
    <hyperlink r:id="rId183" ref="K97"/>
    <hyperlink r:id="rId184" ref="J98"/>
    <hyperlink r:id="rId185" ref="K98"/>
    <hyperlink r:id="rId186" ref="J99"/>
    <hyperlink r:id="rId187" ref="K99"/>
    <hyperlink r:id="rId188" ref="J100"/>
    <hyperlink r:id="rId189" ref="K100"/>
    <hyperlink r:id="rId190" ref="J101"/>
    <hyperlink r:id="rId191" ref="K101"/>
    <hyperlink r:id="rId192" ref="J102"/>
    <hyperlink r:id="rId193" ref="K102"/>
    <hyperlink r:id="rId194" ref="J103"/>
    <hyperlink r:id="rId195" ref="K103"/>
    <hyperlink r:id="rId196" ref="J104"/>
    <hyperlink r:id="rId197" ref="K104"/>
    <hyperlink r:id="rId198" ref="J105"/>
    <hyperlink r:id="rId199" ref="K105"/>
    <hyperlink r:id="rId200" ref="J106"/>
    <hyperlink r:id="rId201" ref="K106"/>
    <hyperlink r:id="rId202" ref="J107"/>
    <hyperlink r:id="rId203" ref="K107"/>
    <hyperlink r:id="rId204" ref="J108"/>
    <hyperlink r:id="rId205" ref="K108"/>
    <hyperlink r:id="rId206" ref="J109"/>
    <hyperlink r:id="rId207" ref="K109"/>
    <hyperlink r:id="rId208" ref="J110"/>
    <hyperlink r:id="rId209" ref="K110"/>
    <hyperlink r:id="rId210" ref="J111"/>
    <hyperlink r:id="rId211" ref="K111"/>
    <hyperlink r:id="rId212" ref="J112"/>
    <hyperlink r:id="rId213" ref="K112"/>
    <hyperlink r:id="rId214" ref="J113"/>
    <hyperlink r:id="rId215" ref="K113"/>
    <hyperlink r:id="rId216" ref="J114"/>
    <hyperlink r:id="rId217" ref="K114"/>
  </hyperlinks>
  <drawing r:id="rId218"/>
</worksheet>
</file>