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irmedeirosfilho/Documents/Documents - Aldir’s MacBook Pro/RESEARCH/Computer Science/ALURA/ALURA - DS Bootcamp - Inverno 2021/Modulo 1 - Analisando dados da saude com Python e Pandas/PROJETO M1/sc3005_05am/"/>
    </mc:Choice>
  </mc:AlternateContent>
  <xr:revisionPtr revIDLastSave="0" documentId="13_ncr:1_{E30C0B81-D1B8-2848-8A21-66C0AF280D31}" xr6:coauthVersionLast="47" xr6:coauthVersionMax="47" xr10:uidLastSave="{00000000-0000-0000-0000-000000000000}"/>
  <bookViews>
    <workbookView xWindow="4420" yWindow="9460" windowWidth="29560" windowHeight="19600" activeTab="1" xr2:uid="{9AB54D14-3670-5749-8E03-443AC4E079B9}"/>
  </bookViews>
  <sheets>
    <sheet name="Phase 1 - Terminal Command Line" sheetId="1" r:id="rId1"/>
    <sheet name="Phase 3 - Resultados finais" sheetId="4" r:id="rId2"/>
    <sheet name="Nome das Colunas sc3005_05am" sheetId="2" r:id="rId3"/>
    <sheet name="Nome das Colunas" sheetId="3" r:id="rId4"/>
  </sheets>
  <definedNames>
    <definedName name="_xlnm._FilterDatabase" localSheetId="1" hidden="1">'Phase 3 - Resultados finais'!$B$47:$G$162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4" l="1"/>
  <c r="G36" i="4"/>
  <c r="G35" i="4"/>
  <c r="G29" i="4"/>
  <c r="G34" i="4"/>
  <c r="G33" i="4"/>
  <c r="G30" i="4"/>
  <c r="G39" i="4"/>
  <c r="G32" i="4"/>
  <c r="G31" i="4"/>
  <c r="C23" i="4"/>
  <c r="D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G13" i="4"/>
  <c r="I13" i="4" s="1"/>
  <c r="H12" i="4"/>
  <c r="G12" i="4"/>
  <c r="H11" i="4"/>
  <c r="H10" i="4"/>
  <c r="G11" i="4"/>
  <c r="G10" i="4"/>
  <c r="H9" i="4"/>
  <c r="G9" i="4"/>
  <c r="H8" i="4"/>
  <c r="G8" i="4"/>
  <c r="H7" i="4"/>
  <c r="H6" i="4"/>
  <c r="G7" i="4"/>
  <c r="G6" i="4"/>
  <c r="G40" i="4" l="1"/>
  <c r="H35" i="4" s="1"/>
  <c r="D24" i="4"/>
  <c r="I8" i="4"/>
  <c r="I17" i="4"/>
  <c r="G23" i="4"/>
  <c r="I19" i="4"/>
  <c r="I15" i="4"/>
  <c r="I14" i="4"/>
  <c r="I20" i="4"/>
  <c r="I16" i="4"/>
  <c r="I11" i="4"/>
  <c r="I22" i="4"/>
  <c r="I7" i="4"/>
  <c r="I12" i="4"/>
  <c r="H23" i="4"/>
  <c r="J21" i="4" s="1"/>
  <c r="I18" i="4"/>
  <c r="I10" i="4"/>
  <c r="I21" i="4"/>
  <c r="I9" i="4"/>
  <c r="I6" i="4"/>
  <c r="H36" i="4" l="1"/>
  <c r="J15" i="4"/>
  <c r="J20" i="4"/>
  <c r="J19" i="4"/>
  <c r="J7" i="4"/>
  <c r="J14" i="4"/>
  <c r="J10" i="4"/>
  <c r="J9" i="4"/>
  <c r="J6" i="4"/>
  <c r="J13" i="4"/>
  <c r="J12" i="4"/>
  <c r="J11" i="4"/>
  <c r="J8" i="4"/>
  <c r="J18" i="4"/>
  <c r="J16" i="4"/>
  <c r="J22" i="4"/>
  <c r="J17" i="4"/>
  <c r="I23" i="4"/>
</calcChain>
</file>

<file path=xl/sharedStrings.xml><?xml version="1.0" encoding="utf-8"?>
<sst xmlns="http://schemas.openxmlformats.org/spreadsheetml/2006/main" count="555" uniqueCount="242">
  <si>
    <t>sc3005_05am</t>
  </si>
  <si>
    <t>1.11 GB</t>
  </si>
  <si>
    <t>ulclt</t>
  </si>
  <si>
    <t>ulclt-user local command line terminal</t>
  </si>
  <si>
    <t>Onde modification feita</t>
  </si>
  <si>
    <t>in Terminal using line command line tr as shown here after change delimiter ";" to "," as explained in the link attached</t>
  </si>
  <si>
    <t>https://kadekillary.work/post/cli-4-ds/</t>
  </si>
  <si>
    <t>fonte do aprendizado</t>
  </si>
  <si>
    <t>1.11GB</t>
  </si>
  <si>
    <t>https://shapeshed.com/unix-sort/</t>
  </si>
  <si>
    <t>Sort by 18: estabelecimento_municipio_codigo</t>
  </si>
  <si>
    <t>sc3005_05amB.csv</t>
  </si>
  <si>
    <t>sc3005_05amA.csv</t>
  </si>
  <si>
    <t>https://superuser.com/questions/827539/grep-to-filter-gigantic-csv-file/827575</t>
  </si>
  <si>
    <t>sc3005_05amB_13.csv</t>
  </si>
  <si>
    <t>/420060|420070|420090|420110|420120|420230|420370|420540|420570|420600|420980|421020|421150|421190|421230|421430|421570|421590|421630|421660|421725|421800 /</t>
  </si>
  <si>
    <t>sc3005_05amB_01.csv</t>
  </si>
  <si>
    <t>sc3005_05amB_02.csv</t>
  </si>
  <si>
    <t xml:space="preserve"> sc3005_05amB_03.csv</t>
  </si>
  <si>
    <t>sc3005_05amB_04.csv</t>
  </si>
  <si>
    <t xml:space="preserve"> sc3005_05amB_05.csv</t>
  </si>
  <si>
    <t>sc3005_05amB_06.csv</t>
  </si>
  <si>
    <t>sc3005_05amB_07.csv</t>
  </si>
  <si>
    <t>sc3005_05amB_08.csv</t>
  </si>
  <si>
    <t>sc3005_05amB_09.csv</t>
  </si>
  <si>
    <t>sc3005_05amB_10.csv</t>
  </si>
  <si>
    <t>sc3005_05amB_11.csv</t>
  </si>
  <si>
    <t>sc3005_05amB_12.csv</t>
  </si>
  <si>
    <t>sc3005_05amB_14.csv</t>
  </si>
  <si>
    <t>sc3005_05amB_15.csv</t>
  </si>
  <si>
    <t>sc3005_05amB_16.csv</t>
  </si>
  <si>
    <t>sc3005_05amB_17.csv</t>
  </si>
  <si>
    <t>Nr de municipios</t>
  </si>
  <si>
    <t>Populacao estimada pelo IBGE</t>
  </si>
  <si>
    <t xml:space="preserve">/420080|420208|420209|420215|420490|420500|420535|420640|420660|420765|420840|421100|421200|421223|421415|421507|421520|421555|421625|421670|421720|421875 </t>
  </si>
  <si>
    <t xml:space="preserve">/420010|420253|420445|420517|420530|420560|420768|420917|420945|421055|421185|421227|421340|421610|421910|421950|421970 / </t>
  </si>
  <si>
    <t>/420050|420055|420165|420257|420310|420350|420410|420420|420435|420440|420470|420475|420543|420665|420775|420785|420895|421050|421090|421140|421145|421165|421187|421210|421290|421315|421420|421535|421568|421569|421575|421600|421690|421715|421730|421755|421775|421795|421885 /</t>
  </si>
  <si>
    <t>/420075|420127|420430|420760|420770|420780|420800|420985|421260|421310|421390|421750|421960 /</t>
  </si>
  <si>
    <t xml:space="preserve"> /420005|420040|420287|420360|420390|420400|420415|420520|420670|420680|420860|420900|420920|421003|421105|421180|421790|421850|421915|421917|421985 /</t>
  </si>
  <si>
    <t xml:space="preserve"> /420160|420300|420315|420480|420550|420555|420675|420757|420970|421005|421070|421300|421335|421440|421540|421550|421605|421825|421930 /</t>
  </si>
  <si>
    <t>/420213|420330|420380|420790|420810|421010|421030|421110|421220|421360|421500|421580|421830 /</t>
  </si>
  <si>
    <t>/420450|420650|420890|421060|421740 /</t>
  </si>
  <si>
    <t>/420130|420205|420210|420580|420845|420910|421620|421635 /</t>
  </si>
  <si>
    <t>/420200|420245|420320|420710|420820|420830|421000|421130|421250|421280|421350 /</t>
  </si>
  <si>
    <t>/420020|420030|420180|420190|420285|420419|420510|420690|420740|420850|420915|420950|420990|421085|421270|421370|421400|421410|421450|421460|421480|421530|421567|421780|421860|421920|421935|421940 /</t>
  </si>
  <si>
    <t>/420125|420170|420220|420240|420270|420290|420515|420590|420630|420750|421320|421470|421510|421820 /</t>
  </si>
  <si>
    <t>/420100|420243|420250|420260|420325|420340|420417|420455|420930|421175|421189|421205|421330|421505|421650|421680|421890|421895 /</t>
  </si>
  <si>
    <t>/420150|420280|420395|420610|420620|420720|420730|420880|420940|421240|421265|421490|421545|421560|421700|421710|421840|421870 /</t>
  </si>
  <si>
    <t>/420425|420460|420545|420700|420960|421120|421160|421170|421760|421835|421900|42200 /</t>
  </si>
  <si>
    <t>/420140|420195|420207|420519|420870|421040|421080|421125|421225|421380|421565|421640|421770|421810|421880 /</t>
  </si>
  <si>
    <t>Raw file size (MB)</t>
  </si>
  <si>
    <t xml:space="preserve">02 - Xanxere  </t>
  </si>
  <si>
    <t>03 - Chapeco</t>
  </si>
  <si>
    <t>04 - Concordia</t>
  </si>
  <si>
    <t>05 - Joacaba</t>
  </si>
  <si>
    <t>06 - Videira</t>
  </si>
  <si>
    <t>07 - Mafra</t>
  </si>
  <si>
    <t>08 – Jaragua do Sul</t>
  </si>
  <si>
    <t>09 - Joinville</t>
  </si>
  <si>
    <t>10 - Itajai</t>
  </si>
  <si>
    <t>11 – Rio do Sul</t>
  </si>
  <si>
    <t>12 - Blumenau</t>
  </si>
  <si>
    <t>13 - Florianopolis</t>
  </si>
  <si>
    <t>14 - Lages</t>
  </si>
  <si>
    <t>15 - Tubarao</t>
  </si>
  <si>
    <t>16 - Criciuma</t>
  </si>
  <si>
    <t>17 - Ararangua</t>
  </si>
  <si>
    <r>
      <t xml:space="preserve">Filtrar usando </t>
    </r>
    <r>
      <rPr>
        <b/>
        <sz val="12"/>
        <color rgb="FF7030A0"/>
        <rFont val="Calibri (Body)"/>
      </rPr>
      <t>column 18: estabelecimento_municipio_codigo</t>
    </r>
    <r>
      <rPr>
        <sz val="12"/>
        <color theme="1"/>
        <rFont val="Calibri"/>
        <family val="2"/>
        <scheme val="minor"/>
      </rPr>
      <t xml:space="preserve"> for municipios para agroupar files separados para cada uma das 17 UDVEs catarinenses
</t>
    </r>
  </si>
  <si>
    <t>Depois de obter o regional file pelo ulclt, eu copiei o file regional no folder do meu local drive. Todas as 17 UDVE regionais foram filtradas a partir do mesmo file.Note que quando file sc3005_05amB.csv era tansferido do meu local folder para o terminal para criar um novo file reigonal os files origianais ficaram registrados.</t>
  </si>
  <si>
    <t>1: document_id</t>
  </si>
  <si>
    <t>document_id</t>
  </si>
  <si>
    <t>  2: paciente_id</t>
  </si>
  <si>
    <t>paciente_id</t>
  </si>
  <si>
    <t>p_id</t>
  </si>
  <si>
    <t>  3: paciente_idade</t>
  </si>
  <si>
    <t>paciente_idade</t>
  </si>
  <si>
    <t>p_idade</t>
  </si>
  <si>
    <t>  4: paciente_datanascimento</t>
  </si>
  <si>
    <t>paciente_dn</t>
  </si>
  <si>
    <t>p_dn</t>
  </si>
  <si>
    <t>  5: paciente_enumsexobiologico</t>
  </si>
  <si>
    <t>paciente_sex</t>
  </si>
  <si>
    <t>p_sex</t>
  </si>
  <si>
    <t>  6: paciente_racacor_codigo</t>
  </si>
  <si>
    <t>paciente_r_codigo</t>
  </si>
  <si>
    <t>p_r_codigo</t>
  </si>
  <si>
    <t>  7: paciente_racacor_valor</t>
  </si>
  <si>
    <t>paciente_r_valor</t>
  </si>
  <si>
    <t>p_r_valor</t>
  </si>
  <si>
    <t>  8: paciente_endereco_coibgemunicipio</t>
  </si>
  <si>
    <t>paciente_ibgemunicipio</t>
  </si>
  <si>
    <t>p_ibgemunicipio</t>
  </si>
  <si>
    <t>  9: paciente_endereco_copais</t>
  </si>
  <si>
    <t>paciente_pais</t>
  </si>
  <si>
    <t>p_pais</t>
  </si>
  <si>
    <t> 10: paciente_endereco_nmmunicipio</t>
  </si>
  <si>
    <t>paciente_nmmunicipio</t>
  </si>
  <si>
    <t>p_nmmunicipio</t>
  </si>
  <si>
    <t> 11: paciente_endereco_nmpais</t>
  </si>
  <si>
    <t>paciente_nmpais</t>
  </si>
  <si>
    <t>p_nmpais</t>
  </si>
  <si>
    <t> 12: paciente_endereco_uf</t>
  </si>
  <si>
    <t>paciente_uf</t>
  </si>
  <si>
    <t>p_uf</t>
  </si>
  <si>
    <t> 13: paciente_endereco_cep</t>
  </si>
  <si>
    <t>paciente_cep</t>
  </si>
  <si>
    <t>p_cep</t>
  </si>
  <si>
    <t> 14: paciente_nacionalidade_enumnacionalidade</t>
  </si>
  <si>
    <t>paciente_enumnacionalidade</t>
  </si>
  <si>
    <t>p_enumnacionalidade</t>
  </si>
  <si>
    <t> 15: estabelecimento_valor</t>
  </si>
  <si>
    <t>estabelecimento_valor</t>
  </si>
  <si>
    <t>e_valor</t>
  </si>
  <si>
    <t> 16: estabelecimento_razaosocial</t>
  </si>
  <si>
    <t>estabelecimento_razaosocial</t>
  </si>
  <si>
    <t>e_razaosocial</t>
  </si>
  <si>
    <t> 17: estalecimento_nofantasia</t>
  </si>
  <si>
    <t>estalecimento_nofantasia</t>
  </si>
  <si>
    <t> 18: estabelecimento_municipio_codigo</t>
  </si>
  <si>
    <t>estabelecimento_municipio_codigo</t>
  </si>
  <si>
    <t>e_municipio_codigo</t>
  </si>
  <si>
    <t> 19: estabelecimento_municipio_nome</t>
  </si>
  <si>
    <t>estabelecimento_municipio_nome</t>
  </si>
  <si>
    <t>e_municipio_nome</t>
  </si>
  <si>
    <t> 20: estabelecimento_uf</t>
  </si>
  <si>
    <t>estabelecimento_uf</t>
  </si>
  <si>
    <t>e_uf</t>
  </si>
  <si>
    <t> 21: vacina_grupoatendimento_codigo</t>
  </si>
  <si>
    <t>vacina_grupoatendimento_codigo</t>
  </si>
  <si>
    <t>v_grupoatendimento_codigo</t>
  </si>
  <si>
    <t> 22: vacina_grupoatendimento_nome</t>
  </si>
  <si>
    <t>vacina_grupoatendimento_nome</t>
  </si>
  <si>
    <t>v_grupoatendimento_nome</t>
  </si>
  <si>
    <t> 23: vacina_categoria_codigo</t>
  </si>
  <si>
    <t>vacina_categoria_codigo</t>
  </si>
  <si>
    <t>v_categoria_codigo</t>
  </si>
  <si>
    <t> 24: vacina_categoria_nome</t>
  </si>
  <si>
    <t>vacina_categoria_nome</t>
  </si>
  <si>
    <t>v_categoria_nome</t>
  </si>
  <si>
    <t> 25: vacina_lote</t>
  </si>
  <si>
    <t>vacina_lote</t>
  </si>
  <si>
    <t>v_lote</t>
  </si>
  <si>
    <t> 26: vacina_fabricante_nome</t>
  </si>
  <si>
    <t>vacina_fabricante_nome</t>
  </si>
  <si>
    <t>v_fabricante_nome</t>
  </si>
  <si>
    <t> 27: vacina_fabricante_referencia</t>
  </si>
  <si>
    <t>vacina_fabricante_referencia</t>
  </si>
  <si>
    <t>v_fabricante_referencia</t>
  </si>
  <si>
    <t> 28: vacina_dataaplicacao</t>
  </si>
  <si>
    <t>vacina_dataaplicacao</t>
  </si>
  <si>
    <t>v_dataaplicacao</t>
  </si>
  <si>
    <t> 29: vacina_descricao_dose</t>
  </si>
  <si>
    <t>vacina_descricao_dose</t>
  </si>
  <si>
    <t>v_descricao_dose</t>
  </si>
  <si>
    <t> 30: vacina_codigo</t>
  </si>
  <si>
    <t>vacina_codigo</t>
  </si>
  <si>
    <t>v_codigo</t>
  </si>
  <si>
    <t> 31: vacina_nome</t>
  </si>
  <si>
    <t>vacina_nome</t>
  </si>
  <si>
    <t>v_nome</t>
  </si>
  <si>
    <t> 32: sistema_origem</t>
  </si>
  <si>
    <t>sistema_origem</t>
  </si>
  <si>
    <t> 33: data_importacao_rnds</t>
  </si>
  <si>
    <t>data_importacao_rnds</t>
  </si>
  <si>
    <t> 34: id_sistema_origem</t>
  </si>
  <si>
    <t>id_sistema_origem</t>
  </si>
  <si>
    <t>count</t>
  </si>
  <si>
    <t>FUNDACAO BUTANTAN</t>
  </si>
  <si>
    <t>Covid-19-Coronavac-Sinovac/Butantan</t>
  </si>
  <si>
    <t>FUNDACAO OSWALDO CRUZ</t>
  </si>
  <si>
    <t>Vacina Covid-19 - Covishield</t>
  </si>
  <si>
    <t>MINISTERIO DA SAUDE</t>
  </si>
  <si>
    <t>Vacina covid-19 - BNT162b2 - BioNTech/Fosun Ph...</t>
  </si>
  <si>
    <t>Covid-19-AstraZeneca</t>
  </si>
  <si>
    <t>SERUM INSTITUTE OF INDIA LTD</t>
  </si>
  <si>
    <t>SINOVAC LIFE SCIENCE CO LTD</t>
  </si>
  <si>
    <t>UDVE</t>
  </si>
  <si>
    <t>BioNTech/Fosun Pharma/Pfizer</t>
  </si>
  <si>
    <t>SERUM INSTITUTE OF INDIA LTD.</t>
  </si>
  <si>
    <t>Vacina covid-19 - Ad26.COV2.S - Janssen-Cilag</t>
  </si>
  <si>
    <t>INTERVAX LTDA</t>
  </si>
  <si>
    <t>OXFORD-ASTRAZENECA</t>
  </si>
  <si>
    <t>PFIZER/BIONTECH</t>
  </si>
  <si>
    <t>SINOVAC/BUTANTA</t>
  </si>
  <si>
    <t>ASTRAZENECA FARMACEUTICA DO BRASIL LTDA</t>
  </si>
  <si>
    <t>BUTANTAN</t>
  </si>
  <si>
    <t>SINOVAC/BUTANTAN</t>
  </si>
  <si>
    <t>ASTRAZENECA AB</t>
  </si>
  <si>
    <t>Index</t>
  </si>
  <si>
    <t>v_fabri_codigo_nome_sc3005_17.groupby(['v_fabricante_nome','v_codigo', 'v_nome']).size().reset_index().rename(columns={0:'count'})</t>
  </si>
  <si>
    <t>Grand Total de Registros (D1 e D2)</t>
  </si>
  <si>
    <t>Totais</t>
  </si>
  <si>
    <t>Numero de diferente combinacoes entre v_fabricante_nome, v_codigo e v_nome</t>
  </si>
  <si>
    <t>a</t>
  </si>
  <si>
    <t>b</t>
  </si>
  <si>
    <t>c</t>
  </si>
  <si>
    <t>01 - Sao Miguel do Oeste</t>
  </si>
  <si>
    <t>Steps</t>
  </si>
  <si>
    <t>Nome do file final deste step</t>
  </si>
  <si>
    <t xml:space="preserve">Phase 1 - Alura Projeto Modulo 1 - BootCamp Data Science - </t>
  </si>
  <si>
    <t>tr ";" "," &lt; /Users/.../sc3005_05am/sc3005_05am.csv &gt; sc3005_05amA.csv</t>
  </si>
  <si>
    <t>sort -k 18 -t , /Users/.../sc3005_05am/sc3005_05amA.csv &gt; sc3005_05amB.csv</t>
  </si>
  <si>
    <t>awk -F, '$18 ~ /420080|420209|42020|420215|420490|420500|420535|420640|420660|420765|420840|421100|421200|421223|421415|421507|421520|421555|421625|421670|421720|421875 / {print}' /Users/.../sc3005_05am/sc3005_05amB.csv &gt; sc3005_05amB_01.csv</t>
  </si>
  <si>
    <t>awk -F, '$18 ~ /420010|420253|420445|420517|420530|420560|420768|420917|420945|421055|421185|421227|421340|421610|421910|421950|421970 / {print}' /Users/.../sc3005_05am/sc3005_05amB.csv &gt; sc3005_05amB_02.csv</t>
  </si>
  <si>
    <t>awk -F, '$18 ~ /420050|420055|420165|420257|420310|420350|420410|420420|420435|420440|420470|420475|420543|420665|420775|420785|420895|421050|421090|421140|421145|421165|421187|421210|421290|421315|421420|421535|421568|421569|421575|421600|421690|421715|421730|421755|421775|421795|421885 / {print}' /Users/.../sc3005_05am/sc3005_05amB.csv &gt; sc3005_05amB_03.csv</t>
  </si>
  <si>
    <t>awk -F, '$18 ~ /420075|420127|420430|420760|420770|420780|420800|420985|421260|421310|421390|421750|421960 / {print}' /Users/.../sc3005_05am/sc3005_05amB.csv &gt; sc3005_05amB_04.csv</t>
  </si>
  <si>
    <t>awk -F, '$18 ~ /420005|420040|420287|420360|420390|420400|420415|420520|420670|420680|420860|420900|420920|421003|421105|421180|421790|421850|421915|421917|421985 / {print}' /Users/.../sc3005_05am/sc3005_05amB.csv &gt; sc3005_05amB_05.csv</t>
  </si>
  <si>
    <t>awk -F, '$18 ~ /420160|420300|420315|420480|420550|420555|420675|420757|420970|421005|421070|421300|421335|421440|421540|421550|421605|421825|421930 / {print}' /Users/.../sc3005_05am/sc3005_05amB.csv &gt; sc3005_05amB_06.csv</t>
  </si>
  <si>
    <t>awk -F, '$18 ~ /420213|420330|420380|420790|420810|421010|421030|421110|421220|421360|421500|421580|421830 / {print}' /Users/.../sc3005_05am/sc3005_05amB.csv &gt; sc3005_05amB_07.csv</t>
  </si>
  <si>
    <t>awk -F, '$18 ~ /420450|420650|420890|421060|421740 / {print}' /Users/.../sc3005_05am/sc3005_05amB.csv &gt; sc3005_05amB_08.csv</t>
  </si>
  <si>
    <t>awk -F, '$18 ~ /420130|420205|420210|420580|420845|420910|421620|421635 / {print}' /Users/.../sc3005_05am/sc3005_05amB.csv &gt; sc3005_05amB_09.csv</t>
  </si>
  <si>
    <t>awk -F, '$18 ~ /420200|420245|420320|420710|420820|420830|421000|421130|421250|421280|421350 / {print}' /Users/.../sc3005_05am/sc3005_05amB.csv &gt; sc3005_05amB_10.csv</t>
  </si>
  <si>
    <t>awk -F, '$18 ~ /420020|420030|420180|420190|420285|420419|420510|420690|420740|420850|420915|420950|420990|421085|421270|421370|421400|421410|421450|421460|421480|421530|421567|421780|421860|421920|421935|421940 / {print}' /Users/.../sc3005_05am/sc3005_05amB.csv &gt; sc3005_05amB_11.csv</t>
  </si>
  <si>
    <t>awk -F, '$18 ~ /420125|420170|420220|420240|420270|420290|420515|420590|420630|420750|421320|421470|421510|421820 / {print}' /Users/.../sc3005_05am/sc3005_05amB.csv &gt;sc3005_05amB_12.csv</t>
  </si>
  <si>
    <t>awk -F, '$18 ~ /420060|420070|420090|420110|420120|420230|420370|420540|420570|420600|420980|421020|421150|421190|421230|421430|421570|421590|421630|421660|421725|421800 / {print}' /Users/.../sc3005_05am/sc3005_05amB.csv &gt; sc3005_05amB_13.csv</t>
  </si>
  <si>
    <t>awk -F, '$18 ~ /420100|420243|420250|420260|420325|420340|420417|420455|420930|421175|421189|421205|421330|421505|421650|421680|421890|421895 / {print}' /Users/.../sc3005_05am/sc3005_05amB.csv &gt; sc3005_05amB_14.csv</t>
  </si>
  <si>
    <t>awk -F, '$18 ~ /420150|420280|420395|420610|420620|420720|420730|420880|420940|421240|421265|421490|421545|421560|421700|421710|421840|421870 / {print}' /Users/.../sc3005_05am/sc3005_05amB.csv &gt; sc3005_05amB_15.csv</t>
  </si>
  <si>
    <t>awk -F, '$18 ~ /420425|420460|420545|420700|420960|421120|421160|421170|421760|421835|421900|42200 / {print}' /Users/.../sc3005_05am/sc3005_05amB.csv &gt; sc3005_05amB_16.csv</t>
  </si>
  <si>
    <t>awk -F, '$18 ~ /420140|420195|420207|420519|420870|421040|421080|421125|421225|421380|421565|421640|421770|421810|421880 / {print}' /Users/.../sc3005_05am/sc3005_05amB.csv &gt; sc3005_05amB_17.csv</t>
  </si>
  <si>
    <t>Raw File size</t>
  </si>
  <si>
    <t>Raw file</t>
  </si>
  <si>
    <t>Phase 3  - Alura Projeto Modulo 1 - BootCamp Data Science</t>
  </si>
  <si>
    <t>sc3005_05am - Compilacao dos resultados obtidos na Phase usando Colab&amp;Python</t>
  </si>
  <si>
    <t>Combinacoes obviamente erroneas</t>
  </si>
  <si>
    <t>Total REGISTROS (D1 e D2) de combinacoes obiviamente erroneas</t>
  </si>
  <si>
    <t>% combinacoes obviamente erroneas per regional UDVE</t>
  </si>
  <si>
    <t>% de combinacoes obviamente erroneas per total registos de combinacoes obviamente erroneas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</si>
  <si>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</si>
  <si>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</si>
  <si>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</si>
  <si>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</si>
  <si>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</si>
  <si>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</si>
  <si>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</si>
  <si>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</si>
  <si>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</si>
  <si>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Categorias das Combinacoes obviamente erroneas idnetificadas na phase 2 across todas a regioes</t>
  </si>
  <si>
    <t xml:space="preserve">Lista Detalhada, por regiao, de todas as combinacoes identificadas na Phase 2 usando Colab&amp;Python. </t>
  </si>
  <si>
    <t>Titulo Coluna Original raw data</t>
  </si>
  <si>
    <t>Titulos Coluna reduzido usado no Colab</t>
  </si>
  <si>
    <t>Usando command line no terminal do meu computador pessoal (Mac OS) para dividir o macro file sc3005_05am, em 17 files, cada um correspondendo a uma das Unidades De Vigilancia Sanitaria (UDVE) do estado de Santa Catarina - Brasil</t>
  </si>
  <si>
    <t>Lista  coluna - 18: estabelecimento_municipio_codigo - para cada uma das Regionais UDVE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</si>
</sst>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2"/>
      <color rgb="FF212529"/>
      <name val="Calibri"/>
      <family val="2"/>
      <scheme val="minor"/>
    </font>
    <font>
      <b/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rgb="FF7030A0"/>
      <name val="Calibri (Body)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212121"/>
      <name val="Arial"/>
      <family val="2"/>
    </font>
    <font>
      <sz val="14"/>
      <color rgb="FF212121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FFFF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3" fontId="1" fillId="0" borderId="3" xfId="0" applyNumberFormat="1" applyFont="1" applyBorder="1"/>
    <xf numFmtId="9" fontId="15" fillId="2" borderId="1" xfId="2" applyFont="1" applyFill="1" applyBorder="1"/>
    <xf numFmtId="0" fontId="17" fillId="2" borderId="3" xfId="0" applyFont="1" applyFill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3" fontId="18" fillId="5" borderId="3" xfId="0" applyNumberFormat="1" applyFont="1" applyFill="1" applyBorder="1"/>
    <xf numFmtId="0" fontId="0" fillId="0" borderId="0" xfId="0" applyBorder="1"/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3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2" fillId="0" borderId="12" xfId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2" fillId="0" borderId="12" xfId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/>
    </xf>
    <xf numFmtId="3" fontId="0" fillId="0" borderId="12" xfId="0" applyNumberFormat="1" applyBorder="1" applyAlignment="1">
      <alignment horizontal="right" vertical="center"/>
    </xf>
    <xf numFmtId="0" fontId="7" fillId="0" borderId="12" xfId="0" applyFont="1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0" borderId="12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/>
    <xf numFmtId="3" fontId="15" fillId="2" borderId="0" xfId="0" applyNumberFormat="1" applyFont="1" applyFill="1" applyBorder="1"/>
    <xf numFmtId="9" fontId="0" fillId="0" borderId="0" xfId="2" applyFont="1" applyBorder="1"/>
    <xf numFmtId="166" fontId="0" fillId="0" borderId="8" xfId="2" applyNumberFormat="1" applyFont="1" applyBorder="1"/>
    <xf numFmtId="0" fontId="15" fillId="2" borderId="0" xfId="0" applyFont="1" applyFill="1" applyBorder="1" applyAlignment="1">
      <alignment horizontal="center"/>
    </xf>
    <xf numFmtId="9" fontId="15" fillId="0" borderId="0" xfId="2" applyFont="1" applyBorder="1"/>
    <xf numFmtId="166" fontId="0" fillId="0" borderId="8" xfId="0" applyNumberFormat="1" applyBorder="1"/>
    <xf numFmtId="166" fontId="15" fillId="0" borderId="8" xfId="0" applyNumberFormat="1" applyFont="1" applyBorder="1"/>
    <xf numFmtId="0" fontId="5" fillId="4" borderId="0" xfId="0" applyFont="1" applyFill="1" applyBorder="1" applyAlignment="1">
      <alignment horizontal="center" vertical="center"/>
    </xf>
    <xf numFmtId="9" fontId="5" fillId="0" borderId="0" xfId="2" applyFont="1" applyBorder="1"/>
    <xf numFmtId="9" fontId="16" fillId="5" borderId="0" xfId="2" applyFont="1" applyFill="1" applyBorder="1"/>
    <xf numFmtId="166" fontId="18" fillId="5" borderId="8" xfId="0" applyNumberFormat="1" applyFont="1" applyFill="1" applyBorder="1"/>
    <xf numFmtId="166" fontId="0" fillId="0" borderId="0" xfId="2" applyNumberFormat="1" applyFont="1" applyBorder="1"/>
    <xf numFmtId="166" fontId="0" fillId="0" borderId="11" xfId="0" applyNumberFormat="1" applyBorder="1"/>
    <xf numFmtId="0" fontId="0" fillId="0" borderId="7" xfId="0" applyBorder="1"/>
    <xf numFmtId="9" fontId="0" fillId="0" borderId="0" xfId="2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2" borderId="0" xfId="0" applyFont="1" applyFill="1" applyBorder="1"/>
    <xf numFmtId="0" fontId="14" fillId="2" borderId="0" xfId="0" applyFont="1" applyFill="1" applyBorder="1" applyAlignment="1">
      <alignment horizontal="center"/>
    </xf>
    <xf numFmtId="3" fontId="10" fillId="2" borderId="0" xfId="0" applyNumberFormat="1" applyFont="1" applyFill="1" applyBorder="1"/>
    <xf numFmtId="3" fontId="14" fillId="2" borderId="0" xfId="0" applyNumberFormat="1" applyFont="1" applyFill="1" applyBorder="1"/>
    <xf numFmtId="0" fontId="23" fillId="5" borderId="0" xfId="0" applyFont="1" applyFill="1" applyBorder="1"/>
    <xf numFmtId="0" fontId="23" fillId="5" borderId="0" xfId="0" applyFont="1" applyFill="1" applyBorder="1" applyAlignment="1">
      <alignment horizontal="center"/>
    </xf>
    <xf numFmtId="3" fontId="23" fillId="5" borderId="0" xfId="0" applyNumberFormat="1" applyFont="1" applyFill="1" applyBorder="1"/>
    <xf numFmtId="9" fontId="18" fillId="5" borderId="8" xfId="2" applyFont="1" applyFill="1" applyBorder="1"/>
    <xf numFmtId="0" fontId="0" fillId="0" borderId="9" xfId="0" applyBorder="1"/>
    <xf numFmtId="9" fontId="0" fillId="0" borderId="10" xfId="2" applyFont="1" applyBorder="1" applyAlignment="1">
      <alignment horizontal="center" vertical="center"/>
    </xf>
    <xf numFmtId="3" fontId="18" fillId="5" borderId="10" xfId="0" applyNumberFormat="1" applyFont="1" applyFill="1" applyBorder="1"/>
    <xf numFmtId="0" fontId="0" fillId="0" borderId="11" xfId="0" applyBorder="1"/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1" fillId="0" borderId="0" xfId="0" applyFont="1" applyBorder="1"/>
    <xf numFmtId="0" fontId="11" fillId="0" borderId="8" xfId="0" applyFont="1" applyBorder="1"/>
    <xf numFmtId="0" fontId="12" fillId="0" borderId="0" xfId="0" applyFont="1" applyBorder="1"/>
    <xf numFmtId="0" fontId="12" fillId="0" borderId="8" xfId="0" applyFont="1" applyBorder="1"/>
    <xf numFmtId="0" fontId="10" fillId="2" borderId="7" xfId="0" applyFont="1" applyFill="1" applyBorder="1" applyAlignment="1">
      <alignment horizontal="center" vertical="center"/>
    </xf>
    <xf numFmtId="0" fontId="13" fillId="2" borderId="0" xfId="0" applyFont="1" applyFill="1" applyBorder="1"/>
    <xf numFmtId="0" fontId="14" fillId="2" borderId="8" xfId="0" applyFont="1" applyFill="1" applyBorder="1"/>
    <xf numFmtId="0" fontId="13" fillId="0" borderId="0" xfId="0" applyFont="1" applyBorder="1"/>
    <xf numFmtId="0" fontId="11" fillId="3" borderId="0" xfId="0" applyFont="1" applyFill="1" applyBorder="1"/>
    <xf numFmtId="0" fontId="10" fillId="2" borderId="9" xfId="0" applyFont="1" applyFill="1" applyBorder="1" applyAlignment="1">
      <alignment horizontal="center" vertical="center"/>
    </xf>
    <xf numFmtId="0" fontId="13" fillId="2" borderId="10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22" fillId="0" borderId="0" xfId="0" applyFont="1" applyBorder="1" applyAlignment="1">
      <alignment horizontal="center"/>
    </xf>
    <xf numFmtId="0" fontId="21" fillId="6" borderId="4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6" borderId="4" xfId="0" applyFont="1" applyFill="1" applyBorder="1" applyAlignment="1">
      <alignment horizontal="center"/>
    </xf>
    <xf numFmtId="0" fontId="21" fillId="6" borderId="5" xfId="0" applyFont="1" applyFill="1" applyBorder="1" applyAlignment="1">
      <alignment horizontal="center"/>
    </xf>
    <xf numFmtId="0" fontId="21" fillId="6" borderId="6" xfId="0" applyFont="1" applyFill="1" applyBorder="1" applyAlignment="1">
      <alignment horizontal="center"/>
    </xf>
    <xf numFmtId="0" fontId="20" fillId="6" borderId="2" xfId="0" applyFont="1" applyFill="1" applyBorder="1" applyAlignment="1">
      <alignment horizontal="center" vertical="center"/>
    </xf>
    <xf numFmtId="0" fontId="20" fillId="6" borderId="3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21" fillId="6" borderId="0" xfId="0" applyFont="1" applyFill="1" applyAlignment="1">
      <alignment horizontal="center"/>
    </xf>
    <xf numFmtId="0" fontId="19" fillId="6" borderId="0" xfId="0" applyFont="1" applyFill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eruser.com/questions/827539/grep-to-filter-gigantic-csv-file/827575" TargetMode="External"/><Relationship Id="rId2" Type="http://schemas.openxmlformats.org/officeDocument/2006/relationships/hyperlink" Target="https://shapeshed.com/unix-sort/" TargetMode="External"/><Relationship Id="rId1" Type="http://schemas.openxmlformats.org/officeDocument/2006/relationships/hyperlink" Target="https://kadekillary.work/post/cli-4-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90B8-0BC3-CC46-AA9E-51E146046B92}">
  <dimension ref="A1:J26"/>
  <sheetViews>
    <sheetView topLeftCell="A20" workbookViewId="0">
      <selection activeCell="G8" sqref="G8"/>
    </sheetView>
  </sheetViews>
  <sheetFormatPr baseColWidth="10" defaultRowHeight="16" x14ac:dyDescent="0.2"/>
  <cols>
    <col min="1" max="1" width="5.6640625" style="3" bestFit="1" customWidth="1"/>
    <col min="2" max="2" width="19.83203125" bestFit="1" customWidth="1"/>
    <col min="3" max="3" width="14.33203125" customWidth="1"/>
    <col min="4" max="4" width="33.1640625" customWidth="1"/>
    <col min="5" max="5" width="37.5" customWidth="1"/>
    <col min="6" max="6" width="33.33203125" bestFit="1" customWidth="1"/>
    <col min="7" max="7" width="34.6640625" customWidth="1"/>
  </cols>
  <sheetData>
    <row r="1" spans="1:10" ht="26" x14ac:dyDescent="0.3">
      <c r="B1" s="98" t="s">
        <v>199</v>
      </c>
      <c r="C1" s="98"/>
      <c r="D1" s="98"/>
      <c r="E1" s="98"/>
      <c r="F1" s="98"/>
      <c r="G1" s="98"/>
      <c r="H1" s="98"/>
      <c r="I1" s="98"/>
      <c r="J1" s="98"/>
    </row>
    <row r="2" spans="1:10" ht="54" customHeight="1" x14ac:dyDescent="0.2">
      <c r="B2" s="99" t="s">
        <v>240</v>
      </c>
      <c r="C2" s="99"/>
      <c r="D2" s="99"/>
      <c r="E2" s="99"/>
      <c r="F2" s="99"/>
      <c r="G2" s="99"/>
      <c r="H2" s="99"/>
      <c r="I2" s="99"/>
      <c r="J2" s="99"/>
    </row>
    <row r="3" spans="1:10" x14ac:dyDescent="0.2">
      <c r="C3" t="s">
        <v>3</v>
      </c>
    </row>
    <row r="5" spans="1:10" ht="51" x14ac:dyDescent="0.2">
      <c r="A5" s="2" t="s">
        <v>197</v>
      </c>
      <c r="B5" s="2" t="s">
        <v>198</v>
      </c>
      <c r="C5" s="2" t="s">
        <v>4</v>
      </c>
      <c r="D5" s="33"/>
      <c r="E5" s="33"/>
      <c r="F5" s="2" t="s">
        <v>7</v>
      </c>
      <c r="G5" s="34" t="s">
        <v>241</v>
      </c>
      <c r="H5" s="3" t="s">
        <v>219</v>
      </c>
      <c r="I5" s="35" t="s">
        <v>32</v>
      </c>
      <c r="J5" s="24" t="s">
        <v>33</v>
      </c>
    </row>
    <row r="6" spans="1:10" x14ac:dyDescent="0.2">
      <c r="A6" s="3">
        <v>1</v>
      </c>
      <c r="B6" s="32" t="s">
        <v>0</v>
      </c>
      <c r="C6" s="16"/>
      <c r="D6" s="16" t="s">
        <v>220</v>
      </c>
      <c r="E6" s="16"/>
      <c r="F6" s="16"/>
      <c r="G6" s="16"/>
      <c r="H6" s="16" t="s">
        <v>1</v>
      </c>
      <c r="I6" s="16"/>
      <c r="J6" s="16"/>
    </row>
    <row r="7" spans="1:10" s="1" customFormat="1" ht="68" x14ac:dyDescent="0.2">
      <c r="A7" s="3">
        <v>2</v>
      </c>
      <c r="B7" s="17" t="s">
        <v>12</v>
      </c>
      <c r="C7" s="18" t="s">
        <v>2</v>
      </c>
      <c r="D7" s="19" t="s">
        <v>5</v>
      </c>
      <c r="E7" s="19" t="s">
        <v>200</v>
      </c>
      <c r="F7" s="20" t="s">
        <v>6</v>
      </c>
      <c r="G7" s="18"/>
      <c r="H7" s="18" t="s">
        <v>8</v>
      </c>
      <c r="I7" s="18"/>
      <c r="J7" s="18"/>
    </row>
    <row r="8" spans="1:10" ht="51" x14ac:dyDescent="0.2">
      <c r="A8" s="3">
        <v>3</v>
      </c>
      <c r="B8" s="21" t="s">
        <v>11</v>
      </c>
      <c r="C8" s="18" t="s">
        <v>2</v>
      </c>
      <c r="D8" s="19" t="s">
        <v>10</v>
      </c>
      <c r="E8" s="19" t="s">
        <v>201</v>
      </c>
      <c r="F8" s="22" t="s">
        <v>9</v>
      </c>
      <c r="G8" s="16"/>
      <c r="H8" s="16"/>
      <c r="I8" s="16"/>
      <c r="J8" s="16"/>
    </row>
    <row r="9" spans="1:10" ht="153" x14ac:dyDescent="0.2">
      <c r="B9" s="21"/>
      <c r="C9" s="18" t="s">
        <v>2</v>
      </c>
      <c r="D9" s="19" t="s">
        <v>67</v>
      </c>
      <c r="E9" s="19" t="s">
        <v>68</v>
      </c>
      <c r="F9" s="23" t="s">
        <v>13</v>
      </c>
      <c r="G9" s="16"/>
      <c r="H9" s="36" t="s">
        <v>50</v>
      </c>
    </row>
    <row r="10" spans="1:10" ht="136" x14ac:dyDescent="0.2">
      <c r="A10" s="3">
        <v>4</v>
      </c>
      <c r="B10" s="21" t="s">
        <v>16</v>
      </c>
      <c r="C10" s="16"/>
      <c r="D10" s="25" t="s">
        <v>196</v>
      </c>
      <c r="E10" s="19" t="s">
        <v>202</v>
      </c>
      <c r="F10" s="16"/>
      <c r="G10" s="19" t="s">
        <v>34</v>
      </c>
      <c r="H10" s="36">
        <v>74.8</v>
      </c>
      <c r="I10" s="26">
        <v>22</v>
      </c>
      <c r="J10" s="27">
        <v>181755</v>
      </c>
    </row>
    <row r="11" spans="1:10" ht="119" x14ac:dyDescent="0.2">
      <c r="A11" s="3">
        <v>5</v>
      </c>
      <c r="B11" s="21" t="s">
        <v>17</v>
      </c>
      <c r="C11" s="16"/>
      <c r="D11" s="28" t="s">
        <v>51</v>
      </c>
      <c r="E11" s="19" t="s">
        <v>203</v>
      </c>
      <c r="F11" s="16"/>
      <c r="G11" s="19" t="s">
        <v>35</v>
      </c>
      <c r="H11" s="36">
        <v>19.5</v>
      </c>
      <c r="I11" s="26">
        <v>17</v>
      </c>
      <c r="J11" s="27">
        <v>164649</v>
      </c>
    </row>
    <row r="12" spans="1:10" ht="187" x14ac:dyDescent="0.2">
      <c r="A12" s="3">
        <v>6</v>
      </c>
      <c r="B12" s="21" t="s">
        <v>18</v>
      </c>
      <c r="C12" s="16"/>
      <c r="D12" s="28" t="s">
        <v>52</v>
      </c>
      <c r="E12" s="19" t="s">
        <v>204</v>
      </c>
      <c r="F12" s="16"/>
      <c r="G12" s="19" t="s">
        <v>36</v>
      </c>
      <c r="H12" s="36">
        <v>88.9</v>
      </c>
      <c r="I12" s="26">
        <v>39</v>
      </c>
      <c r="J12" s="27">
        <v>457339</v>
      </c>
    </row>
    <row r="13" spans="1:10" ht="102" x14ac:dyDescent="0.2">
      <c r="A13" s="3">
        <v>7</v>
      </c>
      <c r="B13" s="21" t="s">
        <v>19</v>
      </c>
      <c r="C13" s="16"/>
      <c r="D13" s="28" t="s">
        <v>53</v>
      </c>
      <c r="E13" s="19" t="s">
        <v>205</v>
      </c>
      <c r="F13" s="16"/>
      <c r="G13" s="19" t="s">
        <v>37</v>
      </c>
      <c r="H13" s="36">
        <v>26.5</v>
      </c>
      <c r="I13" s="26">
        <v>13</v>
      </c>
      <c r="J13" s="27">
        <v>144090</v>
      </c>
    </row>
    <row r="14" spans="1:10" ht="136" x14ac:dyDescent="0.2">
      <c r="A14" s="3">
        <v>8</v>
      </c>
      <c r="B14" s="21" t="s">
        <v>20</v>
      </c>
      <c r="C14" s="16"/>
      <c r="D14" s="29" t="s">
        <v>54</v>
      </c>
      <c r="E14" s="19" t="s">
        <v>206</v>
      </c>
      <c r="F14" s="16"/>
      <c r="G14" s="19" t="s">
        <v>38</v>
      </c>
      <c r="H14" s="36">
        <v>35.4</v>
      </c>
      <c r="I14" s="26">
        <v>21</v>
      </c>
      <c r="J14" s="27">
        <v>202037</v>
      </c>
    </row>
    <row r="15" spans="1:10" ht="119" x14ac:dyDescent="0.2">
      <c r="A15" s="3">
        <v>9</v>
      </c>
      <c r="B15" s="21" t="s">
        <v>21</v>
      </c>
      <c r="C15" s="16"/>
      <c r="D15" s="28" t="s">
        <v>55</v>
      </c>
      <c r="E15" s="19" t="s">
        <v>207</v>
      </c>
      <c r="F15" s="16"/>
      <c r="G15" s="19" t="s">
        <v>39</v>
      </c>
      <c r="H15" s="36">
        <v>33.700000000000003</v>
      </c>
      <c r="I15" s="26">
        <v>19</v>
      </c>
      <c r="J15" s="27">
        <v>287962</v>
      </c>
    </row>
    <row r="16" spans="1:10" ht="102" x14ac:dyDescent="0.2">
      <c r="A16" s="3">
        <v>10</v>
      </c>
      <c r="B16" s="21" t="s">
        <v>22</v>
      </c>
      <c r="C16" s="16"/>
      <c r="D16" s="25" t="s">
        <v>56</v>
      </c>
      <c r="E16" s="19" t="s">
        <v>208</v>
      </c>
      <c r="F16" s="16"/>
      <c r="G16" s="19" t="s">
        <v>40</v>
      </c>
      <c r="H16" s="36">
        <v>45.4</v>
      </c>
      <c r="I16" s="30">
        <v>13</v>
      </c>
      <c r="J16" s="27">
        <v>381125</v>
      </c>
    </row>
    <row r="17" spans="1:10" ht="85" x14ac:dyDescent="0.2">
      <c r="A17" s="3">
        <v>11</v>
      </c>
      <c r="B17" s="21" t="s">
        <v>23</v>
      </c>
      <c r="C17" s="16"/>
      <c r="D17" s="29" t="s">
        <v>57</v>
      </c>
      <c r="E17" s="19" t="s">
        <v>209</v>
      </c>
      <c r="F17" s="16"/>
      <c r="G17" s="19" t="s">
        <v>41</v>
      </c>
      <c r="H17" s="36">
        <v>33.799999999999997</v>
      </c>
      <c r="I17" s="31">
        <v>5</v>
      </c>
      <c r="J17" s="27">
        <v>282193</v>
      </c>
    </row>
    <row r="18" spans="1:10" ht="85" x14ac:dyDescent="0.2">
      <c r="A18" s="3">
        <v>12</v>
      </c>
      <c r="B18" s="21" t="s">
        <v>24</v>
      </c>
      <c r="C18" s="16"/>
      <c r="D18" s="25" t="s">
        <v>58</v>
      </c>
      <c r="E18" s="19" t="s">
        <v>210</v>
      </c>
      <c r="F18" s="16"/>
      <c r="G18" s="19" t="s">
        <v>42</v>
      </c>
      <c r="H18" s="36">
        <v>115.1</v>
      </c>
      <c r="I18" s="31">
        <v>8</v>
      </c>
      <c r="J18" s="27">
        <v>775243</v>
      </c>
    </row>
    <row r="19" spans="1:10" ht="102" x14ac:dyDescent="0.2">
      <c r="A19" s="3">
        <v>13</v>
      </c>
      <c r="B19" s="21" t="s">
        <v>25</v>
      </c>
      <c r="C19" s="16"/>
      <c r="D19" s="28" t="s">
        <v>59</v>
      </c>
      <c r="E19" s="19" t="s">
        <v>211</v>
      </c>
      <c r="F19" s="16"/>
      <c r="G19" s="19" t="s">
        <v>43</v>
      </c>
      <c r="H19" s="36">
        <v>98.1</v>
      </c>
      <c r="I19" s="30">
        <v>11</v>
      </c>
      <c r="J19" s="27">
        <v>731766</v>
      </c>
    </row>
    <row r="20" spans="1:10" ht="153" x14ac:dyDescent="0.2">
      <c r="A20" s="3">
        <v>14</v>
      </c>
      <c r="B20" s="21" t="s">
        <v>26</v>
      </c>
      <c r="C20" s="16"/>
      <c r="D20" s="29" t="s">
        <v>60</v>
      </c>
      <c r="E20" s="19" t="s">
        <v>212</v>
      </c>
      <c r="F20" s="16"/>
      <c r="G20" s="19" t="s">
        <v>44</v>
      </c>
      <c r="H20" s="36">
        <v>47.6</v>
      </c>
      <c r="I20" s="31">
        <v>28</v>
      </c>
      <c r="J20" s="27">
        <v>300397</v>
      </c>
    </row>
    <row r="21" spans="1:10" ht="102" x14ac:dyDescent="0.2">
      <c r="A21" s="3">
        <v>15</v>
      </c>
      <c r="B21" s="21" t="s">
        <v>27</v>
      </c>
      <c r="C21" s="16"/>
      <c r="D21" s="25" t="s">
        <v>61</v>
      </c>
      <c r="E21" s="19" t="s">
        <v>213</v>
      </c>
      <c r="F21" s="16"/>
      <c r="G21" s="19" t="s">
        <v>45</v>
      </c>
      <c r="H21" s="36">
        <v>115.7</v>
      </c>
      <c r="I21" s="31">
        <v>14</v>
      </c>
      <c r="J21" s="27">
        <v>808052</v>
      </c>
    </row>
    <row r="22" spans="1:10" ht="136" x14ac:dyDescent="0.2">
      <c r="A22" s="3">
        <v>16</v>
      </c>
      <c r="B22" s="21" t="s">
        <v>14</v>
      </c>
      <c r="C22" s="16"/>
      <c r="D22" s="28" t="s">
        <v>62</v>
      </c>
      <c r="E22" s="19" t="s">
        <v>214</v>
      </c>
      <c r="F22" s="16"/>
      <c r="G22" s="19" t="s">
        <v>15</v>
      </c>
      <c r="H22" s="36">
        <v>163.4</v>
      </c>
      <c r="I22" s="30">
        <v>22</v>
      </c>
      <c r="J22" s="27">
        <v>1229335</v>
      </c>
    </row>
    <row r="23" spans="1:10" ht="119" x14ac:dyDescent="0.2">
      <c r="A23" s="3">
        <v>17</v>
      </c>
      <c r="B23" s="21" t="s">
        <v>28</v>
      </c>
      <c r="C23" s="16"/>
      <c r="D23" s="28" t="s">
        <v>63</v>
      </c>
      <c r="E23" s="19" t="s">
        <v>215</v>
      </c>
      <c r="F23" s="16"/>
      <c r="G23" s="19" t="s">
        <v>46</v>
      </c>
      <c r="H23" s="36">
        <v>54</v>
      </c>
      <c r="I23" s="30">
        <v>18</v>
      </c>
      <c r="J23" s="27">
        <v>287853</v>
      </c>
    </row>
    <row r="24" spans="1:10" ht="119" x14ac:dyDescent="0.2">
      <c r="A24" s="3">
        <v>18</v>
      </c>
      <c r="B24" s="21" t="s">
        <v>29</v>
      </c>
      <c r="C24" s="16"/>
      <c r="D24" s="28" t="s">
        <v>64</v>
      </c>
      <c r="E24" s="19" t="s">
        <v>216</v>
      </c>
      <c r="F24" s="16"/>
      <c r="G24" s="19" t="s">
        <v>47</v>
      </c>
      <c r="H24" s="36">
        <v>46.1</v>
      </c>
      <c r="I24" s="30">
        <v>18</v>
      </c>
      <c r="J24" s="27">
        <v>371748</v>
      </c>
    </row>
    <row r="25" spans="1:10" ht="102" x14ac:dyDescent="0.2">
      <c r="A25" s="3">
        <v>19</v>
      </c>
      <c r="B25" s="21" t="s">
        <v>30</v>
      </c>
      <c r="C25" s="16"/>
      <c r="D25" s="28" t="s">
        <v>65</v>
      </c>
      <c r="E25" s="19" t="s">
        <v>217</v>
      </c>
      <c r="F25" s="16"/>
      <c r="G25" s="19" t="s">
        <v>48</v>
      </c>
      <c r="H25" s="36">
        <v>57.6</v>
      </c>
      <c r="I25" s="30">
        <v>12</v>
      </c>
      <c r="J25" s="27">
        <v>442578</v>
      </c>
    </row>
    <row r="26" spans="1:10" ht="119" x14ac:dyDescent="0.2">
      <c r="A26" s="3">
        <v>20</v>
      </c>
      <c r="B26" s="21" t="s">
        <v>31</v>
      </c>
      <c r="C26" s="16"/>
      <c r="D26" s="25" t="s">
        <v>66</v>
      </c>
      <c r="E26" s="19" t="s">
        <v>218</v>
      </c>
      <c r="F26" s="16"/>
      <c r="G26" s="19" t="s">
        <v>49</v>
      </c>
      <c r="H26" s="36">
        <v>31</v>
      </c>
      <c r="I26" s="30">
        <v>15</v>
      </c>
      <c r="J26" s="27">
        <v>204380</v>
      </c>
    </row>
  </sheetData>
  <mergeCells count="2">
    <mergeCell ref="B1:J1"/>
    <mergeCell ref="B2:J2"/>
  </mergeCells>
  <hyperlinks>
    <hyperlink ref="F7" r:id="rId1" xr:uid="{96D13988-4E58-DD42-B898-B4AE69E5B6DD}"/>
    <hyperlink ref="F8" r:id="rId2" xr:uid="{656C4B0D-3319-8746-AC79-69E6EF0BD4D1}"/>
    <hyperlink ref="F9" r:id="rId3" xr:uid="{2937DB62-58BB-5049-934A-35FF36936B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C789-5212-6547-95B5-32F90B65A27D}">
  <dimension ref="A1:J162"/>
  <sheetViews>
    <sheetView tabSelected="1" workbookViewId="0">
      <selection activeCell="B4" sqref="B4:J4"/>
    </sheetView>
  </sheetViews>
  <sheetFormatPr baseColWidth="10" defaultRowHeight="16" x14ac:dyDescent="0.2"/>
  <cols>
    <col min="2" max="2" width="10.83203125" style="3"/>
    <col min="3" max="3" width="23.33203125" bestFit="1" customWidth="1"/>
    <col min="4" max="4" width="39.1640625" bestFit="1" customWidth="1"/>
    <col min="5" max="5" width="14.33203125" bestFit="1" customWidth="1"/>
    <col min="6" max="6" width="58.33203125" bestFit="1" customWidth="1"/>
    <col min="7" max="7" width="9.6640625" customWidth="1"/>
    <col min="8" max="8" width="14.33203125" customWidth="1"/>
    <col min="9" max="9" width="22" customWidth="1"/>
  </cols>
  <sheetData>
    <row r="1" spans="1:10" ht="30" thickBot="1" x14ac:dyDescent="0.4">
      <c r="A1" s="37" t="s">
        <v>221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ht="29" x14ac:dyDescent="0.35">
      <c r="A2" s="88"/>
      <c r="B2" s="88"/>
      <c r="C2" s="88"/>
      <c r="D2" s="88"/>
      <c r="E2" s="88"/>
      <c r="F2" s="88"/>
      <c r="G2" s="88"/>
      <c r="H2" s="88"/>
      <c r="I2" s="88"/>
      <c r="J2" s="88"/>
    </row>
    <row r="3" spans="1:10" ht="17" thickBot="1" x14ac:dyDescent="0.25"/>
    <row r="4" spans="1:10" ht="25" thickBot="1" x14ac:dyDescent="0.25">
      <c r="B4" s="95" t="s">
        <v>222</v>
      </c>
      <c r="C4" s="96"/>
      <c r="D4" s="96"/>
      <c r="E4" s="96"/>
      <c r="F4" s="96"/>
      <c r="G4" s="96"/>
      <c r="H4" s="96"/>
      <c r="I4" s="96"/>
      <c r="J4" s="97"/>
    </row>
    <row r="5" spans="1:10" ht="187" x14ac:dyDescent="0.2">
      <c r="B5" s="40" t="s">
        <v>176</v>
      </c>
      <c r="C5" s="41" t="s">
        <v>192</v>
      </c>
      <c r="D5" s="42" t="s">
        <v>223</v>
      </c>
      <c r="E5" s="12"/>
      <c r="F5" s="12"/>
      <c r="G5" s="41" t="s">
        <v>190</v>
      </c>
      <c r="H5" s="41" t="s">
        <v>224</v>
      </c>
      <c r="I5" s="41" t="s">
        <v>225</v>
      </c>
      <c r="J5" s="14" t="s">
        <v>226</v>
      </c>
    </row>
    <row r="6" spans="1:10" x14ac:dyDescent="0.2">
      <c r="B6" s="40">
        <v>1</v>
      </c>
      <c r="C6" s="43">
        <v>6</v>
      </c>
      <c r="D6" s="42">
        <v>2</v>
      </c>
      <c r="E6" s="12"/>
      <c r="F6" s="12"/>
      <c r="G6" s="44">
        <f>G48+G49+G50+G51+G52+G53</f>
        <v>133266</v>
      </c>
      <c r="H6" s="45">
        <f>G52+G53</f>
        <v>2340</v>
      </c>
      <c r="I6" s="46">
        <f>H6/G6</f>
        <v>1.7558867227950116E-2</v>
      </c>
      <c r="J6" s="47">
        <f>H6/H23</f>
        <v>9.3811262964195365E-3</v>
      </c>
    </row>
    <row r="7" spans="1:10" x14ac:dyDescent="0.2">
      <c r="B7" s="40">
        <v>2</v>
      </c>
      <c r="C7" s="43">
        <v>6</v>
      </c>
      <c r="D7" s="48">
        <v>2</v>
      </c>
      <c r="E7" s="12"/>
      <c r="F7" s="12"/>
      <c r="G7" s="44">
        <f>G54+G55+G56+G57+G58+G59</f>
        <v>36175</v>
      </c>
      <c r="H7" s="45">
        <f>G58+G59</f>
        <v>5016</v>
      </c>
      <c r="I7" s="49">
        <f t="shared" ref="I7:I23" si="0">H7/G7</f>
        <v>0.13865929509329647</v>
      </c>
      <c r="J7" s="50">
        <f>H7/H23</f>
        <v>2.0109286112324955E-2</v>
      </c>
    </row>
    <row r="8" spans="1:10" x14ac:dyDescent="0.2">
      <c r="B8" s="40">
        <v>3</v>
      </c>
      <c r="C8" s="43">
        <v>5</v>
      </c>
      <c r="D8" s="42">
        <v>2</v>
      </c>
      <c r="E8" s="12"/>
      <c r="F8" s="12"/>
      <c r="G8" s="44">
        <f>G60+G61+G62+G63+G64</f>
        <v>163390</v>
      </c>
      <c r="H8" s="45">
        <f>G63+G64</f>
        <v>9009</v>
      </c>
      <c r="I8" s="46">
        <f t="shared" si="0"/>
        <v>5.5138013342309812E-2</v>
      </c>
      <c r="J8" s="51">
        <f>H8/H23</f>
        <v>3.6117336241215214E-2</v>
      </c>
    </row>
    <row r="9" spans="1:10" x14ac:dyDescent="0.2">
      <c r="B9" s="40">
        <v>4</v>
      </c>
      <c r="C9" s="43">
        <v>5</v>
      </c>
      <c r="D9" s="42">
        <v>2</v>
      </c>
      <c r="E9" s="12"/>
      <c r="F9" s="12"/>
      <c r="G9" s="44">
        <f>G65+G66+G67+G68+G69</f>
        <v>50115</v>
      </c>
      <c r="H9" s="45">
        <f>G68+G69</f>
        <v>52</v>
      </c>
      <c r="I9" s="46">
        <f t="shared" si="0"/>
        <v>1.0376134889753567E-3</v>
      </c>
      <c r="J9" s="50">
        <f>H9/H23</f>
        <v>2.0846947325376747E-4</v>
      </c>
    </row>
    <row r="10" spans="1:10" x14ac:dyDescent="0.2">
      <c r="B10" s="40">
        <v>5</v>
      </c>
      <c r="C10" s="43">
        <v>5</v>
      </c>
      <c r="D10" s="42">
        <v>2</v>
      </c>
      <c r="E10" s="12"/>
      <c r="F10" s="12"/>
      <c r="G10" s="44">
        <f>G70+G71+G72+G73+G74</f>
        <v>66606</v>
      </c>
      <c r="H10" s="45">
        <f>G73+G74</f>
        <v>1077</v>
      </c>
      <c r="I10" s="46">
        <f t="shared" si="0"/>
        <v>1.6169714440140526E-2</v>
      </c>
      <c r="J10" s="50">
        <f>H10/H23</f>
        <v>4.3177235133520691E-3</v>
      </c>
    </row>
    <row r="11" spans="1:10" x14ac:dyDescent="0.2">
      <c r="B11" s="40">
        <v>6</v>
      </c>
      <c r="C11" s="43">
        <v>7</v>
      </c>
      <c r="D11" s="42">
        <v>3</v>
      </c>
      <c r="E11" s="12"/>
      <c r="F11" s="12"/>
      <c r="G11" s="44">
        <f>G75+G76+G77+G78+G79+G80+G81</f>
        <v>63195</v>
      </c>
      <c r="H11" s="45">
        <f>G75+G79+G81</f>
        <v>11378</v>
      </c>
      <c r="I11" s="49">
        <f t="shared" si="0"/>
        <v>0.18004588970646412</v>
      </c>
      <c r="J11" s="51">
        <f>H11/H23</f>
        <v>4.561472435925705E-2</v>
      </c>
    </row>
    <row r="12" spans="1:10" x14ac:dyDescent="0.2">
      <c r="B12" s="40">
        <v>7</v>
      </c>
      <c r="C12" s="42">
        <v>16</v>
      </c>
      <c r="D12" s="42">
        <v>9</v>
      </c>
      <c r="E12" s="12"/>
      <c r="F12" s="12"/>
      <c r="G12" s="44">
        <f>G82+G83+G84+G85+G86+G87+G88+G89+G90+G91+G92+G93+G94+G95+G96+G97</f>
        <v>85884</v>
      </c>
      <c r="H12" s="45">
        <f>G84+G85+G86+G89+G90+G91+G92+G95+G97</f>
        <v>13660</v>
      </c>
      <c r="I12" s="49">
        <f t="shared" si="0"/>
        <v>0.15905174421312468</v>
      </c>
      <c r="J12" s="51">
        <f>H12/H23</f>
        <v>5.4763327012431993E-2</v>
      </c>
    </row>
    <row r="13" spans="1:10" x14ac:dyDescent="0.2">
      <c r="B13" s="40">
        <v>8</v>
      </c>
      <c r="C13" s="43">
        <v>4</v>
      </c>
      <c r="D13" s="52">
        <v>0</v>
      </c>
      <c r="E13" s="12"/>
      <c r="F13" s="12"/>
      <c r="G13" s="44">
        <f>G98+G99+G100+G101</f>
        <v>63953</v>
      </c>
      <c r="H13" s="45">
        <v>0</v>
      </c>
      <c r="I13" s="53">
        <f t="shared" si="0"/>
        <v>0</v>
      </c>
      <c r="J13" s="50">
        <f>H13/H23</f>
        <v>0</v>
      </c>
    </row>
    <row r="14" spans="1:10" x14ac:dyDescent="0.2">
      <c r="B14" s="40">
        <v>9</v>
      </c>
      <c r="C14" s="43">
        <v>6</v>
      </c>
      <c r="D14" s="42">
        <v>2</v>
      </c>
      <c r="E14" s="12"/>
      <c r="F14" s="12"/>
      <c r="G14" s="44">
        <f>G102+G103+G104+G105+G106+G107</f>
        <v>212074</v>
      </c>
      <c r="H14" s="45">
        <f>G106+G107</f>
        <v>6533</v>
      </c>
      <c r="I14" s="46">
        <f t="shared" si="0"/>
        <v>3.0805284947706933E-2</v>
      </c>
      <c r="J14" s="50">
        <f>H14/H23</f>
        <v>2.619098209167044E-2</v>
      </c>
    </row>
    <row r="15" spans="1:10" x14ac:dyDescent="0.2">
      <c r="B15" s="40">
        <v>10</v>
      </c>
      <c r="C15" s="43">
        <v>7</v>
      </c>
      <c r="D15" s="42">
        <v>2</v>
      </c>
      <c r="E15" s="12"/>
      <c r="F15" s="12"/>
      <c r="G15" s="44">
        <f>G108+G109+G110+G111+G112+G113+G114</f>
        <v>183163</v>
      </c>
      <c r="H15" s="45">
        <f>G113+G114</f>
        <v>13994</v>
      </c>
      <c r="I15" s="49">
        <f t="shared" si="0"/>
        <v>7.6401893395500187E-2</v>
      </c>
      <c r="J15" s="51">
        <f>H15/H23</f>
        <v>5.6102342475254273E-2</v>
      </c>
    </row>
    <row r="16" spans="1:10" x14ac:dyDescent="0.2">
      <c r="B16" s="40">
        <v>11</v>
      </c>
      <c r="C16" s="43">
        <v>5</v>
      </c>
      <c r="D16" s="42">
        <v>2</v>
      </c>
      <c r="E16" s="12"/>
      <c r="F16" s="12"/>
      <c r="G16" s="44">
        <f>G115+G116+G117+G118+G119</f>
        <v>88347</v>
      </c>
      <c r="H16" s="45">
        <f>G118+G119</f>
        <v>56</v>
      </c>
      <c r="I16" s="46">
        <f t="shared" si="0"/>
        <v>6.3386419459630775E-4</v>
      </c>
      <c r="J16" s="50">
        <f>H16/H23</f>
        <v>2.2450558658098036E-4</v>
      </c>
    </row>
    <row r="17" spans="2:10" x14ac:dyDescent="0.2">
      <c r="B17" s="40">
        <v>12</v>
      </c>
      <c r="C17" s="43">
        <v>12</v>
      </c>
      <c r="D17" s="42">
        <v>2</v>
      </c>
      <c r="E17" s="12"/>
      <c r="F17" s="12"/>
      <c r="G17" s="44">
        <f>G120+G121+G122+G123+G124+G125+G126+G127+G128+G129+G130+G131</f>
        <v>218521</v>
      </c>
      <c r="H17" s="45">
        <f>G128+G129</f>
        <v>1841</v>
      </c>
      <c r="I17" s="46">
        <f t="shared" si="0"/>
        <v>8.424819582557282E-3</v>
      </c>
      <c r="J17" s="50">
        <f>H17/H23</f>
        <v>7.3806211588497298E-3</v>
      </c>
    </row>
    <row r="18" spans="2:10" x14ac:dyDescent="0.2">
      <c r="B18" s="40">
        <v>13</v>
      </c>
      <c r="C18" s="43">
        <v>9</v>
      </c>
      <c r="D18" s="42">
        <v>2</v>
      </c>
      <c r="E18" s="12"/>
      <c r="F18" s="12"/>
      <c r="G18" s="44">
        <f>G132+G133+G134+G135+G136+G137+G138+G139+G140</f>
        <v>303228</v>
      </c>
      <c r="H18" s="45">
        <f>G139+G140</f>
        <v>178913</v>
      </c>
      <c r="I18" s="54">
        <f t="shared" si="0"/>
        <v>0.59002796575514138</v>
      </c>
      <c r="J18" s="55">
        <f>H18/H23</f>
        <v>0.71726728592790967</v>
      </c>
    </row>
    <row r="19" spans="2:10" x14ac:dyDescent="0.2">
      <c r="B19" s="40">
        <v>14</v>
      </c>
      <c r="C19" s="43">
        <v>5</v>
      </c>
      <c r="D19" s="42">
        <v>2</v>
      </c>
      <c r="E19" s="12"/>
      <c r="F19" s="12"/>
      <c r="G19" s="44">
        <f>G141+G142+G143+G144+G145</f>
        <v>99483</v>
      </c>
      <c r="H19" s="45">
        <f>G144+G145</f>
        <v>1807</v>
      </c>
      <c r="I19" s="46">
        <f t="shared" si="0"/>
        <v>1.8163907401264539E-2</v>
      </c>
      <c r="J19" s="50">
        <f>H19/H23</f>
        <v>7.2443141955684199E-3</v>
      </c>
    </row>
    <row r="20" spans="2:10" x14ac:dyDescent="0.2">
      <c r="B20" s="40">
        <v>15</v>
      </c>
      <c r="C20" s="43">
        <v>5</v>
      </c>
      <c r="D20" s="42">
        <v>2</v>
      </c>
      <c r="E20" s="12"/>
      <c r="F20" s="12"/>
      <c r="G20" s="44">
        <f>G146+G147+G148+G149+G150</f>
        <v>84820</v>
      </c>
      <c r="H20" s="45">
        <f>G149+G150</f>
        <v>2840</v>
      </c>
      <c r="I20" s="46">
        <f t="shared" si="0"/>
        <v>3.3482669181796744E-2</v>
      </c>
      <c r="J20" s="50">
        <f>H20/H23</f>
        <v>1.1385640462321147E-2</v>
      </c>
    </row>
    <row r="21" spans="2:10" x14ac:dyDescent="0.2">
      <c r="B21" s="40">
        <v>16</v>
      </c>
      <c r="C21" s="43">
        <v>6</v>
      </c>
      <c r="D21" s="42">
        <v>2</v>
      </c>
      <c r="E21" s="12"/>
      <c r="F21" s="12"/>
      <c r="G21" s="44">
        <f>G151+G152+G153+G154+G155+G156</f>
        <v>107476</v>
      </c>
      <c r="H21" s="45">
        <f>G155+G156</f>
        <v>722</v>
      </c>
      <c r="I21" s="46">
        <f t="shared" si="0"/>
        <v>6.7177788529532174E-3</v>
      </c>
      <c r="J21" s="50">
        <f>H21/H23</f>
        <v>2.8945184555619254E-3</v>
      </c>
    </row>
    <row r="22" spans="2:10" ht="17" thickBot="1" x14ac:dyDescent="0.25">
      <c r="B22" s="40">
        <v>17</v>
      </c>
      <c r="C22" s="43">
        <v>6</v>
      </c>
      <c r="D22" s="42">
        <v>3</v>
      </c>
      <c r="E22" s="12"/>
      <c r="F22" s="12"/>
      <c r="G22" s="44">
        <f>G157+G158+G159+G160+G161+G162</f>
        <v>57529</v>
      </c>
      <c r="H22" s="45">
        <f>G159+G161+G162</f>
        <v>199</v>
      </c>
      <c r="I22" s="56">
        <f t="shared" si="0"/>
        <v>3.459124963062108E-3</v>
      </c>
      <c r="J22" s="50">
        <f>H22/H23</f>
        <v>7.9779663802884095E-4</v>
      </c>
    </row>
    <row r="23" spans="2:10" ht="20" thickBot="1" x14ac:dyDescent="0.25">
      <c r="B23" s="4" t="s">
        <v>191</v>
      </c>
      <c r="C23" s="5">
        <f>SUBTOTAL(9,C6:C22)</f>
        <v>115</v>
      </c>
      <c r="D23" s="9">
        <f>SUBTOTAL(9,D6:D22)</f>
        <v>41</v>
      </c>
      <c r="E23" s="6"/>
      <c r="F23" s="6"/>
      <c r="G23" s="7">
        <f>SUBTOTAL(9,G6:G22)</f>
        <v>2017225</v>
      </c>
      <c r="H23" s="11">
        <f>SUBTOTAL(9,H6:H22)</f>
        <v>249437</v>
      </c>
      <c r="I23" s="8">
        <f t="shared" si="0"/>
        <v>0.12365353393895079</v>
      </c>
      <c r="J23" s="57"/>
    </row>
    <row r="24" spans="2:10" x14ac:dyDescent="0.2">
      <c r="D24" s="10">
        <f>D23/C23</f>
        <v>0.35652173913043478</v>
      </c>
    </row>
    <row r="25" spans="2:10" ht="17" thickBot="1" x14ac:dyDescent="0.25">
      <c r="D25" s="10"/>
    </row>
    <row r="26" spans="2:10" ht="26" x14ac:dyDescent="0.3">
      <c r="C26" s="92" t="s">
        <v>236</v>
      </c>
      <c r="D26" s="93"/>
      <c r="E26" s="93"/>
      <c r="F26" s="93"/>
      <c r="G26" s="93"/>
      <c r="H26" s="94"/>
    </row>
    <row r="27" spans="2:10" x14ac:dyDescent="0.2">
      <c r="C27" s="58"/>
      <c r="D27" s="59"/>
      <c r="E27" s="12"/>
      <c r="F27" s="12"/>
      <c r="G27" s="12"/>
      <c r="H27" s="13"/>
    </row>
    <row r="28" spans="2:10" ht="18" x14ac:dyDescent="0.2">
      <c r="C28" s="58"/>
      <c r="D28" s="60" t="s">
        <v>144</v>
      </c>
      <c r="E28" s="60" t="s">
        <v>156</v>
      </c>
      <c r="F28" s="60" t="s">
        <v>159</v>
      </c>
      <c r="G28" s="12"/>
      <c r="H28" s="13"/>
    </row>
    <row r="29" spans="2:10" ht="18" x14ac:dyDescent="0.2">
      <c r="C29" s="58" t="s">
        <v>193</v>
      </c>
      <c r="D29" s="61" t="s">
        <v>182</v>
      </c>
      <c r="E29" s="62">
        <v>86</v>
      </c>
      <c r="F29" s="61" t="s">
        <v>168</v>
      </c>
      <c r="G29" s="63">
        <f>G91</f>
        <v>2</v>
      </c>
      <c r="H29" s="13"/>
    </row>
    <row r="30" spans="2:10" ht="18" x14ac:dyDescent="0.2">
      <c r="C30" s="58" t="s">
        <v>194</v>
      </c>
      <c r="D30" s="61" t="s">
        <v>177</v>
      </c>
      <c r="E30" s="62">
        <v>87</v>
      </c>
      <c r="F30" s="61" t="s">
        <v>172</v>
      </c>
      <c r="G30" s="63">
        <f>G75</f>
        <v>1</v>
      </c>
      <c r="H30" s="13"/>
    </row>
    <row r="31" spans="2:10" ht="18" x14ac:dyDescent="0.2">
      <c r="C31" s="58" t="s">
        <v>195</v>
      </c>
      <c r="D31" s="61" t="s">
        <v>169</v>
      </c>
      <c r="E31" s="62">
        <v>86</v>
      </c>
      <c r="F31" s="61" t="s">
        <v>168</v>
      </c>
      <c r="G31" s="64">
        <f>G84+G159</f>
        <v>13</v>
      </c>
      <c r="H31" s="13"/>
    </row>
    <row r="32" spans="2:10" ht="18" x14ac:dyDescent="0.2">
      <c r="C32" s="58" t="s">
        <v>227</v>
      </c>
      <c r="D32" s="61" t="s">
        <v>169</v>
      </c>
      <c r="E32" s="62">
        <v>88</v>
      </c>
      <c r="F32" s="61" t="s">
        <v>179</v>
      </c>
      <c r="G32" s="64">
        <f>G85</f>
        <v>1</v>
      </c>
      <c r="H32" s="13"/>
    </row>
    <row r="33" spans="2:8" ht="18" x14ac:dyDescent="0.2">
      <c r="C33" s="58" t="s">
        <v>228</v>
      </c>
      <c r="D33" s="61" t="s">
        <v>181</v>
      </c>
      <c r="E33" s="62">
        <v>86</v>
      </c>
      <c r="F33" s="61" t="s">
        <v>168</v>
      </c>
      <c r="G33" s="64">
        <f>G89</f>
        <v>10</v>
      </c>
      <c r="H33" s="13"/>
    </row>
    <row r="34" spans="2:8" ht="18" x14ac:dyDescent="0.2">
      <c r="C34" s="58" t="s">
        <v>229</v>
      </c>
      <c r="D34" s="61" t="s">
        <v>181</v>
      </c>
      <c r="E34" s="62">
        <v>87</v>
      </c>
      <c r="F34" s="61" t="s">
        <v>172</v>
      </c>
      <c r="G34" s="64">
        <f>G90</f>
        <v>3</v>
      </c>
      <c r="H34" s="13"/>
    </row>
    <row r="35" spans="2:8" ht="18" x14ac:dyDescent="0.2">
      <c r="C35" s="58" t="s">
        <v>230</v>
      </c>
      <c r="D35" s="65" t="s">
        <v>174</v>
      </c>
      <c r="E35" s="66">
        <v>86</v>
      </c>
      <c r="F35" s="65" t="s">
        <v>168</v>
      </c>
      <c r="G35" s="67">
        <f>G52+G58+G63+G68+G73+G79+G92+G106+G113+G118+G128+G139+G144+G149+G155+G161</f>
        <v>191924</v>
      </c>
      <c r="H35" s="68">
        <f>G35/G40</f>
        <v>0.76942875355300133</v>
      </c>
    </row>
    <row r="36" spans="2:8" ht="18" x14ac:dyDescent="0.2">
      <c r="C36" s="58" t="s">
        <v>231</v>
      </c>
      <c r="D36" s="65" t="s">
        <v>175</v>
      </c>
      <c r="E36" s="66">
        <v>85</v>
      </c>
      <c r="F36" s="65" t="s">
        <v>170</v>
      </c>
      <c r="G36" s="67">
        <f>G53+G59+G64+G69+G74+G81+G107+G114+G119+G129+G140+G145+G150+G156+G162</f>
        <v>57473</v>
      </c>
      <c r="H36" s="68">
        <f>G36/G40</f>
        <v>0.2304108853137265</v>
      </c>
    </row>
    <row r="37" spans="2:8" ht="18" x14ac:dyDescent="0.2">
      <c r="C37" s="58" t="s">
        <v>232</v>
      </c>
      <c r="D37" s="61" t="s">
        <v>183</v>
      </c>
      <c r="E37" s="62">
        <v>85</v>
      </c>
      <c r="F37" s="61" t="s">
        <v>170</v>
      </c>
      <c r="G37" s="64">
        <f>G95</f>
        <v>7</v>
      </c>
      <c r="H37" s="13"/>
    </row>
    <row r="38" spans="2:8" ht="18" x14ac:dyDescent="0.2">
      <c r="C38" s="58" t="s">
        <v>233</v>
      </c>
      <c r="D38" s="61" t="s">
        <v>183</v>
      </c>
      <c r="E38" s="62">
        <v>88</v>
      </c>
      <c r="F38" s="61" t="s">
        <v>179</v>
      </c>
      <c r="G38" s="64">
        <v>2</v>
      </c>
      <c r="H38" s="13"/>
    </row>
    <row r="39" spans="2:8" ht="18" x14ac:dyDescent="0.2">
      <c r="C39" s="58" t="s">
        <v>234</v>
      </c>
      <c r="D39" s="61" t="s">
        <v>180</v>
      </c>
      <c r="E39" s="62">
        <v>85</v>
      </c>
      <c r="F39" s="61" t="s">
        <v>170</v>
      </c>
      <c r="G39" s="64">
        <f>G86</f>
        <v>1</v>
      </c>
      <c r="H39" s="13"/>
    </row>
    <row r="40" spans="2:8" ht="17" thickBot="1" x14ac:dyDescent="0.25">
      <c r="C40" s="69" t="s">
        <v>235</v>
      </c>
      <c r="D40" s="70"/>
      <c r="E40" s="15"/>
      <c r="F40" s="15"/>
      <c r="G40" s="71">
        <f>SUBTOTAL(9,G29:G39)</f>
        <v>249437</v>
      </c>
      <c r="H40" s="72"/>
    </row>
    <row r="41" spans="2:8" x14ac:dyDescent="0.2">
      <c r="D41" s="10"/>
    </row>
    <row r="42" spans="2:8" x14ac:dyDescent="0.2">
      <c r="D42" s="10"/>
    </row>
    <row r="43" spans="2:8" ht="17" thickBot="1" x14ac:dyDescent="0.25">
      <c r="D43" s="10"/>
    </row>
    <row r="44" spans="2:8" ht="26" x14ac:dyDescent="0.2">
      <c r="B44" s="89" t="s">
        <v>237</v>
      </c>
      <c r="C44" s="90"/>
      <c r="D44" s="90"/>
      <c r="E44" s="90"/>
      <c r="F44" s="90"/>
      <c r="G44" s="91"/>
    </row>
    <row r="45" spans="2:8" x14ac:dyDescent="0.2">
      <c r="B45" s="40"/>
      <c r="C45" s="12"/>
      <c r="D45" s="12"/>
      <c r="E45" s="12"/>
      <c r="F45" s="12"/>
      <c r="G45" s="13"/>
    </row>
    <row r="46" spans="2:8" x14ac:dyDescent="0.2">
      <c r="B46" s="40"/>
      <c r="C46" s="73" t="s">
        <v>189</v>
      </c>
      <c r="D46" s="73"/>
      <c r="E46" s="73"/>
      <c r="F46" s="73"/>
      <c r="G46" s="74"/>
    </row>
    <row r="47" spans="2:8" ht="18" x14ac:dyDescent="0.2">
      <c r="B47" s="40" t="s">
        <v>176</v>
      </c>
      <c r="C47" s="12" t="s">
        <v>188</v>
      </c>
      <c r="D47" s="75" t="s">
        <v>144</v>
      </c>
      <c r="E47" s="75" t="s">
        <v>156</v>
      </c>
      <c r="F47" s="75" t="s">
        <v>159</v>
      </c>
      <c r="G47" s="76" t="s">
        <v>166</v>
      </c>
    </row>
    <row r="48" spans="2:8" ht="18" x14ac:dyDescent="0.2">
      <c r="B48" s="40">
        <v>1</v>
      </c>
      <c r="C48" s="75">
        <v>0</v>
      </c>
      <c r="D48" s="77" t="s">
        <v>167</v>
      </c>
      <c r="E48" s="77">
        <v>86</v>
      </c>
      <c r="F48" s="77" t="s">
        <v>168</v>
      </c>
      <c r="G48" s="78">
        <v>83153</v>
      </c>
    </row>
    <row r="49" spans="2:7" ht="18" x14ac:dyDescent="0.2">
      <c r="B49" s="40">
        <v>1</v>
      </c>
      <c r="C49" s="75">
        <v>1</v>
      </c>
      <c r="D49" s="77" t="s">
        <v>169</v>
      </c>
      <c r="E49" s="77">
        <v>85</v>
      </c>
      <c r="F49" s="77" t="s">
        <v>170</v>
      </c>
      <c r="G49" s="78">
        <v>42868</v>
      </c>
    </row>
    <row r="50" spans="2:7" ht="18" x14ac:dyDescent="0.2">
      <c r="B50" s="40">
        <v>1</v>
      </c>
      <c r="C50" s="75">
        <v>2</v>
      </c>
      <c r="D50" s="77" t="s">
        <v>171</v>
      </c>
      <c r="E50" s="77">
        <v>87</v>
      </c>
      <c r="F50" s="77" t="s">
        <v>172</v>
      </c>
      <c r="G50" s="78">
        <v>2338</v>
      </c>
    </row>
    <row r="51" spans="2:7" ht="18" x14ac:dyDescent="0.2">
      <c r="B51" s="40">
        <v>1</v>
      </c>
      <c r="C51" s="75">
        <v>3</v>
      </c>
      <c r="D51" s="77" t="s">
        <v>171</v>
      </c>
      <c r="E51" s="77">
        <v>89</v>
      </c>
      <c r="F51" s="77" t="s">
        <v>173</v>
      </c>
      <c r="G51" s="78">
        <v>2567</v>
      </c>
    </row>
    <row r="52" spans="2:7" ht="18" x14ac:dyDescent="0.2">
      <c r="B52" s="79">
        <v>1</v>
      </c>
      <c r="C52" s="80">
        <v>4</v>
      </c>
      <c r="D52" s="61" t="s">
        <v>174</v>
      </c>
      <c r="E52" s="61">
        <v>86</v>
      </c>
      <c r="F52" s="61" t="s">
        <v>168</v>
      </c>
      <c r="G52" s="81">
        <v>1545</v>
      </c>
    </row>
    <row r="53" spans="2:7" ht="18" x14ac:dyDescent="0.2">
      <c r="B53" s="79">
        <v>1</v>
      </c>
      <c r="C53" s="80">
        <v>5</v>
      </c>
      <c r="D53" s="61" t="s">
        <v>175</v>
      </c>
      <c r="E53" s="61">
        <v>85</v>
      </c>
      <c r="F53" s="61" t="s">
        <v>170</v>
      </c>
      <c r="G53" s="81">
        <v>795</v>
      </c>
    </row>
    <row r="54" spans="2:7" ht="18" x14ac:dyDescent="0.2">
      <c r="B54" s="40">
        <v>2</v>
      </c>
      <c r="C54" s="75">
        <v>0</v>
      </c>
      <c r="D54" s="77" t="s">
        <v>177</v>
      </c>
      <c r="E54" s="77">
        <v>87</v>
      </c>
      <c r="F54" s="77" t="s">
        <v>172</v>
      </c>
      <c r="G54" s="78">
        <v>5</v>
      </c>
    </row>
    <row r="55" spans="2:7" ht="18" x14ac:dyDescent="0.2">
      <c r="B55" s="40">
        <v>2</v>
      </c>
      <c r="C55" s="75">
        <v>1</v>
      </c>
      <c r="D55" s="77" t="s">
        <v>167</v>
      </c>
      <c r="E55" s="77">
        <v>86</v>
      </c>
      <c r="F55" s="77" t="s">
        <v>168</v>
      </c>
      <c r="G55" s="78">
        <v>18644</v>
      </c>
    </row>
    <row r="56" spans="2:7" ht="18" x14ac:dyDescent="0.2">
      <c r="B56" s="40">
        <v>2</v>
      </c>
      <c r="C56" s="75">
        <v>2</v>
      </c>
      <c r="D56" s="77" t="s">
        <v>169</v>
      </c>
      <c r="E56" s="77">
        <v>85</v>
      </c>
      <c r="F56" s="77" t="s">
        <v>170</v>
      </c>
      <c r="G56" s="78">
        <v>11550</v>
      </c>
    </row>
    <row r="57" spans="2:7" ht="18" x14ac:dyDescent="0.2">
      <c r="B57" s="40">
        <v>2</v>
      </c>
      <c r="C57" s="75">
        <v>3</v>
      </c>
      <c r="D57" s="77" t="s">
        <v>171</v>
      </c>
      <c r="E57" s="77">
        <v>89</v>
      </c>
      <c r="F57" s="77" t="s">
        <v>173</v>
      </c>
      <c r="G57" s="78">
        <v>960</v>
      </c>
    </row>
    <row r="58" spans="2:7" ht="18" x14ac:dyDescent="0.2">
      <c r="B58" s="79">
        <v>2</v>
      </c>
      <c r="C58" s="61">
        <v>4</v>
      </c>
      <c r="D58" s="61" t="s">
        <v>174</v>
      </c>
      <c r="E58" s="61">
        <v>86</v>
      </c>
      <c r="F58" s="61" t="s">
        <v>168</v>
      </c>
      <c r="G58" s="81">
        <v>3575</v>
      </c>
    </row>
    <row r="59" spans="2:7" ht="18" x14ac:dyDescent="0.2">
      <c r="B59" s="79">
        <v>2</v>
      </c>
      <c r="C59" s="61">
        <v>5</v>
      </c>
      <c r="D59" s="61" t="s">
        <v>175</v>
      </c>
      <c r="E59" s="61">
        <v>85</v>
      </c>
      <c r="F59" s="61" t="s">
        <v>170</v>
      </c>
      <c r="G59" s="81">
        <v>1441</v>
      </c>
    </row>
    <row r="60" spans="2:7" ht="18" x14ac:dyDescent="0.2">
      <c r="B60" s="40">
        <v>3</v>
      </c>
      <c r="C60" s="75">
        <v>0</v>
      </c>
      <c r="D60" s="77" t="s">
        <v>167</v>
      </c>
      <c r="E60" s="77">
        <v>86</v>
      </c>
      <c r="F60" s="77" t="s">
        <v>168</v>
      </c>
      <c r="G60" s="78">
        <v>90384</v>
      </c>
    </row>
    <row r="61" spans="2:7" ht="18" x14ac:dyDescent="0.2">
      <c r="B61" s="40">
        <v>3</v>
      </c>
      <c r="C61" s="75">
        <v>1</v>
      </c>
      <c r="D61" s="77" t="s">
        <v>169</v>
      </c>
      <c r="E61" s="77">
        <v>85</v>
      </c>
      <c r="F61" s="77" t="s">
        <v>170</v>
      </c>
      <c r="G61" s="78">
        <v>56020</v>
      </c>
    </row>
    <row r="62" spans="2:7" ht="18" x14ac:dyDescent="0.2">
      <c r="B62" s="40">
        <v>3</v>
      </c>
      <c r="C62" s="75">
        <v>2</v>
      </c>
      <c r="D62" s="77" t="s">
        <v>171</v>
      </c>
      <c r="E62" s="77">
        <v>89</v>
      </c>
      <c r="F62" s="77" t="s">
        <v>173</v>
      </c>
      <c r="G62" s="78">
        <v>7977</v>
      </c>
    </row>
    <row r="63" spans="2:7" ht="18" x14ac:dyDescent="0.2">
      <c r="B63" s="79">
        <v>3</v>
      </c>
      <c r="C63" s="80">
        <v>3</v>
      </c>
      <c r="D63" s="61" t="s">
        <v>174</v>
      </c>
      <c r="E63" s="61">
        <v>86</v>
      </c>
      <c r="F63" s="61" t="s">
        <v>168</v>
      </c>
      <c r="G63" s="81">
        <v>6561</v>
      </c>
    </row>
    <row r="64" spans="2:7" ht="18" x14ac:dyDescent="0.2">
      <c r="B64" s="79">
        <v>3</v>
      </c>
      <c r="C64" s="80">
        <v>4</v>
      </c>
      <c r="D64" s="61" t="s">
        <v>175</v>
      </c>
      <c r="E64" s="61">
        <v>85</v>
      </c>
      <c r="F64" s="61" t="s">
        <v>170</v>
      </c>
      <c r="G64" s="81">
        <v>2448</v>
      </c>
    </row>
    <row r="65" spans="2:7" ht="18" x14ac:dyDescent="0.2">
      <c r="B65" s="40">
        <v>4</v>
      </c>
      <c r="C65" s="75">
        <v>0</v>
      </c>
      <c r="D65" s="77" t="s">
        <v>167</v>
      </c>
      <c r="E65" s="77">
        <v>86</v>
      </c>
      <c r="F65" s="77" t="s">
        <v>168</v>
      </c>
      <c r="G65" s="78">
        <v>30898</v>
      </c>
    </row>
    <row r="66" spans="2:7" ht="18" x14ac:dyDescent="0.2">
      <c r="B66" s="40">
        <v>4</v>
      </c>
      <c r="C66" s="75">
        <v>1</v>
      </c>
      <c r="D66" s="77" t="s">
        <v>169</v>
      </c>
      <c r="E66" s="77">
        <v>85</v>
      </c>
      <c r="F66" s="77" t="s">
        <v>170</v>
      </c>
      <c r="G66" s="78">
        <v>17594</v>
      </c>
    </row>
    <row r="67" spans="2:7" ht="18" x14ac:dyDescent="0.2">
      <c r="B67" s="40">
        <v>4</v>
      </c>
      <c r="C67" s="75">
        <v>2</v>
      </c>
      <c r="D67" s="77" t="s">
        <v>171</v>
      </c>
      <c r="E67" s="77">
        <v>89</v>
      </c>
      <c r="F67" s="77" t="s">
        <v>173</v>
      </c>
      <c r="G67" s="78">
        <v>1571</v>
      </c>
    </row>
    <row r="68" spans="2:7" ht="18" x14ac:dyDescent="0.2">
      <c r="B68" s="79">
        <v>4</v>
      </c>
      <c r="C68" s="80">
        <v>3</v>
      </c>
      <c r="D68" s="61" t="s">
        <v>174</v>
      </c>
      <c r="E68" s="61">
        <v>86</v>
      </c>
      <c r="F68" s="61" t="s">
        <v>168</v>
      </c>
      <c r="G68" s="81">
        <v>47</v>
      </c>
    </row>
    <row r="69" spans="2:7" ht="18" x14ac:dyDescent="0.2">
      <c r="B69" s="79">
        <v>4</v>
      </c>
      <c r="C69" s="80">
        <v>4</v>
      </c>
      <c r="D69" s="61" t="s">
        <v>175</v>
      </c>
      <c r="E69" s="61">
        <v>85</v>
      </c>
      <c r="F69" s="61" t="s">
        <v>170</v>
      </c>
      <c r="G69" s="81">
        <v>5</v>
      </c>
    </row>
    <row r="70" spans="2:7" ht="18" x14ac:dyDescent="0.2">
      <c r="B70" s="40">
        <v>5</v>
      </c>
      <c r="C70" s="75">
        <v>0</v>
      </c>
      <c r="D70" s="77" t="s">
        <v>167</v>
      </c>
      <c r="E70" s="77">
        <v>86</v>
      </c>
      <c r="F70" s="77" t="s">
        <v>168</v>
      </c>
      <c r="G70" s="78">
        <v>39792</v>
      </c>
    </row>
    <row r="71" spans="2:7" ht="18" x14ac:dyDescent="0.2">
      <c r="B71" s="40">
        <v>5</v>
      </c>
      <c r="C71" s="75">
        <v>1</v>
      </c>
      <c r="D71" s="77" t="s">
        <v>169</v>
      </c>
      <c r="E71" s="77">
        <v>85</v>
      </c>
      <c r="F71" s="77" t="s">
        <v>170</v>
      </c>
      <c r="G71" s="78">
        <v>23283</v>
      </c>
    </row>
    <row r="72" spans="2:7" ht="18" x14ac:dyDescent="0.2">
      <c r="B72" s="40">
        <v>5</v>
      </c>
      <c r="C72" s="75">
        <v>2</v>
      </c>
      <c r="D72" s="77" t="s">
        <v>171</v>
      </c>
      <c r="E72" s="77">
        <v>89</v>
      </c>
      <c r="F72" s="77" t="s">
        <v>173</v>
      </c>
      <c r="G72" s="78">
        <v>2454</v>
      </c>
    </row>
    <row r="73" spans="2:7" ht="18" x14ac:dyDescent="0.2">
      <c r="B73" s="79">
        <v>5</v>
      </c>
      <c r="C73" s="80">
        <v>3</v>
      </c>
      <c r="D73" s="61" t="s">
        <v>174</v>
      </c>
      <c r="E73" s="61">
        <v>86</v>
      </c>
      <c r="F73" s="61" t="s">
        <v>168</v>
      </c>
      <c r="G73" s="81">
        <v>443</v>
      </c>
    </row>
    <row r="74" spans="2:7" ht="18" x14ac:dyDescent="0.2">
      <c r="B74" s="79">
        <v>5</v>
      </c>
      <c r="C74" s="80">
        <v>4</v>
      </c>
      <c r="D74" s="61" t="s">
        <v>175</v>
      </c>
      <c r="E74" s="61">
        <v>85</v>
      </c>
      <c r="F74" s="61" t="s">
        <v>170</v>
      </c>
      <c r="G74" s="81">
        <v>634</v>
      </c>
    </row>
    <row r="75" spans="2:7" ht="18" x14ac:dyDescent="0.2">
      <c r="B75" s="79">
        <v>6</v>
      </c>
      <c r="C75" s="61">
        <v>0</v>
      </c>
      <c r="D75" s="61" t="s">
        <v>177</v>
      </c>
      <c r="E75" s="61">
        <v>87</v>
      </c>
      <c r="F75" s="61" t="s">
        <v>172</v>
      </c>
      <c r="G75" s="81">
        <v>1</v>
      </c>
    </row>
    <row r="76" spans="2:7" ht="18" x14ac:dyDescent="0.2">
      <c r="B76" s="40">
        <v>6</v>
      </c>
      <c r="C76" s="75">
        <v>1</v>
      </c>
      <c r="D76" s="77" t="s">
        <v>167</v>
      </c>
      <c r="E76" s="77">
        <v>86</v>
      </c>
      <c r="F76" s="77" t="s">
        <v>168</v>
      </c>
      <c r="G76" s="78">
        <v>29869</v>
      </c>
    </row>
    <row r="77" spans="2:7" ht="18" x14ac:dyDescent="0.2">
      <c r="B77" s="40">
        <v>6</v>
      </c>
      <c r="C77" s="75">
        <v>2</v>
      </c>
      <c r="D77" s="77" t="s">
        <v>169</v>
      </c>
      <c r="E77" s="77">
        <v>85</v>
      </c>
      <c r="F77" s="77" t="s">
        <v>170</v>
      </c>
      <c r="G77" s="78">
        <v>19571</v>
      </c>
    </row>
    <row r="78" spans="2:7" ht="18" x14ac:dyDescent="0.2">
      <c r="B78" s="40">
        <v>6</v>
      </c>
      <c r="C78" s="75">
        <v>3</v>
      </c>
      <c r="D78" s="77" t="s">
        <v>171</v>
      </c>
      <c r="E78" s="77">
        <v>89</v>
      </c>
      <c r="F78" s="77" t="s">
        <v>173</v>
      </c>
      <c r="G78" s="78">
        <v>2312</v>
      </c>
    </row>
    <row r="79" spans="2:7" ht="18" x14ac:dyDescent="0.2">
      <c r="B79" s="79">
        <v>6</v>
      </c>
      <c r="C79" s="80">
        <v>4</v>
      </c>
      <c r="D79" s="61" t="s">
        <v>174</v>
      </c>
      <c r="E79" s="61">
        <v>86</v>
      </c>
      <c r="F79" s="61" t="s">
        <v>168</v>
      </c>
      <c r="G79" s="81">
        <v>8037</v>
      </c>
    </row>
    <row r="80" spans="2:7" ht="18" x14ac:dyDescent="0.2">
      <c r="B80" s="40">
        <v>6</v>
      </c>
      <c r="C80" s="75">
        <v>5</v>
      </c>
      <c r="D80" s="77" t="s">
        <v>178</v>
      </c>
      <c r="E80" s="77">
        <v>85</v>
      </c>
      <c r="F80" s="77" t="s">
        <v>170</v>
      </c>
      <c r="G80" s="78">
        <v>65</v>
      </c>
    </row>
    <row r="81" spans="2:7" ht="18" x14ac:dyDescent="0.2">
      <c r="B81" s="79">
        <v>6</v>
      </c>
      <c r="C81" s="61">
        <v>6</v>
      </c>
      <c r="D81" s="61" t="s">
        <v>175</v>
      </c>
      <c r="E81" s="61">
        <v>85</v>
      </c>
      <c r="F81" s="61" t="s">
        <v>170</v>
      </c>
      <c r="G81" s="81">
        <v>3340</v>
      </c>
    </row>
    <row r="82" spans="2:7" ht="18" x14ac:dyDescent="0.2">
      <c r="B82" s="40">
        <v>7</v>
      </c>
      <c r="C82" s="82">
        <v>0</v>
      </c>
      <c r="D82" s="77" t="s">
        <v>167</v>
      </c>
      <c r="E82" s="77">
        <v>86</v>
      </c>
      <c r="F82" s="77" t="s">
        <v>168</v>
      </c>
      <c r="G82" s="78">
        <v>30506</v>
      </c>
    </row>
    <row r="83" spans="2:7" ht="18" x14ac:dyDescent="0.2">
      <c r="B83" s="40">
        <v>7</v>
      </c>
      <c r="C83" s="82">
        <v>1</v>
      </c>
      <c r="D83" s="77" t="s">
        <v>169</v>
      </c>
      <c r="E83" s="77">
        <v>85</v>
      </c>
      <c r="F83" s="77" t="s">
        <v>170</v>
      </c>
      <c r="G83" s="78">
        <v>23830</v>
      </c>
    </row>
    <row r="84" spans="2:7" ht="18" x14ac:dyDescent="0.2">
      <c r="B84" s="79">
        <v>7</v>
      </c>
      <c r="C84" s="80">
        <v>2</v>
      </c>
      <c r="D84" s="61" t="s">
        <v>169</v>
      </c>
      <c r="E84" s="61">
        <v>86</v>
      </c>
      <c r="F84" s="61" t="s">
        <v>168</v>
      </c>
      <c r="G84" s="81">
        <v>10</v>
      </c>
    </row>
    <row r="85" spans="2:7" ht="18" x14ac:dyDescent="0.2">
      <c r="B85" s="79">
        <v>7</v>
      </c>
      <c r="C85" s="80">
        <v>3</v>
      </c>
      <c r="D85" s="61" t="s">
        <v>169</v>
      </c>
      <c r="E85" s="61">
        <v>88</v>
      </c>
      <c r="F85" s="61" t="s">
        <v>179</v>
      </c>
      <c r="G85" s="81">
        <v>1</v>
      </c>
    </row>
    <row r="86" spans="2:7" ht="18" x14ac:dyDescent="0.2">
      <c r="B86" s="79">
        <v>7</v>
      </c>
      <c r="C86" s="80">
        <v>4</v>
      </c>
      <c r="D86" s="61" t="s">
        <v>180</v>
      </c>
      <c r="E86" s="61">
        <v>85</v>
      </c>
      <c r="F86" s="61" t="s">
        <v>170</v>
      </c>
      <c r="G86" s="81">
        <v>1</v>
      </c>
    </row>
    <row r="87" spans="2:7" ht="18" x14ac:dyDescent="0.2">
      <c r="B87" s="40">
        <v>7</v>
      </c>
      <c r="C87" s="82">
        <v>5</v>
      </c>
      <c r="D87" s="77" t="s">
        <v>171</v>
      </c>
      <c r="E87" s="77">
        <v>89</v>
      </c>
      <c r="F87" s="77" t="s">
        <v>173</v>
      </c>
      <c r="G87" s="78">
        <v>898</v>
      </c>
    </row>
    <row r="88" spans="2:7" ht="18" x14ac:dyDescent="0.2">
      <c r="B88" s="40">
        <v>7</v>
      </c>
      <c r="C88" s="82">
        <v>6</v>
      </c>
      <c r="D88" s="77" t="s">
        <v>181</v>
      </c>
      <c r="E88" s="77">
        <v>85</v>
      </c>
      <c r="F88" s="77" t="s">
        <v>170</v>
      </c>
      <c r="G88" s="78">
        <v>3032</v>
      </c>
    </row>
    <row r="89" spans="2:7" ht="18" x14ac:dyDescent="0.2">
      <c r="B89" s="79">
        <v>7</v>
      </c>
      <c r="C89" s="80">
        <v>7</v>
      </c>
      <c r="D89" s="61" t="s">
        <v>181</v>
      </c>
      <c r="E89" s="61">
        <v>86</v>
      </c>
      <c r="F89" s="61" t="s">
        <v>168</v>
      </c>
      <c r="G89" s="81">
        <v>10</v>
      </c>
    </row>
    <row r="90" spans="2:7" ht="18" x14ac:dyDescent="0.2">
      <c r="B90" s="79">
        <v>7</v>
      </c>
      <c r="C90" s="80">
        <v>8</v>
      </c>
      <c r="D90" s="61" t="s">
        <v>181</v>
      </c>
      <c r="E90" s="61">
        <v>87</v>
      </c>
      <c r="F90" s="61" t="s">
        <v>172</v>
      </c>
      <c r="G90" s="81">
        <v>3</v>
      </c>
    </row>
    <row r="91" spans="2:7" ht="18" x14ac:dyDescent="0.2">
      <c r="B91" s="79">
        <v>7</v>
      </c>
      <c r="C91" s="80">
        <v>9</v>
      </c>
      <c r="D91" s="61" t="s">
        <v>182</v>
      </c>
      <c r="E91" s="61">
        <v>86</v>
      </c>
      <c r="F91" s="61" t="s">
        <v>168</v>
      </c>
      <c r="G91" s="81">
        <v>2</v>
      </c>
    </row>
    <row r="92" spans="2:7" ht="18" x14ac:dyDescent="0.2">
      <c r="B92" s="79">
        <v>7</v>
      </c>
      <c r="C92" s="80">
        <v>10</v>
      </c>
      <c r="D92" s="61" t="s">
        <v>174</v>
      </c>
      <c r="E92" s="61">
        <v>86</v>
      </c>
      <c r="F92" s="61" t="s">
        <v>168</v>
      </c>
      <c r="G92" s="81">
        <v>13624</v>
      </c>
    </row>
    <row r="93" spans="2:7" ht="18" x14ac:dyDescent="0.2">
      <c r="B93" s="40">
        <v>7</v>
      </c>
      <c r="C93" s="82">
        <v>11</v>
      </c>
      <c r="D93" s="77" t="s">
        <v>178</v>
      </c>
      <c r="E93" s="77">
        <v>85</v>
      </c>
      <c r="F93" s="77" t="s">
        <v>170</v>
      </c>
      <c r="G93" s="78">
        <v>1</v>
      </c>
    </row>
    <row r="94" spans="2:7" ht="18" x14ac:dyDescent="0.2">
      <c r="B94" s="40">
        <v>7</v>
      </c>
      <c r="C94" s="82">
        <v>12</v>
      </c>
      <c r="D94" s="77" t="s">
        <v>175</v>
      </c>
      <c r="E94" s="77">
        <v>85</v>
      </c>
      <c r="F94" s="77" t="s">
        <v>170</v>
      </c>
      <c r="G94" s="78">
        <v>5964</v>
      </c>
    </row>
    <row r="95" spans="2:7" ht="18" x14ac:dyDescent="0.2">
      <c r="B95" s="79">
        <v>7</v>
      </c>
      <c r="C95" s="80">
        <v>13</v>
      </c>
      <c r="D95" s="61" t="s">
        <v>183</v>
      </c>
      <c r="E95" s="61">
        <v>85</v>
      </c>
      <c r="F95" s="61" t="s">
        <v>170</v>
      </c>
      <c r="G95" s="81">
        <v>7</v>
      </c>
    </row>
    <row r="96" spans="2:7" ht="18" x14ac:dyDescent="0.2">
      <c r="B96" s="40">
        <v>7</v>
      </c>
      <c r="C96" s="82">
        <v>14</v>
      </c>
      <c r="D96" s="77" t="s">
        <v>183</v>
      </c>
      <c r="E96" s="77">
        <v>86</v>
      </c>
      <c r="F96" s="77" t="s">
        <v>168</v>
      </c>
      <c r="G96" s="78">
        <v>7993</v>
      </c>
    </row>
    <row r="97" spans="2:7" ht="18" x14ac:dyDescent="0.2">
      <c r="B97" s="79">
        <v>7</v>
      </c>
      <c r="C97" s="80">
        <v>15</v>
      </c>
      <c r="D97" s="61" t="s">
        <v>183</v>
      </c>
      <c r="E97" s="61">
        <v>88</v>
      </c>
      <c r="F97" s="61" t="s">
        <v>179</v>
      </c>
      <c r="G97" s="81">
        <v>2</v>
      </c>
    </row>
    <row r="98" spans="2:7" ht="18" x14ac:dyDescent="0.2">
      <c r="B98" s="40">
        <v>8</v>
      </c>
      <c r="C98" s="83">
        <v>0</v>
      </c>
      <c r="D98" s="77" t="s">
        <v>167</v>
      </c>
      <c r="E98" s="77">
        <v>86</v>
      </c>
      <c r="F98" s="77" t="s">
        <v>168</v>
      </c>
      <c r="G98" s="78">
        <v>34574</v>
      </c>
    </row>
    <row r="99" spans="2:7" ht="18" x14ac:dyDescent="0.2">
      <c r="B99" s="40">
        <v>8</v>
      </c>
      <c r="C99" s="83">
        <v>1</v>
      </c>
      <c r="D99" s="77" t="s">
        <v>169</v>
      </c>
      <c r="E99" s="77">
        <v>85</v>
      </c>
      <c r="F99" s="77" t="s">
        <v>170</v>
      </c>
      <c r="G99" s="78">
        <v>27515</v>
      </c>
    </row>
    <row r="100" spans="2:7" ht="18" x14ac:dyDescent="0.2">
      <c r="B100" s="40">
        <v>8</v>
      </c>
      <c r="C100" s="83">
        <v>2</v>
      </c>
      <c r="D100" s="77" t="s">
        <v>171</v>
      </c>
      <c r="E100" s="77">
        <v>89</v>
      </c>
      <c r="F100" s="77" t="s">
        <v>173</v>
      </c>
      <c r="G100" s="78">
        <v>148</v>
      </c>
    </row>
    <row r="101" spans="2:7" ht="18" x14ac:dyDescent="0.2">
      <c r="B101" s="40">
        <v>8</v>
      </c>
      <c r="C101" s="83">
        <v>3</v>
      </c>
      <c r="D101" s="77" t="s">
        <v>182</v>
      </c>
      <c r="E101" s="77">
        <v>87</v>
      </c>
      <c r="F101" s="77" t="s">
        <v>172</v>
      </c>
      <c r="G101" s="78">
        <v>1716</v>
      </c>
    </row>
    <row r="102" spans="2:7" ht="18" x14ac:dyDescent="0.2">
      <c r="B102" s="40">
        <v>9</v>
      </c>
      <c r="C102" s="75">
        <v>0</v>
      </c>
      <c r="D102" s="77" t="s">
        <v>167</v>
      </c>
      <c r="E102" s="77">
        <v>86</v>
      </c>
      <c r="F102" s="77" t="s">
        <v>168</v>
      </c>
      <c r="G102" s="78">
        <v>113734</v>
      </c>
    </row>
    <row r="103" spans="2:7" ht="18" x14ac:dyDescent="0.2">
      <c r="B103" s="40">
        <v>9</v>
      </c>
      <c r="C103" s="75">
        <v>1</v>
      </c>
      <c r="D103" s="77" t="s">
        <v>169</v>
      </c>
      <c r="E103" s="77">
        <v>85</v>
      </c>
      <c r="F103" s="77" t="s">
        <v>170</v>
      </c>
      <c r="G103" s="78">
        <v>73947</v>
      </c>
    </row>
    <row r="104" spans="2:7" ht="18" x14ac:dyDescent="0.2">
      <c r="B104" s="40">
        <v>9</v>
      </c>
      <c r="C104" s="75">
        <v>2</v>
      </c>
      <c r="D104" s="77" t="s">
        <v>171</v>
      </c>
      <c r="E104" s="77">
        <v>87</v>
      </c>
      <c r="F104" s="77" t="s">
        <v>172</v>
      </c>
      <c r="G104" s="78">
        <v>6622</v>
      </c>
    </row>
    <row r="105" spans="2:7" ht="18" x14ac:dyDescent="0.2">
      <c r="B105" s="40">
        <v>9</v>
      </c>
      <c r="C105" s="75">
        <v>3</v>
      </c>
      <c r="D105" s="77" t="s">
        <v>171</v>
      </c>
      <c r="E105" s="77">
        <v>89</v>
      </c>
      <c r="F105" s="77" t="s">
        <v>173</v>
      </c>
      <c r="G105" s="78">
        <v>11238</v>
      </c>
    </row>
    <row r="106" spans="2:7" ht="18" x14ac:dyDescent="0.2">
      <c r="B106" s="79">
        <v>9</v>
      </c>
      <c r="C106" s="80">
        <v>4</v>
      </c>
      <c r="D106" s="61" t="s">
        <v>174</v>
      </c>
      <c r="E106" s="61">
        <v>86</v>
      </c>
      <c r="F106" s="61" t="s">
        <v>168</v>
      </c>
      <c r="G106" s="81">
        <v>3211</v>
      </c>
    </row>
    <row r="107" spans="2:7" ht="18" x14ac:dyDescent="0.2">
      <c r="B107" s="79">
        <v>9</v>
      </c>
      <c r="C107" s="80">
        <v>5</v>
      </c>
      <c r="D107" s="61" t="s">
        <v>175</v>
      </c>
      <c r="E107" s="61">
        <v>85</v>
      </c>
      <c r="F107" s="61" t="s">
        <v>170</v>
      </c>
      <c r="G107" s="81">
        <v>3322</v>
      </c>
    </row>
    <row r="108" spans="2:7" ht="18" x14ac:dyDescent="0.2">
      <c r="B108" s="40">
        <v>10</v>
      </c>
      <c r="C108" s="75">
        <v>0</v>
      </c>
      <c r="D108" s="77" t="s">
        <v>167</v>
      </c>
      <c r="E108" s="77">
        <v>86</v>
      </c>
      <c r="F108" s="77" t="s">
        <v>168</v>
      </c>
      <c r="G108" s="78">
        <v>108481</v>
      </c>
    </row>
    <row r="109" spans="2:7" ht="18" x14ac:dyDescent="0.2">
      <c r="B109" s="40">
        <v>10</v>
      </c>
      <c r="C109" s="75">
        <v>1</v>
      </c>
      <c r="D109" s="77" t="s">
        <v>169</v>
      </c>
      <c r="E109" s="77">
        <v>85</v>
      </c>
      <c r="F109" s="77" t="s">
        <v>170</v>
      </c>
      <c r="G109" s="78">
        <v>54795</v>
      </c>
    </row>
    <row r="110" spans="2:7" ht="18" x14ac:dyDescent="0.2">
      <c r="B110" s="40">
        <v>10</v>
      </c>
      <c r="C110" s="75">
        <v>2</v>
      </c>
      <c r="D110" s="77" t="s">
        <v>171</v>
      </c>
      <c r="E110" s="77">
        <v>87</v>
      </c>
      <c r="F110" s="77" t="s">
        <v>172</v>
      </c>
      <c r="G110" s="78">
        <v>2338</v>
      </c>
    </row>
    <row r="111" spans="2:7" ht="18" x14ac:dyDescent="0.2">
      <c r="B111" s="40">
        <v>10</v>
      </c>
      <c r="C111" s="75">
        <v>3</v>
      </c>
      <c r="D111" s="77" t="s">
        <v>171</v>
      </c>
      <c r="E111" s="77">
        <v>89</v>
      </c>
      <c r="F111" s="77" t="s">
        <v>173</v>
      </c>
      <c r="G111" s="78">
        <v>2883</v>
      </c>
    </row>
    <row r="112" spans="2:7" ht="18" x14ac:dyDescent="0.2">
      <c r="B112" s="40">
        <v>10</v>
      </c>
      <c r="C112" s="75">
        <v>4</v>
      </c>
      <c r="D112" s="77" t="s">
        <v>182</v>
      </c>
      <c r="E112" s="77">
        <v>87</v>
      </c>
      <c r="F112" s="77" t="s">
        <v>172</v>
      </c>
      <c r="G112" s="78">
        <v>672</v>
      </c>
    </row>
    <row r="113" spans="2:7" ht="18" x14ac:dyDescent="0.2">
      <c r="B113" s="79">
        <v>10</v>
      </c>
      <c r="C113" s="80">
        <v>5</v>
      </c>
      <c r="D113" s="61" t="s">
        <v>174</v>
      </c>
      <c r="E113" s="61">
        <v>86</v>
      </c>
      <c r="F113" s="61" t="s">
        <v>168</v>
      </c>
      <c r="G113" s="81">
        <v>10454</v>
      </c>
    </row>
    <row r="114" spans="2:7" ht="18" x14ac:dyDescent="0.2">
      <c r="B114" s="79">
        <v>10</v>
      </c>
      <c r="C114" s="80">
        <v>6</v>
      </c>
      <c r="D114" s="61" t="s">
        <v>175</v>
      </c>
      <c r="E114" s="61">
        <v>85</v>
      </c>
      <c r="F114" s="61" t="s">
        <v>170</v>
      </c>
      <c r="G114" s="81">
        <v>3540</v>
      </c>
    </row>
    <row r="115" spans="2:7" ht="18" x14ac:dyDescent="0.2">
      <c r="B115" s="40">
        <v>11</v>
      </c>
      <c r="C115" s="75">
        <v>0</v>
      </c>
      <c r="D115" s="77" t="s">
        <v>167</v>
      </c>
      <c r="E115" s="77">
        <v>86</v>
      </c>
      <c r="F115" s="77" t="s">
        <v>168</v>
      </c>
      <c r="G115" s="78">
        <v>54734</v>
      </c>
    </row>
    <row r="116" spans="2:7" ht="18" x14ac:dyDescent="0.2">
      <c r="B116" s="40">
        <v>11</v>
      </c>
      <c r="C116" s="75">
        <v>1</v>
      </c>
      <c r="D116" s="77" t="s">
        <v>169</v>
      </c>
      <c r="E116" s="77">
        <v>85</v>
      </c>
      <c r="F116" s="77" t="s">
        <v>170</v>
      </c>
      <c r="G116" s="78">
        <v>30659</v>
      </c>
    </row>
    <row r="117" spans="2:7" ht="18" x14ac:dyDescent="0.2">
      <c r="B117" s="40">
        <v>11</v>
      </c>
      <c r="C117" s="75">
        <v>2</v>
      </c>
      <c r="D117" s="77" t="s">
        <v>171</v>
      </c>
      <c r="E117" s="77">
        <v>89</v>
      </c>
      <c r="F117" s="77" t="s">
        <v>173</v>
      </c>
      <c r="G117" s="78">
        <v>2898</v>
      </c>
    </row>
    <row r="118" spans="2:7" ht="18" x14ac:dyDescent="0.2">
      <c r="B118" s="79">
        <v>11</v>
      </c>
      <c r="C118" s="80">
        <v>3</v>
      </c>
      <c r="D118" s="61" t="s">
        <v>174</v>
      </c>
      <c r="E118" s="61">
        <v>86</v>
      </c>
      <c r="F118" s="61" t="s">
        <v>168</v>
      </c>
      <c r="G118" s="81">
        <v>19</v>
      </c>
    </row>
    <row r="119" spans="2:7" ht="18" x14ac:dyDescent="0.2">
      <c r="B119" s="79">
        <v>11</v>
      </c>
      <c r="C119" s="80">
        <v>4</v>
      </c>
      <c r="D119" s="61" t="s">
        <v>175</v>
      </c>
      <c r="E119" s="61">
        <v>85</v>
      </c>
      <c r="F119" s="61" t="s">
        <v>170</v>
      </c>
      <c r="G119" s="81">
        <v>37</v>
      </c>
    </row>
    <row r="120" spans="2:7" ht="18" x14ac:dyDescent="0.2">
      <c r="B120" s="40">
        <v>12</v>
      </c>
      <c r="C120" s="82">
        <v>0</v>
      </c>
      <c r="D120" s="77" t="s">
        <v>184</v>
      </c>
      <c r="E120" s="77">
        <v>85</v>
      </c>
      <c r="F120" s="77" t="s">
        <v>170</v>
      </c>
      <c r="G120" s="78">
        <v>1270</v>
      </c>
    </row>
    <row r="121" spans="2:7" ht="18" x14ac:dyDescent="0.2">
      <c r="B121" s="40">
        <v>12</v>
      </c>
      <c r="C121" s="82">
        <v>1</v>
      </c>
      <c r="D121" s="77" t="s">
        <v>185</v>
      </c>
      <c r="E121" s="77">
        <v>86</v>
      </c>
      <c r="F121" s="77" t="s">
        <v>168</v>
      </c>
      <c r="G121" s="78">
        <v>130</v>
      </c>
    </row>
    <row r="122" spans="2:7" ht="18" x14ac:dyDescent="0.2">
      <c r="B122" s="40">
        <v>12</v>
      </c>
      <c r="C122" s="82">
        <v>2</v>
      </c>
      <c r="D122" s="77" t="s">
        <v>167</v>
      </c>
      <c r="E122" s="77">
        <v>86</v>
      </c>
      <c r="F122" s="77" t="s">
        <v>168</v>
      </c>
      <c r="G122" s="78">
        <v>117231</v>
      </c>
    </row>
    <row r="123" spans="2:7" ht="18" x14ac:dyDescent="0.2">
      <c r="B123" s="40">
        <v>12</v>
      </c>
      <c r="C123" s="82">
        <v>3</v>
      </c>
      <c r="D123" s="77" t="s">
        <v>169</v>
      </c>
      <c r="E123" s="77">
        <v>85</v>
      </c>
      <c r="F123" s="77" t="s">
        <v>170</v>
      </c>
      <c r="G123" s="78">
        <v>62359</v>
      </c>
    </row>
    <row r="124" spans="2:7" ht="18" x14ac:dyDescent="0.2">
      <c r="B124" s="40">
        <v>12</v>
      </c>
      <c r="C124" s="82">
        <v>4</v>
      </c>
      <c r="D124" s="77" t="s">
        <v>171</v>
      </c>
      <c r="E124" s="77">
        <v>87</v>
      </c>
      <c r="F124" s="77" t="s">
        <v>172</v>
      </c>
      <c r="G124" s="78">
        <v>1120</v>
      </c>
    </row>
    <row r="125" spans="2:7" ht="18" x14ac:dyDescent="0.2">
      <c r="B125" s="40">
        <v>12</v>
      </c>
      <c r="C125" s="82">
        <v>5</v>
      </c>
      <c r="D125" s="77" t="s">
        <v>171</v>
      </c>
      <c r="E125" s="77">
        <v>89</v>
      </c>
      <c r="F125" s="77" t="s">
        <v>173</v>
      </c>
      <c r="G125" s="78">
        <v>3016</v>
      </c>
    </row>
    <row r="126" spans="2:7" ht="18" x14ac:dyDescent="0.2">
      <c r="B126" s="40">
        <v>12</v>
      </c>
      <c r="C126" s="82">
        <v>6</v>
      </c>
      <c r="D126" s="77" t="s">
        <v>181</v>
      </c>
      <c r="E126" s="77">
        <v>85</v>
      </c>
      <c r="F126" s="77" t="s">
        <v>170</v>
      </c>
      <c r="G126" s="78">
        <v>10260</v>
      </c>
    </row>
    <row r="127" spans="2:7" ht="18" x14ac:dyDescent="0.2">
      <c r="B127" s="40">
        <v>12</v>
      </c>
      <c r="C127" s="82">
        <v>7</v>
      </c>
      <c r="D127" s="77" t="s">
        <v>182</v>
      </c>
      <c r="E127" s="77">
        <v>87</v>
      </c>
      <c r="F127" s="77" t="s">
        <v>172</v>
      </c>
      <c r="G127" s="78">
        <v>1538</v>
      </c>
    </row>
    <row r="128" spans="2:7" ht="18" x14ac:dyDescent="0.2">
      <c r="B128" s="79">
        <v>12</v>
      </c>
      <c r="C128" s="80">
        <v>8</v>
      </c>
      <c r="D128" s="61" t="s">
        <v>174</v>
      </c>
      <c r="E128" s="61">
        <v>86</v>
      </c>
      <c r="F128" s="61" t="s">
        <v>168</v>
      </c>
      <c r="G128" s="81">
        <v>1500</v>
      </c>
    </row>
    <row r="129" spans="2:7" ht="18" x14ac:dyDescent="0.2">
      <c r="B129" s="79">
        <v>12</v>
      </c>
      <c r="C129" s="80">
        <v>9</v>
      </c>
      <c r="D129" s="61" t="s">
        <v>175</v>
      </c>
      <c r="E129" s="61">
        <v>85</v>
      </c>
      <c r="F129" s="61" t="s">
        <v>170</v>
      </c>
      <c r="G129" s="81">
        <v>341</v>
      </c>
    </row>
    <row r="130" spans="2:7" ht="18" x14ac:dyDescent="0.2">
      <c r="B130" s="40">
        <v>12</v>
      </c>
      <c r="C130" s="82">
        <v>10</v>
      </c>
      <c r="D130" s="77" t="s">
        <v>183</v>
      </c>
      <c r="E130" s="77">
        <v>86</v>
      </c>
      <c r="F130" s="77" t="s">
        <v>168</v>
      </c>
      <c r="G130" s="78">
        <v>5299</v>
      </c>
    </row>
    <row r="131" spans="2:7" ht="18" x14ac:dyDescent="0.2">
      <c r="B131" s="40">
        <v>12</v>
      </c>
      <c r="C131" s="82">
        <v>11</v>
      </c>
      <c r="D131" s="77" t="s">
        <v>186</v>
      </c>
      <c r="E131" s="77">
        <v>86</v>
      </c>
      <c r="F131" s="77" t="s">
        <v>168</v>
      </c>
      <c r="G131" s="78">
        <v>14457</v>
      </c>
    </row>
    <row r="132" spans="2:7" ht="18" x14ac:dyDescent="0.2">
      <c r="B132" s="40">
        <v>13</v>
      </c>
      <c r="C132" s="75">
        <v>0</v>
      </c>
      <c r="D132" s="77" t="s">
        <v>187</v>
      </c>
      <c r="E132" s="77">
        <v>85</v>
      </c>
      <c r="F132" s="77" t="s">
        <v>170</v>
      </c>
      <c r="G132" s="78">
        <v>2946</v>
      </c>
    </row>
    <row r="133" spans="2:7" ht="18" x14ac:dyDescent="0.2">
      <c r="B133" s="40">
        <v>13</v>
      </c>
      <c r="C133" s="75">
        <v>1</v>
      </c>
      <c r="D133" s="77" t="s">
        <v>177</v>
      </c>
      <c r="E133" s="77">
        <v>87</v>
      </c>
      <c r="F133" s="77" t="s">
        <v>172</v>
      </c>
      <c r="G133" s="78">
        <v>3506</v>
      </c>
    </row>
    <row r="134" spans="2:7" ht="18" x14ac:dyDescent="0.2">
      <c r="B134" s="40">
        <v>13</v>
      </c>
      <c r="C134" s="75">
        <v>2</v>
      </c>
      <c r="D134" s="77" t="s">
        <v>167</v>
      </c>
      <c r="E134" s="77">
        <v>86</v>
      </c>
      <c r="F134" s="77" t="s">
        <v>168</v>
      </c>
      <c r="G134" s="78">
        <v>72506</v>
      </c>
    </row>
    <row r="135" spans="2:7" ht="18" x14ac:dyDescent="0.2">
      <c r="B135" s="40">
        <v>13</v>
      </c>
      <c r="C135" s="75">
        <v>3</v>
      </c>
      <c r="D135" s="77" t="s">
        <v>169</v>
      </c>
      <c r="E135" s="77">
        <v>85</v>
      </c>
      <c r="F135" s="77" t="s">
        <v>170</v>
      </c>
      <c r="G135" s="78">
        <v>37087</v>
      </c>
    </row>
    <row r="136" spans="2:7" ht="18" x14ac:dyDescent="0.2">
      <c r="B136" s="40">
        <v>13</v>
      </c>
      <c r="C136" s="75">
        <v>4</v>
      </c>
      <c r="D136" s="77" t="s">
        <v>171</v>
      </c>
      <c r="E136" s="77">
        <v>87</v>
      </c>
      <c r="F136" s="77" t="s">
        <v>172</v>
      </c>
      <c r="G136" s="78">
        <v>1003</v>
      </c>
    </row>
    <row r="137" spans="2:7" ht="18" x14ac:dyDescent="0.2">
      <c r="B137" s="40">
        <v>13</v>
      </c>
      <c r="C137" s="75">
        <v>5</v>
      </c>
      <c r="D137" s="77" t="s">
        <v>171</v>
      </c>
      <c r="E137" s="77">
        <v>89</v>
      </c>
      <c r="F137" s="77" t="s">
        <v>173</v>
      </c>
      <c r="G137" s="78">
        <v>1421</v>
      </c>
    </row>
    <row r="138" spans="2:7" ht="18" x14ac:dyDescent="0.2">
      <c r="B138" s="40">
        <v>13</v>
      </c>
      <c r="C138" s="75">
        <v>6</v>
      </c>
      <c r="D138" s="77" t="s">
        <v>182</v>
      </c>
      <c r="E138" s="77">
        <v>87</v>
      </c>
      <c r="F138" s="77" t="s">
        <v>172</v>
      </c>
      <c r="G138" s="78">
        <v>5846</v>
      </c>
    </row>
    <row r="139" spans="2:7" ht="18" x14ac:dyDescent="0.2">
      <c r="B139" s="79">
        <v>13</v>
      </c>
      <c r="C139" s="80">
        <v>7</v>
      </c>
      <c r="D139" s="61" t="s">
        <v>174</v>
      </c>
      <c r="E139" s="61">
        <v>86</v>
      </c>
      <c r="F139" s="61" t="s">
        <v>168</v>
      </c>
      <c r="G139" s="81">
        <v>139565</v>
      </c>
    </row>
    <row r="140" spans="2:7" ht="18" x14ac:dyDescent="0.2">
      <c r="B140" s="79">
        <v>13</v>
      </c>
      <c r="C140" s="80">
        <v>8</v>
      </c>
      <c r="D140" s="61" t="s">
        <v>175</v>
      </c>
      <c r="E140" s="61">
        <v>85</v>
      </c>
      <c r="F140" s="61" t="s">
        <v>170</v>
      </c>
      <c r="G140" s="81">
        <v>39348</v>
      </c>
    </row>
    <row r="141" spans="2:7" ht="18" x14ac:dyDescent="0.2">
      <c r="B141" s="40">
        <v>14</v>
      </c>
      <c r="C141" s="75">
        <v>0</v>
      </c>
      <c r="D141" s="77" t="s">
        <v>167</v>
      </c>
      <c r="E141" s="77">
        <v>86</v>
      </c>
      <c r="F141" s="77" t="s">
        <v>168</v>
      </c>
      <c r="G141" s="78">
        <v>54975</v>
      </c>
    </row>
    <row r="142" spans="2:7" ht="18" x14ac:dyDescent="0.2">
      <c r="B142" s="40">
        <v>14</v>
      </c>
      <c r="C142" s="75">
        <v>1</v>
      </c>
      <c r="D142" s="77" t="s">
        <v>169</v>
      </c>
      <c r="E142" s="77">
        <v>85</v>
      </c>
      <c r="F142" s="77" t="s">
        <v>170</v>
      </c>
      <c r="G142" s="78">
        <v>37257</v>
      </c>
    </row>
    <row r="143" spans="2:7" ht="18" x14ac:dyDescent="0.2">
      <c r="B143" s="40">
        <v>14</v>
      </c>
      <c r="C143" s="75">
        <v>2</v>
      </c>
      <c r="D143" s="77" t="s">
        <v>171</v>
      </c>
      <c r="E143" s="77">
        <v>89</v>
      </c>
      <c r="F143" s="77" t="s">
        <v>173</v>
      </c>
      <c r="G143" s="78">
        <v>5444</v>
      </c>
    </row>
    <row r="144" spans="2:7" ht="18" x14ac:dyDescent="0.2">
      <c r="B144" s="79">
        <v>14</v>
      </c>
      <c r="C144" s="80">
        <v>3</v>
      </c>
      <c r="D144" s="61" t="s">
        <v>174</v>
      </c>
      <c r="E144" s="61">
        <v>86</v>
      </c>
      <c r="F144" s="61" t="s">
        <v>168</v>
      </c>
      <c r="G144" s="81">
        <v>1066</v>
      </c>
    </row>
    <row r="145" spans="2:7" ht="18" x14ac:dyDescent="0.2">
      <c r="B145" s="79">
        <v>14</v>
      </c>
      <c r="C145" s="80">
        <v>4</v>
      </c>
      <c r="D145" s="61" t="s">
        <v>175</v>
      </c>
      <c r="E145" s="61">
        <v>85</v>
      </c>
      <c r="F145" s="61" t="s">
        <v>170</v>
      </c>
      <c r="G145" s="81">
        <v>741</v>
      </c>
    </row>
    <row r="146" spans="2:7" ht="18" x14ac:dyDescent="0.2">
      <c r="B146" s="40">
        <v>15</v>
      </c>
      <c r="C146" s="75">
        <v>0</v>
      </c>
      <c r="D146" s="77" t="s">
        <v>167</v>
      </c>
      <c r="E146" s="77">
        <v>86</v>
      </c>
      <c r="F146" s="77" t="s">
        <v>168</v>
      </c>
      <c r="G146" s="78">
        <v>47408</v>
      </c>
    </row>
    <row r="147" spans="2:7" ht="18" x14ac:dyDescent="0.2">
      <c r="B147" s="40">
        <v>15</v>
      </c>
      <c r="C147" s="75">
        <v>1</v>
      </c>
      <c r="D147" s="77" t="s">
        <v>169</v>
      </c>
      <c r="E147" s="77">
        <v>85</v>
      </c>
      <c r="F147" s="77" t="s">
        <v>170</v>
      </c>
      <c r="G147" s="78">
        <v>29691</v>
      </c>
    </row>
    <row r="148" spans="2:7" ht="18" x14ac:dyDescent="0.2">
      <c r="B148" s="40">
        <v>15</v>
      </c>
      <c r="C148" s="75">
        <v>2</v>
      </c>
      <c r="D148" s="77" t="s">
        <v>171</v>
      </c>
      <c r="E148" s="77">
        <v>89</v>
      </c>
      <c r="F148" s="77" t="s">
        <v>173</v>
      </c>
      <c r="G148" s="78">
        <v>4881</v>
      </c>
    </row>
    <row r="149" spans="2:7" ht="18" x14ac:dyDescent="0.2">
      <c r="B149" s="79">
        <v>15</v>
      </c>
      <c r="C149" s="80">
        <v>3</v>
      </c>
      <c r="D149" s="61" t="s">
        <v>174</v>
      </c>
      <c r="E149" s="61">
        <v>86</v>
      </c>
      <c r="F149" s="61" t="s">
        <v>168</v>
      </c>
      <c r="G149" s="81">
        <v>1676</v>
      </c>
    </row>
    <row r="150" spans="2:7" ht="18" x14ac:dyDescent="0.2">
      <c r="B150" s="79">
        <v>15</v>
      </c>
      <c r="C150" s="80">
        <v>4</v>
      </c>
      <c r="D150" s="61" t="s">
        <v>175</v>
      </c>
      <c r="E150" s="61">
        <v>85</v>
      </c>
      <c r="F150" s="61" t="s">
        <v>170</v>
      </c>
      <c r="G150" s="81">
        <v>1164</v>
      </c>
    </row>
    <row r="151" spans="2:7" ht="18" x14ac:dyDescent="0.2">
      <c r="B151" s="40">
        <v>16</v>
      </c>
      <c r="C151" s="75">
        <v>0</v>
      </c>
      <c r="D151" s="77" t="s">
        <v>167</v>
      </c>
      <c r="E151" s="77">
        <v>86</v>
      </c>
      <c r="F151" s="77" t="s">
        <v>168</v>
      </c>
      <c r="G151" s="78">
        <v>61092</v>
      </c>
    </row>
    <row r="152" spans="2:7" ht="18" x14ac:dyDescent="0.2">
      <c r="B152" s="40">
        <v>16</v>
      </c>
      <c r="C152" s="75">
        <v>1</v>
      </c>
      <c r="D152" s="77" t="s">
        <v>169</v>
      </c>
      <c r="E152" s="77">
        <v>85</v>
      </c>
      <c r="F152" s="77" t="s">
        <v>170</v>
      </c>
      <c r="G152" s="78">
        <v>41791</v>
      </c>
    </row>
    <row r="153" spans="2:7" ht="18" x14ac:dyDescent="0.2">
      <c r="B153" s="40">
        <v>16</v>
      </c>
      <c r="C153" s="75">
        <v>2</v>
      </c>
      <c r="D153" s="77" t="s">
        <v>171</v>
      </c>
      <c r="E153" s="77">
        <v>87</v>
      </c>
      <c r="F153" s="77" t="s">
        <v>172</v>
      </c>
      <c r="G153" s="78">
        <v>461</v>
      </c>
    </row>
    <row r="154" spans="2:7" ht="18" x14ac:dyDescent="0.2">
      <c r="B154" s="40">
        <v>16</v>
      </c>
      <c r="C154" s="75">
        <v>3</v>
      </c>
      <c r="D154" s="77" t="s">
        <v>171</v>
      </c>
      <c r="E154" s="77">
        <v>89</v>
      </c>
      <c r="F154" s="77" t="s">
        <v>173</v>
      </c>
      <c r="G154" s="78">
        <v>3410</v>
      </c>
    </row>
    <row r="155" spans="2:7" ht="18" x14ac:dyDescent="0.2">
      <c r="B155" s="79">
        <v>16</v>
      </c>
      <c r="C155" s="80">
        <v>4</v>
      </c>
      <c r="D155" s="61" t="s">
        <v>174</v>
      </c>
      <c r="E155" s="61">
        <v>86</v>
      </c>
      <c r="F155" s="61" t="s">
        <v>168</v>
      </c>
      <c r="G155" s="81">
        <v>433</v>
      </c>
    </row>
    <row r="156" spans="2:7" ht="18" x14ac:dyDescent="0.2">
      <c r="B156" s="79">
        <v>16</v>
      </c>
      <c r="C156" s="80">
        <v>5</v>
      </c>
      <c r="D156" s="61" t="s">
        <v>175</v>
      </c>
      <c r="E156" s="61">
        <v>85</v>
      </c>
      <c r="F156" s="61" t="s">
        <v>170</v>
      </c>
      <c r="G156" s="81">
        <v>289</v>
      </c>
    </row>
    <row r="157" spans="2:7" ht="18" x14ac:dyDescent="0.2">
      <c r="B157" s="40">
        <v>17</v>
      </c>
      <c r="C157" s="75">
        <v>0</v>
      </c>
      <c r="D157" s="77" t="s">
        <v>167</v>
      </c>
      <c r="E157" s="77">
        <v>86</v>
      </c>
      <c r="F157" s="77" t="s">
        <v>168</v>
      </c>
      <c r="G157" s="78">
        <v>33938</v>
      </c>
    </row>
    <row r="158" spans="2:7" ht="18" x14ac:dyDescent="0.2">
      <c r="B158" s="40">
        <v>17</v>
      </c>
      <c r="C158" s="75">
        <v>1</v>
      </c>
      <c r="D158" s="77" t="s">
        <v>169</v>
      </c>
      <c r="E158" s="77">
        <v>85</v>
      </c>
      <c r="F158" s="77" t="s">
        <v>170</v>
      </c>
      <c r="G158" s="78">
        <v>21652</v>
      </c>
    </row>
    <row r="159" spans="2:7" ht="18" x14ac:dyDescent="0.2">
      <c r="B159" s="79">
        <v>17</v>
      </c>
      <c r="C159" s="80">
        <v>2</v>
      </c>
      <c r="D159" s="61" t="s">
        <v>169</v>
      </c>
      <c r="E159" s="61">
        <v>86</v>
      </c>
      <c r="F159" s="61" t="s">
        <v>168</v>
      </c>
      <c r="G159" s="81">
        <v>3</v>
      </c>
    </row>
    <row r="160" spans="2:7" ht="18" x14ac:dyDescent="0.2">
      <c r="B160" s="40">
        <v>17</v>
      </c>
      <c r="C160" s="75">
        <v>3</v>
      </c>
      <c r="D160" s="77" t="s">
        <v>171</v>
      </c>
      <c r="E160" s="77">
        <v>89</v>
      </c>
      <c r="F160" s="77" t="s">
        <v>173</v>
      </c>
      <c r="G160" s="78">
        <v>1740</v>
      </c>
    </row>
    <row r="161" spans="2:7" ht="18" x14ac:dyDescent="0.2">
      <c r="B161" s="79">
        <v>17</v>
      </c>
      <c r="C161" s="80">
        <v>4</v>
      </c>
      <c r="D161" s="61" t="s">
        <v>174</v>
      </c>
      <c r="E161" s="61">
        <v>86</v>
      </c>
      <c r="F161" s="61" t="s">
        <v>168</v>
      </c>
      <c r="G161" s="81">
        <v>168</v>
      </c>
    </row>
    <row r="162" spans="2:7" ht="19" thickBot="1" x14ac:dyDescent="0.25">
      <c r="B162" s="84">
        <v>17</v>
      </c>
      <c r="C162" s="85">
        <v>5</v>
      </c>
      <c r="D162" s="86" t="s">
        <v>175</v>
      </c>
      <c r="E162" s="86">
        <v>85</v>
      </c>
      <c r="F162" s="86" t="s">
        <v>170</v>
      </c>
      <c r="G162" s="87">
        <v>28</v>
      </c>
    </row>
  </sheetData>
  <autoFilter ref="B47:G162" xr:uid="{F3213878-5F79-9444-94F3-4986DDB3DDF9}"/>
  <mergeCells count="5">
    <mergeCell ref="C46:G46"/>
    <mergeCell ref="A1:J1"/>
    <mergeCell ref="B4:J4"/>
    <mergeCell ref="C26:H26"/>
    <mergeCell ref="B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926F-3CB9-3C42-9A0A-764A261760C6}">
  <dimension ref="A1:C35"/>
  <sheetViews>
    <sheetView workbookViewId="0">
      <selection activeCell="E14" sqref="E14"/>
    </sheetView>
  </sheetViews>
  <sheetFormatPr baseColWidth="10" defaultRowHeight="16" x14ac:dyDescent="0.2"/>
  <cols>
    <col min="1" max="1" width="52" bestFit="1" customWidth="1"/>
    <col min="2" max="2" width="30.6640625" bestFit="1" customWidth="1"/>
    <col min="3" max="3" width="24.83203125" bestFit="1" customWidth="1"/>
  </cols>
  <sheetData>
    <row r="1" spans="1:3" ht="34" x14ac:dyDescent="0.2">
      <c r="A1" s="100" t="s">
        <v>238</v>
      </c>
      <c r="B1" s="100"/>
      <c r="C1" s="100" t="s">
        <v>239</v>
      </c>
    </row>
    <row r="2" spans="1:3" x14ac:dyDescent="0.2">
      <c r="A2" s="101" t="s">
        <v>69</v>
      </c>
      <c r="B2" s="16" t="s">
        <v>70</v>
      </c>
      <c r="C2" s="16" t="s">
        <v>70</v>
      </c>
    </row>
    <row r="3" spans="1:3" x14ac:dyDescent="0.2">
      <c r="A3" s="101" t="s">
        <v>71</v>
      </c>
      <c r="B3" s="16" t="s">
        <v>72</v>
      </c>
      <c r="C3" s="16" t="s">
        <v>73</v>
      </c>
    </row>
    <row r="4" spans="1:3" x14ac:dyDescent="0.2">
      <c r="A4" s="101" t="s">
        <v>74</v>
      </c>
      <c r="B4" s="16" t="s">
        <v>75</v>
      </c>
      <c r="C4" s="16" t="s">
        <v>76</v>
      </c>
    </row>
    <row r="5" spans="1:3" x14ac:dyDescent="0.2">
      <c r="A5" s="101" t="s">
        <v>77</v>
      </c>
      <c r="B5" s="16" t="s">
        <v>78</v>
      </c>
      <c r="C5" s="16" t="s">
        <v>79</v>
      </c>
    </row>
    <row r="6" spans="1:3" x14ac:dyDescent="0.2">
      <c r="A6" s="101" t="s">
        <v>80</v>
      </c>
      <c r="B6" s="16" t="s">
        <v>81</v>
      </c>
      <c r="C6" s="16" t="s">
        <v>82</v>
      </c>
    </row>
    <row r="7" spans="1:3" x14ac:dyDescent="0.2">
      <c r="A7" s="101" t="s">
        <v>83</v>
      </c>
      <c r="B7" s="16" t="s">
        <v>84</v>
      </c>
      <c r="C7" s="16" t="s">
        <v>85</v>
      </c>
    </row>
    <row r="8" spans="1:3" x14ac:dyDescent="0.2">
      <c r="A8" s="101" t="s">
        <v>86</v>
      </c>
      <c r="B8" s="16" t="s">
        <v>87</v>
      </c>
      <c r="C8" s="16" t="s">
        <v>88</v>
      </c>
    </row>
    <row r="9" spans="1:3" x14ac:dyDescent="0.2">
      <c r="A9" s="101" t="s">
        <v>89</v>
      </c>
      <c r="B9" s="16" t="s">
        <v>90</v>
      </c>
      <c r="C9" s="16" t="s">
        <v>91</v>
      </c>
    </row>
    <row r="10" spans="1:3" x14ac:dyDescent="0.2">
      <c r="A10" s="101" t="s">
        <v>92</v>
      </c>
      <c r="B10" s="16" t="s">
        <v>93</v>
      </c>
      <c r="C10" s="16" t="s">
        <v>94</v>
      </c>
    </row>
    <row r="11" spans="1:3" x14ac:dyDescent="0.2">
      <c r="A11" s="101" t="s">
        <v>95</v>
      </c>
      <c r="B11" s="16" t="s">
        <v>96</v>
      </c>
      <c r="C11" s="16" t="s">
        <v>97</v>
      </c>
    </row>
    <row r="12" spans="1:3" x14ac:dyDescent="0.2">
      <c r="A12" s="101" t="s">
        <v>98</v>
      </c>
      <c r="B12" s="16" t="s">
        <v>99</v>
      </c>
      <c r="C12" s="16" t="s">
        <v>100</v>
      </c>
    </row>
    <row r="13" spans="1:3" x14ac:dyDescent="0.2">
      <c r="A13" s="101" t="s">
        <v>101</v>
      </c>
      <c r="B13" s="16" t="s">
        <v>102</v>
      </c>
      <c r="C13" s="16" t="s">
        <v>103</v>
      </c>
    </row>
    <row r="14" spans="1:3" x14ac:dyDescent="0.2">
      <c r="A14" s="101" t="s">
        <v>104</v>
      </c>
      <c r="B14" s="16" t="s">
        <v>105</v>
      </c>
      <c r="C14" s="16" t="s">
        <v>106</v>
      </c>
    </row>
    <row r="15" spans="1:3" x14ac:dyDescent="0.2">
      <c r="A15" s="101" t="s">
        <v>107</v>
      </c>
      <c r="B15" s="16" t="s">
        <v>108</v>
      </c>
      <c r="C15" s="16" t="s">
        <v>109</v>
      </c>
    </row>
    <row r="16" spans="1:3" x14ac:dyDescent="0.2">
      <c r="A16" s="101" t="s">
        <v>110</v>
      </c>
      <c r="B16" s="16" t="s">
        <v>111</v>
      </c>
      <c r="C16" s="16" t="s">
        <v>112</v>
      </c>
    </row>
    <row r="17" spans="1:3" x14ac:dyDescent="0.2">
      <c r="A17" s="101" t="s">
        <v>113</v>
      </c>
      <c r="B17" s="16" t="s">
        <v>114</v>
      </c>
      <c r="C17" s="16" t="s">
        <v>115</v>
      </c>
    </row>
    <row r="18" spans="1:3" x14ac:dyDescent="0.2">
      <c r="A18" s="101" t="s">
        <v>116</v>
      </c>
      <c r="B18" s="16" t="s">
        <v>117</v>
      </c>
      <c r="C18" s="16" t="s">
        <v>117</v>
      </c>
    </row>
    <row r="19" spans="1:3" x14ac:dyDescent="0.2">
      <c r="A19" s="101" t="s">
        <v>118</v>
      </c>
      <c r="B19" s="16" t="s">
        <v>119</v>
      </c>
      <c r="C19" s="16" t="s">
        <v>120</v>
      </c>
    </row>
    <row r="20" spans="1:3" x14ac:dyDescent="0.2">
      <c r="A20" s="101" t="s">
        <v>121</v>
      </c>
      <c r="B20" s="16" t="s">
        <v>122</v>
      </c>
      <c r="C20" s="16" t="s">
        <v>123</v>
      </c>
    </row>
    <row r="21" spans="1:3" x14ac:dyDescent="0.2">
      <c r="A21" s="101" t="s">
        <v>124</v>
      </c>
      <c r="B21" s="16" t="s">
        <v>125</v>
      </c>
      <c r="C21" s="16" t="s">
        <v>126</v>
      </c>
    </row>
    <row r="22" spans="1:3" x14ac:dyDescent="0.2">
      <c r="A22" s="101" t="s">
        <v>127</v>
      </c>
      <c r="B22" s="16" t="s">
        <v>128</v>
      </c>
      <c r="C22" s="16" t="s">
        <v>129</v>
      </c>
    </row>
    <row r="23" spans="1:3" x14ac:dyDescent="0.2">
      <c r="A23" s="101" t="s">
        <v>130</v>
      </c>
      <c r="B23" s="16" t="s">
        <v>131</v>
      </c>
      <c r="C23" s="16" t="s">
        <v>132</v>
      </c>
    </row>
    <row r="24" spans="1:3" x14ac:dyDescent="0.2">
      <c r="A24" s="101" t="s">
        <v>133</v>
      </c>
      <c r="B24" s="16" t="s">
        <v>134</v>
      </c>
      <c r="C24" s="16" t="s">
        <v>135</v>
      </c>
    </row>
    <row r="25" spans="1:3" x14ac:dyDescent="0.2">
      <c r="A25" s="101" t="s">
        <v>136</v>
      </c>
      <c r="B25" s="16" t="s">
        <v>137</v>
      </c>
      <c r="C25" s="16" t="s">
        <v>138</v>
      </c>
    </row>
    <row r="26" spans="1:3" x14ac:dyDescent="0.2">
      <c r="A26" s="101" t="s">
        <v>139</v>
      </c>
      <c r="B26" s="16" t="s">
        <v>140</v>
      </c>
      <c r="C26" s="16" t="s">
        <v>141</v>
      </c>
    </row>
    <row r="27" spans="1:3" x14ac:dyDescent="0.2">
      <c r="A27" s="101" t="s">
        <v>142</v>
      </c>
      <c r="B27" s="16" t="s">
        <v>143</v>
      </c>
      <c r="C27" s="16" t="s">
        <v>144</v>
      </c>
    </row>
    <row r="28" spans="1:3" x14ac:dyDescent="0.2">
      <c r="A28" s="101" t="s">
        <v>145</v>
      </c>
      <c r="B28" s="16" t="s">
        <v>146</v>
      </c>
      <c r="C28" s="16" t="s">
        <v>147</v>
      </c>
    </row>
    <row r="29" spans="1:3" x14ac:dyDescent="0.2">
      <c r="A29" s="101" t="s">
        <v>148</v>
      </c>
      <c r="B29" s="16" t="s">
        <v>149</v>
      </c>
      <c r="C29" s="16" t="s">
        <v>150</v>
      </c>
    </row>
    <row r="30" spans="1:3" x14ac:dyDescent="0.2">
      <c r="A30" s="101" t="s">
        <v>151</v>
      </c>
      <c r="B30" s="16" t="s">
        <v>152</v>
      </c>
      <c r="C30" s="16" t="s">
        <v>153</v>
      </c>
    </row>
    <row r="31" spans="1:3" x14ac:dyDescent="0.2">
      <c r="A31" s="101" t="s">
        <v>154</v>
      </c>
      <c r="B31" s="16" t="s">
        <v>155</v>
      </c>
      <c r="C31" s="16" t="s">
        <v>156</v>
      </c>
    </row>
    <row r="32" spans="1:3" x14ac:dyDescent="0.2">
      <c r="A32" s="101" t="s">
        <v>157</v>
      </c>
      <c r="B32" s="16" t="s">
        <v>158</v>
      </c>
      <c r="C32" s="16" t="s">
        <v>159</v>
      </c>
    </row>
    <row r="33" spans="1:3" x14ac:dyDescent="0.2">
      <c r="A33" s="101" t="s">
        <v>160</v>
      </c>
      <c r="B33" s="16" t="s">
        <v>161</v>
      </c>
      <c r="C33" s="16" t="s">
        <v>161</v>
      </c>
    </row>
    <row r="34" spans="1:3" x14ac:dyDescent="0.2">
      <c r="A34" s="101" t="s">
        <v>162</v>
      </c>
      <c r="B34" s="16" t="s">
        <v>163</v>
      </c>
      <c r="C34" s="16" t="s">
        <v>163</v>
      </c>
    </row>
    <row r="35" spans="1:3" x14ac:dyDescent="0.2">
      <c r="A35" s="101" t="s">
        <v>164</v>
      </c>
      <c r="B35" s="16" t="s">
        <v>165</v>
      </c>
      <c r="C35" s="16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3D0D-50C5-BD4F-A576-1572C6228854}">
  <dimension ref="A1:AH34"/>
  <sheetViews>
    <sheetView workbookViewId="0">
      <selection activeCell="E33" sqref="E33"/>
    </sheetView>
  </sheetViews>
  <sheetFormatPr baseColWidth="10" defaultRowHeight="16" x14ac:dyDescent="0.2"/>
  <cols>
    <col min="1" max="1" width="24.83203125" bestFit="1" customWidth="1"/>
    <col min="33" max="33" width="7.6640625" bestFit="1" customWidth="1"/>
    <col min="34" max="34" width="14.5" bestFit="1" customWidth="1"/>
    <col min="35" max="35" width="19.83203125" bestFit="1" customWidth="1"/>
    <col min="36" max="36" width="17.1640625" bestFit="1" customWidth="1"/>
  </cols>
  <sheetData>
    <row r="1" spans="1:34" s="2" customFormat="1" ht="68" x14ac:dyDescent="0.2">
      <c r="A1" s="2" t="s">
        <v>70</v>
      </c>
      <c r="B1" s="2" t="s">
        <v>73</v>
      </c>
      <c r="C1" s="2" t="s">
        <v>76</v>
      </c>
      <c r="D1" s="2" t="s">
        <v>79</v>
      </c>
      <c r="E1" s="2" t="s">
        <v>82</v>
      </c>
      <c r="F1" s="2" t="s">
        <v>85</v>
      </c>
      <c r="G1" s="2" t="s">
        <v>88</v>
      </c>
      <c r="H1" s="2" t="s">
        <v>91</v>
      </c>
      <c r="I1" s="2" t="s">
        <v>94</v>
      </c>
      <c r="J1" s="2" t="s">
        <v>97</v>
      </c>
      <c r="K1" s="2" t="s">
        <v>100</v>
      </c>
      <c r="L1" s="2" t="s">
        <v>103</v>
      </c>
      <c r="M1" s="2" t="s">
        <v>106</v>
      </c>
      <c r="N1" s="2" t="s">
        <v>109</v>
      </c>
      <c r="O1" s="2" t="s">
        <v>112</v>
      </c>
      <c r="P1" s="2" t="s">
        <v>115</v>
      </c>
      <c r="Q1" s="2" t="s">
        <v>117</v>
      </c>
      <c r="R1" s="2" t="s">
        <v>120</v>
      </c>
      <c r="S1" s="2" t="s">
        <v>123</v>
      </c>
      <c r="T1" s="2" t="s">
        <v>126</v>
      </c>
      <c r="U1" s="2" t="s">
        <v>129</v>
      </c>
      <c r="V1" s="2" t="s">
        <v>132</v>
      </c>
      <c r="W1" s="2" t="s">
        <v>135</v>
      </c>
      <c r="X1" s="2" t="s">
        <v>138</v>
      </c>
      <c r="Y1" s="2" t="s">
        <v>141</v>
      </c>
      <c r="Z1" s="2" t="s">
        <v>144</v>
      </c>
      <c r="AA1" s="2" t="s">
        <v>147</v>
      </c>
      <c r="AB1" s="2" t="s">
        <v>150</v>
      </c>
      <c r="AC1" s="2" t="s">
        <v>153</v>
      </c>
      <c r="AD1" s="2" t="s">
        <v>156</v>
      </c>
      <c r="AE1" s="2" t="s">
        <v>159</v>
      </c>
      <c r="AF1" s="2" t="s">
        <v>161</v>
      </c>
      <c r="AG1" s="2" t="s">
        <v>163</v>
      </c>
      <c r="AH1" s="2" t="s">
        <v>165</v>
      </c>
    </row>
    <row r="2" spans="1:34" x14ac:dyDescent="0.2">
      <c r="A2" t="s">
        <v>73</v>
      </c>
    </row>
    <row r="3" spans="1:34" x14ac:dyDescent="0.2">
      <c r="A3" t="s">
        <v>76</v>
      </c>
    </row>
    <row r="4" spans="1:34" x14ac:dyDescent="0.2">
      <c r="A4" t="s">
        <v>79</v>
      </c>
    </row>
    <row r="5" spans="1:34" x14ac:dyDescent="0.2">
      <c r="A5" t="s">
        <v>82</v>
      </c>
    </row>
    <row r="6" spans="1:34" x14ac:dyDescent="0.2">
      <c r="A6" t="s">
        <v>85</v>
      </c>
    </row>
    <row r="7" spans="1:34" x14ac:dyDescent="0.2">
      <c r="A7" t="s">
        <v>88</v>
      </c>
    </row>
    <row r="8" spans="1:34" x14ac:dyDescent="0.2">
      <c r="A8" t="s">
        <v>91</v>
      </c>
    </row>
    <row r="9" spans="1:34" x14ac:dyDescent="0.2">
      <c r="A9" t="s">
        <v>94</v>
      </c>
    </row>
    <row r="10" spans="1:34" x14ac:dyDescent="0.2">
      <c r="A10" t="s">
        <v>97</v>
      </c>
    </row>
    <row r="11" spans="1:34" x14ac:dyDescent="0.2">
      <c r="A11" t="s">
        <v>100</v>
      </c>
    </row>
    <row r="12" spans="1:34" x14ac:dyDescent="0.2">
      <c r="A12" t="s">
        <v>103</v>
      </c>
    </row>
    <row r="13" spans="1:34" x14ac:dyDescent="0.2">
      <c r="A13" t="s">
        <v>106</v>
      </c>
    </row>
    <row r="14" spans="1:34" x14ac:dyDescent="0.2">
      <c r="A14" t="s">
        <v>109</v>
      </c>
    </row>
    <row r="15" spans="1:34" x14ac:dyDescent="0.2">
      <c r="A15" t="s">
        <v>112</v>
      </c>
    </row>
    <row r="16" spans="1:34" x14ac:dyDescent="0.2">
      <c r="A16" t="s">
        <v>115</v>
      </c>
    </row>
    <row r="17" spans="1:1" x14ac:dyDescent="0.2">
      <c r="A17" t="s">
        <v>117</v>
      </c>
    </row>
    <row r="18" spans="1:1" x14ac:dyDescent="0.2">
      <c r="A18" t="s">
        <v>120</v>
      </c>
    </row>
    <row r="19" spans="1:1" x14ac:dyDescent="0.2">
      <c r="A19" t="s">
        <v>123</v>
      </c>
    </row>
    <row r="20" spans="1:1" x14ac:dyDescent="0.2">
      <c r="A20" t="s">
        <v>126</v>
      </c>
    </row>
    <row r="21" spans="1:1" x14ac:dyDescent="0.2">
      <c r="A21" t="s">
        <v>129</v>
      </c>
    </row>
    <row r="22" spans="1:1" x14ac:dyDescent="0.2">
      <c r="A22" t="s">
        <v>132</v>
      </c>
    </row>
    <row r="23" spans="1:1" x14ac:dyDescent="0.2">
      <c r="A23" t="s">
        <v>135</v>
      </c>
    </row>
    <row r="24" spans="1:1" x14ac:dyDescent="0.2">
      <c r="A24" t="s">
        <v>138</v>
      </c>
    </row>
    <row r="25" spans="1:1" x14ac:dyDescent="0.2">
      <c r="A25" t="s">
        <v>141</v>
      </c>
    </row>
    <row r="26" spans="1:1" x14ac:dyDescent="0.2">
      <c r="A26" t="s">
        <v>144</v>
      </c>
    </row>
    <row r="27" spans="1:1" x14ac:dyDescent="0.2">
      <c r="A27" t="s">
        <v>147</v>
      </c>
    </row>
    <row r="28" spans="1:1" x14ac:dyDescent="0.2">
      <c r="A28" t="s">
        <v>150</v>
      </c>
    </row>
    <row r="29" spans="1:1" x14ac:dyDescent="0.2">
      <c r="A29" t="s">
        <v>153</v>
      </c>
    </row>
    <row r="30" spans="1:1" x14ac:dyDescent="0.2">
      <c r="A30" t="s">
        <v>156</v>
      </c>
    </row>
    <row r="31" spans="1:1" x14ac:dyDescent="0.2">
      <c r="A31" t="s">
        <v>159</v>
      </c>
    </row>
    <row r="32" spans="1:1" x14ac:dyDescent="0.2">
      <c r="A32" t="s">
        <v>161</v>
      </c>
    </row>
    <row r="33" spans="1:1" x14ac:dyDescent="0.2">
      <c r="A33" t="s">
        <v>163</v>
      </c>
    </row>
    <row r="34" spans="1:1" x14ac:dyDescent="0.2">
      <c r="A3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 1 - Terminal Command Line</vt:lpstr>
      <vt:lpstr>Phase 3 - Resultados finais</vt:lpstr>
      <vt:lpstr>Nome das Colunas sc3005_05am</vt:lpstr>
      <vt:lpstr>Nome das 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2021-05-30T08:47:04Z</dcterms:created>
  <dcterms:modified xsi:type="dcterms:W3CDTF">2021-05-30T23:16:15Z</dcterms:modified>
</cp:coreProperties>
</file>