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il" sheetId="1" state="visible" r:id="rId2"/>
    <sheet name="Gc" sheetId="2" state="visible" r:id="rId3"/>
    <sheet name="coper" sheetId="3" state="visible" r:id="rId4"/>
    <sheet name="Sil" sheetId="4" state="visible" r:id="rId5"/>
    <sheet name="nga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<sst xmlns="http://schemas.openxmlformats.org/spreadsheetml/2006/main" count="345" uniqueCount="92">
  <si>
    <t xml:space="preserve">cl</t>
  </si>
  <si>
    <t xml:space="preserve">3ois</t>
  </si>
  <si>
    <t xml:space="preserve">wheat</t>
  </si>
  <si>
    <t xml:space="preserve">comment</t>
  </si>
  <si>
    <r>
      <rPr>
        <i val="true"/>
        <sz val="8"/>
        <rFont val="FreeMono"/>
        <family val="3"/>
        <charset val="1"/>
      </rPr>
      <t xml:space="preserve">1</t>
    </r>
    <r>
      <rPr>
        <i val="true"/>
        <vertAlign val="superscript"/>
        <sz val="8"/>
        <rFont val="FreeMono"/>
        <family val="3"/>
        <charset val="1"/>
      </rPr>
      <t xml:space="preserve">st</t>
    </r>
  </si>
  <si>
    <r>
      <rPr>
        <i val="true"/>
        <sz val="8"/>
        <rFont val="FreeMono"/>
        <family val="3"/>
        <charset val="1"/>
      </rPr>
      <t xml:space="preserve">2</t>
    </r>
    <r>
      <rPr>
        <i val="true"/>
        <vertAlign val="superscript"/>
        <sz val="8"/>
        <rFont val="FreeMono"/>
        <family val="3"/>
        <charset val="1"/>
      </rPr>
      <t xml:space="preserve">nd</t>
    </r>
  </si>
  <si>
    <t xml:space="preserve">paper qty</t>
  </si>
  <si>
    <t xml:space="preserve">paper price</t>
  </si>
  <si>
    <t xml:space="preserve">paper cost</t>
  </si>
  <si>
    <t xml:space="preserve">spot price</t>
  </si>
  <si>
    <t xml:space="preserve">gap from cost</t>
  </si>
  <si>
    <t xml:space="preserve">cycle move</t>
  </si>
  <si>
    <t xml:space="preserve">end top</t>
  </si>
  <si>
    <t xml:space="preserve">cycle start</t>
  </si>
  <si>
    <t xml:space="preserve">cycle 30</t>
  </si>
  <si>
    <t xml:space="preserve">cycle median ()</t>
  </si>
  <si>
    <t xml:space="preserve">d left from cycle 30</t>
  </si>
  <si>
    <t xml:space="preserve">d from cycle median</t>
  </si>
  <si>
    <t xml:space="preserve">Now ()</t>
  </si>
  <si>
    <t xml:space="preserve">change d from cycle start</t>
  </si>
  <si>
    <t xml:space="preserve">r and r</t>
  </si>
  <si>
    <t xml:space="preserve">mid point</t>
  </si>
  <si>
    <t xml:space="preserve">reward price range</t>
  </si>
  <si>
    <t xml:space="preserve">Reward 1 price</t>
  </si>
  <si>
    <t xml:space="preserve">Reward 1 qty</t>
  </si>
  <si>
    <t xml:space="preserve">Reward 1 price * qty</t>
  </si>
  <si>
    <t xml:space="preserve">Reward 1 potential</t>
  </si>
  <si>
    <t xml:space="preserve">Reward 2 price</t>
  </si>
  <si>
    <t xml:space="preserve">Reward 2 qty</t>
  </si>
  <si>
    <t xml:space="preserve">Reward 2 price * qty</t>
  </si>
  <si>
    <t xml:space="preserve">Reward 2 potential</t>
  </si>
  <si>
    <t xml:space="preserve">Reward 3 price</t>
  </si>
  <si>
    <t xml:space="preserve">Reward 3 qty</t>
  </si>
  <si>
    <t xml:space="preserve">Reward 3 price * qty</t>
  </si>
  <si>
    <t xml:space="preserve">Reward 3 potential</t>
  </si>
  <si>
    <t xml:space="preserve">total reward TP</t>
  </si>
  <si>
    <t xml:space="preserve">risk price range</t>
  </si>
  <si>
    <t xml:space="preserve">average down to paper price</t>
  </si>
  <si>
    <t xml:space="preserve">Risk 1 price</t>
  </si>
  <si>
    <t xml:space="preserve">Risk 1 qty</t>
  </si>
  <si>
    <t xml:space="preserve">Risk 1 price * qty</t>
  </si>
  <si>
    <t xml:space="preserve">Risk 1 gap from cost</t>
  </si>
  <si>
    <t xml:space="preserve">expected profit: 2 std</t>
  </si>
  <si>
    <t xml:space="preserve">Risk 2 price</t>
  </si>
  <si>
    <t xml:space="preserve">Risk 2 qty</t>
  </si>
  <si>
    <t xml:space="preserve">Risk 2 price * qty</t>
  </si>
  <si>
    <t xml:space="preserve">Risk 2 gap from cost</t>
  </si>
  <si>
    <t xml:space="preserve">Risk 3 price</t>
  </si>
  <si>
    <t xml:space="preserve">Risk 3 qty</t>
  </si>
  <si>
    <t xml:space="preserve">Risk 3 price * qty</t>
  </si>
  <si>
    <t xml:space="preserve">Risk 3 gap from cost</t>
  </si>
  <si>
    <t xml:space="preserve">adding risk qty TO paper cost</t>
  </si>
  <si>
    <t xml:space="preserve">adding risk qty TO total qty</t>
  </si>
  <si>
    <t xml:space="preserve">cache</t>
  </si>
  <si>
    <t xml:space="preserve">purchase cache balance</t>
  </si>
  <si>
    <t xml:space="preserve">extreme cache balance</t>
  </si>
  <si>
    <t xml:space="preserve">% cache</t>
  </si>
  <si>
    <t xml:space="preserve">Split 20 current</t>
  </si>
  <si>
    <t xml:space="preserve">Split 20 after adding risk qty</t>
  </si>
  <si>
    <t xml:space="preserve">split 25</t>
  </si>
  <si>
    <t xml:space="preserve">parpar ratio</t>
  </si>
  <si>
    <t xml:space="preserve">pre divergence left</t>
  </si>
  <si>
    <t xml:space="preserve">VAR</t>
  </si>
  <si>
    <t xml:space="preserve">options date</t>
  </si>
  <si>
    <t xml:space="preserve">inflation rate date</t>
  </si>
  <si>
    <t xml:space="preserve">interest rate date</t>
  </si>
  <si>
    <t xml:space="preserve">dividend date</t>
  </si>
  <si>
    <t xml:space="preserve">other</t>
  </si>
  <si>
    <t xml:space="preserve">gc</t>
  </si>
  <si>
    <t xml:space="preserve">nuget</t>
  </si>
  <si>
    <t xml:space="preserve">dust</t>
  </si>
  <si>
    <t xml:space="preserve">how to create decision tree from key-values such as: hurst=0.9, var=5, rank=9, zig=low, cycle&lt;30.</t>
  </si>
  <si>
    <t xml:space="preserve">hg</t>
  </si>
  <si>
    <t xml:space="preserve">3hcs</t>
  </si>
  <si>
    <t xml:space="preserve">3hcl</t>
  </si>
  <si>
    <t xml:space="preserve">6.0425 : 7.8675</t>
  </si>
  <si>
    <t xml:space="preserve">top range price</t>
  </si>
  <si>
    <t xml:space="preserve">Risk 1 gap from cost total</t>
  </si>
  <si>
    <t xml:space="preserve">Risk 1 gap from cost </t>
  </si>
  <si>
    <t xml:space="preserve">Risk 2 gap from cost total</t>
  </si>
  <si>
    <t xml:space="preserve">Risk 3 gap from cost total</t>
  </si>
  <si>
    <t xml:space="preserve">si</t>
  </si>
  <si>
    <t xml:space="preserve">3sis</t>
  </si>
  <si>
    <t xml:space="preserve">3sil</t>
  </si>
  <si>
    <t xml:space="preserve">reward top price</t>
  </si>
  <si>
    <t xml:space="preserve">2.661, 2.802, 2.883</t>
  </si>
  <si>
    <t xml:space="preserve">shortfall polynomial</t>
  </si>
  <si>
    <t xml:space="preserve">r:r first</t>
  </si>
  <si>
    <t xml:space="preserve">what is the from each addons risk, to r:r first</t>
  </si>
  <si>
    <t xml:space="preserve">ng</t>
  </si>
  <si>
    <t xml:space="preserve">3ngs</t>
  </si>
  <si>
    <t xml:space="preserve">3ngl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</si>
</sst>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.0"/>
    <numFmt numFmtId="166" formatCode="0.00"/>
    <numFmt numFmtId="167" formatCode="0.00%"/>
    <numFmt numFmtId="168" formatCode="General"/>
    <numFmt numFmtId="169" formatCode="0"/>
    <numFmt numFmtId="170" formatCode="#,##0.0000"/>
    <numFmt numFmtId="171" formatCode="[$-40D]dd/mm/yy"/>
    <numFmt numFmtId="172" formatCode="0.000"/>
    <numFmt numFmtId="173" formatCode="[$-40D]#,##0.00"/>
    <numFmt numFmtId="174" formatCode="mm/dd/yy"/>
    <numFmt numFmtId="175" formatCode="0.0000"/>
    <numFmt numFmtId="176" formatCode="#,##0.00"/>
    <numFmt numFmtId="177" formatCode="#,##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8"/>
      <name val="FreeMono"/>
      <family val="3"/>
      <charset val="1"/>
    </font>
    <font>
      <i val="true"/>
      <vertAlign val="superscript"/>
      <sz val="8"/>
      <name val="FreeMono"/>
      <family val="3"/>
      <charset val="1"/>
    </font>
  </fonts>
  <fills count="6">
    <fill>
      <patternFill patternType="none"/>
    </fill>
    <fill>
      <patternFill patternType="gray125"/>
    </fill>
    <fill>
      <patternFill patternType="solid">
        <fgColor rgb="FFEFEBE9"/>
        <bgColor rgb="FFE8EAF6"/>
      </patternFill>
    </fill>
    <fill>
      <patternFill patternType="solid">
        <fgColor rgb="FFE8EAF6"/>
        <bgColor rgb="FFEFEBE9"/>
      </patternFill>
    </fill>
    <fill>
      <patternFill patternType="solid">
        <fgColor rgb="FFE0E2EC"/>
        <bgColor rgb="FFE8EAF6"/>
      </patternFill>
    </fill>
    <fill>
      <patternFill patternType="solid">
        <fgColor rgb="FFF9E8E8"/>
        <bgColor rgb="FFEFEBE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6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6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6" fillId="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2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3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7" fontId="5" fillId="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5" fontId="5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6" fontId="5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true"/>
      <protection locked="true" hidden="false"/>
    </xf>
    <xf numFmtId="177" fontId="5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BE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9E8E8"/>
      <rgbColor rgb="FFE8EAF6"/>
      <rgbColor rgb="FF660066"/>
      <rgbColor rgb="FFFF8080"/>
      <rgbColor rgb="FF0066CC"/>
      <rgbColor rgb="FFE0E2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0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pane xSplit="0" ySplit="1" topLeftCell="A17" activePane="bottomLeft" state="frozen"/>
      <selection pane="topLeft" activeCell="A1" activeCellId="0" sqref="A1"/>
      <selection pane="bottomLeft" activeCell="D37" activeCellId="0" sqref="D37"/>
    </sheetView>
  </sheetViews>
  <sheetFormatPr defaultColWidth="11.53515625" defaultRowHeight="12.95" zeroHeight="false" outlineLevelRow="0" outlineLevelCol="0"/>
  <cols>
    <col collapsed="false" customWidth="true" hidden="false" outlineLevel="0" max="1" min="1" style="1" width="28.18"/>
    <col collapsed="false" customWidth="true" hidden="false" outlineLevel="0" max="2" min="2" style="2" width="13.25"/>
    <col collapsed="false" customWidth="true" hidden="false" outlineLevel="0" max="3" min="3" style="3" width="14.09"/>
    <col collapsed="false" customWidth="true" hidden="false" outlineLevel="0" max="4" min="4" style="2" width="9.73"/>
    <col collapsed="false" customWidth="false" hidden="false" outlineLevel="0" max="6" min="5" style="2" width="11.53"/>
    <col collapsed="false" customWidth="true" hidden="false" outlineLevel="0" max="7" min="7" style="2" width="33.47"/>
    <col collapsed="false" customWidth="false" hidden="false" outlineLevel="0" max="16384" min="8" style="2" width="11.53"/>
  </cols>
  <sheetData>
    <row r="1" customFormat="false" ht="12.95" hidden="false" customHeight="true" outlineLevel="0" collapsed="false">
      <c r="A1" s="4"/>
      <c r="B1" s="5" t="s">
        <v>0</v>
      </c>
      <c r="C1" s="6" t="s">
        <v>1</v>
      </c>
      <c r="D1" s="5" t="s">
        <v>2</v>
      </c>
      <c r="E1" s="2" t="s">
        <v>3</v>
      </c>
    </row>
    <row r="2" customFormat="false" ht="12.95" hidden="false" customHeight="true" outlineLevel="0" collapsed="false">
      <c r="A2" s="7" t="s">
        <v>4</v>
      </c>
      <c r="B2" s="8" t="n">
        <v>63</v>
      </c>
      <c r="C2" s="9"/>
      <c r="D2" s="9"/>
      <c r="E2" s="10"/>
    </row>
    <row r="3" customFormat="false" ht="12.95" hidden="false" customHeight="true" outlineLevel="0" collapsed="false">
      <c r="A3" s="7" t="s">
        <v>5</v>
      </c>
      <c r="B3" s="8" t="n">
        <v>63</v>
      </c>
      <c r="C3" s="9"/>
      <c r="D3" s="9"/>
      <c r="E3" s="10"/>
    </row>
    <row r="4" customFormat="false" ht="12.95" hidden="false" customHeight="true" outlineLevel="0" collapsed="false">
      <c r="A4" s="7" t="s">
        <v>6</v>
      </c>
      <c r="B4" s="8"/>
      <c r="C4" s="9" t="n">
        <v>3900</v>
      </c>
      <c r="D4" s="9" t="n">
        <v>325</v>
      </c>
      <c r="E4" s="10"/>
    </row>
    <row r="5" customFormat="false" ht="12.95" hidden="false" customHeight="true" outlineLevel="0" collapsed="false">
      <c r="A5" s="7" t="s">
        <v>7</v>
      </c>
      <c r="B5" s="8"/>
      <c r="C5" s="9" t="n">
        <v>0.788</v>
      </c>
      <c r="D5" s="11" t="n">
        <v>3.756</v>
      </c>
      <c r="E5" s="10"/>
      <c r="G5" s="2" t="e">
        <f aca="false">(C6/G6)  &amp; ”:”  &amp; (D6/G6)</f>
        <v>#N/A</v>
      </c>
      <c r="H5" s="2" t="n">
        <f aca="false">(C6/F6)</f>
        <v>3073.2</v>
      </c>
      <c r="I5" s="2" t="n">
        <f aca="false">(D6/F6)</f>
        <v>1220.7</v>
      </c>
      <c r="J5" s="12" t="n">
        <f aca="false">(I5 -H5) / H5</f>
        <v>-0.602791878172589</v>
      </c>
    </row>
    <row r="6" customFormat="false" ht="12.95" hidden="false" customHeight="true" outlineLevel="0" collapsed="false">
      <c r="A6" s="7" t="s">
        <v>8</v>
      </c>
      <c r="B6" s="8"/>
      <c r="C6" s="13" t="n">
        <f aca="false">(C5*C4)</f>
        <v>3073.2</v>
      </c>
      <c r="D6" s="14" t="n">
        <f aca="false">(D5*D4)</f>
        <v>1220.7</v>
      </c>
      <c r="E6" s="10"/>
      <c r="F6" s="2" t="n">
        <f aca="false">GCD(C6,D6)</f>
        <v>1</v>
      </c>
      <c r="G6" s="2" t="n">
        <f aca="false">GCD(C6, D6)</f>
        <v>1</v>
      </c>
      <c r="H6" s="2" t="n">
        <f aca="false">(E7/F6)</f>
        <v>2246.4</v>
      </c>
      <c r="I6" s="2" t="n">
        <f aca="false">(E8/F6)</f>
        <v>267.8</v>
      </c>
      <c r="J6" s="12" t="n">
        <f aca="false">(I6 -H6) / H6</f>
        <v>-0.880787037037037</v>
      </c>
    </row>
    <row r="7" customFormat="false" ht="12.95" hidden="false" customHeight="true" outlineLevel="0" collapsed="false">
      <c r="A7" s="7" t="s">
        <v>9</v>
      </c>
      <c r="B7" s="8"/>
      <c r="C7" s="9" t="n">
        <v>0.576</v>
      </c>
      <c r="D7" s="11" t="n">
        <v>0.824</v>
      </c>
      <c r="E7" s="15" t="n">
        <f aca="false">C7*C4</f>
        <v>2246.4</v>
      </c>
      <c r="G7" s="16" t="e">
        <f aca="false">(C6/2) &amp; ”:” &amp; (D6/2)</f>
        <v>#N/A</v>
      </c>
    </row>
    <row r="8" customFormat="false" ht="12.8" hidden="false" customHeight="false" outlineLevel="0" collapsed="false">
      <c r="A8" s="7" t="s">
        <v>10</v>
      </c>
      <c r="B8" s="8"/>
      <c r="C8" s="13" t="n">
        <f aca="false">(C7*C4) - C6</f>
        <v>-826.800000000001</v>
      </c>
      <c r="D8" s="13" t="n">
        <f aca="false">(D7*D4) - D6</f>
        <v>-952.9</v>
      </c>
      <c r="E8" s="15" t="n">
        <f aca="false">D7*D4</f>
        <v>267.8</v>
      </c>
      <c r="G8" s="2" t="e">
        <f aca="false">SUBSTITUTE(TEXT(C4/D4, “#/######”),”/”,”:”)))))))))))))))))))))))))))))))))))))))))</f>
        <v>#N/A</v>
      </c>
    </row>
    <row r="9" customFormat="false" ht="12.95" hidden="false" customHeight="true" outlineLevel="0" collapsed="false">
      <c r="A9" s="7" t="s">
        <v>11</v>
      </c>
      <c r="B9" s="17" t="s">
        <v>12</v>
      </c>
      <c r="C9" s="9"/>
      <c r="D9" s="9"/>
      <c r="E9" s="10"/>
    </row>
    <row r="10" customFormat="false" ht="12.8" hidden="false" customHeight="false" outlineLevel="0" collapsed="false">
      <c r="A10" s="7" t="s">
        <v>13</v>
      </c>
      <c r="B10" s="18" t="n">
        <v>45120</v>
      </c>
      <c r="C10" s="9"/>
      <c r="D10" s="9"/>
      <c r="E10" s="10"/>
    </row>
    <row r="11" customFormat="false" ht="12.95" hidden="false" customHeight="true" outlineLevel="0" collapsed="false">
      <c r="A11" s="7" t="s">
        <v>14</v>
      </c>
      <c r="B11" s="19" t="n">
        <v>45151</v>
      </c>
      <c r="C11" s="9"/>
      <c r="D11" s="9"/>
      <c r="E11" s="10"/>
    </row>
    <row r="12" customFormat="false" ht="12.95" hidden="false" customHeight="true" outlineLevel="0" collapsed="false">
      <c r="A12" s="7" t="s">
        <v>15</v>
      </c>
      <c r="B12" s="8"/>
      <c r="C12" s="9" t="n">
        <v>45</v>
      </c>
      <c r="D12" s="9" t="n">
        <v>54</v>
      </c>
      <c r="E12" s="10"/>
    </row>
    <row r="13" customFormat="false" ht="12.95" hidden="false" customHeight="true" outlineLevel="0" collapsed="false">
      <c r="A13" s="7" t="s">
        <v>16</v>
      </c>
      <c r="B13" s="20" t="n">
        <f aca="false">( 30 + (B16))</f>
        <v>-11.4413736911665</v>
      </c>
      <c r="C13" s="9"/>
      <c r="D13" s="9"/>
      <c r="E13" s="10"/>
    </row>
    <row r="14" customFormat="false" ht="12.95" hidden="false" customHeight="true" outlineLevel="0" collapsed="false">
      <c r="A14" s="7" t="s">
        <v>17</v>
      </c>
      <c r="B14" s="8"/>
      <c r="C14" s="9"/>
      <c r="D14" s="9"/>
      <c r="E14" s="10"/>
    </row>
    <row r="15" customFormat="false" ht="12.95" hidden="false" customHeight="true" outlineLevel="0" collapsed="false">
      <c r="A15" s="7" t="s">
        <v>18</v>
      </c>
      <c r="B15" s="18" t="n">
        <f aca="true">NOW()</f>
        <v>45161.4413736912</v>
      </c>
      <c r="C15" s="9"/>
      <c r="D15" s="9"/>
      <c r="E15" s="10"/>
    </row>
    <row r="16" customFormat="false" ht="12.95" hidden="false" customHeight="true" outlineLevel="0" collapsed="false">
      <c r="A16" s="7" t="s">
        <v>19</v>
      </c>
      <c r="B16" s="21" t="n">
        <f aca="false">_xlfn.DAYS(B10,B15)</f>
        <v>-41.4413736911665</v>
      </c>
      <c r="C16" s="9"/>
      <c r="D16" s="9"/>
      <c r="E16" s="10"/>
      <c r="F16" s="22"/>
    </row>
    <row r="17" customFormat="false" ht="12.95" hidden="false" customHeight="true" outlineLevel="0" collapsed="false">
      <c r="A17" s="7" t="s">
        <v>20</v>
      </c>
      <c r="B17" s="8"/>
      <c r="C17" s="9"/>
      <c r="D17" s="9"/>
      <c r="E17" s="10"/>
      <c r="G17" s="22"/>
    </row>
    <row r="18" customFormat="false" ht="12.95" hidden="false" customHeight="true" outlineLevel="0" collapsed="false">
      <c r="A18" s="7" t="s">
        <v>21</v>
      </c>
      <c r="B18" s="8"/>
      <c r="C18" s="9" t="n">
        <v>0.697</v>
      </c>
      <c r="D18" s="9"/>
      <c r="E18" s="10"/>
    </row>
    <row r="19" customFormat="false" ht="12.95" hidden="false" customHeight="true" outlineLevel="0" collapsed="false">
      <c r="A19" s="7" t="s">
        <v>22</v>
      </c>
      <c r="B19" s="8"/>
      <c r="C19" s="9"/>
      <c r="D19" s="9"/>
      <c r="E19" s="10"/>
    </row>
    <row r="20" customFormat="false" ht="12.95" hidden="false" customHeight="true" outlineLevel="0" collapsed="false">
      <c r="A20" s="7" t="s">
        <v>23</v>
      </c>
      <c r="B20" s="8"/>
      <c r="C20" s="9" t="n">
        <v>0.781</v>
      </c>
      <c r="D20" s="9"/>
      <c r="E20" s="10"/>
    </row>
    <row r="21" customFormat="false" ht="12.95" hidden="false" customHeight="true" outlineLevel="0" collapsed="false">
      <c r="A21" s="7" t="s">
        <v>24</v>
      </c>
      <c r="B21" s="8"/>
      <c r="C21" s="9" t="n">
        <v>3900</v>
      </c>
      <c r="D21" s="9"/>
      <c r="E21" s="10"/>
    </row>
    <row r="22" customFormat="false" ht="12.95" hidden="false" customHeight="true" outlineLevel="0" collapsed="false">
      <c r="A22" s="7" t="s">
        <v>25</v>
      </c>
      <c r="B22" s="8"/>
      <c r="C22" s="9" t="n">
        <f aca="false">C21*C20</f>
        <v>3045.9</v>
      </c>
      <c r="D22" s="9"/>
      <c r="E22" s="23"/>
      <c r="G22" s="24"/>
    </row>
    <row r="23" customFormat="false" ht="12.95" hidden="false" customHeight="true" outlineLevel="0" collapsed="false">
      <c r="A23" s="7" t="s">
        <v>26</v>
      </c>
      <c r="B23" s="8"/>
      <c r="C23" s="13" t="n">
        <f aca="false">C22 -(C21*C5)</f>
        <v>-27.3000000000002</v>
      </c>
      <c r="D23" s="9"/>
      <c r="E23" s="10"/>
    </row>
    <row r="24" customFormat="false" ht="12.95" hidden="false" customHeight="true" outlineLevel="0" collapsed="false">
      <c r="A24" s="7" t="s">
        <v>27</v>
      </c>
      <c r="B24" s="8"/>
      <c r="C24" s="9" t="n">
        <v>1.196</v>
      </c>
      <c r="D24" s="9"/>
      <c r="E24" s="23"/>
    </row>
    <row r="25" customFormat="false" ht="12.95" hidden="false" customHeight="true" outlineLevel="0" collapsed="false">
      <c r="A25" s="7" t="s">
        <v>28</v>
      </c>
      <c r="B25" s="8"/>
      <c r="C25" s="9" t="n">
        <v>1200</v>
      </c>
      <c r="D25" s="9"/>
      <c r="E25" s="23"/>
    </row>
    <row r="26" customFormat="false" ht="12.95" hidden="false" customHeight="true" outlineLevel="0" collapsed="false">
      <c r="A26" s="7" t="s">
        <v>29</v>
      </c>
      <c r="B26" s="8"/>
      <c r="C26" s="25" t="n">
        <f aca="false">C25*C24</f>
        <v>1435.2</v>
      </c>
      <c r="D26" s="9"/>
      <c r="E26" s="23"/>
    </row>
    <row r="27" customFormat="false" ht="12.95" hidden="false" customHeight="true" outlineLevel="0" collapsed="false">
      <c r="A27" s="7" t="s">
        <v>30</v>
      </c>
      <c r="B27" s="8"/>
      <c r="C27" s="26" t="n">
        <f aca="false">C26 -(C25*C5)</f>
        <v>489.6</v>
      </c>
      <c r="D27" s="9"/>
      <c r="E27" s="10"/>
    </row>
    <row r="28" customFormat="false" ht="12.95" hidden="false" customHeight="true" outlineLevel="0" collapsed="false">
      <c r="A28" s="7" t="s">
        <v>31</v>
      </c>
      <c r="B28" s="8"/>
      <c r="C28" s="25"/>
      <c r="D28" s="9"/>
      <c r="E28" s="23"/>
    </row>
    <row r="29" customFormat="false" ht="12.95" hidden="false" customHeight="true" outlineLevel="0" collapsed="false">
      <c r="A29" s="7" t="s">
        <v>32</v>
      </c>
      <c r="B29" s="8"/>
      <c r="C29" s="26"/>
      <c r="D29" s="9"/>
      <c r="E29" s="10"/>
    </row>
    <row r="30" customFormat="false" ht="12.95" hidden="false" customHeight="true" outlineLevel="0" collapsed="false">
      <c r="A30" s="7" t="s">
        <v>33</v>
      </c>
      <c r="B30" s="8"/>
      <c r="C30" s="26"/>
      <c r="D30" s="9"/>
      <c r="E30" s="10"/>
    </row>
    <row r="31" customFormat="false" ht="12.95" hidden="false" customHeight="true" outlineLevel="0" collapsed="false">
      <c r="A31" s="7" t="s">
        <v>34</v>
      </c>
      <c r="B31" s="8"/>
      <c r="C31" s="26"/>
      <c r="D31" s="9"/>
      <c r="E31" s="10"/>
    </row>
    <row r="32" customFormat="false" ht="12.95" hidden="false" customHeight="true" outlineLevel="0" collapsed="false">
      <c r="A32" s="7" t="s">
        <v>35</v>
      </c>
      <c r="B32" s="8"/>
      <c r="C32" s="26" t="n">
        <f aca="false">C23+C27+C31</f>
        <v>462.3</v>
      </c>
      <c r="D32" s="9"/>
      <c r="E32" s="10"/>
    </row>
    <row r="33" customFormat="false" ht="12.95" hidden="false" customHeight="true" outlineLevel="0" collapsed="false">
      <c r="A33" s="7" t="s">
        <v>36</v>
      </c>
      <c r="B33" s="8"/>
      <c r="C33" s="25"/>
      <c r="D33" s="9"/>
      <c r="E33" s="10"/>
    </row>
    <row r="34" customFormat="false" ht="12.95" hidden="false" customHeight="true" outlineLevel="0" collapsed="false">
      <c r="A34" s="7" t="s">
        <v>37</v>
      </c>
      <c r="B34" s="8"/>
      <c r="C34" s="25"/>
      <c r="D34" s="9"/>
      <c r="E34" s="10"/>
    </row>
    <row r="35" customFormat="false" ht="12.95" hidden="false" customHeight="true" outlineLevel="0" collapsed="false">
      <c r="A35" s="7" t="s">
        <v>38</v>
      </c>
      <c r="B35" s="8"/>
      <c r="C35" s="27" t="n">
        <v>0.59</v>
      </c>
      <c r="D35" s="9" t="n">
        <v>0.83</v>
      </c>
      <c r="E35" s="23"/>
    </row>
    <row r="36" customFormat="false" ht="12.95" hidden="false" customHeight="true" outlineLevel="0" collapsed="false">
      <c r="A36" s="7" t="s">
        <v>39</v>
      </c>
      <c r="B36" s="8"/>
      <c r="C36" s="25" t="n">
        <v>1200</v>
      </c>
      <c r="D36" s="25" t="n">
        <v>1175</v>
      </c>
      <c r="E36" s="10"/>
    </row>
    <row r="37" customFormat="false" ht="12.95" hidden="false" customHeight="true" outlineLevel="0" collapsed="false">
      <c r="A37" s="7" t="s">
        <v>40</v>
      </c>
      <c r="B37" s="8"/>
      <c r="C37" s="25" t="n">
        <f aca="false">C36*C35</f>
        <v>708</v>
      </c>
      <c r="D37" s="25" t="n">
        <f aca="false">D36*D35</f>
        <v>975.25</v>
      </c>
      <c r="E37" s="23"/>
    </row>
    <row r="38" customFormat="false" ht="12.95" hidden="false" customHeight="true" outlineLevel="0" collapsed="false">
      <c r="A38" s="7" t="s">
        <v>41</v>
      </c>
      <c r="B38" s="8"/>
      <c r="C38" s="26" t="n">
        <f aca="false">C37+C8</f>
        <v>-118.800000000001</v>
      </c>
      <c r="D38" s="26" t="n">
        <f aca="false">D37+D8</f>
        <v>22.3500000000001</v>
      </c>
      <c r="E38" s="10"/>
      <c r="G38" s="5" t="s">
        <v>42</v>
      </c>
    </row>
    <row r="39" customFormat="false" ht="12.95" hidden="false" customHeight="true" outlineLevel="0" collapsed="false">
      <c r="A39" s="7" t="s">
        <v>43</v>
      </c>
      <c r="B39" s="8"/>
      <c r="C39" s="28" t="n">
        <v>0.673</v>
      </c>
      <c r="D39" s="9"/>
      <c r="E39" s="23"/>
    </row>
    <row r="40" customFormat="false" ht="12.95" hidden="false" customHeight="true" outlineLevel="0" collapsed="false">
      <c r="A40" s="7" t="s">
        <v>44</v>
      </c>
      <c r="B40" s="8"/>
      <c r="C40" s="25" t="n">
        <v>180</v>
      </c>
      <c r="D40" s="9"/>
      <c r="E40" s="10"/>
    </row>
    <row r="41" customFormat="false" ht="12.95" hidden="false" customHeight="true" outlineLevel="0" collapsed="false">
      <c r="A41" s="7" t="s">
        <v>45</v>
      </c>
      <c r="B41" s="8"/>
      <c r="C41" s="25" t="n">
        <f aca="false">C40*C39</f>
        <v>121.14</v>
      </c>
      <c r="D41" s="9"/>
      <c r="E41" s="23"/>
    </row>
    <row r="42" customFormat="false" ht="12.95" hidden="false" customHeight="true" outlineLevel="0" collapsed="false">
      <c r="A42" s="7" t="s">
        <v>46</v>
      </c>
      <c r="B42" s="8"/>
      <c r="C42" s="26" t="n">
        <f aca="false">C41+C37+C8</f>
        <v>2.33999999999935</v>
      </c>
      <c r="D42" s="9"/>
      <c r="E42" s="10"/>
    </row>
    <row r="43" customFormat="false" ht="12.95" hidden="false" customHeight="true" outlineLevel="0" collapsed="false">
      <c r="A43" s="7" t="s">
        <v>47</v>
      </c>
      <c r="B43" s="8"/>
      <c r="C43" s="26"/>
      <c r="D43" s="9"/>
      <c r="E43" s="10"/>
    </row>
    <row r="44" customFormat="false" ht="12.95" hidden="false" customHeight="true" outlineLevel="0" collapsed="false">
      <c r="A44" s="7" t="s">
        <v>48</v>
      </c>
      <c r="B44" s="8"/>
      <c r="C44" s="26"/>
      <c r="D44" s="9"/>
      <c r="E44" s="10"/>
    </row>
    <row r="45" customFormat="false" ht="12.95" hidden="false" customHeight="true" outlineLevel="0" collapsed="false">
      <c r="A45" s="7" t="s">
        <v>49</v>
      </c>
      <c r="B45" s="8"/>
      <c r="C45" s="25"/>
      <c r="D45" s="9"/>
      <c r="E45" s="23"/>
    </row>
    <row r="46" customFormat="false" ht="12.95" hidden="false" customHeight="true" outlineLevel="0" collapsed="false">
      <c r="A46" s="7" t="s">
        <v>50</v>
      </c>
      <c r="B46" s="8"/>
      <c r="C46" s="25"/>
      <c r="D46" s="9"/>
      <c r="E46" s="10"/>
    </row>
    <row r="47" customFormat="false" ht="12.95" hidden="false" customHeight="true" outlineLevel="0" collapsed="false">
      <c r="A47" s="7" t="s">
        <v>51</v>
      </c>
      <c r="B47" s="8"/>
      <c r="C47" s="26" t="n">
        <f aca="false">C6 +C37+C41+C45</f>
        <v>3902.34</v>
      </c>
      <c r="D47" s="9"/>
      <c r="E47" s="10"/>
    </row>
    <row r="48" customFormat="false" ht="12.95" hidden="false" customHeight="true" outlineLevel="0" collapsed="false">
      <c r="A48" s="7" t="s">
        <v>52</v>
      </c>
      <c r="B48" s="8"/>
      <c r="C48" s="25" t="n">
        <f aca="false">C4+C36+C40+C44</f>
        <v>5280</v>
      </c>
      <c r="D48" s="9"/>
      <c r="E48" s="10"/>
    </row>
    <row r="49" customFormat="false" ht="12.95" hidden="false" customHeight="true" outlineLevel="0" collapsed="false">
      <c r="A49" s="7" t="s">
        <v>53</v>
      </c>
      <c r="B49" s="8"/>
      <c r="C49" s="25"/>
      <c r="D49" s="9"/>
      <c r="E49" s="10"/>
    </row>
    <row r="50" customFormat="false" ht="12.95" hidden="false" customHeight="true" outlineLevel="0" collapsed="false">
      <c r="A50" s="7" t="s">
        <v>54</v>
      </c>
      <c r="B50" s="8"/>
      <c r="C50" s="25"/>
      <c r="D50" s="9"/>
      <c r="E50" s="10"/>
    </row>
    <row r="51" customFormat="false" ht="12.95" hidden="false" customHeight="true" outlineLevel="0" collapsed="false">
      <c r="A51" s="7" t="s">
        <v>55</v>
      </c>
      <c r="B51" s="8"/>
      <c r="C51" s="25"/>
      <c r="D51" s="9"/>
      <c r="E51" s="10"/>
    </row>
    <row r="52" customFormat="false" ht="12.95" hidden="false" customHeight="true" outlineLevel="0" collapsed="false">
      <c r="A52" s="7" t="s">
        <v>56</v>
      </c>
      <c r="B52" s="8"/>
      <c r="C52" s="25"/>
      <c r="D52" s="9"/>
      <c r="E52" s="10"/>
    </row>
    <row r="53" customFormat="false" ht="12.95" hidden="false" customHeight="true" outlineLevel="0" collapsed="false">
      <c r="A53" s="7" t="s">
        <v>57</v>
      </c>
      <c r="B53" s="8"/>
      <c r="C53" s="25" t="n">
        <f aca="false">C4/20</f>
        <v>195</v>
      </c>
      <c r="D53" s="9"/>
      <c r="E53" s="10"/>
    </row>
    <row r="54" customFormat="false" ht="12.95" hidden="false" customHeight="true" outlineLevel="0" collapsed="false">
      <c r="A54" s="7" t="s">
        <v>58</v>
      </c>
      <c r="B54" s="8"/>
      <c r="C54" s="25" t="n">
        <f aca="false">C48/20</f>
        <v>264</v>
      </c>
      <c r="D54" s="9"/>
      <c r="E54" s="10"/>
    </row>
    <row r="55" customFormat="false" ht="12.95" hidden="false" customHeight="true" outlineLevel="0" collapsed="false">
      <c r="A55" s="7" t="s">
        <v>59</v>
      </c>
      <c r="B55" s="8"/>
      <c r="C55" s="25"/>
      <c r="D55" s="9"/>
      <c r="E55" s="10"/>
    </row>
    <row r="56" customFormat="false" ht="12.95" hidden="false" customHeight="true" outlineLevel="0" collapsed="false">
      <c r="A56" s="7" t="n">
        <v>300</v>
      </c>
      <c r="B56" s="8"/>
      <c r="C56" s="25"/>
      <c r="D56" s="9"/>
      <c r="E56" s="29"/>
      <c r="F56" s="30"/>
      <c r="G56" s="30"/>
      <c r="H56" s="30"/>
      <c r="I56" s="30"/>
      <c r="J56" s="30"/>
    </row>
    <row r="57" customFormat="false" ht="12.95" hidden="false" customHeight="true" outlineLevel="0" collapsed="false">
      <c r="A57" s="7" t="n">
        <v>900</v>
      </c>
      <c r="B57" s="8"/>
      <c r="C57" s="25"/>
      <c r="D57" s="9"/>
      <c r="E57" s="29"/>
      <c r="F57" s="30"/>
      <c r="G57" s="30"/>
      <c r="H57" s="30"/>
      <c r="I57" s="30"/>
      <c r="J57" s="30"/>
    </row>
    <row r="58" customFormat="false" ht="12.95" hidden="false" customHeight="true" outlineLevel="0" collapsed="false">
      <c r="A58" s="7" t="n">
        <v>1800</v>
      </c>
      <c r="B58" s="8"/>
      <c r="C58" s="25"/>
      <c r="D58" s="9"/>
      <c r="E58" s="29"/>
      <c r="F58" s="30"/>
      <c r="G58" s="30"/>
      <c r="H58" s="30"/>
      <c r="I58" s="30"/>
      <c r="J58" s="30"/>
    </row>
    <row r="59" customFormat="false" ht="12.95" hidden="false" customHeight="true" outlineLevel="0" collapsed="false">
      <c r="A59" s="7" t="n">
        <v>2900</v>
      </c>
      <c r="B59" s="8"/>
      <c r="C59" s="25"/>
      <c r="D59" s="9"/>
      <c r="E59" s="29"/>
      <c r="F59" s="30"/>
      <c r="G59" s="30"/>
      <c r="H59" s="30"/>
      <c r="I59" s="30"/>
      <c r="J59" s="30"/>
    </row>
    <row r="60" customFormat="false" ht="12.95" hidden="false" customHeight="true" outlineLevel="0" collapsed="false">
      <c r="A60" s="7" t="s">
        <v>60</v>
      </c>
      <c r="B60" s="8"/>
      <c r="C60" s="25"/>
      <c r="D60" s="9"/>
      <c r="E60" s="29"/>
      <c r="F60" s="30"/>
      <c r="G60" s="30"/>
      <c r="H60" s="30"/>
      <c r="I60" s="30"/>
      <c r="J60" s="30"/>
    </row>
    <row r="61" customFormat="false" ht="12.95" hidden="false" customHeight="true" outlineLevel="0" collapsed="false">
      <c r="A61" s="7" t="s">
        <v>61</v>
      </c>
      <c r="B61" s="8"/>
      <c r="C61" s="25"/>
      <c r="D61" s="9"/>
      <c r="E61" s="29"/>
      <c r="F61" s="30"/>
      <c r="G61" s="30"/>
      <c r="H61" s="30"/>
      <c r="I61" s="30"/>
      <c r="J61" s="30"/>
    </row>
    <row r="62" customFormat="false" ht="12.95" hidden="false" customHeight="true" outlineLevel="0" collapsed="false">
      <c r="A62" s="7" t="s">
        <v>62</v>
      </c>
      <c r="B62" s="8"/>
      <c r="C62" s="25"/>
      <c r="D62" s="9"/>
      <c r="E62" s="29"/>
    </row>
    <row r="63" customFormat="false" ht="12.95" hidden="false" customHeight="true" outlineLevel="0" collapsed="false">
      <c r="A63" s="31" t="s">
        <v>63</v>
      </c>
      <c r="B63" s="30"/>
      <c r="C63" s="32" t="n">
        <f aca="false">((C6 - D6) / D6) *100</f>
        <v>151.757188498403</v>
      </c>
      <c r="D63" s="33" t="n">
        <f aca="false">((D6 - C6) / C6) *100</f>
        <v>-60.2791878172589</v>
      </c>
    </row>
    <row r="64" customFormat="false" ht="12.95" hidden="false" customHeight="true" outlineLevel="0" collapsed="false">
      <c r="A64" s="31" t="s">
        <v>64</v>
      </c>
      <c r="B64" s="30"/>
      <c r="C64" s="32"/>
      <c r="D64" s="30"/>
    </row>
    <row r="65" s="30" customFormat="true" ht="12.95" hidden="false" customHeight="true" outlineLevel="0" collapsed="false">
      <c r="A65" s="31" t="s">
        <v>65</v>
      </c>
      <c r="C65" s="32"/>
      <c r="E65" s="2"/>
      <c r="F65" s="2"/>
      <c r="G65" s="2"/>
      <c r="H65" s="2"/>
      <c r="I65" s="2"/>
      <c r="J65" s="2"/>
    </row>
    <row r="66" s="30" customFormat="true" ht="12.95" hidden="false" customHeight="true" outlineLevel="0" collapsed="false">
      <c r="A66" s="31" t="s">
        <v>66</v>
      </c>
      <c r="C66" s="32"/>
      <c r="E66" s="2"/>
      <c r="F66" s="2"/>
      <c r="G66" s="2"/>
      <c r="H66" s="2"/>
      <c r="I66" s="2"/>
      <c r="J66" s="2"/>
    </row>
    <row r="67" s="30" customFormat="true" ht="12.95" hidden="false" customHeight="true" outlineLevel="0" collapsed="false">
      <c r="A67" s="1" t="s">
        <v>67</v>
      </c>
      <c r="B67" s="2"/>
      <c r="C67" s="3"/>
      <c r="D67" s="2"/>
      <c r="E67" s="2"/>
      <c r="F67" s="2"/>
      <c r="G67" s="2"/>
      <c r="H67" s="2"/>
      <c r="I67" s="2"/>
      <c r="J67" s="2"/>
    </row>
    <row r="68" s="30" customFormat="true" ht="12.95" hidden="false" customHeight="false" outlineLevel="0" collapsed="false">
      <c r="A68" s="1"/>
      <c r="B68" s="2"/>
      <c r="C68" s="3"/>
      <c r="D68" s="2"/>
      <c r="E68" s="2"/>
      <c r="F68" s="2"/>
      <c r="G68" s="2"/>
      <c r="H68" s="2"/>
      <c r="I68" s="2"/>
      <c r="J68" s="2"/>
    </row>
    <row r="69" s="30" customFormat="true" ht="12.95" hidden="false" customHeight="false" outlineLevel="0" collapsed="false">
      <c r="A69" s="1"/>
      <c r="B69" s="2"/>
      <c r="C69" s="3"/>
      <c r="D69" s="2"/>
      <c r="E69" s="2"/>
      <c r="F69" s="2"/>
      <c r="G69" s="2"/>
      <c r="H69" s="2"/>
      <c r="I69" s="2"/>
      <c r="J69" s="2"/>
    </row>
    <row r="70" s="30" customFormat="true" ht="12.95" hidden="false" customHeight="false" outlineLevel="0" collapsed="false">
      <c r="A70" s="1"/>
      <c r="B70" s="2"/>
      <c r="C70" s="3"/>
      <c r="D70" s="2"/>
      <c r="E70" s="2"/>
      <c r="F70" s="2"/>
      <c r="G70" s="2"/>
      <c r="H70" s="2"/>
      <c r="I70" s="2"/>
      <c r="J7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7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pane xSplit="0" ySplit="1" topLeftCell="A12" activePane="bottomLeft" state="frozen"/>
      <selection pane="topLeft" activeCell="A1" activeCellId="0" sqref="A1"/>
      <selection pane="bottomLeft" activeCell="G32" activeCellId="0" sqref="G32"/>
    </sheetView>
  </sheetViews>
  <sheetFormatPr defaultColWidth="11.53515625" defaultRowHeight="12.95" zeroHeight="false" outlineLevelRow="0" outlineLevelCol="0"/>
  <cols>
    <col collapsed="false" customWidth="true" hidden="false" outlineLevel="0" max="1" min="1" style="1" width="28.18"/>
    <col collapsed="false" customWidth="true" hidden="false" outlineLevel="0" max="2" min="2" style="2" width="13.25"/>
    <col collapsed="false" customWidth="true" hidden="false" outlineLevel="0" max="3" min="3" style="3" width="14.09"/>
    <col collapsed="false" customWidth="true" hidden="false" outlineLevel="0" max="4" min="4" style="2" width="9.73"/>
    <col collapsed="false" customWidth="false" hidden="false" outlineLevel="0" max="6" min="5" style="2" width="11.53"/>
    <col collapsed="false" customWidth="true" hidden="false" outlineLevel="0" max="7" min="7" style="2" width="33.47"/>
    <col collapsed="false" customWidth="false" hidden="false" outlineLevel="0" max="10" min="8" style="2" width="11.53"/>
  </cols>
  <sheetData>
    <row r="1" customFormat="false" ht="12.95" hidden="false" customHeight="true" outlineLevel="0" collapsed="false">
      <c r="A1" s="4"/>
      <c r="B1" s="5" t="s">
        <v>68</v>
      </c>
      <c r="C1" s="6" t="s">
        <v>69</v>
      </c>
      <c r="D1" s="5" t="s">
        <v>70</v>
      </c>
      <c r="E1" s="2" t="s">
        <v>3</v>
      </c>
    </row>
    <row r="2" customFormat="false" ht="12.95" hidden="false" customHeight="true" outlineLevel="0" collapsed="false">
      <c r="A2" s="7" t="s">
        <v>4</v>
      </c>
      <c r="B2" s="8" t="n">
        <v>71</v>
      </c>
      <c r="C2" s="9"/>
      <c r="D2" s="9"/>
      <c r="E2" s="10"/>
    </row>
    <row r="3" customFormat="false" ht="12.95" hidden="false" customHeight="true" outlineLevel="0" collapsed="false">
      <c r="A3" s="7" t="s">
        <v>5</v>
      </c>
      <c r="B3" s="8" t="n">
        <v>51</v>
      </c>
      <c r="C3" s="9"/>
      <c r="D3" s="9"/>
      <c r="E3" s="10"/>
    </row>
    <row r="4" customFormat="false" ht="12.95" hidden="false" customHeight="true" outlineLevel="0" collapsed="false">
      <c r="A4" s="7" t="s">
        <v>6</v>
      </c>
      <c r="B4" s="8"/>
      <c r="C4" s="9" t="n">
        <v>34</v>
      </c>
      <c r="D4" s="9" t="n">
        <v>9</v>
      </c>
      <c r="E4" s="10"/>
    </row>
    <row r="5" customFormat="false" ht="12.95" hidden="false" customHeight="true" outlineLevel="0" collapsed="false">
      <c r="A5" s="7" t="s">
        <v>7</v>
      </c>
      <c r="B5" s="8"/>
      <c r="C5" s="9" t="n">
        <v>38.37</v>
      </c>
      <c r="D5" s="11" t="n">
        <v>34.5</v>
      </c>
      <c r="E5" s="10"/>
      <c r="G5" s="2" t="e">
        <f aca="false">(C6/G6)  &amp; ”:”  &amp; (D6/G6)</f>
        <v>#N/A</v>
      </c>
      <c r="H5" s="2" t="n">
        <f aca="false">(C6/F6)</f>
        <v>652.29</v>
      </c>
      <c r="I5" s="2" t="n">
        <f aca="false">(D6/F6)</f>
        <v>155.25</v>
      </c>
      <c r="J5" s="12" t="n">
        <f aca="false">(I5 -H5) / H5</f>
        <v>-0.761992365358966</v>
      </c>
    </row>
    <row r="6" customFormat="false" ht="12.95" hidden="false" customHeight="true" outlineLevel="0" collapsed="false">
      <c r="A6" s="7" t="s">
        <v>8</v>
      </c>
      <c r="B6" s="8"/>
      <c r="C6" s="13" t="n">
        <f aca="false">(C5*C4)</f>
        <v>1304.58</v>
      </c>
      <c r="D6" s="14" t="n">
        <f aca="false">(D5*D4)</f>
        <v>310.5</v>
      </c>
      <c r="E6" s="10"/>
      <c r="F6" s="2" t="n">
        <f aca="false">GCD(C6,D6)</f>
        <v>2</v>
      </c>
      <c r="G6" s="2" t="n">
        <f aca="false">GCD(C6, D6)</f>
        <v>2</v>
      </c>
      <c r="H6" s="2" t="n">
        <f aca="false">(E7/F6)</f>
        <v>642.6</v>
      </c>
      <c r="I6" s="2" t="n">
        <f aca="false">(E8/F6)</f>
        <v>46.665</v>
      </c>
      <c r="J6" s="12" t="n">
        <f aca="false">(I6 -H6) / H6</f>
        <v>-0.927380952380952</v>
      </c>
    </row>
    <row r="7" customFormat="false" ht="12.95" hidden="false" customHeight="true" outlineLevel="0" collapsed="false">
      <c r="A7" s="7" t="s">
        <v>9</v>
      </c>
      <c r="B7" s="8"/>
      <c r="C7" s="34" t="n">
        <v>37.8</v>
      </c>
      <c r="D7" s="11" t="n">
        <v>10.37</v>
      </c>
      <c r="E7" s="15" t="n">
        <f aca="false">C7*C4</f>
        <v>1285.2</v>
      </c>
      <c r="G7" s="16" t="e">
        <f aca="false">(C6/2) &amp; ”:” &amp; (D6/2)</f>
        <v>#N/A</v>
      </c>
    </row>
    <row r="8" customFormat="false" ht="12.8" hidden="false" customHeight="false" outlineLevel="0" collapsed="false">
      <c r="A8" s="7" t="s">
        <v>10</v>
      </c>
      <c r="B8" s="8"/>
      <c r="C8" s="13" t="n">
        <f aca="false">(C7*C4) - C6</f>
        <v>-19.3800000000001</v>
      </c>
      <c r="D8" s="13" t="n">
        <f aca="false">(D7*D4) - D6</f>
        <v>-217.17</v>
      </c>
      <c r="E8" s="15" t="n">
        <f aca="false">D7*D4</f>
        <v>93.33</v>
      </c>
      <c r="G8" s="2" t="e">
        <f aca="false">SUBSTITUTE(TEXT(C4/D4, “#/######”),”/”,”:”)))))))))))))))))))))))))))))))))))))))))</f>
        <v>#N/A</v>
      </c>
    </row>
    <row r="9" customFormat="false" ht="12.95" hidden="false" customHeight="true" outlineLevel="0" collapsed="false">
      <c r="A9" s="7" t="s">
        <v>11</v>
      </c>
      <c r="B9" s="17" t="s">
        <v>12</v>
      </c>
      <c r="C9" s="9"/>
      <c r="D9" s="9"/>
      <c r="E9" s="10"/>
    </row>
    <row r="10" customFormat="false" ht="12.8" hidden="false" customHeight="false" outlineLevel="0" collapsed="false">
      <c r="A10" s="7" t="s">
        <v>13</v>
      </c>
      <c r="B10" s="18" t="n">
        <v>45126</v>
      </c>
      <c r="C10" s="9"/>
      <c r="D10" s="9"/>
      <c r="E10" s="10"/>
    </row>
    <row r="11" customFormat="false" ht="12.95" hidden="false" customHeight="true" outlineLevel="0" collapsed="false">
      <c r="A11" s="7" t="s">
        <v>14</v>
      </c>
      <c r="B11" s="19" t="n">
        <v>45157</v>
      </c>
      <c r="C11" s="9"/>
      <c r="D11" s="9"/>
      <c r="E11" s="10"/>
    </row>
    <row r="12" customFormat="false" ht="12.95" hidden="false" customHeight="true" outlineLevel="0" collapsed="false">
      <c r="A12" s="7" t="s">
        <v>15</v>
      </c>
      <c r="B12" s="8"/>
      <c r="C12" s="9"/>
      <c r="D12" s="9" t="n">
        <v>92</v>
      </c>
      <c r="E12" s="10"/>
    </row>
    <row r="13" customFormat="false" ht="12.95" hidden="false" customHeight="true" outlineLevel="0" collapsed="false">
      <c r="A13" s="7" t="s">
        <v>16</v>
      </c>
      <c r="B13" s="20" t="n">
        <f aca="false">( 30 + (B16))</f>
        <v>-5.4413738074436</v>
      </c>
      <c r="C13" s="9"/>
      <c r="D13" s="9"/>
      <c r="E13" s="10"/>
    </row>
    <row r="14" customFormat="false" ht="12.95" hidden="false" customHeight="true" outlineLevel="0" collapsed="false">
      <c r="A14" s="7" t="s">
        <v>17</v>
      </c>
      <c r="B14" s="8"/>
      <c r="C14" s="9"/>
      <c r="D14" s="9"/>
      <c r="E14" s="10"/>
    </row>
    <row r="15" customFormat="false" ht="12.95" hidden="false" customHeight="true" outlineLevel="0" collapsed="false">
      <c r="A15" s="7" t="s">
        <v>18</v>
      </c>
      <c r="B15" s="18" t="n">
        <f aca="true">NOW()</f>
        <v>45161.4413738074</v>
      </c>
      <c r="C15" s="9"/>
      <c r="D15" s="9"/>
      <c r="E15" s="10"/>
    </row>
    <row r="16" customFormat="false" ht="12.95" hidden="false" customHeight="true" outlineLevel="0" collapsed="false">
      <c r="A16" s="7" t="s">
        <v>19</v>
      </c>
      <c r="B16" s="21" t="n">
        <f aca="false">_xlfn.DAYS(B10,B15)</f>
        <v>-35.4413738074436</v>
      </c>
      <c r="C16" s="9"/>
      <c r="D16" s="9"/>
      <c r="E16" s="10"/>
      <c r="F16" s="22"/>
    </row>
    <row r="17" customFormat="false" ht="12.95" hidden="false" customHeight="true" outlineLevel="0" collapsed="false">
      <c r="A17" s="7" t="s">
        <v>20</v>
      </c>
      <c r="B17" s="8"/>
      <c r="C17" s="9"/>
      <c r="D17" s="9"/>
      <c r="E17" s="10"/>
      <c r="G17" s="22"/>
    </row>
    <row r="18" customFormat="false" ht="12.95" hidden="false" customHeight="true" outlineLevel="0" collapsed="false">
      <c r="A18" s="7" t="s">
        <v>21</v>
      </c>
      <c r="B18" s="8"/>
      <c r="C18" s="9" t="n">
        <v>32.09</v>
      </c>
      <c r="D18" s="9" t="n">
        <v>10.35</v>
      </c>
      <c r="E18" s="10"/>
    </row>
    <row r="19" customFormat="false" ht="12.95" hidden="false" customHeight="true" outlineLevel="0" collapsed="false">
      <c r="A19" s="7" t="s">
        <v>22</v>
      </c>
      <c r="B19" s="8"/>
      <c r="C19" s="9"/>
      <c r="D19" s="9"/>
      <c r="E19" s="10"/>
    </row>
    <row r="20" customFormat="false" ht="12.95" hidden="false" customHeight="true" outlineLevel="0" collapsed="false">
      <c r="A20" s="7" t="s">
        <v>23</v>
      </c>
      <c r="B20" s="8"/>
      <c r="C20" s="9" t="n">
        <v>44.19</v>
      </c>
      <c r="D20" s="9" t="n">
        <v>12.44</v>
      </c>
      <c r="E20" s="10"/>
    </row>
    <row r="21" customFormat="false" ht="12.95" hidden="false" customHeight="true" outlineLevel="0" collapsed="false">
      <c r="A21" s="7" t="s">
        <v>24</v>
      </c>
      <c r="B21" s="8"/>
      <c r="C21" s="9" t="n">
        <v>9</v>
      </c>
      <c r="D21" s="9" t="n">
        <v>9</v>
      </c>
      <c r="E21" s="10"/>
    </row>
    <row r="22" customFormat="false" ht="12.95" hidden="false" customHeight="true" outlineLevel="0" collapsed="false">
      <c r="A22" s="7" t="s">
        <v>25</v>
      </c>
      <c r="B22" s="8"/>
      <c r="C22" s="9" t="n">
        <f aca="false">C21*C20</f>
        <v>397.71</v>
      </c>
      <c r="D22" s="9" t="n">
        <f aca="false">D21*D20</f>
        <v>111.96</v>
      </c>
      <c r="E22" s="23"/>
      <c r="G22" s="24"/>
    </row>
    <row r="23" customFormat="false" ht="12.95" hidden="false" customHeight="true" outlineLevel="0" collapsed="false">
      <c r="A23" s="7" t="s">
        <v>26</v>
      </c>
      <c r="B23" s="8"/>
      <c r="C23" s="13" t="n">
        <f aca="false">C22 -(C21*C5)</f>
        <v>52.38</v>
      </c>
      <c r="D23" s="13" t="n">
        <f aca="false">D22 -(D21*D5)</f>
        <v>-198.54</v>
      </c>
      <c r="E23" s="10"/>
    </row>
    <row r="24" customFormat="false" ht="12.95" hidden="false" customHeight="true" outlineLevel="0" collapsed="false">
      <c r="A24" s="7" t="s">
        <v>27</v>
      </c>
      <c r="B24" s="8"/>
      <c r="C24" s="34" t="n">
        <v>48.6</v>
      </c>
      <c r="D24" s="9"/>
      <c r="E24" s="23"/>
    </row>
    <row r="25" customFormat="false" ht="12.95" hidden="false" customHeight="true" outlineLevel="0" collapsed="false">
      <c r="A25" s="7" t="s">
        <v>28</v>
      </c>
      <c r="B25" s="8"/>
      <c r="C25" s="9" t="n">
        <v>18</v>
      </c>
      <c r="D25" s="9"/>
      <c r="E25" s="23"/>
    </row>
    <row r="26" customFormat="false" ht="12.95" hidden="false" customHeight="true" outlineLevel="0" collapsed="false">
      <c r="A26" s="7" t="s">
        <v>29</v>
      </c>
      <c r="B26" s="8"/>
      <c r="C26" s="25" t="n">
        <f aca="false">C25*C24</f>
        <v>874.8</v>
      </c>
      <c r="D26" s="9"/>
      <c r="E26" s="23"/>
    </row>
    <row r="27" customFormat="false" ht="12.95" hidden="false" customHeight="true" outlineLevel="0" collapsed="false">
      <c r="A27" s="7" t="s">
        <v>30</v>
      </c>
      <c r="B27" s="8"/>
      <c r="C27" s="26" t="n">
        <f aca="false">C26 -(C25*C5)</f>
        <v>184.14</v>
      </c>
      <c r="D27" s="9"/>
      <c r="E27" s="10"/>
    </row>
    <row r="28" customFormat="false" ht="12.95" hidden="false" customHeight="true" outlineLevel="0" collapsed="false">
      <c r="A28" s="7" t="s">
        <v>31</v>
      </c>
      <c r="B28" s="8"/>
      <c r="C28" s="34" t="n">
        <v>54.12</v>
      </c>
      <c r="D28" s="9"/>
      <c r="E28" s="23"/>
    </row>
    <row r="29" customFormat="false" ht="12.95" hidden="false" customHeight="true" outlineLevel="0" collapsed="false">
      <c r="A29" s="7" t="s">
        <v>32</v>
      </c>
      <c r="B29" s="8"/>
      <c r="C29" s="25" t="n">
        <v>7</v>
      </c>
      <c r="D29" s="9"/>
      <c r="E29" s="10"/>
    </row>
    <row r="30" customFormat="false" ht="12.95" hidden="false" customHeight="true" outlineLevel="0" collapsed="false">
      <c r="A30" s="7" t="s">
        <v>33</v>
      </c>
      <c r="B30" s="8"/>
      <c r="C30" s="25" t="n">
        <f aca="false">C29*C28</f>
        <v>378.84</v>
      </c>
      <c r="D30" s="9"/>
      <c r="E30" s="10"/>
    </row>
    <row r="31" customFormat="false" ht="12.95" hidden="false" customHeight="true" outlineLevel="0" collapsed="false">
      <c r="A31" s="7" t="s">
        <v>34</v>
      </c>
      <c r="B31" s="8"/>
      <c r="C31" s="26" t="n">
        <f aca="false">C30 -(C29*C5)</f>
        <v>110.25</v>
      </c>
      <c r="D31" s="9"/>
      <c r="E31" s="10"/>
      <c r="G31" s="35" t="s">
        <v>71</v>
      </c>
    </row>
    <row r="32" customFormat="false" ht="12.95" hidden="false" customHeight="true" outlineLevel="0" collapsed="false">
      <c r="A32" s="7" t="s">
        <v>35</v>
      </c>
      <c r="B32" s="8"/>
      <c r="C32" s="26" t="n">
        <f aca="false">C23+C27+C31</f>
        <v>346.77</v>
      </c>
      <c r="D32" s="9"/>
      <c r="E32" s="10"/>
    </row>
    <row r="33" customFormat="false" ht="12.95" hidden="false" customHeight="true" outlineLevel="0" collapsed="false">
      <c r="A33" s="7" t="s">
        <v>36</v>
      </c>
      <c r="B33" s="8"/>
      <c r="C33" s="25"/>
      <c r="D33" s="9"/>
      <c r="E33" s="10"/>
    </row>
    <row r="34" customFormat="false" ht="12.95" hidden="false" customHeight="true" outlineLevel="0" collapsed="false">
      <c r="A34" s="7" t="s">
        <v>37</v>
      </c>
      <c r="B34" s="8"/>
      <c r="C34" s="25"/>
      <c r="D34" s="9"/>
      <c r="E34" s="10"/>
    </row>
    <row r="35" customFormat="false" ht="12.95" hidden="false" customHeight="true" outlineLevel="0" collapsed="false">
      <c r="A35" s="7" t="s">
        <v>38</v>
      </c>
      <c r="B35" s="8"/>
      <c r="C35" s="27" t="n">
        <v>29</v>
      </c>
      <c r="D35" s="9" t="n">
        <v>9.32</v>
      </c>
      <c r="E35" s="23"/>
    </row>
    <row r="36" customFormat="false" ht="12.95" hidden="false" customHeight="true" outlineLevel="0" collapsed="false">
      <c r="A36" s="7" t="s">
        <v>39</v>
      </c>
      <c r="B36" s="8"/>
      <c r="C36" s="25" t="n">
        <v>5</v>
      </c>
      <c r="D36" s="9" t="n">
        <v>50</v>
      </c>
      <c r="E36" s="10"/>
    </row>
    <row r="37" customFormat="false" ht="12.95" hidden="false" customHeight="true" outlineLevel="0" collapsed="false">
      <c r="A37" s="7" t="s">
        <v>40</v>
      </c>
      <c r="B37" s="8"/>
      <c r="C37" s="25" t="n">
        <f aca="false">C36*C35</f>
        <v>145</v>
      </c>
      <c r="D37" s="25" t="n">
        <f aca="false">D36*D35</f>
        <v>466</v>
      </c>
      <c r="E37" s="23"/>
    </row>
    <row r="38" customFormat="false" ht="12.95" hidden="false" customHeight="true" outlineLevel="0" collapsed="false">
      <c r="A38" s="7" t="s">
        <v>41</v>
      </c>
      <c r="B38" s="8"/>
      <c r="C38" s="26" t="n">
        <f aca="false">C37+C8</f>
        <v>125.62</v>
      </c>
      <c r="D38" s="26" t="n">
        <f aca="false">D37+D8</f>
        <v>248.83</v>
      </c>
      <c r="E38" s="10"/>
    </row>
    <row r="39" customFormat="false" ht="12.95" hidden="false" customHeight="true" outlineLevel="0" collapsed="false">
      <c r="A39" s="7" t="s">
        <v>43</v>
      </c>
      <c r="B39" s="8"/>
      <c r="C39" s="28" t="n">
        <v>0.673</v>
      </c>
      <c r="D39" s="9" t="n">
        <v>8.54</v>
      </c>
      <c r="E39" s="23"/>
    </row>
    <row r="40" customFormat="false" ht="12.95" hidden="false" customHeight="true" outlineLevel="0" collapsed="false">
      <c r="A40" s="7" t="s">
        <v>44</v>
      </c>
      <c r="B40" s="8"/>
      <c r="C40" s="25" t="n">
        <v>180</v>
      </c>
      <c r="D40" s="9" t="n">
        <v>50</v>
      </c>
      <c r="E40" s="10"/>
    </row>
    <row r="41" customFormat="false" ht="12.95" hidden="false" customHeight="true" outlineLevel="0" collapsed="false">
      <c r="A41" s="7" t="s">
        <v>45</v>
      </c>
      <c r="B41" s="8"/>
      <c r="C41" s="25" t="n">
        <f aca="false">C40*C39</f>
        <v>121.14</v>
      </c>
      <c r="D41" s="25" t="n">
        <f aca="false">D40*D39</f>
        <v>427</v>
      </c>
      <c r="E41" s="23"/>
    </row>
    <row r="42" customFormat="false" ht="12.95" hidden="false" customHeight="true" outlineLevel="0" collapsed="false">
      <c r="A42" s="7" t="s">
        <v>46</v>
      </c>
      <c r="B42" s="8"/>
      <c r="C42" s="26" t="n">
        <f aca="false">C41+C37+C8</f>
        <v>246.76</v>
      </c>
      <c r="D42" s="26" t="n">
        <f aca="false">D41+D37+D8</f>
        <v>675.83</v>
      </c>
      <c r="E42" s="10"/>
    </row>
    <row r="43" customFormat="false" ht="12.95" hidden="false" customHeight="true" outlineLevel="0" collapsed="false">
      <c r="A43" s="7" t="s">
        <v>47</v>
      </c>
      <c r="B43" s="8"/>
      <c r="C43" s="26"/>
      <c r="D43" s="9"/>
      <c r="E43" s="10"/>
    </row>
    <row r="44" customFormat="false" ht="12.95" hidden="false" customHeight="true" outlineLevel="0" collapsed="false">
      <c r="A44" s="7" t="s">
        <v>48</v>
      </c>
      <c r="B44" s="8"/>
      <c r="C44" s="26"/>
      <c r="D44" s="9"/>
      <c r="E44" s="10"/>
    </row>
    <row r="45" customFormat="false" ht="12.95" hidden="false" customHeight="true" outlineLevel="0" collapsed="false">
      <c r="A45" s="7" t="s">
        <v>49</v>
      </c>
      <c r="B45" s="8"/>
      <c r="C45" s="25"/>
      <c r="D45" s="9"/>
      <c r="E45" s="23"/>
    </row>
    <row r="46" customFormat="false" ht="12.95" hidden="false" customHeight="true" outlineLevel="0" collapsed="false">
      <c r="A46" s="7" t="s">
        <v>50</v>
      </c>
      <c r="B46" s="8"/>
      <c r="C46" s="25"/>
      <c r="D46" s="9"/>
      <c r="E46" s="10"/>
    </row>
    <row r="47" customFormat="false" ht="12.95" hidden="false" customHeight="true" outlineLevel="0" collapsed="false">
      <c r="A47" s="7" t="s">
        <v>51</v>
      </c>
      <c r="B47" s="8"/>
      <c r="C47" s="26" t="n">
        <f aca="false">C6 +C37+C41+C45</f>
        <v>1570.72</v>
      </c>
      <c r="D47" s="26" t="n">
        <f aca="false">D6 +D37+D41+D45</f>
        <v>1203.5</v>
      </c>
      <c r="E47" s="10"/>
    </row>
    <row r="48" customFormat="false" ht="12.95" hidden="false" customHeight="true" outlineLevel="0" collapsed="false">
      <c r="A48" s="7" t="s">
        <v>52</v>
      </c>
      <c r="B48" s="8"/>
      <c r="C48" s="25" t="n">
        <f aca="false">C4+C36+C40+C44</f>
        <v>219</v>
      </c>
      <c r="D48" s="25" t="n">
        <f aca="false">D4+D36+D40+D44</f>
        <v>109</v>
      </c>
      <c r="E48" s="10"/>
    </row>
    <row r="49" customFormat="false" ht="12.95" hidden="false" customHeight="true" outlineLevel="0" collapsed="false">
      <c r="A49" s="7" t="s">
        <v>53</v>
      </c>
      <c r="B49" s="8"/>
      <c r="C49" s="25"/>
      <c r="D49" s="9"/>
      <c r="E49" s="10"/>
    </row>
    <row r="50" customFormat="false" ht="12.95" hidden="false" customHeight="true" outlineLevel="0" collapsed="false">
      <c r="A50" s="7" t="s">
        <v>54</v>
      </c>
      <c r="B50" s="8"/>
      <c r="C50" s="25"/>
      <c r="D50" s="9"/>
      <c r="E50" s="10"/>
    </row>
    <row r="51" customFormat="false" ht="12.95" hidden="false" customHeight="true" outlineLevel="0" collapsed="false">
      <c r="A51" s="7" t="s">
        <v>55</v>
      </c>
      <c r="B51" s="8"/>
      <c r="C51" s="25"/>
      <c r="D51" s="9"/>
      <c r="E51" s="10"/>
    </row>
    <row r="52" customFormat="false" ht="12.95" hidden="false" customHeight="true" outlineLevel="0" collapsed="false">
      <c r="A52" s="7" t="s">
        <v>56</v>
      </c>
      <c r="B52" s="8"/>
      <c r="C52" s="25"/>
      <c r="D52" s="9"/>
      <c r="E52" s="10"/>
    </row>
    <row r="53" customFormat="false" ht="12.95" hidden="false" customHeight="true" outlineLevel="0" collapsed="false">
      <c r="A53" s="7" t="s">
        <v>57</v>
      </c>
      <c r="B53" s="8"/>
      <c r="C53" s="25" t="n">
        <f aca="false">C4/20</f>
        <v>1.7</v>
      </c>
      <c r="D53" s="9"/>
      <c r="E53" s="10"/>
    </row>
    <row r="54" customFormat="false" ht="12.95" hidden="false" customHeight="true" outlineLevel="0" collapsed="false">
      <c r="A54" s="7" t="s">
        <v>58</v>
      </c>
      <c r="B54" s="8"/>
      <c r="C54" s="25" t="n">
        <f aca="false">C48/20</f>
        <v>10.95</v>
      </c>
      <c r="D54" s="9"/>
      <c r="E54" s="10"/>
    </row>
    <row r="55" customFormat="false" ht="12.95" hidden="false" customHeight="true" outlineLevel="0" collapsed="false">
      <c r="A55" s="7" t="s">
        <v>59</v>
      </c>
      <c r="B55" s="8"/>
      <c r="C55" s="25"/>
      <c r="D55" s="9"/>
      <c r="E55" s="10"/>
    </row>
    <row r="56" customFormat="false" ht="12.95" hidden="false" customHeight="true" outlineLevel="0" collapsed="false">
      <c r="A56" s="7" t="n">
        <v>300</v>
      </c>
      <c r="B56" s="8"/>
      <c r="C56" s="25"/>
      <c r="D56" s="9"/>
      <c r="E56" s="29"/>
      <c r="F56" s="30"/>
      <c r="G56" s="30"/>
      <c r="H56" s="30"/>
      <c r="I56" s="30"/>
      <c r="J56" s="30"/>
    </row>
    <row r="57" customFormat="false" ht="12.95" hidden="false" customHeight="true" outlineLevel="0" collapsed="false">
      <c r="A57" s="7" t="n">
        <v>900</v>
      </c>
      <c r="B57" s="8"/>
      <c r="C57" s="25"/>
      <c r="D57" s="9"/>
      <c r="E57" s="29"/>
      <c r="F57" s="30"/>
      <c r="G57" s="30"/>
      <c r="H57" s="30"/>
      <c r="I57" s="30"/>
      <c r="J57" s="30"/>
    </row>
    <row r="58" customFormat="false" ht="12.95" hidden="false" customHeight="true" outlineLevel="0" collapsed="false">
      <c r="A58" s="7" t="n">
        <v>1800</v>
      </c>
      <c r="B58" s="8"/>
      <c r="C58" s="25"/>
      <c r="D58" s="9"/>
      <c r="E58" s="29"/>
      <c r="F58" s="30"/>
      <c r="G58" s="30"/>
      <c r="H58" s="30"/>
      <c r="I58" s="30"/>
      <c r="J58" s="30"/>
    </row>
    <row r="59" customFormat="false" ht="12.95" hidden="false" customHeight="true" outlineLevel="0" collapsed="false">
      <c r="A59" s="7" t="n">
        <v>2900</v>
      </c>
      <c r="B59" s="8"/>
      <c r="C59" s="25"/>
      <c r="D59" s="9"/>
      <c r="E59" s="29"/>
      <c r="F59" s="30"/>
      <c r="G59" s="30"/>
      <c r="H59" s="30"/>
      <c r="I59" s="30"/>
      <c r="J59" s="30"/>
    </row>
    <row r="60" customFormat="false" ht="12.95" hidden="false" customHeight="true" outlineLevel="0" collapsed="false">
      <c r="A60" s="7" t="s">
        <v>60</v>
      </c>
      <c r="B60" s="8"/>
      <c r="C60" s="25"/>
      <c r="D60" s="9"/>
      <c r="E60" s="29"/>
      <c r="F60" s="30"/>
      <c r="G60" s="30"/>
      <c r="H60" s="30"/>
      <c r="I60" s="30"/>
      <c r="J60" s="30"/>
    </row>
    <row r="61" customFormat="false" ht="12.95" hidden="false" customHeight="true" outlineLevel="0" collapsed="false">
      <c r="A61" s="7" t="s">
        <v>61</v>
      </c>
      <c r="B61" s="8"/>
      <c r="C61" s="25"/>
      <c r="D61" s="9"/>
      <c r="E61" s="29"/>
      <c r="F61" s="30"/>
      <c r="G61" s="30"/>
      <c r="H61" s="30"/>
      <c r="I61" s="30"/>
      <c r="J61" s="30"/>
    </row>
    <row r="62" customFormat="false" ht="12.95" hidden="false" customHeight="true" outlineLevel="0" collapsed="false">
      <c r="A62" s="7" t="s">
        <v>62</v>
      </c>
      <c r="B62" s="8"/>
      <c r="C62" s="25"/>
      <c r="D62" s="9"/>
      <c r="E62" s="29"/>
    </row>
    <row r="63" customFormat="false" ht="12.95" hidden="false" customHeight="true" outlineLevel="0" collapsed="false">
      <c r="A63" s="31" t="s">
        <v>63</v>
      </c>
      <c r="B63" s="30"/>
      <c r="C63" s="32" t="n">
        <f aca="false">((C6 - D6) / D6) *100</f>
        <v>320.154589371981</v>
      </c>
      <c r="D63" s="33" t="n">
        <f aca="false">((D6 - C6) / C6) *100</f>
        <v>-76.1992365358966</v>
      </c>
    </row>
    <row r="64" customFormat="false" ht="12.95" hidden="false" customHeight="true" outlineLevel="0" collapsed="false">
      <c r="A64" s="31" t="s">
        <v>64</v>
      </c>
      <c r="B64" s="30"/>
      <c r="C64" s="32"/>
      <c r="D64" s="30"/>
    </row>
    <row r="65" customFormat="false" ht="12.95" hidden="false" customHeight="true" outlineLevel="0" collapsed="false">
      <c r="A65" s="31" t="s">
        <v>65</v>
      </c>
      <c r="B65" s="30"/>
      <c r="C65" s="32"/>
      <c r="D65" s="30"/>
    </row>
    <row r="66" customFormat="false" ht="12.95" hidden="false" customHeight="true" outlineLevel="0" collapsed="false">
      <c r="A66" s="31" t="s">
        <v>66</v>
      </c>
      <c r="B66" s="30"/>
      <c r="C66" s="32"/>
      <c r="D66" s="30"/>
    </row>
    <row r="67" customFormat="false" ht="12.95" hidden="false" customHeight="true" outlineLevel="0" collapsed="false">
      <c r="A67" s="1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pane xSplit="0" ySplit="1" topLeftCell="A2" activePane="bottomLeft" state="frozen"/>
      <selection pane="topLeft" activeCell="A1" activeCellId="0" sqref="A1"/>
      <selection pane="bottomLeft" activeCell="C38" activeCellId="0" sqref="C38"/>
    </sheetView>
  </sheetViews>
  <sheetFormatPr defaultColWidth="11.53515625" defaultRowHeight="12.95" zeroHeight="false" outlineLevelRow="0" outlineLevelCol="0"/>
  <cols>
    <col collapsed="false" customWidth="true" hidden="false" outlineLevel="0" max="1" min="1" style="1" width="28.18"/>
    <col collapsed="false" customWidth="true" hidden="false" outlineLevel="0" max="2" min="2" style="2" width="13.25"/>
    <col collapsed="false" customWidth="true" hidden="false" outlineLevel="0" max="3" min="3" style="3" width="15.95"/>
    <col collapsed="false" customWidth="true" hidden="false" outlineLevel="0" max="4" min="4" style="2" width="9.73"/>
    <col collapsed="false" customWidth="false" hidden="false" outlineLevel="0" max="6" min="5" style="2" width="11.53"/>
    <col collapsed="false" customWidth="true" hidden="false" outlineLevel="0" max="7" min="7" style="2" width="33.47"/>
    <col collapsed="false" customWidth="false" hidden="false" outlineLevel="0" max="10" min="8" style="2" width="11.53"/>
  </cols>
  <sheetData>
    <row r="1" customFormat="false" ht="12.95" hidden="false" customHeight="true" outlineLevel="0" collapsed="false">
      <c r="A1" s="4"/>
      <c r="B1" s="5" t="s">
        <v>72</v>
      </c>
      <c r="C1" s="6" t="s">
        <v>73</v>
      </c>
      <c r="D1" s="5" t="s">
        <v>74</v>
      </c>
      <c r="E1" s="2" t="s">
        <v>3</v>
      </c>
    </row>
    <row r="2" customFormat="false" ht="12.95" hidden="false" customHeight="true" outlineLevel="0" collapsed="false">
      <c r="A2" s="7" t="s">
        <v>4</v>
      </c>
      <c r="B2" s="8" t="n">
        <v>122</v>
      </c>
      <c r="C2" s="9"/>
      <c r="D2" s="9"/>
      <c r="E2" s="10"/>
    </row>
    <row r="3" customFormat="false" ht="12.95" hidden="false" customHeight="true" outlineLevel="0" collapsed="false">
      <c r="A3" s="7" t="s">
        <v>5</v>
      </c>
      <c r="B3" s="8" t="n">
        <v>62</v>
      </c>
      <c r="C3" s="9"/>
      <c r="D3" s="9"/>
      <c r="E3" s="10"/>
    </row>
    <row r="4" customFormat="false" ht="12.95" hidden="false" customHeight="true" outlineLevel="0" collapsed="false">
      <c r="A4" s="7" t="s">
        <v>6</v>
      </c>
      <c r="B4" s="8"/>
      <c r="C4" s="9" t="n">
        <v>200</v>
      </c>
      <c r="D4" s="9" t="n">
        <v>81</v>
      </c>
      <c r="E4" s="10"/>
    </row>
    <row r="5" customFormat="false" ht="12.95" hidden="false" customHeight="true" outlineLevel="0" collapsed="false">
      <c r="A5" s="7" t="s">
        <v>7</v>
      </c>
      <c r="B5" s="8"/>
      <c r="C5" s="9" t="n">
        <v>7.4775</v>
      </c>
      <c r="D5" s="27" t="n">
        <v>15.463</v>
      </c>
      <c r="E5" s="10"/>
      <c r="G5" s="2" t="e">
        <f aca="false">(C6/G6)  &amp; ”:”  &amp; (D6/G6)</f>
        <v>#N/A</v>
      </c>
      <c r="H5" s="2" t="n">
        <f aca="false">(C6/F6)</f>
        <v>1495.5</v>
      </c>
      <c r="I5" s="2" t="n">
        <f aca="false">(D6/F6)</f>
        <v>1252.503</v>
      </c>
      <c r="J5" s="12" t="n">
        <f aca="false">(I5 -H5) / H5</f>
        <v>-0.162485456369107</v>
      </c>
    </row>
    <row r="6" customFormat="false" ht="12.95" hidden="false" customHeight="true" outlineLevel="0" collapsed="false">
      <c r="A6" s="7" t="s">
        <v>8</v>
      </c>
      <c r="B6" s="8"/>
      <c r="C6" s="13" t="n">
        <f aca="false">(C5*C4)</f>
        <v>1495.5</v>
      </c>
      <c r="D6" s="14" t="n">
        <f aca="false">(D5*D4)</f>
        <v>1252.503</v>
      </c>
      <c r="E6" s="10"/>
      <c r="F6" s="2" t="n">
        <f aca="false">GCD(C6,D6)</f>
        <v>1</v>
      </c>
      <c r="G6" s="2" t="n">
        <f aca="false">GCD(C6, D6)</f>
        <v>1</v>
      </c>
      <c r="H6" s="2" t="n">
        <f aca="false">(E7/F6)</f>
        <v>1330</v>
      </c>
      <c r="I6" s="2" t="n">
        <f aca="false">(E8/F6)</f>
        <v>1129.95</v>
      </c>
      <c r="J6" s="12" t="n">
        <f aca="false">(I6 -H6) / H6</f>
        <v>-0.150413533834586</v>
      </c>
    </row>
    <row r="7" customFormat="false" ht="12.95" hidden="false" customHeight="true" outlineLevel="0" collapsed="false">
      <c r="A7" s="7" t="s">
        <v>9</v>
      </c>
      <c r="B7" s="8"/>
      <c r="C7" s="9" t="n">
        <v>6.65</v>
      </c>
      <c r="D7" s="27" t="n">
        <v>13.95</v>
      </c>
      <c r="E7" s="15" t="n">
        <f aca="false">C7*C4</f>
        <v>1330</v>
      </c>
      <c r="G7" s="16" t="e">
        <f aca="false">(C6/2) &amp; ”:” &amp; (D6/2)</f>
        <v>#N/A</v>
      </c>
    </row>
    <row r="8" customFormat="false" ht="12.8" hidden="false" customHeight="false" outlineLevel="0" collapsed="false">
      <c r="A8" s="7" t="s">
        <v>10</v>
      </c>
      <c r="B8" s="8"/>
      <c r="C8" s="13" t="n">
        <f aca="false">(C7*C4) - C6</f>
        <v>-165.5</v>
      </c>
      <c r="D8" s="13" t="n">
        <f aca="false">(D7*D4) - D6</f>
        <v>-122.553</v>
      </c>
      <c r="E8" s="15" t="n">
        <f aca="false">D7*D4</f>
        <v>1129.95</v>
      </c>
      <c r="G8" s="2" t="e">
        <f aca="false">SUBSTITUTE(TEXT(C4/D4, “#/######”),”/”,”:”)))))))))))))))))))))))))))))))))))))))))</f>
        <v>#N/A</v>
      </c>
    </row>
    <row r="9" customFormat="false" ht="12.95" hidden="false" customHeight="true" outlineLevel="0" collapsed="false">
      <c r="A9" s="7" t="s">
        <v>11</v>
      </c>
      <c r="B9" s="17" t="s">
        <v>12</v>
      </c>
      <c r="C9" s="9"/>
      <c r="D9" s="9"/>
      <c r="E9" s="10"/>
    </row>
    <row r="10" customFormat="false" ht="12.8" hidden="false" customHeight="false" outlineLevel="0" collapsed="false">
      <c r="A10" s="7" t="s">
        <v>13</v>
      </c>
      <c r="B10" s="18" t="n">
        <v>45120</v>
      </c>
      <c r="C10" s="9"/>
      <c r="D10" s="9"/>
      <c r="E10" s="10"/>
    </row>
    <row r="11" customFormat="false" ht="12.95" hidden="false" customHeight="true" outlineLevel="0" collapsed="false">
      <c r="A11" s="7" t="s">
        <v>14</v>
      </c>
      <c r="B11" s="19" t="n">
        <v>45151</v>
      </c>
      <c r="C11" s="9"/>
      <c r="D11" s="9"/>
      <c r="E11" s="10"/>
    </row>
    <row r="12" customFormat="false" ht="12.95" hidden="false" customHeight="true" outlineLevel="0" collapsed="false">
      <c r="A12" s="7" t="s">
        <v>15</v>
      </c>
      <c r="B12" s="8"/>
      <c r="C12" s="9" t="n">
        <v>45</v>
      </c>
      <c r="D12" s="9" t="n">
        <v>54</v>
      </c>
      <c r="E12" s="10"/>
    </row>
    <row r="13" customFormat="false" ht="12.95" hidden="false" customHeight="true" outlineLevel="0" collapsed="false">
      <c r="A13" s="7" t="s">
        <v>16</v>
      </c>
      <c r="B13" s="20" t="n">
        <f aca="false">( 30 + (B16))</f>
        <v>-11.4413738934309</v>
      </c>
      <c r="C13" s="9"/>
      <c r="D13" s="9"/>
      <c r="E13" s="10"/>
    </row>
    <row r="14" customFormat="false" ht="12.95" hidden="false" customHeight="true" outlineLevel="0" collapsed="false">
      <c r="A14" s="7" t="s">
        <v>17</v>
      </c>
      <c r="B14" s="8"/>
      <c r="C14" s="9"/>
      <c r="D14" s="9"/>
      <c r="E14" s="10"/>
    </row>
    <row r="15" customFormat="false" ht="12.95" hidden="false" customHeight="true" outlineLevel="0" collapsed="false">
      <c r="A15" s="7" t="s">
        <v>18</v>
      </c>
      <c r="B15" s="18" t="n">
        <f aca="true">NOW()</f>
        <v>45161.4413738934</v>
      </c>
      <c r="C15" s="9"/>
      <c r="D15" s="9"/>
      <c r="E15" s="10"/>
    </row>
    <row r="16" customFormat="false" ht="12.95" hidden="false" customHeight="true" outlineLevel="0" collapsed="false">
      <c r="A16" s="7" t="s">
        <v>19</v>
      </c>
      <c r="B16" s="21" t="n">
        <f aca="false">_xlfn.DAYS(B10,B15)</f>
        <v>-41.4413738934309</v>
      </c>
      <c r="C16" s="9"/>
      <c r="D16" s="9"/>
      <c r="E16" s="10"/>
      <c r="F16" s="22"/>
    </row>
    <row r="17" customFormat="false" ht="12.95" hidden="false" customHeight="true" outlineLevel="0" collapsed="false">
      <c r="A17" s="7" t="s">
        <v>20</v>
      </c>
      <c r="B17" s="8"/>
      <c r="C17" s="9"/>
      <c r="D17" s="9"/>
      <c r="E17" s="10"/>
      <c r="G17" s="22"/>
    </row>
    <row r="18" customFormat="false" ht="12.95" hidden="false" customHeight="true" outlineLevel="0" collapsed="false">
      <c r="A18" s="7" t="s">
        <v>21</v>
      </c>
      <c r="B18" s="8"/>
      <c r="C18" s="9" t="n">
        <v>6.0425</v>
      </c>
      <c r="D18" s="9" t="n">
        <v>15.505</v>
      </c>
      <c r="E18" s="10"/>
    </row>
    <row r="19" customFormat="false" ht="12.95" hidden="false" customHeight="true" outlineLevel="0" collapsed="false">
      <c r="A19" s="7" t="s">
        <v>22</v>
      </c>
      <c r="B19" s="8"/>
      <c r="C19" s="9" t="s">
        <v>75</v>
      </c>
      <c r="D19" s="9"/>
      <c r="E19" s="10"/>
    </row>
    <row r="20" customFormat="false" ht="12.95" hidden="false" customHeight="true" outlineLevel="0" collapsed="false">
      <c r="A20" s="7" t="s">
        <v>23</v>
      </c>
      <c r="B20" s="8"/>
      <c r="C20" s="9" t="n">
        <v>7.7</v>
      </c>
      <c r="D20" s="9"/>
      <c r="E20" s="10"/>
    </row>
    <row r="21" customFormat="false" ht="12.95" hidden="false" customHeight="true" outlineLevel="0" collapsed="false">
      <c r="A21" s="7" t="s">
        <v>24</v>
      </c>
      <c r="B21" s="8"/>
      <c r="C21" s="9" t="n">
        <v>70</v>
      </c>
      <c r="D21" s="9"/>
      <c r="E21" s="10"/>
    </row>
    <row r="22" customFormat="false" ht="12.95" hidden="false" customHeight="true" outlineLevel="0" collapsed="false">
      <c r="A22" s="7" t="s">
        <v>25</v>
      </c>
      <c r="B22" s="8"/>
      <c r="C22" s="9" t="n">
        <f aca="false">C21*C20</f>
        <v>539</v>
      </c>
      <c r="D22" s="9"/>
      <c r="E22" s="23"/>
      <c r="G22" s="24"/>
    </row>
    <row r="23" customFormat="false" ht="12.95" hidden="false" customHeight="true" outlineLevel="0" collapsed="false">
      <c r="A23" s="7" t="s">
        <v>26</v>
      </c>
      <c r="B23" s="8"/>
      <c r="C23" s="13" t="n">
        <f aca="false">C22 -(C21*C5)</f>
        <v>15.575</v>
      </c>
      <c r="D23" s="9"/>
      <c r="E23" s="10"/>
    </row>
    <row r="24" customFormat="false" ht="12.95" hidden="false" customHeight="true" outlineLevel="0" collapsed="false">
      <c r="A24" s="7" t="s">
        <v>27</v>
      </c>
      <c r="B24" s="8"/>
      <c r="C24" s="9" t="n">
        <v>7.8675</v>
      </c>
      <c r="D24" s="9"/>
      <c r="E24" s="23"/>
      <c r="G24" s="2" t="n">
        <f aca="false">6.68 / 1.045</f>
        <v>6.39234449760766</v>
      </c>
    </row>
    <row r="25" customFormat="false" ht="12.95" hidden="false" customHeight="true" outlineLevel="0" collapsed="false">
      <c r="A25" s="7" t="s">
        <v>28</v>
      </c>
      <c r="B25" s="8"/>
      <c r="C25" s="9" t="n">
        <v>80</v>
      </c>
      <c r="D25" s="9"/>
      <c r="E25" s="23"/>
    </row>
    <row r="26" customFormat="false" ht="12.95" hidden="false" customHeight="true" outlineLevel="0" collapsed="false">
      <c r="A26" s="7" t="s">
        <v>29</v>
      </c>
      <c r="B26" s="8"/>
      <c r="C26" s="25" t="n">
        <f aca="false">C25*C24</f>
        <v>629.4</v>
      </c>
      <c r="D26" s="9"/>
      <c r="E26" s="23"/>
    </row>
    <row r="27" customFormat="false" ht="12.95" hidden="false" customHeight="true" outlineLevel="0" collapsed="false">
      <c r="A27" s="7" t="s">
        <v>30</v>
      </c>
      <c r="B27" s="8"/>
      <c r="C27" s="26" t="n">
        <f aca="false">C26 -(C25*C5)</f>
        <v>31.1999999999999</v>
      </c>
      <c r="D27" s="9"/>
      <c r="E27" s="10"/>
    </row>
    <row r="28" customFormat="false" ht="12.95" hidden="false" customHeight="true" outlineLevel="0" collapsed="false">
      <c r="A28" s="7" t="s">
        <v>31</v>
      </c>
      <c r="B28" s="8"/>
      <c r="C28" s="9" t="n">
        <v>8.01</v>
      </c>
      <c r="D28" s="9"/>
      <c r="E28" s="23"/>
    </row>
    <row r="29" customFormat="false" ht="12.95" hidden="false" customHeight="true" outlineLevel="0" collapsed="false">
      <c r="A29" s="7" t="s">
        <v>32</v>
      </c>
      <c r="B29" s="8"/>
      <c r="C29" s="25" t="n">
        <v>50</v>
      </c>
      <c r="D29" s="9"/>
      <c r="E29" s="10"/>
    </row>
    <row r="30" customFormat="false" ht="12.95" hidden="false" customHeight="true" outlineLevel="0" collapsed="false">
      <c r="A30" s="7" t="s">
        <v>33</v>
      </c>
      <c r="B30" s="8"/>
      <c r="C30" s="25" t="n">
        <f aca="false">C29*C28</f>
        <v>400.5</v>
      </c>
      <c r="D30" s="9"/>
      <c r="E30" s="10"/>
    </row>
    <row r="31" customFormat="false" ht="12.95" hidden="false" customHeight="true" outlineLevel="0" collapsed="false">
      <c r="A31" s="7" t="s">
        <v>34</v>
      </c>
      <c r="B31" s="8"/>
      <c r="C31" s="26" t="n">
        <f aca="false">C30 - (C29*C5)</f>
        <v>26.625</v>
      </c>
      <c r="D31" s="9"/>
      <c r="E31" s="10"/>
    </row>
    <row r="32" customFormat="false" ht="12.95" hidden="false" customHeight="true" outlineLevel="0" collapsed="false">
      <c r="A32" s="7" t="s">
        <v>35</v>
      </c>
      <c r="B32" s="8"/>
      <c r="C32" s="26" t="n">
        <f aca="false">C23+C27+C31</f>
        <v>73.4</v>
      </c>
      <c r="D32" s="9"/>
      <c r="E32" s="10"/>
    </row>
    <row r="33" customFormat="false" ht="12.95" hidden="false" customHeight="true" outlineLevel="0" collapsed="false">
      <c r="A33" s="7" t="s">
        <v>36</v>
      </c>
      <c r="B33" s="8"/>
      <c r="C33" s="25"/>
      <c r="D33" s="9"/>
      <c r="E33" s="10"/>
    </row>
    <row r="34" customFormat="false" ht="12.95" hidden="false" customHeight="true" outlineLevel="0" collapsed="false">
      <c r="A34" s="7" t="s">
        <v>37</v>
      </c>
      <c r="B34" s="8"/>
      <c r="C34" s="25"/>
      <c r="D34" s="9"/>
      <c r="E34" s="10"/>
    </row>
    <row r="35" customFormat="false" ht="12.95" hidden="false" customHeight="true" outlineLevel="0" collapsed="false">
      <c r="A35" s="7" t="s">
        <v>76</v>
      </c>
      <c r="B35" s="8"/>
      <c r="C35" s="28" t="n">
        <v>7.1725</v>
      </c>
      <c r="D35" s="9"/>
      <c r="E35" s="10"/>
    </row>
    <row r="36" customFormat="false" ht="12.95" hidden="false" customHeight="true" outlineLevel="0" collapsed="false">
      <c r="A36" s="7" t="s">
        <v>38</v>
      </c>
      <c r="B36" s="8"/>
      <c r="C36" s="27" t="n">
        <v>6.67</v>
      </c>
      <c r="D36" s="9"/>
      <c r="E36" s="23"/>
    </row>
    <row r="37" customFormat="false" ht="12.95" hidden="false" customHeight="true" outlineLevel="0" collapsed="false">
      <c r="A37" s="7" t="s">
        <v>39</v>
      </c>
      <c r="B37" s="8"/>
      <c r="C37" s="25" t="n">
        <v>30</v>
      </c>
      <c r="D37" s="9"/>
      <c r="E37" s="10"/>
    </row>
    <row r="38" customFormat="false" ht="12.95" hidden="false" customHeight="true" outlineLevel="0" collapsed="false">
      <c r="A38" s="7" t="s">
        <v>40</v>
      </c>
      <c r="B38" s="8"/>
      <c r="C38" s="25" t="n">
        <f aca="false">C37*C36</f>
        <v>200.1</v>
      </c>
      <c r="D38" s="9"/>
      <c r="E38" s="23"/>
    </row>
    <row r="39" customFormat="false" ht="12.95" hidden="false" customHeight="true" outlineLevel="0" collapsed="false">
      <c r="A39" s="7" t="s">
        <v>77</v>
      </c>
      <c r="B39" s="8"/>
      <c r="C39" s="26" t="n">
        <f aca="false">C38+C8</f>
        <v>34.6</v>
      </c>
      <c r="D39" s="9"/>
      <c r="E39" s="10"/>
    </row>
    <row r="40" customFormat="false" ht="12.95" hidden="false" customHeight="true" outlineLevel="0" collapsed="false">
      <c r="A40" s="7" t="s">
        <v>78</v>
      </c>
      <c r="B40" s="8"/>
      <c r="C40" s="26"/>
      <c r="D40" s="9"/>
      <c r="E40" s="10"/>
    </row>
    <row r="41" customFormat="false" ht="12.95" hidden="false" customHeight="true" outlineLevel="0" collapsed="false">
      <c r="A41" s="7" t="s">
        <v>43</v>
      </c>
      <c r="B41" s="8"/>
      <c r="C41" s="28" t="n">
        <v>5.67</v>
      </c>
      <c r="D41" s="9"/>
      <c r="E41" s="23"/>
    </row>
    <row r="42" customFormat="false" ht="12.95" hidden="false" customHeight="true" outlineLevel="0" collapsed="false">
      <c r="A42" s="7" t="s">
        <v>44</v>
      </c>
      <c r="B42" s="8"/>
      <c r="C42" s="25" t="n">
        <v>20</v>
      </c>
      <c r="D42" s="9"/>
      <c r="E42" s="10"/>
    </row>
    <row r="43" customFormat="false" ht="12.95" hidden="false" customHeight="true" outlineLevel="0" collapsed="false">
      <c r="A43" s="7" t="s">
        <v>45</v>
      </c>
      <c r="B43" s="8"/>
      <c r="C43" s="25" t="n">
        <f aca="false">C42*C41</f>
        <v>113.4</v>
      </c>
      <c r="D43" s="9"/>
      <c r="E43" s="23"/>
    </row>
    <row r="44" customFormat="false" ht="12.95" hidden="false" customHeight="true" outlineLevel="0" collapsed="false">
      <c r="A44" s="7" t="s">
        <v>79</v>
      </c>
      <c r="B44" s="8"/>
      <c r="C44" s="26" t="n">
        <f aca="false">C43+C38+C8</f>
        <v>148</v>
      </c>
      <c r="D44" s="9"/>
      <c r="E44" s="10"/>
    </row>
    <row r="45" customFormat="false" ht="12.95" hidden="false" customHeight="true" outlineLevel="0" collapsed="false">
      <c r="A45" s="7" t="s">
        <v>46</v>
      </c>
      <c r="B45" s="8"/>
      <c r="C45" s="26"/>
      <c r="D45" s="9"/>
      <c r="E45" s="10"/>
    </row>
    <row r="46" customFormat="false" ht="12.95" hidden="false" customHeight="true" outlineLevel="0" collapsed="false">
      <c r="A46" s="7" t="s">
        <v>47</v>
      </c>
      <c r="B46" s="8"/>
      <c r="C46" s="25" t="n">
        <v>6.35</v>
      </c>
      <c r="D46" s="9"/>
      <c r="E46" s="10"/>
    </row>
    <row r="47" customFormat="false" ht="12.95" hidden="false" customHeight="true" outlineLevel="0" collapsed="false">
      <c r="A47" s="7" t="s">
        <v>48</v>
      </c>
      <c r="B47" s="8"/>
      <c r="C47" s="25" t="n">
        <v>20</v>
      </c>
      <c r="D47" s="9"/>
      <c r="E47" s="10"/>
    </row>
    <row r="48" customFormat="false" ht="12.95" hidden="false" customHeight="true" outlineLevel="0" collapsed="false">
      <c r="A48" s="7" t="s">
        <v>49</v>
      </c>
      <c r="B48" s="8"/>
      <c r="C48" s="25" t="n">
        <f aca="false">C47*C46</f>
        <v>127</v>
      </c>
      <c r="D48" s="9"/>
      <c r="E48" s="23"/>
    </row>
    <row r="49" customFormat="false" ht="12.95" hidden="false" customHeight="true" outlineLevel="0" collapsed="false">
      <c r="A49" s="7" t="s">
        <v>80</v>
      </c>
      <c r="B49" s="8"/>
      <c r="C49" s="26" t="n">
        <f aca="false">C48+C43+C8</f>
        <v>74.9</v>
      </c>
      <c r="D49" s="9"/>
      <c r="E49" s="10"/>
    </row>
    <row r="50" customFormat="false" ht="12.95" hidden="false" customHeight="true" outlineLevel="0" collapsed="false">
      <c r="A50" s="7" t="s">
        <v>50</v>
      </c>
      <c r="B50" s="8"/>
      <c r="C50" s="26"/>
      <c r="D50" s="9"/>
      <c r="E50" s="10"/>
    </row>
    <row r="51" customFormat="false" ht="12.95" hidden="false" customHeight="true" outlineLevel="0" collapsed="false">
      <c r="A51" s="7" t="s">
        <v>51</v>
      </c>
      <c r="B51" s="8"/>
      <c r="C51" s="26" t="n">
        <f aca="false">C6 +C38+C43+C48</f>
        <v>1936</v>
      </c>
      <c r="D51" s="9"/>
      <c r="E51" s="10"/>
    </row>
    <row r="52" customFormat="false" ht="12.95" hidden="false" customHeight="true" outlineLevel="0" collapsed="false">
      <c r="A52" s="7" t="s">
        <v>52</v>
      </c>
      <c r="B52" s="8"/>
      <c r="C52" s="25" t="n">
        <f aca="false">C4+C37+C42+C47</f>
        <v>270</v>
      </c>
      <c r="D52" s="9"/>
      <c r="E52" s="10"/>
    </row>
    <row r="53" customFormat="false" ht="12.95" hidden="false" customHeight="true" outlineLevel="0" collapsed="false">
      <c r="A53" s="7" t="s">
        <v>53</v>
      </c>
      <c r="B53" s="8"/>
      <c r="C53" s="25"/>
      <c r="D53" s="9"/>
      <c r="E53" s="10"/>
    </row>
    <row r="54" customFormat="false" ht="12.95" hidden="false" customHeight="true" outlineLevel="0" collapsed="false">
      <c r="A54" s="7" t="s">
        <v>54</v>
      </c>
      <c r="B54" s="8"/>
      <c r="C54" s="25"/>
      <c r="D54" s="9"/>
      <c r="E54" s="10"/>
    </row>
    <row r="55" customFormat="false" ht="12.95" hidden="false" customHeight="true" outlineLevel="0" collapsed="false">
      <c r="A55" s="7" t="s">
        <v>55</v>
      </c>
      <c r="B55" s="8"/>
      <c r="C55" s="25"/>
      <c r="D55" s="9"/>
      <c r="E55" s="10"/>
    </row>
    <row r="56" customFormat="false" ht="12.95" hidden="false" customHeight="true" outlineLevel="0" collapsed="false">
      <c r="A56" s="7" t="s">
        <v>56</v>
      </c>
      <c r="B56" s="8"/>
      <c r="C56" s="25"/>
      <c r="D56" s="9"/>
      <c r="E56" s="10"/>
    </row>
    <row r="57" customFormat="false" ht="12.95" hidden="false" customHeight="true" outlineLevel="0" collapsed="false">
      <c r="A57" s="7" t="s">
        <v>57</v>
      </c>
      <c r="B57" s="8"/>
      <c r="C57" s="25" t="n">
        <f aca="false">C4/20</f>
        <v>10</v>
      </c>
      <c r="D57" s="9"/>
      <c r="E57" s="10"/>
    </row>
    <row r="58" customFormat="false" ht="12.95" hidden="false" customHeight="true" outlineLevel="0" collapsed="false">
      <c r="A58" s="7" t="s">
        <v>58</v>
      </c>
      <c r="B58" s="8"/>
      <c r="C58" s="25" t="n">
        <f aca="false">C52/20</f>
        <v>13.5</v>
      </c>
      <c r="D58" s="9"/>
      <c r="E58" s="10"/>
    </row>
    <row r="59" customFormat="false" ht="12.95" hidden="false" customHeight="true" outlineLevel="0" collapsed="false">
      <c r="A59" s="7" t="s">
        <v>59</v>
      </c>
      <c r="B59" s="8"/>
      <c r="C59" s="25"/>
      <c r="D59" s="9"/>
      <c r="E59" s="10"/>
    </row>
    <row r="60" customFormat="false" ht="12.95" hidden="false" customHeight="true" outlineLevel="0" collapsed="false">
      <c r="A60" s="7" t="n">
        <v>300</v>
      </c>
      <c r="B60" s="8"/>
      <c r="C60" s="25"/>
      <c r="D60" s="9"/>
      <c r="E60" s="29"/>
      <c r="F60" s="30"/>
      <c r="G60" s="30"/>
      <c r="H60" s="30"/>
      <c r="I60" s="30"/>
      <c r="J60" s="30"/>
    </row>
    <row r="61" customFormat="false" ht="12.95" hidden="false" customHeight="true" outlineLevel="0" collapsed="false">
      <c r="A61" s="7" t="n">
        <v>900</v>
      </c>
      <c r="B61" s="8"/>
      <c r="C61" s="25"/>
      <c r="D61" s="9"/>
      <c r="E61" s="29"/>
      <c r="F61" s="30"/>
      <c r="G61" s="30"/>
      <c r="H61" s="30"/>
      <c r="I61" s="30"/>
      <c r="J61" s="30"/>
    </row>
    <row r="62" customFormat="false" ht="12.95" hidden="false" customHeight="true" outlineLevel="0" collapsed="false">
      <c r="A62" s="7" t="n">
        <v>1800</v>
      </c>
      <c r="B62" s="8"/>
      <c r="C62" s="25"/>
      <c r="D62" s="9"/>
      <c r="E62" s="29"/>
      <c r="F62" s="30"/>
      <c r="G62" s="30"/>
      <c r="H62" s="30"/>
      <c r="I62" s="30"/>
      <c r="J62" s="30"/>
    </row>
    <row r="63" customFormat="false" ht="12.95" hidden="false" customHeight="true" outlineLevel="0" collapsed="false">
      <c r="A63" s="7" t="n">
        <v>2900</v>
      </c>
      <c r="B63" s="8"/>
      <c r="C63" s="25"/>
      <c r="D63" s="9"/>
      <c r="E63" s="29"/>
      <c r="F63" s="30"/>
      <c r="G63" s="30"/>
      <c r="H63" s="30"/>
      <c r="I63" s="30"/>
      <c r="J63" s="30"/>
    </row>
    <row r="64" customFormat="false" ht="12.95" hidden="false" customHeight="true" outlineLevel="0" collapsed="false">
      <c r="A64" s="7" t="s">
        <v>60</v>
      </c>
      <c r="B64" s="8"/>
      <c r="C64" s="25"/>
      <c r="D64" s="9"/>
      <c r="E64" s="29"/>
      <c r="F64" s="30"/>
      <c r="G64" s="30"/>
      <c r="H64" s="30"/>
      <c r="I64" s="30"/>
      <c r="J64" s="30"/>
    </row>
    <row r="65" customFormat="false" ht="12.95" hidden="false" customHeight="true" outlineLevel="0" collapsed="false">
      <c r="A65" s="7" t="s">
        <v>61</v>
      </c>
      <c r="B65" s="8"/>
      <c r="C65" s="25"/>
      <c r="D65" s="9"/>
      <c r="E65" s="29"/>
      <c r="F65" s="30"/>
      <c r="G65" s="30"/>
      <c r="H65" s="30"/>
      <c r="I65" s="30"/>
      <c r="J65" s="30"/>
    </row>
    <row r="66" customFormat="false" ht="12.95" hidden="false" customHeight="true" outlineLevel="0" collapsed="false">
      <c r="A66" s="7" t="s">
        <v>62</v>
      </c>
      <c r="B66" s="8"/>
      <c r="C66" s="25"/>
      <c r="D66" s="9"/>
      <c r="E66" s="29"/>
    </row>
    <row r="67" customFormat="false" ht="12.95" hidden="false" customHeight="true" outlineLevel="0" collapsed="false">
      <c r="A67" s="31" t="s">
        <v>63</v>
      </c>
      <c r="B67" s="30"/>
      <c r="C67" s="32" t="n">
        <f aca="false">((C6 - D6) / D6) *100</f>
        <v>19.400911614583</v>
      </c>
      <c r="D67" s="33" t="n">
        <f aca="false">((D6 - C6) / C6) *100</f>
        <v>-16.2485456369107</v>
      </c>
    </row>
    <row r="68" customFormat="false" ht="12.95" hidden="false" customHeight="true" outlineLevel="0" collapsed="false">
      <c r="A68" s="31" t="s">
        <v>64</v>
      </c>
      <c r="B68" s="30"/>
      <c r="C68" s="32"/>
      <c r="D68" s="30"/>
    </row>
    <row r="69" customFormat="false" ht="12.95" hidden="false" customHeight="true" outlineLevel="0" collapsed="false">
      <c r="A69" s="31" t="s">
        <v>65</v>
      </c>
      <c r="B69" s="30"/>
      <c r="C69" s="32"/>
      <c r="D69" s="30"/>
    </row>
    <row r="70" customFormat="false" ht="12.95" hidden="false" customHeight="true" outlineLevel="0" collapsed="false">
      <c r="A70" s="31" t="s">
        <v>66</v>
      </c>
      <c r="B70" s="30"/>
      <c r="C70" s="32"/>
      <c r="D70" s="30"/>
    </row>
    <row r="71" customFormat="false" ht="12.95" hidden="false" customHeight="true" outlineLevel="0" collapsed="false">
      <c r="A71" s="1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7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pane xSplit="0" ySplit="1" topLeftCell="A23" activePane="bottomLeft" state="frozen"/>
      <selection pane="topLeft" activeCell="A1" activeCellId="0" sqref="A1"/>
      <selection pane="bottomLeft" activeCell="D24" activeCellId="0" sqref="D24"/>
    </sheetView>
  </sheetViews>
  <sheetFormatPr defaultColWidth="11.53515625" defaultRowHeight="12.95" zeroHeight="false" outlineLevelRow="0" outlineLevelCol="0"/>
  <cols>
    <col collapsed="false" customWidth="true" hidden="false" outlineLevel="0" max="1" min="1" style="1" width="28.18"/>
    <col collapsed="false" customWidth="true" hidden="false" outlineLevel="0" max="2" min="2" style="2" width="13.25"/>
    <col collapsed="false" customWidth="true" hidden="false" outlineLevel="0" max="3" min="3" style="3" width="14.09"/>
    <col collapsed="false" customWidth="true" hidden="false" outlineLevel="0" max="4" min="4" style="2" width="9.73"/>
    <col collapsed="false" customWidth="false" hidden="false" outlineLevel="0" max="5" min="5" style="2" width="11.53"/>
    <col collapsed="false" customWidth="true" hidden="false" outlineLevel="0" max="6" min="6" style="2" width="11.37"/>
    <col collapsed="false" customWidth="true" hidden="false" outlineLevel="0" max="7" min="7" style="2" width="33.47"/>
    <col collapsed="false" customWidth="false" hidden="false" outlineLevel="0" max="10" min="8" style="2" width="11.53"/>
  </cols>
  <sheetData>
    <row r="1" customFormat="false" ht="12.95" hidden="false" customHeight="true" outlineLevel="0" collapsed="false">
      <c r="A1" s="4"/>
      <c r="B1" s="5" t="s">
        <v>81</v>
      </c>
      <c r="C1" s="6" t="s">
        <v>82</v>
      </c>
      <c r="D1" s="5" t="s">
        <v>83</v>
      </c>
      <c r="E1" s="2" t="s">
        <v>3</v>
      </c>
    </row>
    <row r="2" customFormat="false" ht="12.95" hidden="false" customHeight="true" outlineLevel="0" collapsed="false">
      <c r="A2" s="7" t="s">
        <v>4</v>
      </c>
      <c r="B2" s="8" t="n">
        <v>67</v>
      </c>
      <c r="C2" s="9"/>
      <c r="D2" s="9"/>
      <c r="E2" s="10"/>
    </row>
    <row r="3" customFormat="false" ht="12.95" hidden="false" customHeight="true" outlineLevel="0" collapsed="false">
      <c r="A3" s="7" t="s">
        <v>5</v>
      </c>
      <c r="B3" s="8" t="n">
        <v>52</v>
      </c>
      <c r="C3" s="9"/>
      <c r="D3" s="9"/>
      <c r="E3" s="10"/>
    </row>
    <row r="4" customFormat="false" ht="12.95" hidden="false" customHeight="true" outlineLevel="0" collapsed="false">
      <c r="A4" s="7" t="s">
        <v>6</v>
      </c>
      <c r="B4" s="8"/>
      <c r="C4" s="9" t="n">
        <v>423</v>
      </c>
      <c r="D4" s="9" t="n">
        <v>5</v>
      </c>
      <c r="E4" s="10"/>
    </row>
    <row r="5" customFormat="false" ht="12.95" hidden="false" customHeight="true" outlineLevel="0" collapsed="false">
      <c r="A5" s="7" t="s">
        <v>7</v>
      </c>
      <c r="B5" s="8"/>
      <c r="C5" s="9" t="n">
        <v>2.904</v>
      </c>
      <c r="D5" s="11" t="n">
        <v>53.33</v>
      </c>
      <c r="E5" s="10"/>
      <c r="G5" s="2" t="e">
        <f aca="false">(C6/G6)  &amp; ”:”  &amp; (D6/G6)</f>
        <v>#N/A</v>
      </c>
      <c r="H5" s="2" t="n">
        <f aca="false">(C6/F6)</f>
        <v>614.196</v>
      </c>
      <c r="I5" s="2" t="n">
        <f aca="false">(D6/F6)</f>
        <v>133.325</v>
      </c>
      <c r="J5" s="12" t="n">
        <f aca="false">(I5 -H5) / H5</f>
        <v>-0.782927599658741</v>
      </c>
    </row>
    <row r="6" customFormat="false" ht="12.95" hidden="false" customHeight="true" outlineLevel="0" collapsed="false">
      <c r="A6" s="7" t="s">
        <v>8</v>
      </c>
      <c r="B6" s="8"/>
      <c r="C6" s="13" t="n">
        <f aca="false">(C5*C4)</f>
        <v>1228.392</v>
      </c>
      <c r="D6" s="14" t="n">
        <f aca="false">(D5*D4)</f>
        <v>266.65</v>
      </c>
      <c r="E6" s="10"/>
      <c r="F6" s="2" t="n">
        <f aca="false">GCD(C6,D6)</f>
        <v>2</v>
      </c>
      <c r="G6" s="2" t="n">
        <f aca="false">GCD(C6, D6)</f>
        <v>2</v>
      </c>
      <c r="H6" s="2" t="n">
        <f aca="false">(E7/F6)</f>
        <v>406.2915</v>
      </c>
      <c r="I6" s="2" t="n">
        <f aca="false">(E8/F6)</f>
        <v>101.075</v>
      </c>
      <c r="J6" s="12" t="n">
        <f aca="false">(I6 -H6) / H6</f>
        <v>-0.751225413280859</v>
      </c>
    </row>
    <row r="7" customFormat="false" ht="12.95" hidden="false" customHeight="true" outlineLevel="0" collapsed="false">
      <c r="A7" s="7" t="s">
        <v>9</v>
      </c>
      <c r="B7" s="8"/>
      <c r="C7" s="9" t="n">
        <v>1.921</v>
      </c>
      <c r="D7" s="11" t="n">
        <v>40.43</v>
      </c>
      <c r="E7" s="15" t="n">
        <f aca="false">C7*C4</f>
        <v>812.583</v>
      </c>
      <c r="G7" s="16" t="e">
        <f aca="false">(C6/2) &amp; ”:” &amp; (D6/2)</f>
        <v>#N/A</v>
      </c>
    </row>
    <row r="8" customFormat="false" ht="12.8" hidden="false" customHeight="false" outlineLevel="0" collapsed="false">
      <c r="A8" s="7" t="s">
        <v>10</v>
      </c>
      <c r="B8" s="8"/>
      <c r="C8" s="13" t="n">
        <f aca="false">(C7*C4) - C6</f>
        <v>-415.809</v>
      </c>
      <c r="D8" s="13" t="n">
        <f aca="false">(D7*D4) - D6</f>
        <v>-64.5</v>
      </c>
      <c r="E8" s="15" t="n">
        <f aca="false">D7*D4</f>
        <v>202.15</v>
      </c>
      <c r="G8" s="2" t="e">
        <f aca="false">SUBSTITUTE(TEXT(C4/D4, “#/######”),”/”,”:”)))))))))))))))))))))))))))))))))))))))))</f>
        <v>#N/A</v>
      </c>
    </row>
    <row r="9" customFormat="false" ht="12.95" hidden="false" customHeight="true" outlineLevel="0" collapsed="false">
      <c r="A9" s="7" t="s">
        <v>11</v>
      </c>
      <c r="B9" s="17" t="s">
        <v>12</v>
      </c>
      <c r="C9" s="9"/>
      <c r="D9" s="9"/>
      <c r="E9" s="10"/>
    </row>
    <row r="10" customFormat="false" ht="12.8" hidden="false" customHeight="false" outlineLevel="0" collapsed="false">
      <c r="A10" s="7" t="s">
        <v>13</v>
      </c>
      <c r="B10" s="18" t="n">
        <v>45127</v>
      </c>
      <c r="C10" s="9"/>
      <c r="D10" s="9"/>
      <c r="E10" s="10"/>
    </row>
    <row r="11" customFormat="false" ht="12.95" hidden="false" customHeight="true" outlineLevel="0" collapsed="false">
      <c r="A11" s="7" t="s">
        <v>14</v>
      </c>
      <c r="B11" s="19" t="n">
        <v>45158</v>
      </c>
      <c r="C11" s="9"/>
      <c r="D11" s="9"/>
      <c r="E11" s="10"/>
    </row>
    <row r="12" customFormat="false" ht="12.95" hidden="false" customHeight="true" outlineLevel="0" collapsed="false">
      <c r="A12" s="7" t="s">
        <v>15</v>
      </c>
      <c r="B12" s="8"/>
      <c r="C12" s="9" t="n">
        <v>45</v>
      </c>
      <c r="D12" s="9" t="n">
        <v>54</v>
      </c>
      <c r="E12" s="10"/>
    </row>
    <row r="13" customFormat="false" ht="12.95" hidden="false" customHeight="true" outlineLevel="0" collapsed="false">
      <c r="A13" s="7" t="s">
        <v>16</v>
      </c>
      <c r="B13" s="20" t="n">
        <f aca="false">( 30 + (B16))</f>
        <v>-4.4413739958618</v>
      </c>
      <c r="C13" s="9"/>
      <c r="D13" s="9"/>
      <c r="E13" s="10"/>
    </row>
    <row r="14" customFormat="false" ht="12.95" hidden="false" customHeight="true" outlineLevel="0" collapsed="false">
      <c r="A14" s="7" t="s">
        <v>17</v>
      </c>
      <c r="B14" s="8"/>
      <c r="C14" s="9"/>
      <c r="D14" s="9"/>
      <c r="E14" s="10"/>
    </row>
    <row r="15" customFormat="false" ht="12.95" hidden="false" customHeight="true" outlineLevel="0" collapsed="false">
      <c r="A15" s="7" t="s">
        <v>18</v>
      </c>
      <c r="B15" s="18" t="n">
        <f aca="true">NOW()</f>
        <v>45161.4413739959</v>
      </c>
      <c r="C15" s="9"/>
      <c r="D15" s="9"/>
      <c r="E15" s="10"/>
    </row>
    <row r="16" customFormat="false" ht="12.95" hidden="false" customHeight="true" outlineLevel="0" collapsed="false">
      <c r="A16" s="7" t="s">
        <v>19</v>
      </c>
      <c r="B16" s="21" t="n">
        <f aca="false">_xlfn.DAYS(B10,B15)</f>
        <v>-34.4413739958618</v>
      </c>
      <c r="C16" s="9"/>
      <c r="D16" s="9"/>
      <c r="E16" s="10"/>
      <c r="F16" s="22"/>
    </row>
    <row r="17" customFormat="false" ht="12.95" hidden="false" customHeight="true" outlineLevel="0" collapsed="false">
      <c r="A17" s="7" t="s">
        <v>20</v>
      </c>
      <c r="B17" s="8"/>
      <c r="C17" s="9" t="n">
        <v>2.802</v>
      </c>
      <c r="D17" s="9"/>
      <c r="E17" s="10"/>
      <c r="G17" s="22"/>
    </row>
    <row r="18" customFormat="false" ht="12.95" hidden="false" customHeight="true" outlineLevel="0" collapsed="false">
      <c r="A18" s="7" t="s">
        <v>21</v>
      </c>
      <c r="B18" s="8"/>
      <c r="C18" s="9" t="n">
        <v>1.921</v>
      </c>
      <c r="D18" s="9"/>
      <c r="E18" s="10"/>
    </row>
    <row r="19" customFormat="false" ht="12.95" hidden="false" customHeight="true" outlineLevel="0" collapsed="false">
      <c r="A19" s="7" t="s">
        <v>84</v>
      </c>
      <c r="B19" s="8"/>
      <c r="C19" s="9" t="s">
        <v>85</v>
      </c>
      <c r="D19" s="9"/>
      <c r="E19" s="10"/>
    </row>
    <row r="20" customFormat="false" ht="12.95" hidden="false" customHeight="true" outlineLevel="0" collapsed="false">
      <c r="A20" s="7" t="s">
        <v>23</v>
      </c>
      <c r="B20" s="8"/>
      <c r="C20" s="9"/>
      <c r="D20" s="9"/>
      <c r="E20" s="10"/>
      <c r="F20" s="36" t="s">
        <v>86</v>
      </c>
      <c r="G20" s="5" t="n">
        <v>2.272</v>
      </c>
    </row>
    <row r="21" customFormat="false" ht="12.95" hidden="false" customHeight="true" outlineLevel="0" collapsed="false">
      <c r="A21" s="7" t="s">
        <v>24</v>
      </c>
      <c r="B21" s="8"/>
      <c r="C21" s="9" t="n">
        <v>423</v>
      </c>
      <c r="D21" s="9"/>
      <c r="E21" s="10"/>
    </row>
    <row r="22" customFormat="false" ht="12.95" hidden="false" customHeight="true" outlineLevel="0" collapsed="false">
      <c r="A22" s="7" t="s">
        <v>25</v>
      </c>
      <c r="B22" s="8"/>
      <c r="C22" s="9" t="n">
        <f aca="false">C21*C20</f>
        <v>0</v>
      </c>
      <c r="D22" s="9"/>
      <c r="E22" s="23"/>
      <c r="G22" s="24"/>
    </row>
    <row r="23" customFormat="false" ht="12.95" hidden="false" customHeight="true" outlineLevel="0" collapsed="false">
      <c r="A23" s="7" t="s">
        <v>26</v>
      </c>
      <c r="B23" s="8"/>
      <c r="C23" s="13" t="n">
        <f aca="false">C22 -(C21*C5)</f>
        <v>-1228.392</v>
      </c>
      <c r="D23" s="9"/>
      <c r="E23" s="10"/>
    </row>
    <row r="24" customFormat="false" ht="12.95" hidden="false" customHeight="true" outlineLevel="0" collapsed="false">
      <c r="A24" s="7" t="s">
        <v>27</v>
      </c>
      <c r="B24" s="8"/>
      <c r="C24" s="9" t="n">
        <v>2.04</v>
      </c>
      <c r="D24" s="9"/>
      <c r="E24" s="23"/>
    </row>
    <row r="25" customFormat="false" ht="12.95" hidden="false" customHeight="true" outlineLevel="0" collapsed="false">
      <c r="A25" s="7" t="s">
        <v>28</v>
      </c>
      <c r="B25" s="8"/>
      <c r="C25" s="9" t="n">
        <v>500</v>
      </c>
      <c r="D25" s="9"/>
      <c r="E25" s="23"/>
    </row>
    <row r="26" customFormat="false" ht="12.95" hidden="false" customHeight="true" outlineLevel="0" collapsed="false">
      <c r="A26" s="7" t="s">
        <v>29</v>
      </c>
      <c r="B26" s="8"/>
      <c r="C26" s="25" t="n">
        <f aca="false">C25*C24</f>
        <v>1020</v>
      </c>
      <c r="D26" s="25"/>
      <c r="E26" s="23"/>
    </row>
    <row r="27" customFormat="false" ht="12.95" hidden="false" customHeight="true" outlineLevel="0" collapsed="false">
      <c r="A27" s="7" t="s">
        <v>30</v>
      </c>
      <c r="B27" s="8"/>
      <c r="C27" s="26" t="n">
        <f aca="false">C26 -(C25*C5)</f>
        <v>-432</v>
      </c>
      <c r="D27" s="26"/>
      <c r="E27" s="10"/>
    </row>
    <row r="28" customFormat="false" ht="12.95" hidden="false" customHeight="true" outlineLevel="0" collapsed="false">
      <c r="A28" s="7" t="s">
        <v>31</v>
      </c>
      <c r="B28" s="8"/>
      <c r="C28" s="25"/>
      <c r="D28" s="9"/>
      <c r="E28" s="23"/>
    </row>
    <row r="29" customFormat="false" ht="12.95" hidden="false" customHeight="true" outlineLevel="0" collapsed="false">
      <c r="A29" s="7" t="s">
        <v>32</v>
      </c>
      <c r="B29" s="8"/>
      <c r="C29" s="26"/>
      <c r="D29" s="9"/>
      <c r="E29" s="10"/>
    </row>
    <row r="30" customFormat="false" ht="12.95" hidden="false" customHeight="true" outlineLevel="0" collapsed="false">
      <c r="A30" s="7" t="s">
        <v>33</v>
      </c>
      <c r="B30" s="8"/>
      <c r="C30" s="26"/>
      <c r="D30" s="9"/>
      <c r="E30" s="10"/>
    </row>
    <row r="31" customFormat="false" ht="12.95" hidden="false" customHeight="true" outlineLevel="0" collapsed="false">
      <c r="A31" s="7" t="s">
        <v>34</v>
      </c>
      <c r="B31" s="8"/>
      <c r="C31" s="26"/>
      <c r="D31" s="9"/>
      <c r="E31" s="10"/>
    </row>
    <row r="32" customFormat="false" ht="12.95" hidden="false" customHeight="true" outlineLevel="0" collapsed="false">
      <c r="A32" s="7" t="s">
        <v>35</v>
      </c>
      <c r="B32" s="8"/>
      <c r="C32" s="26" t="n">
        <f aca="false">C23+C27+C31</f>
        <v>-1660.392</v>
      </c>
      <c r="D32" s="9"/>
      <c r="E32" s="10"/>
    </row>
    <row r="33" customFormat="false" ht="12.95" hidden="false" customHeight="true" outlineLevel="0" collapsed="false">
      <c r="A33" s="7" t="s">
        <v>87</v>
      </c>
      <c r="B33" s="8"/>
      <c r="C33" s="37" t="n">
        <v>2.661</v>
      </c>
      <c r="D33" s="9"/>
      <c r="E33" s="10"/>
      <c r="F33" s="5" t="s">
        <v>88</v>
      </c>
    </row>
    <row r="34" customFormat="false" ht="12.95" hidden="false" customHeight="true" outlineLevel="0" collapsed="false">
      <c r="A34" s="7" t="s">
        <v>37</v>
      </c>
      <c r="B34" s="8"/>
      <c r="C34" s="25"/>
      <c r="D34" s="9"/>
      <c r="E34" s="10"/>
    </row>
    <row r="35" customFormat="false" ht="12.95" hidden="false" customHeight="true" outlineLevel="0" collapsed="false">
      <c r="A35" s="7" t="s">
        <v>38</v>
      </c>
      <c r="B35" s="8"/>
      <c r="C35" s="27" t="n">
        <v>2.037</v>
      </c>
      <c r="D35" s="27" t="n">
        <v>53.33</v>
      </c>
      <c r="E35" s="23"/>
    </row>
    <row r="36" customFormat="false" ht="12.95" hidden="false" customHeight="true" outlineLevel="0" collapsed="false">
      <c r="A36" s="7" t="s">
        <v>39</v>
      </c>
      <c r="B36" s="8"/>
      <c r="C36" s="25" t="n">
        <v>200</v>
      </c>
      <c r="D36" s="25" t="n">
        <v>2</v>
      </c>
      <c r="E36" s="10"/>
    </row>
    <row r="37" customFormat="false" ht="12.95" hidden="false" customHeight="true" outlineLevel="0" collapsed="false">
      <c r="A37" s="7" t="s">
        <v>40</v>
      </c>
      <c r="B37" s="8"/>
      <c r="C37" s="25" t="n">
        <f aca="false">C36*C35</f>
        <v>407.4</v>
      </c>
      <c r="D37" s="25" t="n">
        <f aca="false">D36*D35</f>
        <v>106.66</v>
      </c>
      <c r="E37" s="23"/>
    </row>
    <row r="38" customFormat="false" ht="12.95" hidden="false" customHeight="true" outlineLevel="0" collapsed="false">
      <c r="A38" s="7" t="s">
        <v>41</v>
      </c>
      <c r="B38" s="8"/>
      <c r="C38" s="26" t="n">
        <f aca="false">C37+C8</f>
        <v>-8.40900000000011</v>
      </c>
      <c r="D38" s="26" t="n">
        <f aca="false">D37+D8</f>
        <v>42.16</v>
      </c>
      <c r="E38" s="10"/>
    </row>
    <row r="39" customFormat="false" ht="12.95" hidden="false" customHeight="true" outlineLevel="0" collapsed="false">
      <c r="A39" s="7" t="s">
        <v>43</v>
      </c>
      <c r="B39" s="8"/>
      <c r="C39" s="28" t="n">
        <v>1.645</v>
      </c>
      <c r="D39" s="9"/>
      <c r="E39" s="23"/>
    </row>
    <row r="40" customFormat="false" ht="12.95" hidden="false" customHeight="true" outlineLevel="0" collapsed="false">
      <c r="A40" s="7" t="s">
        <v>44</v>
      </c>
      <c r="B40" s="8"/>
      <c r="C40" s="25" t="n">
        <v>200</v>
      </c>
      <c r="D40" s="9"/>
      <c r="E40" s="10"/>
    </row>
    <row r="41" customFormat="false" ht="12.95" hidden="false" customHeight="true" outlineLevel="0" collapsed="false">
      <c r="A41" s="7" t="s">
        <v>45</v>
      </c>
      <c r="B41" s="8"/>
      <c r="C41" s="25" t="n">
        <f aca="false">C40*C39</f>
        <v>329</v>
      </c>
      <c r="D41" s="9"/>
      <c r="E41" s="23"/>
    </row>
    <row r="42" customFormat="false" ht="12.95" hidden="false" customHeight="true" outlineLevel="0" collapsed="false">
      <c r="A42" s="7" t="s">
        <v>46</v>
      </c>
      <c r="B42" s="8"/>
      <c r="C42" s="26" t="n">
        <f aca="false">C41+C37+C8</f>
        <v>320.591</v>
      </c>
      <c r="D42" s="9"/>
      <c r="E42" s="10"/>
    </row>
    <row r="43" customFormat="false" ht="12.95" hidden="false" customHeight="true" outlineLevel="0" collapsed="false">
      <c r="A43" s="7" t="s">
        <v>47</v>
      </c>
      <c r="B43" s="8"/>
      <c r="C43" s="26"/>
      <c r="D43" s="9"/>
      <c r="E43" s="10"/>
    </row>
    <row r="44" customFormat="false" ht="12.95" hidden="false" customHeight="true" outlineLevel="0" collapsed="false">
      <c r="A44" s="7" t="s">
        <v>48</v>
      </c>
      <c r="B44" s="8"/>
      <c r="C44" s="26"/>
      <c r="D44" s="9"/>
      <c r="E44" s="10"/>
    </row>
    <row r="45" customFormat="false" ht="12.95" hidden="false" customHeight="true" outlineLevel="0" collapsed="false">
      <c r="A45" s="7" t="s">
        <v>49</v>
      </c>
      <c r="B45" s="8"/>
      <c r="C45" s="25"/>
      <c r="D45" s="9"/>
      <c r="E45" s="23"/>
    </row>
    <row r="46" customFormat="false" ht="12.95" hidden="false" customHeight="true" outlineLevel="0" collapsed="false">
      <c r="A46" s="7" t="s">
        <v>50</v>
      </c>
      <c r="B46" s="8"/>
      <c r="C46" s="25"/>
      <c r="D46" s="9"/>
      <c r="E46" s="10"/>
    </row>
    <row r="47" customFormat="false" ht="12.95" hidden="false" customHeight="true" outlineLevel="0" collapsed="false">
      <c r="A47" s="7" t="s">
        <v>51</v>
      </c>
      <c r="B47" s="8"/>
      <c r="C47" s="26" t="n">
        <f aca="false">C6 +C37+C41+C45</f>
        <v>1964.792</v>
      </c>
      <c r="D47" s="9"/>
      <c r="E47" s="10"/>
    </row>
    <row r="48" customFormat="false" ht="12.95" hidden="false" customHeight="true" outlineLevel="0" collapsed="false">
      <c r="A48" s="7" t="s">
        <v>52</v>
      </c>
      <c r="B48" s="8"/>
      <c r="C48" s="25" t="n">
        <f aca="false">C4+C36+C40+C44</f>
        <v>823</v>
      </c>
      <c r="D48" s="9"/>
      <c r="E48" s="10"/>
    </row>
    <row r="49" customFormat="false" ht="12.95" hidden="false" customHeight="true" outlineLevel="0" collapsed="false">
      <c r="A49" s="7" t="s">
        <v>53</v>
      </c>
      <c r="B49" s="8"/>
      <c r="C49" s="25"/>
      <c r="D49" s="9"/>
      <c r="E49" s="10"/>
    </row>
    <row r="50" customFormat="false" ht="12.95" hidden="false" customHeight="true" outlineLevel="0" collapsed="false">
      <c r="A50" s="7" t="s">
        <v>54</v>
      </c>
      <c r="B50" s="8"/>
      <c r="C50" s="25"/>
      <c r="D50" s="9"/>
      <c r="E50" s="10"/>
    </row>
    <row r="51" customFormat="false" ht="12.95" hidden="false" customHeight="true" outlineLevel="0" collapsed="false">
      <c r="A51" s="7" t="s">
        <v>55</v>
      </c>
      <c r="B51" s="8"/>
      <c r="C51" s="25"/>
      <c r="D51" s="9"/>
      <c r="E51" s="10"/>
    </row>
    <row r="52" customFormat="false" ht="12.95" hidden="false" customHeight="true" outlineLevel="0" collapsed="false">
      <c r="A52" s="7" t="s">
        <v>56</v>
      </c>
      <c r="B52" s="8"/>
      <c r="C52" s="25"/>
      <c r="D52" s="9"/>
      <c r="E52" s="10"/>
    </row>
    <row r="53" customFormat="false" ht="12.95" hidden="false" customHeight="true" outlineLevel="0" collapsed="false">
      <c r="A53" s="7" t="s">
        <v>57</v>
      </c>
      <c r="B53" s="8"/>
      <c r="C53" s="25" t="n">
        <f aca="false">C4/20</f>
        <v>21.15</v>
      </c>
      <c r="D53" s="9"/>
      <c r="E53" s="10"/>
    </row>
    <row r="54" customFormat="false" ht="12.95" hidden="false" customHeight="true" outlineLevel="0" collapsed="false">
      <c r="A54" s="7" t="s">
        <v>58</v>
      </c>
      <c r="B54" s="8"/>
      <c r="C54" s="25" t="n">
        <f aca="false">C48/20</f>
        <v>41.15</v>
      </c>
      <c r="D54" s="9"/>
      <c r="E54" s="10"/>
    </row>
    <row r="55" customFormat="false" ht="12.95" hidden="false" customHeight="true" outlineLevel="0" collapsed="false">
      <c r="A55" s="7" t="s">
        <v>59</v>
      </c>
      <c r="B55" s="8"/>
      <c r="C55" s="25"/>
      <c r="D55" s="9"/>
      <c r="E55" s="10"/>
    </row>
    <row r="56" customFormat="false" ht="12.95" hidden="false" customHeight="true" outlineLevel="0" collapsed="false">
      <c r="A56" s="7" t="n">
        <v>300</v>
      </c>
      <c r="B56" s="8"/>
      <c r="C56" s="25"/>
      <c r="D56" s="9"/>
      <c r="E56" s="29"/>
      <c r="F56" s="30"/>
      <c r="G56" s="30"/>
      <c r="H56" s="30"/>
      <c r="I56" s="30"/>
      <c r="J56" s="30"/>
    </row>
    <row r="57" customFormat="false" ht="12.95" hidden="false" customHeight="true" outlineLevel="0" collapsed="false">
      <c r="A57" s="7" t="n">
        <v>900</v>
      </c>
      <c r="B57" s="8"/>
      <c r="C57" s="25"/>
      <c r="D57" s="9"/>
      <c r="E57" s="29"/>
      <c r="F57" s="30"/>
      <c r="G57" s="30"/>
      <c r="H57" s="30"/>
      <c r="I57" s="30"/>
      <c r="J57" s="30"/>
    </row>
    <row r="58" customFormat="false" ht="12.95" hidden="false" customHeight="true" outlineLevel="0" collapsed="false">
      <c r="A58" s="7" t="n">
        <v>1800</v>
      </c>
      <c r="B58" s="8"/>
      <c r="C58" s="25"/>
      <c r="D58" s="9"/>
      <c r="E58" s="29"/>
      <c r="F58" s="30"/>
      <c r="G58" s="30"/>
      <c r="H58" s="30"/>
      <c r="I58" s="30"/>
      <c r="J58" s="30"/>
    </row>
    <row r="59" customFormat="false" ht="12.95" hidden="false" customHeight="true" outlineLevel="0" collapsed="false">
      <c r="A59" s="7" t="n">
        <v>2900</v>
      </c>
      <c r="B59" s="8"/>
      <c r="C59" s="25"/>
      <c r="D59" s="9"/>
      <c r="E59" s="29"/>
      <c r="F59" s="30"/>
      <c r="G59" s="30"/>
      <c r="H59" s="30"/>
      <c r="I59" s="30"/>
      <c r="J59" s="30"/>
    </row>
    <row r="60" customFormat="false" ht="12.95" hidden="false" customHeight="true" outlineLevel="0" collapsed="false">
      <c r="A60" s="7" t="s">
        <v>60</v>
      </c>
      <c r="B60" s="8"/>
      <c r="C60" s="25"/>
      <c r="D60" s="9"/>
      <c r="E60" s="29"/>
      <c r="F60" s="30"/>
      <c r="G60" s="30"/>
      <c r="H60" s="30"/>
      <c r="I60" s="30"/>
      <c r="J60" s="30"/>
    </row>
    <row r="61" customFormat="false" ht="12.95" hidden="false" customHeight="true" outlineLevel="0" collapsed="false">
      <c r="A61" s="7" t="s">
        <v>61</v>
      </c>
      <c r="B61" s="8"/>
      <c r="C61" s="25"/>
      <c r="D61" s="9"/>
      <c r="E61" s="29"/>
      <c r="F61" s="30"/>
      <c r="G61" s="30"/>
      <c r="H61" s="30"/>
      <c r="I61" s="30"/>
      <c r="J61" s="30"/>
    </row>
    <row r="62" customFormat="false" ht="12.95" hidden="false" customHeight="true" outlineLevel="0" collapsed="false">
      <c r="A62" s="7" t="s">
        <v>62</v>
      </c>
      <c r="B62" s="8"/>
      <c r="C62" s="25"/>
      <c r="D62" s="9"/>
      <c r="E62" s="29"/>
    </row>
    <row r="63" customFormat="false" ht="12.95" hidden="false" customHeight="true" outlineLevel="0" collapsed="false">
      <c r="A63" s="31" t="s">
        <v>63</v>
      </c>
      <c r="B63" s="30"/>
      <c r="C63" s="32" t="n">
        <f aca="false">((C6 - D6) / D6) *100</f>
        <v>360.675792237015</v>
      </c>
      <c r="D63" s="33" t="n">
        <f aca="false">((D6 - C6) / C6) *100</f>
        <v>-78.2927599658741</v>
      </c>
    </row>
    <row r="64" customFormat="false" ht="12.95" hidden="false" customHeight="true" outlineLevel="0" collapsed="false">
      <c r="A64" s="31" t="s">
        <v>64</v>
      </c>
      <c r="B64" s="30"/>
      <c r="C64" s="32"/>
      <c r="D64" s="30"/>
    </row>
    <row r="65" customFormat="false" ht="12.95" hidden="false" customHeight="true" outlineLevel="0" collapsed="false">
      <c r="A65" s="31" t="s">
        <v>65</v>
      </c>
      <c r="B65" s="30"/>
      <c r="C65" s="32"/>
      <c r="D65" s="30"/>
    </row>
    <row r="66" customFormat="false" ht="12.95" hidden="false" customHeight="true" outlineLevel="0" collapsed="false">
      <c r="A66" s="31" t="s">
        <v>66</v>
      </c>
      <c r="B66" s="30"/>
      <c r="C66" s="32"/>
      <c r="D66" s="30"/>
    </row>
    <row r="67" customFormat="false" ht="12.95" hidden="false" customHeight="true" outlineLevel="0" collapsed="false">
      <c r="A67" s="1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7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ColWidth="11.53515625" defaultRowHeight="12.95" zeroHeight="false" outlineLevelRow="0" outlineLevelCol="0"/>
  <cols>
    <col collapsed="false" customWidth="true" hidden="false" outlineLevel="0" max="1" min="1" style="1" width="28.18"/>
    <col collapsed="false" customWidth="true" hidden="false" outlineLevel="0" max="2" min="2" style="2" width="13.25"/>
    <col collapsed="false" customWidth="true" hidden="false" outlineLevel="0" max="3" min="3" style="3" width="14.09"/>
    <col collapsed="false" customWidth="true" hidden="false" outlineLevel="0" max="4" min="4" style="2" width="9.73"/>
    <col collapsed="false" customWidth="false" hidden="false" outlineLevel="0" max="6" min="5" style="2" width="11.53"/>
    <col collapsed="false" customWidth="true" hidden="false" outlineLevel="0" max="7" min="7" style="2" width="33.47"/>
    <col collapsed="false" customWidth="false" hidden="false" outlineLevel="0" max="10" min="8" style="2" width="11.53"/>
  </cols>
  <sheetData>
    <row r="1" customFormat="false" ht="12.95" hidden="false" customHeight="true" outlineLevel="0" collapsed="false">
      <c r="A1" s="4"/>
      <c r="B1" s="5" t="s">
        <v>89</v>
      </c>
      <c r="C1" s="6" t="s">
        <v>90</v>
      </c>
      <c r="D1" s="5" t="s">
        <v>91</v>
      </c>
      <c r="E1" s="2" t="s">
        <v>3</v>
      </c>
    </row>
    <row r="2" customFormat="false" ht="12.95" hidden="false" customHeight="true" outlineLevel="0" collapsed="false">
      <c r="A2" s="7" t="s">
        <v>4</v>
      </c>
      <c r="B2" s="8" t="n">
        <v>67</v>
      </c>
      <c r="C2" s="9"/>
      <c r="D2" s="9"/>
      <c r="E2" s="10"/>
    </row>
    <row r="3" customFormat="false" ht="12.95" hidden="false" customHeight="true" outlineLevel="0" collapsed="false">
      <c r="A3" s="7" t="s">
        <v>5</v>
      </c>
      <c r="B3" s="8" t="n">
        <v>52</v>
      </c>
      <c r="C3" s="9"/>
      <c r="D3" s="9"/>
      <c r="E3" s="10"/>
    </row>
    <row r="4" customFormat="false" ht="12.95" hidden="false" customHeight="true" outlineLevel="0" collapsed="false">
      <c r="A4" s="7" t="s">
        <v>6</v>
      </c>
      <c r="B4" s="8"/>
      <c r="C4" s="9" t="n">
        <v>423</v>
      </c>
      <c r="D4" s="9" t="n">
        <v>9</v>
      </c>
      <c r="E4" s="10"/>
    </row>
    <row r="5" customFormat="false" ht="12.95" hidden="false" customHeight="true" outlineLevel="0" collapsed="false">
      <c r="A5" s="7" t="s">
        <v>7</v>
      </c>
      <c r="B5" s="8"/>
      <c r="C5" s="9" t="n">
        <v>2.904</v>
      </c>
      <c r="D5" s="11" t="n">
        <v>34.5</v>
      </c>
      <c r="E5" s="10"/>
      <c r="G5" s="2" t="e">
        <f aca="false">(C6/G6)  &amp; ”:”  &amp; (D6/G6)</f>
        <v>#N/A</v>
      </c>
      <c r="H5" s="2" t="n">
        <f aca="false">(C6/F6)</f>
        <v>614.196</v>
      </c>
      <c r="I5" s="2" t="n">
        <f aca="false">(D6/F6)</f>
        <v>155.25</v>
      </c>
      <c r="J5" s="12" t="n">
        <f aca="false">(I5 -H5) / H5</f>
        <v>-0.747230525760506</v>
      </c>
    </row>
    <row r="6" customFormat="false" ht="12.95" hidden="false" customHeight="true" outlineLevel="0" collapsed="false">
      <c r="A6" s="7" t="s">
        <v>8</v>
      </c>
      <c r="B6" s="8"/>
      <c r="C6" s="13" t="n">
        <f aca="false">(C5*C4)</f>
        <v>1228.392</v>
      </c>
      <c r="D6" s="14" t="n">
        <f aca="false">(D5*D4)</f>
        <v>310.5</v>
      </c>
      <c r="E6" s="10"/>
      <c r="F6" s="2" t="n">
        <f aca="false">GCD(C6,D6)</f>
        <v>2</v>
      </c>
      <c r="G6" s="2" t="n">
        <f aca="false">GCD(C6, D6)</f>
        <v>2</v>
      </c>
      <c r="H6" s="2" t="n">
        <f aca="false">(E7/F6)</f>
        <v>406.2915</v>
      </c>
      <c r="I6" s="2" t="n">
        <f aca="false">(E8/F6)</f>
        <v>147.645</v>
      </c>
      <c r="J6" s="12" t="n">
        <f aca="false">(I6 -H6) / H6</f>
        <v>-0.636603276219168</v>
      </c>
    </row>
    <row r="7" customFormat="false" ht="12.95" hidden="false" customHeight="true" outlineLevel="0" collapsed="false">
      <c r="A7" s="7" t="s">
        <v>9</v>
      </c>
      <c r="B7" s="8"/>
      <c r="C7" s="9" t="n">
        <v>1.921</v>
      </c>
      <c r="D7" s="11" t="n">
        <v>32.81</v>
      </c>
      <c r="E7" s="15" t="n">
        <f aca="false">C7*C4</f>
        <v>812.583</v>
      </c>
      <c r="G7" s="16" t="e">
        <f aca="false">(C6/2) &amp; ”:” &amp; (D6/2)</f>
        <v>#N/A</v>
      </c>
    </row>
    <row r="8" customFormat="false" ht="12.8" hidden="false" customHeight="false" outlineLevel="0" collapsed="false">
      <c r="A8" s="7" t="s">
        <v>10</v>
      </c>
      <c r="B8" s="8"/>
      <c r="C8" s="13" t="n">
        <f aca="false">(C7*C4) - C6</f>
        <v>-415.809</v>
      </c>
      <c r="D8" s="13" t="n">
        <f aca="false">(D7*D4) - D6</f>
        <v>-15.21</v>
      </c>
      <c r="E8" s="15" t="n">
        <f aca="false">D7*D4</f>
        <v>295.29</v>
      </c>
      <c r="G8" s="2" t="e">
        <f aca="false">SUBSTITUTE(TEXT(C4/D4, “#/######”),”/”,”:”)))))))))))))))))))))))))))))))))))))))))</f>
        <v>#N/A</v>
      </c>
    </row>
    <row r="9" customFormat="false" ht="12.95" hidden="false" customHeight="true" outlineLevel="0" collapsed="false">
      <c r="A9" s="7" t="s">
        <v>11</v>
      </c>
      <c r="B9" s="17" t="s">
        <v>12</v>
      </c>
      <c r="C9" s="9"/>
      <c r="D9" s="9"/>
      <c r="E9" s="10"/>
    </row>
    <row r="10" customFormat="false" ht="12.8" hidden="false" customHeight="false" outlineLevel="0" collapsed="false">
      <c r="A10" s="7" t="s">
        <v>13</v>
      </c>
      <c r="B10" s="18" t="n">
        <v>45127</v>
      </c>
      <c r="C10" s="9"/>
      <c r="D10" s="9"/>
      <c r="E10" s="10"/>
    </row>
    <row r="11" customFormat="false" ht="12.95" hidden="false" customHeight="true" outlineLevel="0" collapsed="false">
      <c r="A11" s="7" t="s">
        <v>14</v>
      </c>
      <c r="B11" s="19" t="n">
        <v>45158</v>
      </c>
      <c r="C11" s="9"/>
      <c r="D11" s="9"/>
      <c r="E11" s="10"/>
    </row>
    <row r="12" customFormat="false" ht="12.95" hidden="false" customHeight="true" outlineLevel="0" collapsed="false">
      <c r="A12" s="7" t="s">
        <v>15</v>
      </c>
      <c r="B12" s="8"/>
      <c r="C12" s="9" t="n">
        <v>45</v>
      </c>
      <c r="D12" s="9" t="n">
        <v>54</v>
      </c>
      <c r="E12" s="10"/>
    </row>
    <row r="13" customFormat="false" ht="12.95" hidden="false" customHeight="true" outlineLevel="0" collapsed="false">
      <c r="A13" s="7" t="s">
        <v>16</v>
      </c>
      <c r="B13" s="20" t="n">
        <f aca="false">( 30 + (B16))</f>
        <v>-4.44137409817631</v>
      </c>
      <c r="C13" s="9"/>
      <c r="D13" s="9"/>
      <c r="E13" s="10"/>
    </row>
    <row r="14" customFormat="false" ht="12.95" hidden="false" customHeight="true" outlineLevel="0" collapsed="false">
      <c r="A14" s="7" t="s">
        <v>17</v>
      </c>
      <c r="B14" s="8"/>
      <c r="C14" s="9"/>
      <c r="D14" s="9"/>
      <c r="E14" s="10"/>
    </row>
    <row r="15" customFormat="false" ht="12.95" hidden="false" customHeight="true" outlineLevel="0" collapsed="false">
      <c r="A15" s="7" t="s">
        <v>18</v>
      </c>
      <c r="B15" s="18" t="n">
        <f aca="true">NOW()</f>
        <v>45161.4413740982</v>
      </c>
      <c r="C15" s="9"/>
      <c r="D15" s="9"/>
      <c r="E15" s="10"/>
    </row>
    <row r="16" customFormat="false" ht="12.95" hidden="false" customHeight="true" outlineLevel="0" collapsed="false">
      <c r="A16" s="7" t="s">
        <v>19</v>
      </c>
      <c r="B16" s="21" t="n">
        <f aca="false">_xlfn.DAYS(B10,B15)</f>
        <v>-34.4413740981763</v>
      </c>
      <c r="C16" s="9"/>
      <c r="D16" s="9"/>
      <c r="E16" s="10"/>
      <c r="F16" s="22"/>
    </row>
    <row r="17" customFormat="false" ht="12.95" hidden="false" customHeight="true" outlineLevel="0" collapsed="false">
      <c r="A17" s="7" t="s">
        <v>20</v>
      </c>
      <c r="B17" s="8"/>
      <c r="C17" s="9"/>
      <c r="D17" s="9"/>
      <c r="E17" s="10"/>
      <c r="G17" s="22"/>
    </row>
    <row r="18" customFormat="false" ht="12.95" hidden="false" customHeight="true" outlineLevel="0" collapsed="false">
      <c r="A18" s="7" t="s">
        <v>21</v>
      </c>
      <c r="B18" s="8"/>
      <c r="C18" s="9" t="n">
        <v>0.697</v>
      </c>
      <c r="D18" s="9"/>
      <c r="E18" s="10"/>
    </row>
    <row r="19" customFormat="false" ht="12.95" hidden="false" customHeight="true" outlineLevel="0" collapsed="false">
      <c r="A19" s="7" t="s">
        <v>22</v>
      </c>
      <c r="B19" s="8"/>
      <c r="C19" s="9"/>
      <c r="D19" s="9"/>
      <c r="E19" s="10"/>
    </row>
    <row r="20" customFormat="false" ht="12.95" hidden="false" customHeight="true" outlineLevel="0" collapsed="false">
      <c r="A20" s="7" t="s">
        <v>23</v>
      </c>
      <c r="B20" s="8"/>
      <c r="C20" s="9" t="n">
        <v>1.024</v>
      </c>
      <c r="D20" s="9"/>
      <c r="E20" s="10"/>
    </row>
    <row r="21" customFormat="false" ht="12.95" hidden="false" customHeight="true" outlineLevel="0" collapsed="false">
      <c r="A21" s="7" t="s">
        <v>24</v>
      </c>
      <c r="B21" s="8"/>
      <c r="C21" s="9" t="n">
        <v>1200</v>
      </c>
      <c r="D21" s="9"/>
      <c r="E21" s="10"/>
    </row>
    <row r="22" customFormat="false" ht="12.95" hidden="false" customHeight="true" outlineLevel="0" collapsed="false">
      <c r="A22" s="7" t="s">
        <v>25</v>
      </c>
      <c r="B22" s="8"/>
      <c r="C22" s="9" t="n">
        <f aca="false">C21*C20</f>
        <v>1228.8</v>
      </c>
      <c r="D22" s="9"/>
      <c r="E22" s="23"/>
      <c r="G22" s="24"/>
    </row>
    <row r="23" customFormat="false" ht="12.95" hidden="false" customHeight="true" outlineLevel="0" collapsed="false">
      <c r="A23" s="7" t="s">
        <v>26</v>
      </c>
      <c r="B23" s="8"/>
      <c r="C23" s="13" t="n">
        <f aca="false">C22 -(C21*C5)</f>
        <v>-2256</v>
      </c>
      <c r="D23" s="9"/>
      <c r="E23" s="10"/>
    </row>
    <row r="24" customFormat="false" ht="12.95" hidden="false" customHeight="true" outlineLevel="0" collapsed="false">
      <c r="A24" s="7" t="s">
        <v>27</v>
      </c>
      <c r="B24" s="8"/>
      <c r="C24" s="9" t="n">
        <v>1.196</v>
      </c>
      <c r="D24" s="9"/>
      <c r="E24" s="23"/>
    </row>
    <row r="25" customFormat="false" ht="12.95" hidden="false" customHeight="true" outlineLevel="0" collapsed="false">
      <c r="A25" s="7" t="s">
        <v>28</v>
      </c>
      <c r="B25" s="8"/>
      <c r="C25" s="9" t="n">
        <v>1200</v>
      </c>
      <c r="D25" s="9"/>
      <c r="E25" s="23"/>
    </row>
    <row r="26" customFormat="false" ht="12.95" hidden="false" customHeight="true" outlineLevel="0" collapsed="false">
      <c r="A26" s="7" t="s">
        <v>29</v>
      </c>
      <c r="B26" s="8"/>
      <c r="C26" s="25" t="n">
        <f aca="false">C25*C24</f>
        <v>1435.2</v>
      </c>
      <c r="D26" s="9"/>
      <c r="E26" s="23"/>
    </row>
    <row r="27" customFormat="false" ht="12.95" hidden="false" customHeight="true" outlineLevel="0" collapsed="false">
      <c r="A27" s="7" t="s">
        <v>30</v>
      </c>
      <c r="B27" s="8"/>
      <c r="C27" s="26" t="n">
        <f aca="false">C26 -(C25*C5)</f>
        <v>-2049.6</v>
      </c>
      <c r="D27" s="9"/>
      <c r="E27" s="10"/>
    </row>
    <row r="28" customFormat="false" ht="12.95" hidden="false" customHeight="true" outlineLevel="0" collapsed="false">
      <c r="A28" s="7" t="s">
        <v>31</v>
      </c>
      <c r="B28" s="8"/>
      <c r="C28" s="25"/>
      <c r="D28" s="9"/>
      <c r="E28" s="23"/>
    </row>
    <row r="29" customFormat="false" ht="12.95" hidden="false" customHeight="true" outlineLevel="0" collapsed="false">
      <c r="A29" s="7" t="s">
        <v>32</v>
      </c>
      <c r="B29" s="8"/>
      <c r="C29" s="26"/>
      <c r="D29" s="9"/>
      <c r="E29" s="10"/>
    </row>
    <row r="30" customFormat="false" ht="12.95" hidden="false" customHeight="true" outlineLevel="0" collapsed="false">
      <c r="A30" s="7" t="s">
        <v>33</v>
      </c>
      <c r="B30" s="8"/>
      <c r="C30" s="26"/>
      <c r="D30" s="9"/>
      <c r="E30" s="10"/>
    </row>
    <row r="31" customFormat="false" ht="12.95" hidden="false" customHeight="true" outlineLevel="0" collapsed="false">
      <c r="A31" s="7" t="s">
        <v>34</v>
      </c>
      <c r="B31" s="8"/>
      <c r="C31" s="26"/>
      <c r="D31" s="9"/>
      <c r="E31" s="10"/>
    </row>
    <row r="32" customFormat="false" ht="12.95" hidden="false" customHeight="true" outlineLevel="0" collapsed="false">
      <c r="A32" s="7" t="s">
        <v>35</v>
      </c>
      <c r="B32" s="8"/>
      <c r="C32" s="26" t="n">
        <f aca="false">C23+C27+C31</f>
        <v>-4305.6</v>
      </c>
      <c r="D32" s="9"/>
      <c r="E32" s="10"/>
    </row>
    <row r="33" customFormat="false" ht="12.95" hidden="false" customHeight="true" outlineLevel="0" collapsed="false">
      <c r="A33" s="7" t="s">
        <v>36</v>
      </c>
      <c r="B33" s="8"/>
      <c r="C33" s="25"/>
      <c r="D33" s="9"/>
      <c r="E33" s="10"/>
    </row>
    <row r="34" customFormat="false" ht="12.95" hidden="false" customHeight="true" outlineLevel="0" collapsed="false">
      <c r="A34" s="7" t="s">
        <v>37</v>
      </c>
      <c r="B34" s="8"/>
      <c r="C34" s="25"/>
      <c r="D34" s="9"/>
      <c r="E34" s="10"/>
    </row>
    <row r="35" customFormat="false" ht="12.95" hidden="false" customHeight="true" outlineLevel="0" collapsed="false">
      <c r="A35" s="7" t="s">
        <v>38</v>
      </c>
      <c r="B35" s="8"/>
      <c r="C35" s="27" t="n">
        <v>0.695</v>
      </c>
      <c r="D35" s="9"/>
      <c r="E35" s="23"/>
    </row>
    <row r="36" customFormat="false" ht="12.95" hidden="false" customHeight="true" outlineLevel="0" collapsed="false">
      <c r="A36" s="7" t="s">
        <v>39</v>
      </c>
      <c r="B36" s="8"/>
      <c r="C36" s="25" t="n">
        <v>180</v>
      </c>
      <c r="D36" s="9"/>
      <c r="E36" s="10"/>
    </row>
    <row r="37" customFormat="false" ht="12.95" hidden="false" customHeight="true" outlineLevel="0" collapsed="false">
      <c r="A37" s="7" t="s">
        <v>40</v>
      </c>
      <c r="B37" s="8"/>
      <c r="C37" s="25" t="n">
        <f aca="false">C36*C35</f>
        <v>125.1</v>
      </c>
      <c r="D37" s="9"/>
      <c r="E37" s="23"/>
    </row>
    <row r="38" customFormat="false" ht="12.95" hidden="false" customHeight="true" outlineLevel="0" collapsed="false">
      <c r="A38" s="7" t="s">
        <v>41</v>
      </c>
      <c r="B38" s="8"/>
      <c r="C38" s="26" t="n">
        <f aca="false">C37+C8</f>
        <v>-290.709</v>
      </c>
      <c r="D38" s="9"/>
      <c r="E38" s="10"/>
    </row>
    <row r="39" customFormat="false" ht="12.95" hidden="false" customHeight="true" outlineLevel="0" collapsed="false">
      <c r="A39" s="7" t="s">
        <v>43</v>
      </c>
      <c r="B39" s="8"/>
      <c r="C39" s="28" t="n">
        <v>0.673</v>
      </c>
      <c r="D39" s="9"/>
      <c r="E39" s="23"/>
    </row>
    <row r="40" customFormat="false" ht="12.95" hidden="false" customHeight="true" outlineLevel="0" collapsed="false">
      <c r="A40" s="7" t="s">
        <v>44</v>
      </c>
      <c r="B40" s="8"/>
      <c r="C40" s="25" t="n">
        <v>180</v>
      </c>
      <c r="D40" s="9"/>
      <c r="E40" s="10"/>
    </row>
    <row r="41" customFormat="false" ht="12.95" hidden="false" customHeight="true" outlineLevel="0" collapsed="false">
      <c r="A41" s="7" t="s">
        <v>45</v>
      </c>
      <c r="B41" s="8"/>
      <c r="C41" s="25" t="n">
        <f aca="false">C40*C39</f>
        <v>121.14</v>
      </c>
      <c r="D41" s="9"/>
      <c r="E41" s="23"/>
    </row>
    <row r="42" customFormat="false" ht="12.95" hidden="false" customHeight="true" outlineLevel="0" collapsed="false">
      <c r="A42" s="7" t="s">
        <v>46</v>
      </c>
      <c r="B42" s="8"/>
      <c r="C42" s="26" t="n">
        <f aca="false">C41+C37+C8</f>
        <v>-169.569</v>
      </c>
      <c r="D42" s="9"/>
      <c r="E42" s="10"/>
    </row>
    <row r="43" customFormat="false" ht="12.95" hidden="false" customHeight="true" outlineLevel="0" collapsed="false">
      <c r="A43" s="7" t="s">
        <v>47</v>
      </c>
      <c r="B43" s="8"/>
      <c r="C43" s="26"/>
      <c r="D43" s="9"/>
      <c r="E43" s="10"/>
    </row>
    <row r="44" customFormat="false" ht="12.95" hidden="false" customHeight="true" outlineLevel="0" collapsed="false">
      <c r="A44" s="7" t="s">
        <v>48</v>
      </c>
      <c r="B44" s="8"/>
      <c r="C44" s="26"/>
      <c r="D44" s="9"/>
      <c r="E44" s="10"/>
    </row>
    <row r="45" customFormat="false" ht="12.95" hidden="false" customHeight="true" outlineLevel="0" collapsed="false">
      <c r="A45" s="7" t="s">
        <v>49</v>
      </c>
      <c r="B45" s="8"/>
      <c r="C45" s="25"/>
      <c r="D45" s="9"/>
      <c r="E45" s="23"/>
    </row>
    <row r="46" customFormat="false" ht="12.95" hidden="false" customHeight="true" outlineLevel="0" collapsed="false">
      <c r="A46" s="7" t="s">
        <v>50</v>
      </c>
      <c r="B46" s="8"/>
      <c r="C46" s="25"/>
      <c r="D46" s="9"/>
      <c r="E46" s="10"/>
    </row>
    <row r="47" customFormat="false" ht="12.95" hidden="false" customHeight="true" outlineLevel="0" collapsed="false">
      <c r="A47" s="7" t="s">
        <v>51</v>
      </c>
      <c r="B47" s="8"/>
      <c r="C47" s="26" t="n">
        <f aca="false">C6 +C37+C41+C45</f>
        <v>1474.632</v>
      </c>
      <c r="D47" s="9"/>
      <c r="E47" s="10"/>
    </row>
    <row r="48" customFormat="false" ht="12.95" hidden="false" customHeight="true" outlineLevel="0" collapsed="false">
      <c r="A48" s="7" t="s">
        <v>52</v>
      </c>
      <c r="B48" s="8"/>
      <c r="C48" s="25" t="n">
        <f aca="false">C4+C36+C40+C44</f>
        <v>783</v>
      </c>
      <c r="D48" s="9"/>
      <c r="E48" s="10"/>
    </row>
    <row r="49" customFormat="false" ht="12.95" hidden="false" customHeight="true" outlineLevel="0" collapsed="false">
      <c r="A49" s="7" t="s">
        <v>53</v>
      </c>
      <c r="B49" s="8"/>
      <c r="C49" s="25"/>
      <c r="D49" s="9"/>
      <c r="E49" s="10"/>
    </row>
    <row r="50" customFormat="false" ht="12.95" hidden="false" customHeight="true" outlineLevel="0" collapsed="false">
      <c r="A50" s="7" t="s">
        <v>54</v>
      </c>
      <c r="B50" s="8"/>
      <c r="C50" s="25"/>
      <c r="D50" s="9"/>
      <c r="E50" s="10"/>
    </row>
    <row r="51" customFormat="false" ht="12.95" hidden="false" customHeight="true" outlineLevel="0" collapsed="false">
      <c r="A51" s="7" t="s">
        <v>55</v>
      </c>
      <c r="B51" s="8"/>
      <c r="C51" s="25"/>
      <c r="D51" s="9"/>
      <c r="E51" s="10"/>
    </row>
    <row r="52" customFormat="false" ht="12.95" hidden="false" customHeight="true" outlineLevel="0" collapsed="false">
      <c r="A52" s="7" t="s">
        <v>56</v>
      </c>
      <c r="B52" s="8"/>
      <c r="C52" s="25"/>
      <c r="D52" s="9"/>
      <c r="E52" s="10"/>
    </row>
    <row r="53" customFormat="false" ht="12.95" hidden="false" customHeight="true" outlineLevel="0" collapsed="false">
      <c r="A53" s="7" t="s">
        <v>57</v>
      </c>
      <c r="B53" s="8"/>
      <c r="C53" s="25" t="n">
        <f aca="false">C4/20</f>
        <v>21.15</v>
      </c>
      <c r="D53" s="9"/>
      <c r="E53" s="10"/>
    </row>
    <row r="54" customFormat="false" ht="12.95" hidden="false" customHeight="true" outlineLevel="0" collapsed="false">
      <c r="A54" s="7" t="s">
        <v>58</v>
      </c>
      <c r="B54" s="8"/>
      <c r="C54" s="25" t="n">
        <f aca="false">C48/20</f>
        <v>39.15</v>
      </c>
      <c r="D54" s="9"/>
      <c r="E54" s="10"/>
    </row>
    <row r="55" customFormat="false" ht="12.95" hidden="false" customHeight="true" outlineLevel="0" collapsed="false">
      <c r="A55" s="7" t="s">
        <v>59</v>
      </c>
      <c r="B55" s="8"/>
      <c r="C55" s="25"/>
      <c r="D55" s="9"/>
      <c r="E55" s="10"/>
    </row>
    <row r="56" customFormat="false" ht="12.95" hidden="false" customHeight="true" outlineLevel="0" collapsed="false">
      <c r="A56" s="7" t="n">
        <v>300</v>
      </c>
      <c r="B56" s="8"/>
      <c r="C56" s="25"/>
      <c r="D56" s="9"/>
      <c r="E56" s="29"/>
      <c r="F56" s="30"/>
      <c r="G56" s="30"/>
      <c r="H56" s="30"/>
      <c r="I56" s="30"/>
      <c r="J56" s="30"/>
    </row>
    <row r="57" customFormat="false" ht="12.95" hidden="false" customHeight="true" outlineLevel="0" collapsed="false">
      <c r="A57" s="7" t="n">
        <v>900</v>
      </c>
      <c r="B57" s="8"/>
      <c r="C57" s="25"/>
      <c r="D57" s="9"/>
      <c r="E57" s="29"/>
      <c r="F57" s="30"/>
      <c r="G57" s="30"/>
      <c r="H57" s="30"/>
      <c r="I57" s="30"/>
      <c r="J57" s="30"/>
    </row>
    <row r="58" customFormat="false" ht="12.95" hidden="false" customHeight="true" outlineLevel="0" collapsed="false">
      <c r="A58" s="7" t="n">
        <v>1800</v>
      </c>
      <c r="B58" s="8"/>
      <c r="C58" s="25"/>
      <c r="D58" s="9"/>
      <c r="E58" s="29"/>
      <c r="F58" s="30"/>
      <c r="G58" s="30"/>
      <c r="H58" s="30"/>
      <c r="I58" s="30"/>
      <c r="J58" s="30"/>
    </row>
    <row r="59" customFormat="false" ht="12.95" hidden="false" customHeight="true" outlineLevel="0" collapsed="false">
      <c r="A59" s="7" t="n">
        <v>2900</v>
      </c>
      <c r="B59" s="8"/>
      <c r="C59" s="25"/>
      <c r="D59" s="9"/>
      <c r="E59" s="29"/>
      <c r="F59" s="30"/>
      <c r="G59" s="30"/>
      <c r="H59" s="30"/>
      <c r="I59" s="30"/>
      <c r="J59" s="30"/>
    </row>
    <row r="60" customFormat="false" ht="12.95" hidden="false" customHeight="true" outlineLevel="0" collapsed="false">
      <c r="A60" s="7" t="s">
        <v>60</v>
      </c>
      <c r="B60" s="8"/>
      <c r="C60" s="25"/>
      <c r="D60" s="9"/>
      <c r="E60" s="29"/>
      <c r="F60" s="30"/>
      <c r="G60" s="30"/>
      <c r="H60" s="30"/>
      <c r="I60" s="30"/>
      <c r="J60" s="30"/>
    </row>
    <row r="61" customFormat="false" ht="12.95" hidden="false" customHeight="true" outlineLevel="0" collapsed="false">
      <c r="A61" s="7" t="s">
        <v>61</v>
      </c>
      <c r="B61" s="8"/>
      <c r="C61" s="25"/>
      <c r="D61" s="9"/>
      <c r="E61" s="29"/>
      <c r="F61" s="30"/>
      <c r="G61" s="30"/>
      <c r="H61" s="30"/>
      <c r="I61" s="30"/>
      <c r="J61" s="30"/>
    </row>
    <row r="62" customFormat="false" ht="12.95" hidden="false" customHeight="true" outlineLevel="0" collapsed="false">
      <c r="A62" s="7" t="s">
        <v>62</v>
      </c>
      <c r="B62" s="8"/>
      <c r="C62" s="25"/>
      <c r="D62" s="9"/>
      <c r="E62" s="29"/>
    </row>
    <row r="63" customFormat="false" ht="12.95" hidden="false" customHeight="true" outlineLevel="0" collapsed="false">
      <c r="A63" s="31" t="s">
        <v>63</v>
      </c>
      <c r="B63" s="30"/>
      <c r="C63" s="32" t="n">
        <f aca="false">((C6 - D6) / D6) *100</f>
        <v>295.617391304348</v>
      </c>
      <c r="D63" s="33" t="n">
        <f aca="false">((D6 - C6) / C6) *100</f>
        <v>-74.7230525760507</v>
      </c>
    </row>
    <row r="64" customFormat="false" ht="12.95" hidden="false" customHeight="true" outlineLevel="0" collapsed="false">
      <c r="A64" s="31" t="s">
        <v>64</v>
      </c>
      <c r="B64" s="30"/>
      <c r="C64" s="32"/>
      <c r="D64" s="30"/>
    </row>
    <row r="65" customFormat="false" ht="12.95" hidden="false" customHeight="true" outlineLevel="0" collapsed="false">
      <c r="A65" s="31" t="s">
        <v>65</v>
      </c>
      <c r="B65" s="30"/>
      <c r="C65" s="32"/>
      <c r="D65" s="30"/>
    </row>
    <row r="66" customFormat="false" ht="12.95" hidden="false" customHeight="true" outlineLevel="0" collapsed="false">
      <c r="A66" s="31" t="s">
        <v>66</v>
      </c>
      <c r="B66" s="30"/>
      <c r="C66" s="32"/>
      <c r="D66" s="30"/>
    </row>
    <row r="67" customFormat="false" ht="12.95" hidden="false" customHeight="true" outlineLevel="0" collapsed="false">
      <c r="A67" s="1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1325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2023-07-17T19:05:48Z</dcterms:created>
  <dc:creator/>
  <dc:description/>
  <dc:language>en-US</dc:language>
  <cp:lastModifiedBy/>
  <dcterms:modified xsi:type="dcterms:W3CDTF">2023-08-23T10:35:34Z</dcterms:modified>
  <cp:revision>208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