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tonngana\Desktop\Finance\"/>
    </mc:Choice>
  </mc:AlternateContent>
  <xr:revisionPtr revIDLastSave="0" documentId="13_ncr:1_{5F62BFE3-7E2D-432B-983B-1F39AE312439}" xr6:coauthVersionLast="47" xr6:coauthVersionMax="47" xr10:uidLastSave="{00000000-0000-0000-0000-000000000000}"/>
  <bookViews>
    <workbookView xWindow="-108" yWindow="-108" windowWidth="23256" windowHeight="13176" activeTab="2" xr2:uid="{7CE62487-BE20-4D8C-92C6-0774FE9E7274}"/>
  </bookViews>
  <sheets>
    <sheet name="Financa" sheetId="2" r:id="rId1"/>
    <sheet name="Dívidas" sheetId="5" r:id="rId2"/>
    <sheet name="Gantt goals" sheetId="1" r:id="rId3"/>
    <sheet name="Património líquido " sheetId="3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B33" i="3"/>
  <c r="N7" i="3" s="1"/>
  <c r="L3" i="5"/>
  <c r="L6" i="5"/>
  <c r="L7" i="5"/>
  <c r="L8" i="5"/>
  <c r="L9" i="5"/>
  <c r="L10" i="5"/>
  <c r="L11" i="5"/>
  <c r="L12" i="5"/>
  <c r="L13" i="5"/>
  <c r="L14" i="5"/>
  <c r="L15" i="5"/>
  <c r="L16" i="5"/>
  <c r="L5" i="5"/>
  <c r="L17" i="5" s="1"/>
  <c r="L18" i="5" s="1"/>
  <c r="K17" i="5"/>
  <c r="K18" i="5" s="1"/>
  <c r="D11" i="5" s="1"/>
  <c r="F3" i="5" s="1"/>
  <c r="J17" i="5"/>
  <c r="J18" i="5" s="1"/>
  <c r="R10" i="2"/>
  <c r="D37" i="2"/>
  <c r="C37" i="2"/>
  <c r="R6" i="2"/>
  <c r="E17" i="2"/>
  <c r="R9" i="2"/>
  <c r="R8" i="2"/>
  <c r="R5" i="2"/>
  <c r="R7" i="2"/>
  <c r="E37" i="2"/>
  <c r="F37" i="2"/>
  <c r="G37" i="2"/>
  <c r="H37" i="2"/>
  <c r="I37" i="2"/>
  <c r="J37" i="2"/>
  <c r="K37" i="2"/>
  <c r="L37" i="2"/>
  <c r="M37" i="2"/>
  <c r="N37" i="2"/>
  <c r="D17" i="2"/>
  <c r="F17" i="2"/>
  <c r="G17" i="2"/>
  <c r="H17" i="2"/>
  <c r="I17" i="2"/>
  <c r="J17" i="2"/>
  <c r="K17" i="2"/>
  <c r="L17" i="2"/>
  <c r="M17" i="2"/>
  <c r="N17" i="2"/>
  <c r="C17" i="2"/>
  <c r="E7" i="1"/>
  <c r="J4" i="1"/>
  <c r="J3" i="1" s="1"/>
  <c r="C38" i="2" l="1"/>
  <c r="N38" i="2"/>
  <c r="J38" i="2"/>
  <c r="F38" i="2"/>
  <c r="G38" i="2"/>
  <c r="K38" i="2"/>
  <c r="V35" i="2"/>
  <c r="M38" i="2"/>
  <c r="I38" i="2"/>
  <c r="L38" i="2"/>
  <c r="H38" i="2"/>
  <c r="V34" i="2"/>
  <c r="D38" i="2"/>
  <c r="E38" i="2"/>
  <c r="J6" i="1"/>
  <c r="K4" i="1"/>
  <c r="K6" i="1" s="1"/>
  <c r="V36" i="2" l="1"/>
  <c r="L4" i="1"/>
  <c r="L6" i="1" s="1"/>
  <c r="M4" i="1" l="1"/>
  <c r="M6" i="1" s="1"/>
  <c r="N4" i="1" l="1"/>
  <c r="N6" i="1" s="1"/>
  <c r="O4" i="1" l="1"/>
  <c r="O6" i="1" s="1"/>
  <c r="P4" i="1" l="1"/>
  <c r="P6" i="1" s="1"/>
  <c r="Q4" i="1" l="1"/>
  <c r="Q6" i="1" s="1"/>
  <c r="R4" i="1" l="1"/>
  <c r="R6" i="1" s="1"/>
  <c r="Q3" i="1"/>
  <c r="S4" i="1" l="1"/>
  <c r="S6" i="1" s="1"/>
  <c r="T4" i="1" l="1"/>
  <c r="T6" i="1" s="1"/>
  <c r="U4" i="1" l="1"/>
  <c r="U6" i="1" s="1"/>
  <c r="V4" i="1" l="1"/>
  <c r="V6" i="1" s="1"/>
  <c r="W4" i="1" l="1"/>
  <c r="W6" i="1" s="1"/>
  <c r="X4" i="1" l="1"/>
  <c r="X6" i="1" s="1"/>
  <c r="Y4" i="1" l="1"/>
  <c r="Y6" i="1" s="1"/>
  <c r="X3" i="1"/>
  <c r="Z4" i="1" l="1"/>
  <c r="Z6" i="1" s="1"/>
  <c r="AA4" i="1" l="1"/>
  <c r="AA6" i="1" s="1"/>
  <c r="AB4" i="1" l="1"/>
  <c r="AB6" i="1" s="1"/>
  <c r="AC4" i="1" l="1"/>
  <c r="AC6" i="1" s="1"/>
  <c r="AD4" i="1" l="1"/>
  <c r="AD6" i="1" s="1"/>
  <c r="AE4" i="1" l="1"/>
  <c r="AE6" i="1" s="1"/>
  <c r="AF4" i="1" l="1"/>
  <c r="AF6" i="1" s="1"/>
  <c r="AE3" i="1"/>
  <c r="AG4" i="1" l="1"/>
  <c r="AG6" i="1" s="1"/>
  <c r="AH4" i="1" l="1"/>
  <c r="AH6" i="1" s="1"/>
  <c r="AI4" i="1" l="1"/>
  <c r="AI6" i="1" s="1"/>
  <c r="AJ4" i="1" l="1"/>
  <c r="AJ6" i="1" s="1"/>
  <c r="AK4" i="1" l="1"/>
  <c r="AK6" i="1" s="1"/>
</calcChain>
</file>

<file path=xl/sharedStrings.xml><?xml version="1.0" encoding="utf-8"?>
<sst xmlns="http://schemas.openxmlformats.org/spreadsheetml/2006/main" count="176" uniqueCount="141">
  <si>
    <t>Aquilo em que nos focamos expande-se. Foco-me no meu dinheiro.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</si>
  <si>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</si>
  <si>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</si>
  <si>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</si>
  <si>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</si>
  <si>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</si>
  <si>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</si>
  <si>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</si>
  <si>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</si>
  <si>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</si>
  <si>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</si>
  <si>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</si>
  <si>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</si>
  <si>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Ganho</t>
  </si>
  <si>
    <t>Receitas</t>
  </si>
  <si>
    <t>Vencimento</t>
  </si>
  <si>
    <t>Skril</t>
  </si>
  <si>
    <t>Dízimo</t>
  </si>
  <si>
    <t>Design</t>
  </si>
  <si>
    <t>CGD</t>
  </si>
  <si>
    <t>L. Financeira</t>
  </si>
  <si>
    <t>Trade</t>
  </si>
  <si>
    <t>BPI</t>
  </si>
  <si>
    <t>Despesas</t>
  </si>
  <si>
    <t>IRS</t>
  </si>
  <si>
    <t>B2M</t>
  </si>
  <si>
    <t>Poupança</t>
  </si>
  <si>
    <t>Outras</t>
  </si>
  <si>
    <t>Diversão</t>
  </si>
  <si>
    <t>Investimentos</t>
  </si>
  <si>
    <t>NETELLER</t>
  </si>
  <si>
    <t>Instrução Financ.</t>
  </si>
  <si>
    <t>Card. Aliment.</t>
  </si>
  <si>
    <t>Vending card</t>
  </si>
  <si>
    <t>Business</t>
  </si>
  <si>
    <t>Oferta</t>
  </si>
  <si>
    <t>Total</t>
  </si>
  <si>
    <t>Renda</t>
  </si>
  <si>
    <t>Água</t>
  </si>
  <si>
    <t>Alimentação</t>
  </si>
  <si>
    <t>C. Carro</t>
  </si>
  <si>
    <t>C. BPI</t>
  </si>
  <si>
    <t>Combustível</t>
  </si>
  <si>
    <t>Nos</t>
  </si>
  <si>
    <t>Luz</t>
  </si>
  <si>
    <t>Seguro</t>
  </si>
  <si>
    <t>Oney</t>
  </si>
  <si>
    <t>Gym</t>
  </si>
  <si>
    <t>Balanço</t>
  </si>
  <si>
    <t>DÍVIDAS</t>
  </si>
  <si>
    <t>TOTAL</t>
  </si>
  <si>
    <t xml:space="preserve">Oney </t>
  </si>
  <si>
    <t>Telemóvel</t>
  </si>
  <si>
    <t>Computador</t>
  </si>
  <si>
    <t>Diferença</t>
  </si>
  <si>
    <t xml:space="preserve">Nome </t>
  </si>
  <si>
    <t>Descrição</t>
  </si>
  <si>
    <t xml:space="preserve">Valor </t>
  </si>
  <si>
    <t>Ubi</t>
  </si>
  <si>
    <t>Ano letivo 2020-2021</t>
  </si>
  <si>
    <t>Debry oney</t>
  </si>
  <si>
    <t>Ngana oney</t>
  </si>
  <si>
    <t>Credibom</t>
  </si>
  <si>
    <t>Crédito do carro</t>
  </si>
  <si>
    <t>Crédito pessoal</t>
  </si>
  <si>
    <t>BPI gold</t>
  </si>
  <si>
    <t>Cartão de crédito</t>
  </si>
  <si>
    <t>BPI Go</t>
  </si>
  <si>
    <t>Linkdin</t>
  </si>
  <si>
    <t>Premmium</t>
  </si>
  <si>
    <t>PDF</t>
  </si>
  <si>
    <t>PC do Debrito</t>
  </si>
  <si>
    <t>Financiamento</t>
  </si>
  <si>
    <t>Luís</t>
  </si>
  <si>
    <t>Roupa</t>
  </si>
  <si>
    <t>Zito</t>
  </si>
  <si>
    <t xml:space="preserve">Empréstimo </t>
  </si>
  <si>
    <t>Casa</t>
  </si>
  <si>
    <t>BBy</t>
  </si>
  <si>
    <t>Valor em dívida</t>
  </si>
  <si>
    <t>Data de início</t>
  </si>
  <si>
    <t>Objetivos</t>
  </si>
  <si>
    <t xml:space="preserve">Métodos </t>
  </si>
  <si>
    <t>Início</t>
  </si>
  <si>
    <t>Fim</t>
  </si>
  <si>
    <t>Duração</t>
  </si>
  <si>
    <t>Início Real</t>
  </si>
  <si>
    <t xml:space="preserve">Fim Real </t>
  </si>
  <si>
    <t>Carta de condução done</t>
  </si>
  <si>
    <t>Ter aulas práticas</t>
  </si>
  <si>
    <t>Gym Foco</t>
  </si>
  <si>
    <t xml:space="preserve">3 dias por semana </t>
  </si>
  <si>
    <t>Finanças 2023 organizadas</t>
  </si>
  <si>
    <t>Uma vez por mês</t>
  </si>
  <si>
    <t>Reserva Emerg. 2000 €</t>
  </si>
  <si>
    <t xml:space="preserve">10% por mês </t>
  </si>
  <si>
    <t>Negócio Próprio</t>
  </si>
  <si>
    <t>Ganhos mensais 3000 €</t>
  </si>
  <si>
    <t xml:space="preserve">Todos os dias </t>
  </si>
  <si>
    <t>Ter BI português</t>
  </si>
  <si>
    <t xml:space="preserve">Pagar Créditos </t>
  </si>
  <si>
    <t>Comprar a 1ª Casa</t>
  </si>
  <si>
    <t xml:space="preserve">Viajar em 3 países </t>
  </si>
  <si>
    <t>PRIMEIRO MILHÃO</t>
  </si>
  <si>
    <r>
      <t>PATRIMÓNIO LÍQUIDO-</t>
    </r>
    <r>
      <rPr>
        <b/>
        <sz val="12"/>
        <color theme="4"/>
        <rFont val="Calibri"/>
        <family val="2"/>
        <scheme val="minor"/>
      </rPr>
      <t>Tudo que cuido cresce.</t>
    </r>
    <r>
      <rPr>
        <b/>
        <sz val="12"/>
        <color theme="9" tint="-0.249977111117893"/>
        <rFont val="Calibri"/>
        <family val="2"/>
        <scheme val="minor"/>
      </rPr>
      <t xml:space="preserve"> </t>
    </r>
  </si>
  <si>
    <t>DINHEIRO, AÇÕES, TÍTULOS, IMÓVEIS,O SEU NEGÓCIO, A SUA CASA</t>
  </si>
  <si>
    <t>1-Aumentar os rendimentos</t>
  </si>
  <si>
    <t>2-Engorde a poupança</t>
  </si>
  <si>
    <t>3-Fazer subir o retorno dos investimentos</t>
  </si>
  <si>
    <t>4-Diminuir os gastos com a  simplificação</t>
  </si>
  <si>
    <t>PATRIMÓNIO LÍQUIDO</t>
  </si>
  <si>
    <t>COLUNAS</t>
  </si>
  <si>
    <t>Ativo</t>
  </si>
  <si>
    <t>Passivo</t>
  </si>
  <si>
    <t>Nome</t>
  </si>
  <si>
    <t>Avaliado</t>
  </si>
  <si>
    <t>Despesa</t>
  </si>
  <si>
    <t>ATUALIZAÇÃO</t>
  </si>
  <si>
    <t>Salário anual</t>
  </si>
  <si>
    <t>UBI</t>
  </si>
  <si>
    <t xml:space="preserve"> 5/01/2023</t>
  </si>
  <si>
    <t>Carro</t>
  </si>
  <si>
    <t>31/03/2023</t>
  </si>
  <si>
    <t>Negócio pessual</t>
  </si>
  <si>
    <t>Casas</t>
  </si>
  <si>
    <t>ONEY</t>
  </si>
  <si>
    <t>Carros</t>
  </si>
  <si>
    <t>RENDA</t>
  </si>
  <si>
    <t>Lojas</t>
  </si>
  <si>
    <t>BPI GO</t>
  </si>
  <si>
    <t>Ações</t>
  </si>
  <si>
    <t>BPI CARD</t>
  </si>
  <si>
    <t>COLULAS-RESUMO</t>
  </si>
  <si>
    <t>Inst Financ.</t>
  </si>
  <si>
    <t>LibFinanceira</t>
  </si>
  <si>
    <t>CredTelemóvel</t>
  </si>
  <si>
    <t>Revolute</t>
  </si>
  <si>
    <t>2h, 3 dias por semana</t>
  </si>
  <si>
    <t xml:space="preserve">140 euros por dia </t>
  </si>
  <si>
    <t>Orar e controlar o processo</t>
  </si>
  <si>
    <t xml:space="preserve">Pagar mensalmente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</si>
</sst>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d"/>
    <numFmt numFmtId="165" formatCode="dd\-mmm\-yy"/>
    <numFmt numFmtId="166" formatCode="_-* #,##0.00\ [$€-816]_-;\-* #,##0.00\ [$€-816]_-;_-* &quot;-&quot;??\ [$€-816]_-;_-@_-"/>
    <numFmt numFmtId="167" formatCode="#,##0.00\ [$€-1];[Red]#,##0.00\ [$€-1]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6AA84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3399FF"/>
      <name val="Calibri"/>
      <family val="2"/>
      <scheme val="minor"/>
    </font>
    <font>
      <sz val="11"/>
      <color rgb="FFFF333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66CCFF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6AA84F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rgb="FF3399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CD0D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theme="0" tint="-4.9989318521683403E-2"/>
      </left>
      <right style="hair">
        <color theme="0" tint="-4.9989318521683403E-2"/>
      </right>
      <top style="medium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hair">
        <color theme="0" tint="-4.9989318521683403E-2"/>
      </bottom>
      <diagonal/>
    </border>
    <border>
      <left style="medium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theme="0" tint="-4.9989318521683403E-2"/>
      </bottom>
      <diagonal/>
    </border>
    <border>
      <left style="hair">
        <color theme="0" tint="-4.9989318521683403E-2"/>
      </left>
      <right style="medium">
        <color theme="0" tint="-4.9989318521683403E-2"/>
      </right>
      <top style="hair">
        <color theme="0" tint="-4.9989318521683403E-2"/>
      </top>
      <bottom style="medium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 style="medium">
        <color theme="0" tint="-4.9989318521683403E-2"/>
      </right>
      <top style="hair">
        <color theme="0" tint="-4.9989318521683403E-2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 tint="-4.9989318521683403E-2"/>
      </right>
      <top style="medium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0" borderId="0" xfId="0" applyFont="1"/>
    <xf numFmtId="0" fontId="16" fillId="0" borderId="0" xfId="0" applyFont="1"/>
    <xf numFmtId="0" fontId="18" fillId="0" borderId="0" xfId="0" applyFont="1"/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/>
    <xf numFmtId="17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2" fillId="0" borderId="19" xfId="0" applyFont="1" applyBorder="1"/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9" xfId="0" applyNumberFormat="1" applyBorder="1"/>
    <xf numFmtId="0" fontId="2" fillId="19" borderId="19" xfId="0" applyFont="1" applyFill="1" applyBorder="1" applyAlignment="1">
      <alignment horizontal="center" vertical="center"/>
    </xf>
    <xf numFmtId="166" fontId="0" fillId="19" borderId="19" xfId="0" applyNumberFormat="1" applyFill="1" applyBorder="1"/>
    <xf numFmtId="0" fontId="2" fillId="0" borderId="0" xfId="0" applyFont="1"/>
    <xf numFmtId="0" fontId="0" fillId="19" borderId="19" xfId="0" applyFill="1" applyBorder="1"/>
    <xf numFmtId="0" fontId="2" fillId="19" borderId="19" xfId="0" applyFont="1" applyFill="1" applyBorder="1"/>
    <xf numFmtId="0" fontId="23" fillId="0" borderId="19" xfId="0" applyFont="1" applyBorder="1"/>
    <xf numFmtId="166" fontId="25" fillId="0" borderId="19" xfId="0" applyNumberFormat="1" applyFont="1" applyBorder="1"/>
    <xf numFmtId="0" fontId="26" fillId="0" borderId="19" xfId="0" applyFont="1" applyBorder="1"/>
    <xf numFmtId="166" fontId="26" fillId="0" borderId="19" xfId="0" applyNumberFormat="1" applyFont="1" applyBorder="1"/>
    <xf numFmtId="166" fontId="0" fillId="0" borderId="0" xfId="1" applyNumberFormat="1" applyFont="1" applyBorder="1"/>
    <xf numFmtId="0" fontId="1" fillId="0" borderId="0" xfId="0" applyFont="1"/>
    <xf numFmtId="167" fontId="25" fillId="0" borderId="19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0" fontId="27" fillId="0" borderId="0" xfId="0" applyFont="1"/>
    <xf numFmtId="166" fontId="3" fillId="0" borderId="0" xfId="0" applyNumberFormat="1" applyFont="1"/>
    <xf numFmtId="0" fontId="3" fillId="0" borderId="0" xfId="0" applyFont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28" fillId="0" borderId="0" xfId="0" applyFont="1"/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29" fillId="0" borderId="19" xfId="0" applyFont="1" applyBorder="1" applyAlignment="1">
      <alignment horizontal="left" vertical="center"/>
    </xf>
    <xf numFmtId="166" fontId="30" fillId="0" borderId="19" xfId="0" applyNumberFormat="1" applyFont="1" applyBorder="1" applyAlignment="1">
      <alignment horizontal="right" vertical="center" wrapText="1"/>
    </xf>
    <xf numFmtId="166" fontId="31" fillId="0" borderId="19" xfId="0" applyNumberFormat="1" applyFont="1" applyBorder="1" applyAlignment="1">
      <alignment horizontal="right" vertical="center" wrapText="1"/>
    </xf>
    <xf numFmtId="166" fontId="32" fillId="0" borderId="19" xfId="0" applyNumberFormat="1" applyFont="1" applyBorder="1" applyAlignment="1">
      <alignment horizontal="right" vertical="center" wrapText="1"/>
    </xf>
    <xf numFmtId="0" fontId="0" fillId="21" borderId="5" xfId="0" applyFill="1" applyBorder="1"/>
    <xf numFmtId="0" fontId="0" fillId="21" borderId="21" xfId="0" applyFill="1" applyBorder="1"/>
    <xf numFmtId="14" fontId="0" fillId="21" borderId="1" xfId="0" applyNumberFormat="1" applyFill="1" applyBorder="1"/>
    <xf numFmtId="0" fontId="0" fillId="21" borderId="1" xfId="0" applyFill="1" applyBorder="1"/>
    <xf numFmtId="0" fontId="0" fillId="22" borderId="5" xfId="0" applyFill="1" applyBorder="1"/>
    <xf numFmtId="0" fontId="11" fillId="10" borderId="23" xfId="0" applyFont="1" applyFill="1" applyBorder="1" applyAlignment="1">
      <alignment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vertical="center" wrapText="1"/>
    </xf>
    <xf numFmtId="0" fontId="6" fillId="11" borderId="23" xfId="0" applyFont="1" applyFill="1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44" fontId="0" fillId="0" borderId="23" xfId="0" applyNumberFormat="1" applyBorder="1" applyAlignment="1">
      <alignment horizontal="center" vertical="center" wrapText="1"/>
    </xf>
    <xf numFmtId="44" fontId="0" fillId="6" borderId="23" xfId="0" applyNumberForma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44" fontId="0" fillId="0" borderId="23" xfId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0" fillId="18" borderId="23" xfId="0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0" fillId="12" borderId="23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0" fillId="6" borderId="23" xfId="0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44" fontId="9" fillId="5" borderId="23" xfId="0" applyNumberFormat="1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 wrapText="1"/>
    </xf>
    <xf numFmtId="166" fontId="0" fillId="6" borderId="23" xfId="0" applyNumberFormat="1" applyFill="1" applyBorder="1" applyAlignment="1">
      <alignment horizontal="center" vertical="center" wrapText="1"/>
    </xf>
    <xf numFmtId="166" fontId="0" fillId="20" borderId="23" xfId="0" applyNumberFormat="1" applyFill="1" applyBorder="1" applyAlignment="1">
      <alignment horizontal="center" vertical="center" wrapText="1"/>
    </xf>
    <xf numFmtId="0" fontId="0" fillId="15" borderId="23" xfId="0" applyFill="1" applyBorder="1" applyAlignment="1">
      <alignment horizontal="center" vertical="center" wrapText="1"/>
    </xf>
    <xf numFmtId="166" fontId="15" fillId="5" borderId="23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10" fillId="0" borderId="23" xfId="0" applyNumberFormat="1" applyFont="1" applyBorder="1" applyAlignment="1">
      <alignment horizontal="center" vertical="center" wrapText="1"/>
    </xf>
    <xf numFmtId="166" fontId="34" fillId="0" borderId="23" xfId="0" applyNumberFormat="1" applyFont="1" applyBorder="1" applyAlignment="1">
      <alignment horizontal="center" vertical="center" wrapText="1"/>
    </xf>
    <xf numFmtId="166" fontId="0" fillId="23" borderId="23" xfId="0" applyNumberForma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66" fontId="0" fillId="24" borderId="23" xfId="0" applyNumberFormat="1" applyFill="1" applyBorder="1" applyAlignment="1">
      <alignment horizontal="center" vertical="center" wrapText="1"/>
    </xf>
    <xf numFmtId="166" fontId="0" fillId="22" borderId="23" xfId="0" applyNumberForma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 wrapText="1"/>
    </xf>
    <xf numFmtId="0" fontId="11" fillId="10" borderId="26" xfId="0" applyFont="1" applyFill="1" applyBorder="1" applyAlignment="1">
      <alignment horizontal="center" vertical="center" wrapText="1"/>
    </xf>
    <xf numFmtId="0" fontId="22" fillId="12" borderId="19" xfId="0" applyFont="1" applyFill="1" applyBorder="1" applyAlignment="1">
      <alignment horizontal="center"/>
    </xf>
    <xf numFmtId="0" fontId="24" fillId="0" borderId="19" xfId="0" applyFont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 vertical="center"/>
    </xf>
    <xf numFmtId="17" fontId="3" fillId="10" borderId="17" xfId="0" applyNumberFormat="1" applyFont="1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">
    <dxf>
      <fill>
        <patternFill patternType="darkUp">
          <fgColor theme="8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99FF"/>
      <color rgb="FF66CCFF"/>
      <color rgb="FF3333CC"/>
      <color rgb="FFFF3333"/>
      <color rgb="FF00FF99"/>
      <color rgb="FF3366FF"/>
      <color rgb="FFFCD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4F-4DA6-9A28-06451749A6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84F-4DA6-9A28-06451749A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'Património líquido '!$B$32:$C$32</c:f>
              <c:strCache>
                <c:ptCount val="2"/>
                <c:pt idx="0">
                  <c:v>Ativo</c:v>
                </c:pt>
                <c:pt idx="1">
                  <c:v>Passivo</c:v>
                </c:pt>
              </c:strCache>
            </c:strRef>
          </c:cat>
          <c:val>
            <c:numRef>
              <c:f>'Património líquido '!$B$33:$C$33</c:f>
              <c:numCache>
                <c:formatCode>_("€"* #,##0.00_);_("€"* \(#,##0.00\);_("€"* "-"??_);_(@_)</c:formatCode>
                <c:ptCount val="2"/>
                <c:pt idx="0">
                  <c:v>9324</c:v>
                </c:pt>
                <c:pt idx="1">
                  <c:v>9527.33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F-4DA6-9A28-06451749A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30678392"/>
        <c:axId val="830677432"/>
        <c:axId val="0"/>
      </c:bar3DChart>
      <c:catAx>
        <c:axId val="83067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0677432"/>
        <c:crosses val="autoZero"/>
        <c:auto val="1"/>
        <c:lblAlgn val="ctr"/>
        <c:lblOffset val="100"/>
        <c:noMultiLvlLbl val="0"/>
      </c:catAx>
      <c:valAx>
        <c:axId val="830677432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83067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31" fmlaLink="$J$2" horiz="1" max="365" page="10" val="34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7620</xdr:rowOff>
        </xdr:from>
        <xdr:to>
          <xdr:col>30</xdr:col>
          <xdr:colOff>60960</xdr:colOff>
          <xdr:row>1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5</xdr:row>
      <xdr:rowOff>0</xdr:rowOff>
    </xdr:from>
    <xdr:to>
      <xdr:col>15</xdr:col>
      <xdr:colOff>7938</xdr:colOff>
      <xdr:row>7</xdr:row>
      <xdr:rowOff>15875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556875" y="992188"/>
          <a:ext cx="1516063" cy="412750"/>
        </a:xfrm>
        <a:prstGeom prst="round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384968</xdr:colOff>
      <xdr:row>6</xdr:row>
      <xdr:rowOff>0</xdr:rowOff>
    </xdr:from>
    <xdr:to>
      <xdr:col>9</xdr:col>
      <xdr:colOff>277813</xdr:colOff>
      <xdr:row>30</xdr:row>
      <xdr:rowOff>2381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104-5DBD-4E8F-A7A0-2C12D570278B}">
  <dimension ref="A1:V39"/>
  <sheetViews>
    <sheetView showGridLines="0" zoomScale="70" zoomScaleNormal="70" workbookViewId="0">
      <selection activeCell="H32" sqref="H32"/>
    </sheetView>
  </sheetViews>
  <sheetFormatPr defaultColWidth="12" defaultRowHeight="14.4" customHeight="1" x14ac:dyDescent="0.3"/>
  <cols>
    <col min="1" max="1" width="3.5546875" style="1" customWidth="1"/>
    <col min="2" max="2" width="16.6640625" style="1" customWidth="1"/>
    <col min="3" max="3" width="13.33203125" style="1" bestFit="1" customWidth="1"/>
    <col min="4" max="8" width="12" style="1"/>
    <col min="9" max="9" width="12.88671875" style="1" bestFit="1" customWidth="1"/>
    <col min="10" max="14" width="12" style="1"/>
    <col min="15" max="15" width="6.6640625" style="1" bestFit="1" customWidth="1"/>
    <col min="16" max="16" width="12.109375" style="1" customWidth="1"/>
    <col min="17" max="17" width="15.109375" style="1" bestFit="1" customWidth="1"/>
    <col min="18" max="18" width="17.44140625" style="1" bestFit="1" customWidth="1"/>
    <col min="19" max="19" width="2.88671875" style="1" customWidth="1"/>
    <col min="20" max="20" width="12" style="1"/>
    <col min="21" max="21" width="14.21875" style="1" bestFit="1" customWidth="1"/>
    <col min="22" max="22" width="17.88671875" style="1" bestFit="1" customWidth="1"/>
    <col min="23" max="16384" width="12" style="1"/>
  </cols>
  <sheetData>
    <row r="1" spans="1:21" ht="28.8" customHeight="1" x14ac:dyDescent="0.3">
      <c r="A1" s="25"/>
      <c r="B1" s="117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21" ht="14.4" customHeight="1" x14ac:dyDescent="0.3">
      <c r="A2" s="2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21" ht="14.4" customHeight="1" x14ac:dyDescent="0.3">
      <c r="A3" s="26"/>
      <c r="B3" s="77">
        <v>2023</v>
      </c>
      <c r="C3" s="78" t="s">
        <v>1</v>
      </c>
      <c r="D3" s="78" t="s">
        <v>2</v>
      </c>
      <c r="E3" s="78" t="s">
        <v>3</v>
      </c>
      <c r="F3" s="78" t="s">
        <v>4</v>
      </c>
      <c r="G3" s="78" t="s">
        <v>5</v>
      </c>
      <c r="H3" s="78" t="s">
        <v>6</v>
      </c>
      <c r="I3" s="78" t="s">
        <v>7</v>
      </c>
      <c r="J3" s="78" t="s">
        <v>8</v>
      </c>
      <c r="K3" s="78" t="s">
        <v>9</v>
      </c>
      <c r="L3" s="78" t="s">
        <v>10</v>
      </c>
      <c r="M3" s="78" t="s">
        <v>11</v>
      </c>
      <c r="N3" s="78" t="s">
        <v>12</v>
      </c>
      <c r="O3" s="79" t="s">
        <v>13</v>
      </c>
      <c r="P3" s="79"/>
      <c r="Q3" s="79"/>
      <c r="R3" s="79"/>
      <c r="S3" s="79"/>
    </row>
    <row r="4" spans="1:21" ht="14.4" customHeight="1" x14ac:dyDescent="0.3">
      <c r="A4" s="26"/>
      <c r="B4" s="80" t="s">
        <v>14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2">
        <v>900</v>
      </c>
      <c r="P4" s="82"/>
      <c r="Q4" s="82"/>
      <c r="R4" s="82"/>
      <c r="S4" s="82"/>
    </row>
    <row r="5" spans="1:21" ht="14.4" customHeight="1" x14ac:dyDescent="0.3">
      <c r="A5" s="26"/>
      <c r="B5" s="83" t="s">
        <v>15</v>
      </c>
      <c r="C5" s="84">
        <v>794</v>
      </c>
      <c r="D5" s="84">
        <v>830</v>
      </c>
      <c r="E5" s="84">
        <v>777</v>
      </c>
      <c r="F5" s="84">
        <v>800</v>
      </c>
      <c r="G5" s="84">
        <v>794</v>
      </c>
      <c r="H5" s="84"/>
      <c r="I5" s="85"/>
      <c r="J5" s="84"/>
      <c r="K5" s="84"/>
      <c r="L5" s="84"/>
      <c r="M5" s="84"/>
      <c r="N5" s="84"/>
      <c r="O5" s="86"/>
      <c r="P5" s="87" t="s">
        <v>16</v>
      </c>
      <c r="Q5" s="88" t="s">
        <v>17</v>
      </c>
      <c r="R5" s="89">
        <f>0.1*O4</f>
        <v>90</v>
      </c>
      <c r="S5" s="86"/>
    </row>
    <row r="6" spans="1:21" ht="14.4" customHeight="1" x14ac:dyDescent="0.3">
      <c r="A6" s="26"/>
      <c r="B6" s="83" t="s">
        <v>18</v>
      </c>
      <c r="C6" s="84"/>
      <c r="D6" s="84"/>
      <c r="E6" s="84"/>
      <c r="F6" s="84"/>
      <c r="G6" s="84">
        <v>100</v>
      </c>
      <c r="H6" s="84"/>
      <c r="I6" s="84"/>
      <c r="J6" s="84"/>
      <c r="K6" s="84"/>
      <c r="L6" s="84"/>
      <c r="M6" s="84"/>
      <c r="N6" s="84"/>
      <c r="O6" s="86"/>
      <c r="P6" s="90" t="s">
        <v>19</v>
      </c>
      <c r="Q6" s="91" t="s">
        <v>20</v>
      </c>
      <c r="R6" s="89">
        <f>O4*0.1</f>
        <v>90</v>
      </c>
      <c r="S6" s="86"/>
      <c r="T6" s="22"/>
      <c r="U6" s="22"/>
    </row>
    <row r="7" spans="1:21" ht="14.4" customHeight="1" x14ac:dyDescent="0.3">
      <c r="A7" s="26"/>
      <c r="B7" s="83" t="s">
        <v>21</v>
      </c>
      <c r="C7" s="84"/>
      <c r="D7" s="84"/>
      <c r="E7" s="84"/>
      <c r="F7" s="84"/>
      <c r="G7" s="84">
        <v>250</v>
      </c>
      <c r="H7" s="84"/>
      <c r="I7" s="84"/>
      <c r="J7" s="84"/>
      <c r="K7" s="84"/>
      <c r="L7" s="84"/>
      <c r="M7" s="84"/>
      <c r="N7" s="84"/>
      <c r="O7" s="86"/>
      <c r="P7" s="92" t="s">
        <v>22</v>
      </c>
      <c r="Q7" s="93" t="s">
        <v>23</v>
      </c>
      <c r="R7" s="89">
        <f>0.5*O4</f>
        <v>450</v>
      </c>
      <c r="S7" s="86"/>
      <c r="T7" s="22"/>
      <c r="U7" s="22"/>
    </row>
    <row r="8" spans="1:21" ht="14.4" customHeight="1" x14ac:dyDescent="0.3">
      <c r="A8" s="26"/>
      <c r="B8" s="83" t="s">
        <v>24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6"/>
      <c r="P8" s="87" t="s">
        <v>25</v>
      </c>
      <c r="Q8" s="94" t="s">
        <v>26</v>
      </c>
      <c r="R8" s="89">
        <f>0.1*O4</f>
        <v>90</v>
      </c>
      <c r="S8" s="86"/>
      <c r="T8" s="22"/>
      <c r="U8" s="22"/>
    </row>
    <row r="9" spans="1:21" ht="14.4" customHeight="1" x14ac:dyDescent="0.3">
      <c r="A9" s="26"/>
      <c r="B9" s="83" t="s">
        <v>27</v>
      </c>
      <c r="C9" s="84">
        <v>5</v>
      </c>
      <c r="D9" s="84"/>
      <c r="E9" s="84">
        <v>250</v>
      </c>
      <c r="F9" s="84">
        <v>150</v>
      </c>
      <c r="G9" s="84"/>
      <c r="H9" s="84"/>
      <c r="I9" s="85"/>
      <c r="J9" s="84"/>
      <c r="K9" s="84"/>
      <c r="L9" s="84"/>
      <c r="M9" s="84"/>
      <c r="N9" s="84"/>
      <c r="O9" s="86"/>
      <c r="P9" s="112" t="s">
        <v>136</v>
      </c>
      <c r="Q9" s="113" t="s">
        <v>28</v>
      </c>
      <c r="R9" s="89">
        <f>0.1*O4</f>
        <v>90</v>
      </c>
      <c r="S9" s="86"/>
      <c r="T9" s="22"/>
      <c r="U9" s="22"/>
    </row>
    <row r="10" spans="1:21" ht="14.4" customHeight="1" x14ac:dyDescent="0.3">
      <c r="A10" s="26"/>
      <c r="B10" s="83" t="s">
        <v>29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6"/>
      <c r="P10" s="96" t="s">
        <v>30</v>
      </c>
      <c r="Q10" s="93" t="s">
        <v>31</v>
      </c>
      <c r="R10" s="89">
        <f>0.1*O4</f>
        <v>90</v>
      </c>
      <c r="S10" s="86"/>
      <c r="T10" s="22"/>
      <c r="U10" s="22"/>
    </row>
    <row r="11" spans="1:21" ht="14.4" customHeight="1" x14ac:dyDescent="0.3">
      <c r="A11" s="26"/>
      <c r="B11" s="83" t="s">
        <v>32</v>
      </c>
      <c r="C11" s="84"/>
      <c r="D11" s="84"/>
      <c r="E11" s="84"/>
      <c r="F11" s="84"/>
      <c r="G11" s="84"/>
      <c r="H11" s="84"/>
      <c r="I11" s="85"/>
      <c r="J11" s="84"/>
      <c r="K11" s="84"/>
      <c r="L11" s="84"/>
      <c r="M11" s="84"/>
      <c r="N11" s="84"/>
      <c r="O11" s="86"/>
      <c r="P11" s="92"/>
      <c r="Q11" s="83"/>
      <c r="R11" s="83"/>
      <c r="S11" s="86"/>
      <c r="T11" s="22"/>
      <c r="U11" s="22"/>
    </row>
    <row r="12" spans="1:21" ht="14.4" customHeight="1" x14ac:dyDescent="0.3">
      <c r="A12" s="26"/>
      <c r="B12" s="83" t="s">
        <v>33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6"/>
      <c r="P12" s="86"/>
      <c r="Q12" s="86"/>
      <c r="R12" s="97"/>
      <c r="S12" s="97"/>
    </row>
    <row r="13" spans="1:21" ht="14.4" customHeight="1" x14ac:dyDescent="0.3">
      <c r="A13" s="27"/>
      <c r="B13" s="83" t="s">
        <v>34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6"/>
      <c r="P13" s="86"/>
      <c r="Q13" s="86"/>
      <c r="R13" s="86"/>
      <c r="S13" s="97"/>
    </row>
    <row r="14" spans="1:21" ht="14.4" customHeight="1" x14ac:dyDescent="0.3">
      <c r="A14" s="27"/>
      <c r="B14" s="83" t="s">
        <v>35</v>
      </c>
      <c r="C14" s="84">
        <v>100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6"/>
      <c r="P14" s="86"/>
      <c r="Q14" s="86"/>
      <c r="R14" s="86"/>
      <c r="S14" s="97"/>
    </row>
    <row r="15" spans="1:21" ht="14.4" customHeight="1" x14ac:dyDescent="0.3">
      <c r="A15" s="27"/>
      <c r="B15" s="98"/>
      <c r="C15" s="84">
        <v>14.74</v>
      </c>
      <c r="D15" s="84">
        <v>14.74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6"/>
      <c r="P15" s="86"/>
      <c r="Q15" s="86"/>
      <c r="R15" s="86"/>
      <c r="S15" s="97"/>
    </row>
    <row r="16" spans="1:21" ht="14.4" customHeight="1" x14ac:dyDescent="0.3">
      <c r="A16" s="27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6"/>
      <c r="P16" s="86"/>
      <c r="Q16" s="86"/>
      <c r="R16" s="97"/>
      <c r="S16" s="97"/>
    </row>
    <row r="17" spans="1:19" ht="14.4" customHeight="1" x14ac:dyDescent="0.3">
      <c r="A17" s="27"/>
      <c r="B17" s="99" t="s">
        <v>36</v>
      </c>
      <c r="C17" s="100">
        <f>SUM(C5:C16)</f>
        <v>913.74</v>
      </c>
      <c r="D17" s="100">
        <f t="shared" ref="D17:N17" si="0">SUM(D5:D16)</f>
        <v>844.74</v>
      </c>
      <c r="E17" s="100">
        <f>SUM(E5:E16)</f>
        <v>1027</v>
      </c>
      <c r="F17" s="100">
        <f t="shared" si="0"/>
        <v>950</v>
      </c>
      <c r="G17" s="100">
        <f t="shared" si="0"/>
        <v>1144</v>
      </c>
      <c r="H17" s="100">
        <f t="shared" si="0"/>
        <v>0</v>
      </c>
      <c r="I17" s="100">
        <f t="shared" si="0"/>
        <v>0</v>
      </c>
      <c r="J17" s="100">
        <f t="shared" si="0"/>
        <v>0</v>
      </c>
      <c r="K17" s="100">
        <f t="shared" si="0"/>
        <v>0</v>
      </c>
      <c r="L17" s="100">
        <f t="shared" si="0"/>
        <v>0</v>
      </c>
      <c r="M17" s="100">
        <f t="shared" si="0"/>
        <v>0</v>
      </c>
      <c r="N17" s="100">
        <f t="shared" si="0"/>
        <v>0</v>
      </c>
      <c r="O17" s="86"/>
      <c r="P17" s="86"/>
      <c r="Q17" s="86"/>
      <c r="R17" s="86"/>
      <c r="S17" s="86"/>
    </row>
    <row r="18" spans="1:19" ht="14.4" customHeight="1" x14ac:dyDescent="0.3">
      <c r="A18" s="27"/>
      <c r="B18" s="101" t="s">
        <v>23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86"/>
      <c r="P18" s="86"/>
      <c r="Q18" s="86"/>
      <c r="R18" s="86"/>
      <c r="S18" s="86"/>
    </row>
    <row r="19" spans="1:19" ht="14.4" customHeight="1" x14ac:dyDescent="0.3">
      <c r="A19" s="27"/>
      <c r="B19" s="94" t="s">
        <v>26</v>
      </c>
      <c r="C19" s="102">
        <v>25</v>
      </c>
      <c r="D19" s="103"/>
      <c r="E19" s="103"/>
      <c r="F19" s="103"/>
      <c r="G19" s="103"/>
      <c r="H19" s="103"/>
      <c r="I19" s="104"/>
      <c r="J19" s="103"/>
      <c r="K19" s="103"/>
      <c r="L19" s="103"/>
      <c r="M19" s="103"/>
      <c r="N19" s="103"/>
      <c r="O19" s="86"/>
      <c r="P19" s="86"/>
      <c r="Q19" s="86"/>
      <c r="R19" s="86"/>
      <c r="S19" s="86"/>
    </row>
    <row r="20" spans="1:19" ht="14.4" customHeight="1" x14ac:dyDescent="0.3">
      <c r="A20" s="27"/>
      <c r="B20" s="91" t="s">
        <v>134</v>
      </c>
      <c r="C20" s="102"/>
      <c r="D20" s="103"/>
      <c r="E20" s="103"/>
      <c r="F20" s="103"/>
      <c r="G20" s="103"/>
      <c r="H20" s="103"/>
      <c r="I20" s="104"/>
      <c r="J20" s="103"/>
      <c r="K20" s="103"/>
      <c r="L20" s="103"/>
      <c r="M20" s="103"/>
      <c r="N20" s="103"/>
      <c r="O20" s="86"/>
      <c r="P20" s="86"/>
      <c r="Q20" s="86"/>
      <c r="R20" s="86"/>
      <c r="S20" s="86"/>
    </row>
    <row r="21" spans="1:19" ht="14.4" customHeight="1" x14ac:dyDescent="0.3">
      <c r="A21" s="27"/>
      <c r="B21" s="93" t="s">
        <v>37</v>
      </c>
      <c r="C21" s="103">
        <v>500</v>
      </c>
      <c r="D21" s="102">
        <v>250</v>
      </c>
      <c r="E21" s="105">
        <v>250</v>
      </c>
      <c r="F21" s="103">
        <v>500</v>
      </c>
      <c r="G21" s="114">
        <v>500</v>
      </c>
      <c r="H21" s="103"/>
      <c r="I21" s="103"/>
      <c r="J21" s="103"/>
      <c r="K21" s="103"/>
      <c r="L21" s="103"/>
      <c r="M21" s="103"/>
      <c r="N21" s="103"/>
      <c r="O21" s="86"/>
      <c r="P21" s="86"/>
      <c r="Q21" s="86"/>
      <c r="R21" s="86"/>
      <c r="S21" s="86"/>
    </row>
    <row r="22" spans="1:19" ht="14.4" customHeight="1" x14ac:dyDescent="0.3">
      <c r="A22" s="27"/>
      <c r="B22" s="93" t="s">
        <v>38</v>
      </c>
      <c r="C22" s="103">
        <v>14.24</v>
      </c>
      <c r="D22" s="103">
        <v>13.64</v>
      </c>
      <c r="E22" s="103">
        <v>27</v>
      </c>
      <c r="F22" s="103">
        <v>20.13</v>
      </c>
      <c r="G22" s="111">
        <v>13.76</v>
      </c>
      <c r="H22" s="103"/>
      <c r="I22" s="104"/>
      <c r="J22" s="104"/>
      <c r="K22" s="103"/>
      <c r="L22" s="103"/>
      <c r="M22" s="103"/>
      <c r="N22" s="103"/>
      <c r="O22" s="86"/>
      <c r="P22" s="86"/>
      <c r="Q22" s="86"/>
      <c r="R22" s="86"/>
      <c r="S22" s="86"/>
    </row>
    <row r="23" spans="1:19" ht="14.4" customHeight="1" x14ac:dyDescent="0.3">
      <c r="A23" s="27"/>
      <c r="B23" s="93" t="s">
        <v>39</v>
      </c>
      <c r="C23" s="103"/>
      <c r="D23" s="103"/>
      <c r="E23" s="103">
        <v>50</v>
      </c>
      <c r="F23" s="103"/>
      <c r="G23" s="103"/>
      <c r="H23" s="103"/>
      <c r="I23" s="104"/>
      <c r="J23" s="104"/>
      <c r="K23" s="103"/>
      <c r="L23" s="103"/>
      <c r="M23" s="103"/>
      <c r="N23" s="103"/>
      <c r="O23" s="86"/>
      <c r="P23" s="86"/>
      <c r="Q23" s="86"/>
      <c r="R23" s="86"/>
      <c r="S23" s="86"/>
    </row>
    <row r="24" spans="1:19" ht="14.4" customHeight="1" x14ac:dyDescent="0.3">
      <c r="A24" s="27"/>
      <c r="B24" s="93" t="s">
        <v>40</v>
      </c>
      <c r="C24" s="103">
        <v>196.49</v>
      </c>
      <c r="D24" s="103">
        <v>196.49</v>
      </c>
      <c r="E24" s="103">
        <v>196.49</v>
      </c>
      <c r="F24" s="103">
        <v>196.49</v>
      </c>
      <c r="G24" s="111">
        <v>196.49</v>
      </c>
      <c r="H24" s="103"/>
      <c r="I24" s="103"/>
      <c r="J24" s="103"/>
      <c r="K24" s="103"/>
      <c r="L24" s="103"/>
      <c r="M24" s="103"/>
      <c r="N24" s="103"/>
      <c r="O24" s="86"/>
      <c r="P24" s="86"/>
      <c r="Q24" s="86"/>
      <c r="R24" s="86"/>
      <c r="S24" s="86"/>
    </row>
    <row r="25" spans="1:19" ht="14.4" customHeight="1" x14ac:dyDescent="0.3">
      <c r="A25" s="27"/>
      <c r="B25" s="93" t="s">
        <v>41</v>
      </c>
      <c r="C25" s="103">
        <v>27.69</v>
      </c>
      <c r="D25" s="103">
        <v>27.69</v>
      </c>
      <c r="E25" s="103">
        <v>27.69</v>
      </c>
      <c r="F25" s="103">
        <v>27.69</v>
      </c>
      <c r="G25" s="111">
        <v>27.69</v>
      </c>
      <c r="H25" s="103"/>
      <c r="I25" s="104"/>
      <c r="J25" s="103"/>
      <c r="K25" s="103"/>
      <c r="L25" s="103"/>
      <c r="M25" s="103"/>
      <c r="N25" s="103"/>
      <c r="O25" s="86"/>
      <c r="P25" s="86"/>
      <c r="Q25" s="86"/>
      <c r="R25" s="86"/>
      <c r="S25" s="86"/>
    </row>
    <row r="26" spans="1:19" ht="14.4" customHeight="1" x14ac:dyDescent="0.3">
      <c r="A26" s="27"/>
      <c r="B26" s="93" t="s">
        <v>135</v>
      </c>
      <c r="C26" s="103">
        <v>67.319999999999993</v>
      </c>
      <c r="D26" s="103">
        <v>67.319999999999993</v>
      </c>
      <c r="E26" s="105">
        <v>67.319999999999993</v>
      </c>
      <c r="F26" s="103"/>
      <c r="G26" s="111">
        <v>80.069999999999993</v>
      </c>
      <c r="H26" s="103"/>
      <c r="I26" s="104"/>
      <c r="J26" s="103"/>
      <c r="K26" s="103"/>
      <c r="L26" s="103"/>
      <c r="M26" s="103"/>
      <c r="N26" s="103"/>
      <c r="O26" s="86"/>
      <c r="P26" s="86"/>
      <c r="Q26" s="86"/>
      <c r="R26" s="86"/>
      <c r="S26" s="86"/>
    </row>
    <row r="27" spans="1:19" ht="14.4" customHeight="1" x14ac:dyDescent="0.3">
      <c r="A27" s="27"/>
      <c r="B27" s="93" t="s">
        <v>42</v>
      </c>
      <c r="C27" s="103">
        <v>10</v>
      </c>
      <c r="D27" s="103">
        <v>10</v>
      </c>
      <c r="E27" s="103">
        <v>10</v>
      </c>
      <c r="F27" s="103"/>
      <c r="G27" s="111">
        <v>50</v>
      </c>
      <c r="H27" s="103"/>
      <c r="I27" s="104"/>
      <c r="J27" s="103"/>
      <c r="K27" s="103"/>
      <c r="L27" s="103"/>
      <c r="M27" s="103"/>
      <c r="N27" s="103"/>
      <c r="O27" s="86"/>
      <c r="P27" s="86"/>
      <c r="Q27" s="86"/>
      <c r="R27" s="86"/>
      <c r="S27" s="86"/>
    </row>
    <row r="28" spans="1:19" ht="14.4" customHeight="1" x14ac:dyDescent="0.3">
      <c r="A28" s="27"/>
      <c r="B28" s="93" t="s">
        <v>43</v>
      </c>
      <c r="C28" s="103">
        <v>16.190000000000001</v>
      </c>
      <c r="D28" s="103">
        <v>34.229999999999997</v>
      </c>
      <c r="E28" s="103">
        <v>17</v>
      </c>
      <c r="F28" s="103">
        <v>23.4</v>
      </c>
      <c r="G28" s="111">
        <v>45.35</v>
      </c>
      <c r="H28" s="103"/>
      <c r="I28" s="104"/>
      <c r="J28" s="103"/>
      <c r="K28" s="103"/>
      <c r="L28" s="103"/>
      <c r="M28" s="103"/>
      <c r="N28" s="103"/>
      <c r="O28" s="86"/>
      <c r="P28" s="86"/>
      <c r="Q28" s="86"/>
      <c r="R28" s="86"/>
      <c r="S28" s="86"/>
    </row>
    <row r="29" spans="1:19" ht="14.4" customHeight="1" x14ac:dyDescent="0.3">
      <c r="A29" s="27"/>
      <c r="B29" s="93" t="s">
        <v>44</v>
      </c>
      <c r="C29" s="103">
        <v>27.72</v>
      </c>
      <c r="D29" s="103">
        <v>27.72</v>
      </c>
      <c r="E29" s="105">
        <v>15.38</v>
      </c>
      <c r="F29" s="103">
        <v>29.79</v>
      </c>
      <c r="G29" s="111">
        <v>32.72</v>
      </c>
      <c r="H29" s="103"/>
      <c r="I29" s="104"/>
      <c r="J29" s="103"/>
      <c r="K29" s="103"/>
      <c r="L29" s="104"/>
      <c r="M29" s="103"/>
      <c r="N29" s="103"/>
      <c r="O29" s="86"/>
      <c r="P29" s="86"/>
      <c r="Q29" s="86"/>
      <c r="R29" s="86"/>
      <c r="S29" s="86"/>
    </row>
    <row r="30" spans="1:19" ht="14.4" customHeight="1" x14ac:dyDescent="0.3">
      <c r="A30" s="27"/>
      <c r="B30" s="106" t="s">
        <v>17</v>
      </c>
      <c r="C30" s="103"/>
      <c r="D30" s="103"/>
      <c r="E30" s="103">
        <v>424</v>
      </c>
      <c r="F30" s="104"/>
      <c r="G30" s="110"/>
      <c r="H30" s="104"/>
      <c r="I30" s="104"/>
      <c r="J30" s="103"/>
      <c r="K30" s="103"/>
      <c r="L30" s="104"/>
      <c r="M30" s="104"/>
      <c r="N30" s="103"/>
      <c r="O30" s="86"/>
      <c r="P30" s="86"/>
      <c r="Q30" s="86"/>
      <c r="R30" s="86"/>
      <c r="S30" s="86"/>
    </row>
    <row r="31" spans="1:19" ht="14.4" customHeight="1" x14ac:dyDescent="0.3">
      <c r="A31" s="27"/>
      <c r="B31" s="95" t="s">
        <v>28</v>
      </c>
      <c r="C31" s="103"/>
      <c r="D31" s="103">
        <v>40</v>
      </c>
      <c r="E31" s="103">
        <v>77.7</v>
      </c>
      <c r="F31" s="103">
        <v>342</v>
      </c>
      <c r="G31" s="103"/>
      <c r="H31" s="103"/>
      <c r="I31" s="103"/>
      <c r="J31" s="103"/>
      <c r="K31" s="103"/>
      <c r="L31" s="103"/>
      <c r="M31" s="103"/>
      <c r="N31" s="103"/>
      <c r="O31" s="86"/>
      <c r="P31" s="86"/>
      <c r="Q31" s="86"/>
      <c r="R31" s="86"/>
      <c r="S31" s="86"/>
    </row>
    <row r="32" spans="1:19" ht="14.4" customHeight="1" x14ac:dyDescent="0.3">
      <c r="A32" s="27"/>
      <c r="B32" s="93" t="s">
        <v>133</v>
      </c>
      <c r="C32" s="103">
        <v>198.99</v>
      </c>
      <c r="D32" s="103">
        <v>160</v>
      </c>
      <c r="E32" s="105">
        <v>160</v>
      </c>
      <c r="F32" s="103">
        <v>160</v>
      </c>
      <c r="G32" s="103"/>
      <c r="H32" s="103"/>
      <c r="I32" s="104"/>
      <c r="J32" s="103"/>
      <c r="K32" s="103"/>
      <c r="L32" s="103"/>
      <c r="M32" s="103"/>
      <c r="N32" s="103"/>
      <c r="O32" s="86"/>
      <c r="P32" s="86"/>
      <c r="Q32" s="86"/>
      <c r="R32" s="86"/>
      <c r="S32" s="86"/>
    </row>
    <row r="33" spans="1:22" ht="14.4" customHeight="1" x14ac:dyDescent="0.3">
      <c r="A33" s="27"/>
      <c r="B33" s="93" t="s">
        <v>45</v>
      </c>
      <c r="C33" s="103"/>
      <c r="D33" s="103"/>
      <c r="E33" s="105"/>
      <c r="F33" s="103">
        <v>170</v>
      </c>
      <c r="G33" s="115">
        <v>170.17</v>
      </c>
      <c r="H33" s="103"/>
      <c r="I33" s="104"/>
      <c r="J33" s="103"/>
      <c r="K33" s="103"/>
      <c r="L33" s="103"/>
      <c r="M33" s="103"/>
      <c r="N33" s="103"/>
      <c r="O33" s="86"/>
      <c r="P33" s="86"/>
      <c r="Q33" s="86"/>
      <c r="R33" s="86"/>
      <c r="S33" s="86"/>
    </row>
    <row r="34" spans="1:22" ht="14.4" customHeight="1" x14ac:dyDescent="0.3">
      <c r="A34" s="27"/>
      <c r="B34" s="93" t="s">
        <v>46</v>
      </c>
      <c r="C34" s="103"/>
      <c r="D34" s="103"/>
      <c r="E34" s="105"/>
      <c r="F34" s="103">
        <v>79.88</v>
      </c>
      <c r="G34" s="111"/>
      <c r="H34" s="103"/>
      <c r="I34" s="104"/>
      <c r="J34" s="103"/>
      <c r="K34" s="103"/>
      <c r="L34" s="103"/>
      <c r="M34" s="103"/>
      <c r="N34" s="103"/>
      <c r="O34" s="86"/>
      <c r="P34" s="86"/>
      <c r="Q34" s="86"/>
      <c r="R34" s="86"/>
      <c r="S34" s="86"/>
      <c r="U34" s="67" t="s">
        <v>14</v>
      </c>
      <c r="V34" s="68">
        <f>SUM(C17:N17)</f>
        <v>4879.4799999999996</v>
      </c>
    </row>
    <row r="35" spans="1:22" ht="14.4" customHeight="1" x14ac:dyDescent="0.3">
      <c r="A35" s="27"/>
      <c r="B35" s="93" t="s">
        <v>27</v>
      </c>
      <c r="C35" s="103"/>
      <c r="D35" s="103"/>
      <c r="E35" s="105"/>
      <c r="F35" s="103">
        <v>20</v>
      </c>
      <c r="G35" s="114">
        <v>67</v>
      </c>
      <c r="H35" s="103"/>
      <c r="I35" s="104"/>
      <c r="J35" s="103"/>
      <c r="K35" s="103"/>
      <c r="L35" s="103"/>
      <c r="M35" s="103"/>
      <c r="N35" s="103"/>
      <c r="O35" s="86"/>
      <c r="P35" s="86"/>
      <c r="Q35" s="86"/>
      <c r="R35" s="86"/>
      <c r="S35" s="86"/>
      <c r="U35" s="67" t="s">
        <v>23</v>
      </c>
      <c r="V35" s="69">
        <f>SUM(C37:N37)</f>
        <v>6190.9400000000005</v>
      </c>
    </row>
    <row r="36" spans="1:22" ht="21.75" customHeight="1" x14ac:dyDescent="0.3">
      <c r="A36" s="27"/>
      <c r="B36" s="93" t="s">
        <v>47</v>
      </c>
      <c r="C36" s="103">
        <v>80</v>
      </c>
      <c r="D36" s="103">
        <v>45</v>
      </c>
      <c r="E36" s="105">
        <v>40</v>
      </c>
      <c r="F36" s="103">
        <v>40</v>
      </c>
      <c r="G36" s="103"/>
      <c r="H36" s="103"/>
      <c r="I36" s="103"/>
      <c r="J36" s="103"/>
      <c r="K36" s="103"/>
      <c r="L36" s="103"/>
      <c r="M36" s="103"/>
      <c r="N36" s="103"/>
      <c r="O36" s="86"/>
      <c r="P36" s="86"/>
      <c r="Q36" s="86"/>
      <c r="R36" s="86"/>
      <c r="S36" s="86"/>
      <c r="U36" s="67" t="s">
        <v>48</v>
      </c>
      <c r="V36" s="70">
        <f>SUM(C38:N38)</f>
        <v>-1311.4600000000005</v>
      </c>
    </row>
    <row r="37" spans="1:22" ht="21.75" customHeight="1" x14ac:dyDescent="0.3">
      <c r="A37" s="27"/>
      <c r="B37" s="99" t="s">
        <v>36</v>
      </c>
      <c r="C37" s="107">
        <f>SUM(C19:C36)</f>
        <v>1163.6400000000001</v>
      </c>
      <c r="D37" s="107">
        <f>SUM(D19:D36)</f>
        <v>872.09</v>
      </c>
      <c r="E37" s="107">
        <f t="shared" ref="E37:N37" si="1">SUM(E19:E36)</f>
        <v>1362.5800000000002</v>
      </c>
      <c r="F37" s="107">
        <f t="shared" si="1"/>
        <v>1609.38</v>
      </c>
      <c r="G37" s="107">
        <f t="shared" si="1"/>
        <v>1183.25</v>
      </c>
      <c r="H37" s="107">
        <f t="shared" si="1"/>
        <v>0</v>
      </c>
      <c r="I37" s="107">
        <f t="shared" si="1"/>
        <v>0</v>
      </c>
      <c r="J37" s="107">
        <f t="shared" si="1"/>
        <v>0</v>
      </c>
      <c r="K37" s="107">
        <f t="shared" si="1"/>
        <v>0</v>
      </c>
      <c r="L37" s="107">
        <f t="shared" si="1"/>
        <v>0</v>
      </c>
      <c r="M37" s="107">
        <f t="shared" si="1"/>
        <v>0</v>
      </c>
      <c r="N37" s="107">
        <f t="shared" si="1"/>
        <v>0</v>
      </c>
      <c r="O37" s="86"/>
      <c r="P37" s="86"/>
      <c r="Q37" s="86"/>
      <c r="R37" s="86"/>
      <c r="S37" s="86"/>
    </row>
    <row r="38" spans="1:22" ht="21.75" customHeight="1" x14ac:dyDescent="0.3">
      <c r="A38" s="27"/>
      <c r="B38" s="108" t="s">
        <v>48</v>
      </c>
      <c r="C38" s="109">
        <f t="shared" ref="C38:N38" si="2">C17-C37</f>
        <v>-249.90000000000009</v>
      </c>
      <c r="D38" s="109">
        <f t="shared" si="2"/>
        <v>-27.350000000000023</v>
      </c>
      <c r="E38" s="109">
        <f t="shared" si="2"/>
        <v>-335.58000000000015</v>
      </c>
      <c r="F38" s="109">
        <f t="shared" si="2"/>
        <v>-659.38000000000011</v>
      </c>
      <c r="G38" s="109">
        <f t="shared" si="2"/>
        <v>-39.25</v>
      </c>
      <c r="H38" s="109">
        <f t="shared" si="2"/>
        <v>0</v>
      </c>
      <c r="I38" s="109">
        <f t="shared" si="2"/>
        <v>0</v>
      </c>
      <c r="J38" s="109">
        <f t="shared" si="2"/>
        <v>0</v>
      </c>
      <c r="K38" s="109">
        <f t="shared" si="2"/>
        <v>0</v>
      </c>
      <c r="L38" s="109">
        <f t="shared" si="2"/>
        <v>0</v>
      </c>
      <c r="M38" s="109">
        <f t="shared" si="2"/>
        <v>0</v>
      </c>
      <c r="N38" s="109">
        <f t="shared" si="2"/>
        <v>0</v>
      </c>
      <c r="O38" s="86"/>
      <c r="P38" s="86"/>
      <c r="Q38" s="86"/>
      <c r="R38" s="86"/>
      <c r="S38" s="86"/>
    </row>
    <row r="39" spans="1:22" ht="14.4" customHeight="1" x14ac:dyDescent="0.3">
      <c r="A39" s="28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</row>
  </sheetData>
  <mergeCells count="2">
    <mergeCell ref="C18:N18"/>
    <mergeCell ref="B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1565-B947-47E0-BC1A-CB295388A1F9}">
  <dimension ref="B2:M18"/>
  <sheetViews>
    <sheetView showGridLines="0" workbookViewId="0">
      <selection activeCell="C18" sqref="C18"/>
    </sheetView>
  </sheetViews>
  <sheetFormatPr defaultRowHeight="14.4" x14ac:dyDescent="0.3"/>
  <cols>
    <col min="2" max="2" width="17.5546875" customWidth="1"/>
    <col min="3" max="3" width="18.44140625" bestFit="1" customWidth="1"/>
    <col min="4" max="4" width="11.44140625" bestFit="1" customWidth="1"/>
    <col min="6" max="7" width="17.5546875" customWidth="1"/>
    <col min="9" max="9" width="13.88671875" bestFit="1" customWidth="1"/>
    <col min="10" max="10" width="10.44140625" bestFit="1" customWidth="1"/>
    <col min="11" max="11" width="11.44140625" bestFit="1" customWidth="1"/>
    <col min="12" max="12" width="9.6640625" bestFit="1" customWidth="1"/>
  </cols>
  <sheetData>
    <row r="2" spans="2:13" ht="15.6" x14ac:dyDescent="0.3">
      <c r="B2" s="120" t="s">
        <v>49</v>
      </c>
      <c r="C2" s="120"/>
      <c r="D2" s="120"/>
      <c r="F2" s="41" t="s">
        <v>50</v>
      </c>
      <c r="G2" s="55"/>
      <c r="H2" s="55"/>
      <c r="I2" s="121" t="s">
        <v>51</v>
      </c>
      <c r="J2" s="40" t="s">
        <v>52</v>
      </c>
      <c r="K2" s="40" t="s">
        <v>53</v>
      </c>
      <c r="L2" s="40" t="s">
        <v>54</v>
      </c>
      <c r="M2" s="47"/>
    </row>
    <row r="3" spans="2:13" x14ac:dyDescent="0.3">
      <c r="B3" s="41" t="s">
        <v>55</v>
      </c>
      <c r="C3" s="41" t="s">
        <v>56</v>
      </c>
      <c r="D3" s="41" t="s">
        <v>57</v>
      </c>
      <c r="F3" s="56">
        <f>SUM(D4:D18)</f>
        <v>21996.12</v>
      </c>
      <c r="G3" s="2"/>
      <c r="H3" s="2"/>
      <c r="I3" s="121"/>
      <c r="J3" s="50">
        <v>199.99</v>
      </c>
      <c r="K3" s="50">
        <v>527.08000000000004</v>
      </c>
      <c r="L3" s="52">
        <f>K3-J3</f>
        <v>327.09000000000003</v>
      </c>
    </row>
    <row r="4" spans="2:13" x14ac:dyDescent="0.3">
      <c r="B4" s="42" t="s">
        <v>58</v>
      </c>
      <c r="C4" s="42" t="s">
        <v>59</v>
      </c>
      <c r="D4" s="43">
        <v>3000</v>
      </c>
      <c r="H4" s="54"/>
      <c r="I4" s="48"/>
      <c r="J4" s="49" t="s">
        <v>60</v>
      </c>
      <c r="K4" s="49" t="s">
        <v>61</v>
      </c>
      <c r="L4" s="49" t="s">
        <v>54</v>
      </c>
    </row>
    <row r="5" spans="2:13" x14ac:dyDescent="0.3">
      <c r="B5" s="42" t="s">
        <v>62</v>
      </c>
      <c r="C5" s="42" t="s">
        <v>63</v>
      </c>
      <c r="D5" s="43">
        <v>15814.6</v>
      </c>
      <c r="H5" s="54"/>
      <c r="I5" s="41" t="s">
        <v>1</v>
      </c>
      <c r="J5" s="44">
        <v>18.05</v>
      </c>
      <c r="K5" s="44">
        <v>42.92</v>
      </c>
      <c r="L5" s="44">
        <f>K5-J5</f>
        <v>24.87</v>
      </c>
    </row>
    <row r="6" spans="2:13" x14ac:dyDescent="0.3">
      <c r="B6" s="42" t="s">
        <v>22</v>
      </c>
      <c r="C6" s="42" t="s">
        <v>64</v>
      </c>
      <c r="D6" s="43">
        <v>1284</v>
      </c>
      <c r="H6" s="54"/>
      <c r="I6" s="41" t="s">
        <v>2</v>
      </c>
      <c r="J6" s="44">
        <v>17.829999999999998</v>
      </c>
      <c r="K6" s="44">
        <v>42.92</v>
      </c>
      <c r="L6" s="44">
        <f t="shared" ref="L6:L16" si="0">K6-J6</f>
        <v>25.090000000000003</v>
      </c>
    </row>
    <row r="7" spans="2:13" x14ac:dyDescent="0.3">
      <c r="B7" s="42" t="s">
        <v>65</v>
      </c>
      <c r="C7" s="42" t="s">
        <v>66</v>
      </c>
      <c r="D7" s="43">
        <v>198.99</v>
      </c>
      <c r="H7" s="54"/>
      <c r="I7" s="41" t="s">
        <v>3</v>
      </c>
      <c r="J7" s="44">
        <v>17.829999999999998</v>
      </c>
      <c r="K7" s="44">
        <v>42.92</v>
      </c>
      <c r="L7" s="44">
        <f t="shared" si="0"/>
        <v>25.090000000000003</v>
      </c>
    </row>
    <row r="8" spans="2:13" x14ac:dyDescent="0.3">
      <c r="B8" s="42" t="s">
        <v>67</v>
      </c>
      <c r="C8" s="42" t="s">
        <v>66</v>
      </c>
      <c r="D8" s="43">
        <v>233.13</v>
      </c>
      <c r="H8" s="54"/>
      <c r="I8" s="41" t="s">
        <v>4</v>
      </c>
      <c r="J8" s="44">
        <v>17.829999999999998</v>
      </c>
      <c r="K8" s="44">
        <v>42.92</v>
      </c>
      <c r="L8" s="44">
        <f t="shared" si="0"/>
        <v>25.090000000000003</v>
      </c>
    </row>
    <row r="9" spans="2:13" x14ac:dyDescent="0.3">
      <c r="B9" s="42" t="s">
        <v>68</v>
      </c>
      <c r="C9" s="42" t="s">
        <v>69</v>
      </c>
      <c r="D9" s="43"/>
      <c r="G9" s="34"/>
      <c r="H9" s="54"/>
      <c r="I9" s="41" t="s">
        <v>5</v>
      </c>
      <c r="J9" s="44">
        <v>17.829999999999998</v>
      </c>
      <c r="K9" s="44">
        <v>42.92</v>
      </c>
      <c r="L9" s="44">
        <f t="shared" si="0"/>
        <v>25.090000000000003</v>
      </c>
    </row>
    <row r="10" spans="2:13" x14ac:dyDescent="0.3">
      <c r="B10" s="42" t="s">
        <v>70</v>
      </c>
      <c r="C10" s="42" t="s">
        <v>69</v>
      </c>
      <c r="D10" s="43"/>
      <c r="H10" s="54"/>
      <c r="I10" s="41" t="s">
        <v>6</v>
      </c>
      <c r="J10" s="44"/>
      <c r="K10" s="44"/>
      <c r="L10" s="44">
        <f t="shared" si="0"/>
        <v>0</v>
      </c>
    </row>
    <row r="11" spans="2:13" x14ac:dyDescent="0.3">
      <c r="B11" s="42" t="s">
        <v>46</v>
      </c>
      <c r="C11" s="42" t="s">
        <v>71</v>
      </c>
      <c r="D11" s="43">
        <f>K18</f>
        <v>312.48</v>
      </c>
      <c r="H11" s="54"/>
      <c r="I11" s="41" t="s">
        <v>7</v>
      </c>
      <c r="J11" s="44"/>
      <c r="K11" s="44"/>
      <c r="L11" s="44">
        <f t="shared" si="0"/>
        <v>0</v>
      </c>
    </row>
    <row r="12" spans="2:13" x14ac:dyDescent="0.3">
      <c r="B12" s="42" t="s">
        <v>46</v>
      </c>
      <c r="C12" s="42" t="s">
        <v>72</v>
      </c>
      <c r="D12" s="43">
        <v>272.92</v>
      </c>
      <c r="H12" s="54"/>
      <c r="I12" s="41" t="s">
        <v>8</v>
      </c>
      <c r="J12" s="44"/>
      <c r="K12" s="44"/>
      <c r="L12" s="44">
        <f t="shared" si="0"/>
        <v>0</v>
      </c>
    </row>
    <row r="13" spans="2:13" x14ac:dyDescent="0.3">
      <c r="B13" s="42" t="s">
        <v>73</v>
      </c>
      <c r="C13" s="42" t="s">
        <v>74</v>
      </c>
      <c r="D13" s="43">
        <v>100</v>
      </c>
      <c r="H13" s="54"/>
      <c r="I13" s="41" t="s">
        <v>9</v>
      </c>
      <c r="J13" s="44"/>
      <c r="K13" s="44"/>
      <c r="L13" s="44">
        <f t="shared" si="0"/>
        <v>0</v>
      </c>
    </row>
    <row r="14" spans="2:13" x14ac:dyDescent="0.3">
      <c r="B14" s="42" t="s">
        <v>75</v>
      </c>
      <c r="C14" s="42" t="s">
        <v>76</v>
      </c>
      <c r="D14" s="43">
        <v>200</v>
      </c>
      <c r="H14" s="54"/>
      <c r="I14" s="41" t="s">
        <v>10</v>
      </c>
      <c r="J14" s="44"/>
      <c r="K14" s="44"/>
      <c r="L14" s="44">
        <f t="shared" si="0"/>
        <v>0</v>
      </c>
    </row>
    <row r="15" spans="2:13" x14ac:dyDescent="0.3">
      <c r="B15" s="42" t="s">
        <v>37</v>
      </c>
      <c r="C15" s="42" t="s">
        <v>77</v>
      </c>
      <c r="D15" s="43">
        <v>500</v>
      </c>
      <c r="H15" s="54"/>
      <c r="I15" s="41" t="s">
        <v>11</v>
      </c>
      <c r="J15" s="44"/>
      <c r="K15" s="44"/>
      <c r="L15" s="44">
        <f t="shared" si="0"/>
        <v>0</v>
      </c>
    </row>
    <row r="16" spans="2:13" x14ac:dyDescent="0.3">
      <c r="B16" s="42" t="s">
        <v>78</v>
      </c>
      <c r="C16" s="42" t="s">
        <v>78</v>
      </c>
      <c r="D16" s="43">
        <v>80</v>
      </c>
      <c r="H16" s="54"/>
      <c r="I16" s="41" t="s">
        <v>12</v>
      </c>
      <c r="J16" s="44"/>
      <c r="K16" s="44"/>
      <c r="L16" s="44">
        <f t="shared" si="0"/>
        <v>0</v>
      </c>
    </row>
    <row r="17" spans="2:12" x14ac:dyDescent="0.3">
      <c r="B17" s="42"/>
      <c r="C17" s="42"/>
      <c r="D17" s="43"/>
      <c r="H17" s="54"/>
      <c r="I17" s="45" t="s">
        <v>36</v>
      </c>
      <c r="J17" s="46">
        <f>SUM(J5:J16)</f>
        <v>89.36999999999999</v>
      </c>
      <c r="K17" s="46">
        <f>SUM(K5:K16)</f>
        <v>214.60000000000002</v>
      </c>
      <c r="L17" s="46">
        <f>SUM(L5:L16)</f>
        <v>125.23000000000002</v>
      </c>
    </row>
    <row r="18" spans="2:12" x14ac:dyDescent="0.3">
      <c r="B18" s="42"/>
      <c r="C18" s="42"/>
      <c r="D18" s="43"/>
      <c r="H18" s="54"/>
      <c r="I18" s="41" t="s">
        <v>79</v>
      </c>
      <c r="J18" s="51">
        <f>J3-J17</f>
        <v>110.62000000000002</v>
      </c>
      <c r="K18" s="51">
        <f>K3-K17</f>
        <v>312.48</v>
      </c>
      <c r="L18" s="53">
        <f>L3-L17</f>
        <v>201.86</v>
      </c>
    </row>
  </sheetData>
  <mergeCells count="2">
    <mergeCell ref="B2:D2"/>
    <mergeCell ref="I2:I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4B8E-BF79-4FFE-978C-5634054920EA}">
  <dimension ref="B2:AK17"/>
  <sheetViews>
    <sheetView showGridLines="0" tabSelected="1" topLeftCell="A5" zoomScale="91" zoomScaleNormal="91" workbookViewId="0">
      <selection activeCell="C16" sqref="C16"/>
    </sheetView>
  </sheetViews>
  <sheetFormatPr defaultRowHeight="14.4" x14ac:dyDescent="0.3"/>
  <cols>
    <col min="1" max="1" width="8.6640625" customWidth="1"/>
    <col min="2" max="2" width="23.5546875" bestFit="1" customWidth="1"/>
    <col min="3" max="3" width="23.5546875" customWidth="1"/>
    <col min="4" max="5" width="11.5546875" bestFit="1" customWidth="1"/>
    <col min="6" max="6" width="8" bestFit="1" customWidth="1"/>
    <col min="7" max="8" width="11.5546875" bestFit="1" customWidth="1"/>
    <col min="10" max="37" width="4.88671875" style="1" customWidth="1"/>
  </cols>
  <sheetData>
    <row r="2" spans="2:37" x14ac:dyDescent="0.3">
      <c r="J2" s="1">
        <v>34</v>
      </c>
    </row>
    <row r="3" spans="2:37" x14ac:dyDescent="0.3">
      <c r="B3" s="2" t="s">
        <v>80</v>
      </c>
      <c r="C3" s="2"/>
      <c r="J3" s="122">
        <f>J4</f>
        <v>44931</v>
      </c>
      <c r="K3" s="122"/>
      <c r="L3" s="122"/>
      <c r="M3" s="122"/>
      <c r="N3" s="122"/>
      <c r="O3" s="122"/>
      <c r="P3" s="122"/>
      <c r="Q3" s="123">
        <f>Q4</f>
        <v>44938</v>
      </c>
      <c r="R3" s="123"/>
      <c r="S3" s="123"/>
      <c r="T3" s="123"/>
      <c r="U3" s="123"/>
      <c r="V3" s="123"/>
      <c r="W3" s="123"/>
      <c r="X3" s="122">
        <f>X4</f>
        <v>44945</v>
      </c>
      <c r="Y3" s="122"/>
      <c r="Z3" s="122"/>
      <c r="AA3" s="122"/>
      <c r="AB3" s="122"/>
      <c r="AC3" s="122"/>
      <c r="AD3" s="122"/>
      <c r="AE3" s="123">
        <f>AE4</f>
        <v>44952</v>
      </c>
      <c r="AF3" s="123"/>
      <c r="AG3" s="123"/>
      <c r="AH3" s="123"/>
      <c r="AI3" s="123"/>
      <c r="AJ3" s="123"/>
      <c r="AK3" s="123"/>
    </row>
    <row r="4" spans="2:37" x14ac:dyDescent="0.3">
      <c r="B4" s="3">
        <v>44897</v>
      </c>
      <c r="C4" s="3"/>
      <c r="J4" s="4">
        <f>B4+J2</f>
        <v>44931</v>
      </c>
      <c r="K4" s="4">
        <f>J4+1</f>
        <v>44932</v>
      </c>
      <c r="L4" s="4">
        <f t="shared" ref="L4:AK4" si="0">K4+1</f>
        <v>44933</v>
      </c>
      <c r="M4" s="4">
        <f t="shared" si="0"/>
        <v>44934</v>
      </c>
      <c r="N4" s="4">
        <f t="shared" si="0"/>
        <v>44935</v>
      </c>
      <c r="O4" s="4">
        <f t="shared" si="0"/>
        <v>44936</v>
      </c>
      <c r="P4" s="4">
        <f t="shared" si="0"/>
        <v>44937</v>
      </c>
      <c r="Q4" s="4">
        <f t="shared" si="0"/>
        <v>44938</v>
      </c>
      <c r="R4" s="4">
        <f t="shared" si="0"/>
        <v>44939</v>
      </c>
      <c r="S4" s="4">
        <f t="shared" si="0"/>
        <v>44940</v>
      </c>
      <c r="T4" s="4">
        <f t="shared" si="0"/>
        <v>44941</v>
      </c>
      <c r="U4" s="4">
        <f t="shared" si="0"/>
        <v>44942</v>
      </c>
      <c r="V4" s="4">
        <f t="shared" si="0"/>
        <v>44943</v>
      </c>
      <c r="W4" s="4">
        <f t="shared" si="0"/>
        <v>44944</v>
      </c>
      <c r="X4" s="4">
        <f t="shared" si="0"/>
        <v>44945</v>
      </c>
      <c r="Y4" s="4">
        <f t="shared" si="0"/>
        <v>44946</v>
      </c>
      <c r="Z4" s="4">
        <f t="shared" si="0"/>
        <v>44947</v>
      </c>
      <c r="AA4" s="4">
        <f t="shared" si="0"/>
        <v>44948</v>
      </c>
      <c r="AB4" s="4">
        <f t="shared" si="0"/>
        <v>44949</v>
      </c>
      <c r="AC4" s="4">
        <f t="shared" si="0"/>
        <v>44950</v>
      </c>
      <c r="AD4" s="4">
        <f t="shared" si="0"/>
        <v>44951</v>
      </c>
      <c r="AE4" s="4">
        <f t="shared" si="0"/>
        <v>44952</v>
      </c>
      <c r="AF4" s="4">
        <f t="shared" si="0"/>
        <v>44953</v>
      </c>
      <c r="AG4" s="4">
        <f t="shared" si="0"/>
        <v>44954</v>
      </c>
      <c r="AH4" s="4">
        <f t="shared" si="0"/>
        <v>44955</v>
      </c>
      <c r="AI4" s="4">
        <f t="shared" si="0"/>
        <v>44956</v>
      </c>
      <c r="AJ4" s="4">
        <f t="shared" si="0"/>
        <v>44957</v>
      </c>
      <c r="AK4" s="4">
        <f t="shared" si="0"/>
        <v>44958</v>
      </c>
    </row>
    <row r="5" spans="2:37" ht="15" thickBot="1" x14ac:dyDescent="0.35"/>
    <row r="6" spans="2:37" ht="15.6" x14ac:dyDescent="0.3">
      <c r="B6" s="8" t="s">
        <v>81</v>
      </c>
      <c r="C6" s="64" t="s">
        <v>82</v>
      </c>
      <c r="D6" s="9" t="s">
        <v>83</v>
      </c>
      <c r="E6" s="9" t="s">
        <v>84</v>
      </c>
      <c r="F6" s="9" t="s">
        <v>85</v>
      </c>
      <c r="G6" s="9" t="s">
        <v>86</v>
      </c>
      <c r="H6" s="9" t="s">
        <v>87</v>
      </c>
      <c r="I6" s="10"/>
      <c r="J6" s="11" t="str">
        <f>UPPER(TEXT(J4,"DDD"))</f>
        <v>QUI</v>
      </c>
      <c r="K6" s="11" t="str">
        <f t="shared" ref="K6:AK6" si="1">UPPER(TEXT(K4,"DDD"))</f>
        <v>SEX</v>
      </c>
      <c r="L6" s="11" t="str">
        <f t="shared" si="1"/>
        <v>SÁB</v>
      </c>
      <c r="M6" s="11" t="str">
        <f t="shared" si="1"/>
        <v>DOM</v>
      </c>
      <c r="N6" s="11" t="str">
        <f t="shared" si="1"/>
        <v>SEG</v>
      </c>
      <c r="O6" s="11" t="str">
        <f t="shared" si="1"/>
        <v>TER</v>
      </c>
      <c r="P6" s="11" t="str">
        <f t="shared" si="1"/>
        <v>QUA</v>
      </c>
      <c r="Q6" s="11" t="str">
        <f t="shared" si="1"/>
        <v>QUI</v>
      </c>
      <c r="R6" s="11" t="str">
        <f t="shared" si="1"/>
        <v>SEX</v>
      </c>
      <c r="S6" s="11" t="str">
        <f t="shared" si="1"/>
        <v>SÁB</v>
      </c>
      <c r="T6" s="11" t="str">
        <f t="shared" si="1"/>
        <v>DOM</v>
      </c>
      <c r="U6" s="11" t="str">
        <f t="shared" si="1"/>
        <v>SEG</v>
      </c>
      <c r="V6" s="11" t="str">
        <f t="shared" si="1"/>
        <v>TER</v>
      </c>
      <c r="W6" s="11" t="str">
        <f t="shared" si="1"/>
        <v>QUA</v>
      </c>
      <c r="X6" s="11" t="str">
        <f t="shared" si="1"/>
        <v>QUI</v>
      </c>
      <c r="Y6" s="11" t="str">
        <f t="shared" si="1"/>
        <v>SEX</v>
      </c>
      <c r="Z6" s="11" t="str">
        <f t="shared" si="1"/>
        <v>SÁB</v>
      </c>
      <c r="AA6" s="11" t="str">
        <f t="shared" si="1"/>
        <v>DOM</v>
      </c>
      <c r="AB6" s="11" t="str">
        <f t="shared" si="1"/>
        <v>SEG</v>
      </c>
      <c r="AC6" s="11" t="str">
        <f t="shared" si="1"/>
        <v>TER</v>
      </c>
      <c r="AD6" s="11" t="str">
        <f t="shared" si="1"/>
        <v>QUA</v>
      </c>
      <c r="AE6" s="11" t="str">
        <f t="shared" si="1"/>
        <v>QUI</v>
      </c>
      <c r="AF6" s="11" t="str">
        <f t="shared" si="1"/>
        <v>SEX</v>
      </c>
      <c r="AG6" s="11" t="str">
        <f t="shared" si="1"/>
        <v>SÁB</v>
      </c>
      <c r="AH6" s="11" t="str">
        <f t="shared" si="1"/>
        <v>DOM</v>
      </c>
      <c r="AI6" s="11" t="str">
        <f t="shared" si="1"/>
        <v>SEG</v>
      </c>
      <c r="AJ6" s="11" t="str">
        <f t="shared" si="1"/>
        <v>TER</v>
      </c>
      <c r="AK6" s="12" t="str">
        <f t="shared" si="1"/>
        <v>QUA</v>
      </c>
    </row>
    <row r="7" spans="2:37" x14ac:dyDescent="0.3">
      <c r="B7" s="71" t="s">
        <v>88</v>
      </c>
      <c r="C7" s="72" t="s">
        <v>89</v>
      </c>
      <c r="D7" s="73">
        <v>44897</v>
      </c>
      <c r="E7" s="73">
        <f>D7+F7</f>
        <v>44956</v>
      </c>
      <c r="F7" s="74">
        <v>59</v>
      </c>
      <c r="G7" s="73">
        <v>44897</v>
      </c>
      <c r="H7" s="73">
        <v>45071</v>
      </c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4"/>
    </row>
    <row r="8" spans="2:37" x14ac:dyDescent="0.3">
      <c r="B8" s="75" t="s">
        <v>90</v>
      </c>
      <c r="C8" s="65" t="s">
        <v>91</v>
      </c>
      <c r="D8" s="6">
        <v>44897</v>
      </c>
      <c r="E8" s="6">
        <v>45107</v>
      </c>
      <c r="F8" s="5"/>
      <c r="G8" s="6">
        <v>44628</v>
      </c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4"/>
    </row>
    <row r="9" spans="2:37" x14ac:dyDescent="0.3">
      <c r="B9" s="71" t="s">
        <v>92</v>
      </c>
      <c r="C9" s="72" t="s">
        <v>93</v>
      </c>
      <c r="D9" s="73">
        <v>44897</v>
      </c>
      <c r="E9" s="73">
        <v>44897</v>
      </c>
      <c r="F9" s="73"/>
      <c r="G9" s="73">
        <v>44897</v>
      </c>
      <c r="H9" s="73">
        <v>44897</v>
      </c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4"/>
    </row>
    <row r="10" spans="2:37" x14ac:dyDescent="0.3">
      <c r="B10" s="13" t="s">
        <v>94</v>
      </c>
      <c r="C10" s="65" t="s">
        <v>95</v>
      </c>
      <c r="D10" s="6">
        <v>44972</v>
      </c>
      <c r="E10" s="6">
        <v>44985</v>
      </c>
      <c r="F10" s="6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14"/>
    </row>
    <row r="11" spans="2:37" x14ac:dyDescent="0.3">
      <c r="B11" s="75" t="s">
        <v>96</v>
      </c>
      <c r="C11" s="65" t="s">
        <v>137</v>
      </c>
      <c r="D11" s="6">
        <v>45015</v>
      </c>
      <c r="E11" s="6">
        <v>45047</v>
      </c>
      <c r="F11" s="5"/>
      <c r="G11" s="6">
        <v>45015</v>
      </c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4"/>
    </row>
    <row r="12" spans="2:37" x14ac:dyDescent="0.3">
      <c r="B12" s="13" t="s">
        <v>97</v>
      </c>
      <c r="C12" s="65" t="s">
        <v>138</v>
      </c>
      <c r="D12" s="6">
        <v>45046</v>
      </c>
      <c r="E12" s="6">
        <v>45047</v>
      </c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4"/>
    </row>
    <row r="13" spans="2:37" x14ac:dyDescent="0.3">
      <c r="B13" s="75" t="s">
        <v>99</v>
      </c>
      <c r="C13" s="65" t="s">
        <v>139</v>
      </c>
      <c r="D13" s="6">
        <v>45046</v>
      </c>
      <c r="E13" s="6">
        <v>45047</v>
      </c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4"/>
    </row>
    <row r="14" spans="2:37" x14ac:dyDescent="0.3">
      <c r="B14" s="13" t="s">
        <v>100</v>
      </c>
      <c r="C14" s="65" t="s">
        <v>140</v>
      </c>
      <c r="D14" s="6">
        <v>44927</v>
      </c>
      <c r="E14" s="6">
        <v>45076</v>
      </c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4"/>
    </row>
    <row r="15" spans="2:37" x14ac:dyDescent="0.3">
      <c r="B15" s="13" t="s">
        <v>101</v>
      </c>
      <c r="C15" s="65"/>
      <c r="D15" s="6">
        <v>45076</v>
      </c>
      <c r="E15" s="6">
        <v>45107</v>
      </c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4"/>
    </row>
    <row r="16" spans="2:37" ht="15" thickBot="1" x14ac:dyDescent="0.35">
      <c r="B16" s="15" t="s">
        <v>102</v>
      </c>
      <c r="C16" s="66"/>
      <c r="D16" s="6">
        <v>45076</v>
      </c>
      <c r="E16" s="6">
        <v>45199</v>
      </c>
      <c r="F16" s="19"/>
      <c r="G16" s="19"/>
      <c r="H16" s="19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2:37" ht="15" thickBot="1" x14ac:dyDescent="0.35">
      <c r="B17" s="15" t="s">
        <v>103</v>
      </c>
      <c r="C17" s="66" t="s">
        <v>98</v>
      </c>
      <c r="D17" s="6">
        <v>45260</v>
      </c>
      <c r="E17" s="6">
        <v>45260</v>
      </c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</row>
  </sheetData>
  <mergeCells count="4">
    <mergeCell ref="J3:P3"/>
    <mergeCell ref="Q3:W3"/>
    <mergeCell ref="X3:AD3"/>
    <mergeCell ref="AE3:AK3"/>
  </mergeCells>
  <phoneticPr fontId="4" type="noConversion"/>
  <conditionalFormatting sqref="J7:AK17">
    <cfRule type="expression" dxfId="2" priority="1">
      <formula>IF(J$4&gt;=$G7,J$4&lt;=$H7)</formula>
    </cfRule>
    <cfRule type="expression" dxfId="1" priority="3">
      <formula>J$4=TODAY()</formula>
    </cfRule>
    <cfRule type="expression" dxfId="0" priority="4">
      <formula>IF(J$4&gt;=$D7,J$4&lt;=$E7)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9</xdr:col>
                    <xdr:colOff>7620</xdr:colOff>
                    <xdr:row>1</xdr:row>
                    <xdr:rowOff>7620</xdr:rowOff>
                  </from>
                  <to>
                    <xdr:col>30</xdr:col>
                    <xdr:colOff>60960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E315-26B9-4FDD-AE57-634A5CCF1E39}">
  <dimension ref="B1:U35"/>
  <sheetViews>
    <sheetView showGridLines="0" topLeftCell="A8" zoomScale="80" zoomScaleNormal="80" workbookViewId="0">
      <selection activeCell="O12" sqref="O12"/>
    </sheetView>
  </sheetViews>
  <sheetFormatPr defaultRowHeight="14.4" x14ac:dyDescent="0.3"/>
  <cols>
    <col min="2" max="2" width="14.44140625" customWidth="1"/>
    <col min="3" max="3" width="13.44140625" customWidth="1"/>
    <col min="4" max="4" width="13.88671875" customWidth="1"/>
    <col min="5" max="5" width="11.88671875" bestFit="1" customWidth="1"/>
    <col min="7" max="7" width="19.109375" bestFit="1" customWidth="1"/>
    <col min="8" max="8" width="19.109375" customWidth="1"/>
    <col min="14" max="14" width="14.33203125" customWidth="1"/>
    <col min="15" max="15" width="13.109375" customWidth="1"/>
    <col min="16" max="16" width="13.88671875" customWidth="1"/>
    <col min="19" max="19" width="10.33203125" bestFit="1" customWidth="1"/>
  </cols>
  <sheetData>
    <row r="1" spans="2:21" ht="15.6" x14ac:dyDescent="0.3">
      <c r="B1" s="30" t="s">
        <v>104</v>
      </c>
      <c r="C1" s="30"/>
      <c r="D1" s="30"/>
      <c r="E1" s="30"/>
      <c r="F1" s="31"/>
      <c r="G1" t="s">
        <v>105</v>
      </c>
    </row>
    <row r="2" spans="2:21" ht="15.6" x14ac:dyDescent="0.3">
      <c r="B2" s="63" t="s">
        <v>106</v>
      </c>
      <c r="C2" s="63"/>
      <c r="D2" s="63"/>
      <c r="E2" s="31"/>
      <c r="F2" s="31"/>
    </row>
    <row r="3" spans="2:21" ht="15.6" x14ac:dyDescent="0.3">
      <c r="B3" s="63" t="s">
        <v>107</v>
      </c>
      <c r="C3" s="63"/>
      <c r="D3" s="63"/>
      <c r="E3" s="31"/>
      <c r="F3" s="31"/>
    </row>
    <row r="4" spans="2:21" ht="15.6" x14ac:dyDescent="0.3">
      <c r="B4" s="63" t="s">
        <v>108</v>
      </c>
      <c r="C4" s="63"/>
      <c r="D4" s="63"/>
      <c r="E4" s="31"/>
      <c r="F4" s="31"/>
    </row>
    <row r="5" spans="2:21" ht="15.6" x14ac:dyDescent="0.3">
      <c r="B5" s="63" t="s">
        <v>109</v>
      </c>
      <c r="C5" s="63"/>
      <c r="D5" s="63"/>
      <c r="E5" s="31"/>
      <c r="F5" s="31"/>
    </row>
    <row r="6" spans="2:21" ht="15.6" x14ac:dyDescent="0.3">
      <c r="N6" s="124" t="s">
        <v>110</v>
      </c>
      <c r="O6" s="124"/>
    </row>
    <row r="7" spans="2:21" ht="15.6" customHeight="1" x14ac:dyDescent="0.3">
      <c r="B7" s="128" t="s">
        <v>111</v>
      </c>
      <c r="C7" s="128"/>
      <c r="D7" s="128"/>
      <c r="E7" s="128"/>
      <c r="F7" s="35"/>
      <c r="I7" s="35"/>
      <c r="N7" s="127">
        <f>B33-C33</f>
        <v>-203.32999999999993</v>
      </c>
      <c r="O7" s="127"/>
      <c r="Q7" s="35"/>
      <c r="R7" s="35"/>
      <c r="S7" s="35"/>
    </row>
    <row r="8" spans="2:21" ht="15.6" customHeight="1" x14ac:dyDescent="0.3">
      <c r="B8" s="129" t="s">
        <v>112</v>
      </c>
      <c r="C8" s="129"/>
      <c r="D8" s="130" t="s">
        <v>113</v>
      </c>
      <c r="E8" s="130"/>
      <c r="F8" s="36"/>
      <c r="I8" s="36"/>
      <c r="Q8" s="36"/>
      <c r="R8" s="36"/>
      <c r="S8" s="36"/>
      <c r="T8" s="36"/>
      <c r="U8" s="36"/>
    </row>
    <row r="9" spans="2:21" ht="15.6" customHeight="1" x14ac:dyDescent="0.3">
      <c r="B9" s="57" t="s">
        <v>114</v>
      </c>
      <c r="C9" s="57" t="s">
        <v>115</v>
      </c>
      <c r="D9" s="57" t="s">
        <v>114</v>
      </c>
      <c r="E9" s="57" t="s">
        <v>116</v>
      </c>
      <c r="F9" s="1"/>
      <c r="I9" s="1"/>
      <c r="N9" s="125" t="s">
        <v>117</v>
      </c>
      <c r="O9" s="125"/>
      <c r="Q9" s="1"/>
      <c r="R9" s="1"/>
      <c r="S9" s="1"/>
      <c r="T9" s="1"/>
      <c r="U9" s="1"/>
    </row>
    <row r="10" spans="2:21" ht="15.6" customHeight="1" x14ac:dyDescent="0.3">
      <c r="B10" s="37" t="s">
        <v>118</v>
      </c>
      <c r="C10" s="58">
        <v>9324</v>
      </c>
      <c r="D10" s="37" t="s">
        <v>119</v>
      </c>
      <c r="E10" s="58">
        <v>3000</v>
      </c>
      <c r="F10" s="1"/>
      <c r="I10" s="32"/>
      <c r="N10" s="39">
        <v>44925</v>
      </c>
      <c r="O10" s="37" t="s">
        <v>120</v>
      </c>
      <c r="R10" s="1"/>
      <c r="S10" s="32"/>
      <c r="T10" s="1"/>
      <c r="U10" s="32"/>
    </row>
    <row r="11" spans="2:21" x14ac:dyDescent="0.3">
      <c r="B11" s="37" t="s">
        <v>26</v>
      </c>
      <c r="C11" s="58"/>
      <c r="D11" s="37" t="s">
        <v>121</v>
      </c>
      <c r="E11" s="58">
        <v>2364</v>
      </c>
      <c r="F11" s="1"/>
      <c r="I11" s="32"/>
      <c r="N11" s="39">
        <v>45015</v>
      </c>
      <c r="O11" s="37" t="s">
        <v>122</v>
      </c>
      <c r="R11" s="1"/>
      <c r="S11" s="32"/>
      <c r="T11" s="1"/>
      <c r="U11" s="32"/>
    </row>
    <row r="12" spans="2:21" x14ac:dyDescent="0.3">
      <c r="B12" s="37" t="s">
        <v>123</v>
      </c>
      <c r="C12" s="58"/>
      <c r="D12" s="37" t="s">
        <v>22</v>
      </c>
      <c r="E12" s="58">
        <v>331.2</v>
      </c>
      <c r="F12" s="1"/>
      <c r="I12" s="32"/>
      <c r="N12" s="39">
        <v>45107</v>
      </c>
      <c r="O12" s="37"/>
      <c r="R12" s="1"/>
      <c r="S12" s="32"/>
      <c r="T12" s="1"/>
      <c r="U12" s="32"/>
    </row>
    <row r="13" spans="2:21" x14ac:dyDescent="0.3">
      <c r="B13" s="37" t="s">
        <v>124</v>
      </c>
      <c r="C13" s="58"/>
      <c r="D13" s="37" t="s">
        <v>125</v>
      </c>
      <c r="E13" s="58">
        <v>400</v>
      </c>
      <c r="F13" s="1"/>
      <c r="I13" s="32"/>
      <c r="N13" s="39">
        <v>45199</v>
      </c>
      <c r="O13" s="37"/>
      <c r="R13" s="1"/>
      <c r="S13" s="32"/>
      <c r="T13" s="1"/>
      <c r="U13" s="32"/>
    </row>
    <row r="14" spans="2:21" x14ac:dyDescent="0.3">
      <c r="B14" s="37" t="s">
        <v>126</v>
      </c>
      <c r="C14" s="58"/>
      <c r="D14" s="37" t="s">
        <v>127</v>
      </c>
      <c r="E14" s="58">
        <v>3000</v>
      </c>
      <c r="F14" s="1"/>
      <c r="I14" s="32"/>
      <c r="J14" s="1"/>
      <c r="N14" s="39">
        <v>45290</v>
      </c>
      <c r="O14" s="38"/>
      <c r="R14" s="1"/>
      <c r="S14" s="32"/>
      <c r="T14" s="1"/>
      <c r="U14" s="32"/>
    </row>
    <row r="15" spans="2:21" x14ac:dyDescent="0.3">
      <c r="B15" s="37" t="s">
        <v>128</v>
      </c>
      <c r="C15" s="58"/>
      <c r="D15" s="37" t="s">
        <v>129</v>
      </c>
      <c r="E15" s="58">
        <v>233.13</v>
      </c>
      <c r="F15" s="1"/>
      <c r="I15" s="32"/>
      <c r="J15" s="1"/>
      <c r="N15" s="1"/>
      <c r="O15" s="32"/>
      <c r="R15" s="1"/>
      <c r="S15" s="32"/>
      <c r="T15" s="1"/>
      <c r="U15" s="32"/>
    </row>
    <row r="16" spans="2:21" x14ac:dyDescent="0.3">
      <c r="B16" s="37" t="s">
        <v>130</v>
      </c>
      <c r="C16" s="58"/>
      <c r="D16" s="37" t="s">
        <v>131</v>
      </c>
      <c r="E16" s="58">
        <v>199</v>
      </c>
      <c r="F16" s="1"/>
      <c r="G16" s="32"/>
      <c r="H16" s="1"/>
      <c r="K16" s="32"/>
      <c r="L16" s="1"/>
      <c r="M16" s="32"/>
      <c r="N16" s="1"/>
      <c r="O16" s="32"/>
      <c r="P16" s="1"/>
      <c r="Q16" s="32"/>
      <c r="R16" s="1"/>
      <c r="S16" s="32"/>
      <c r="T16" s="1"/>
      <c r="U16" s="32"/>
    </row>
    <row r="17" spans="2:21" x14ac:dyDescent="0.3">
      <c r="B17" s="37"/>
      <c r="C17" s="58"/>
      <c r="D17" s="37"/>
      <c r="E17" s="58"/>
      <c r="F17" s="1"/>
      <c r="G17" s="32"/>
      <c r="H17" s="1"/>
      <c r="K17" s="32"/>
      <c r="L17" s="1"/>
      <c r="M17" s="32"/>
      <c r="N17" s="1"/>
      <c r="O17" s="32"/>
      <c r="P17" s="1"/>
      <c r="Q17" s="32"/>
      <c r="R17" s="1"/>
      <c r="S17" s="32"/>
      <c r="T17" s="1"/>
      <c r="U17" s="32"/>
    </row>
    <row r="18" spans="2:21" x14ac:dyDescent="0.3">
      <c r="B18" s="37"/>
      <c r="C18" s="58"/>
      <c r="D18" s="37"/>
      <c r="E18" s="58"/>
      <c r="H18" s="1"/>
      <c r="I18" s="32"/>
      <c r="J18" s="1"/>
      <c r="K18" s="32"/>
      <c r="L18" s="1"/>
      <c r="M18" s="32"/>
      <c r="N18" s="1"/>
      <c r="O18" s="32"/>
      <c r="P18" s="1"/>
      <c r="Q18" s="32"/>
      <c r="R18" s="1"/>
      <c r="S18" s="32"/>
      <c r="T18" s="1"/>
      <c r="U18" s="32"/>
    </row>
    <row r="19" spans="2:21" x14ac:dyDescent="0.3">
      <c r="B19" s="37"/>
      <c r="C19" s="58"/>
      <c r="D19" s="37"/>
      <c r="E19" s="58"/>
      <c r="H19" s="1"/>
      <c r="I19" s="32"/>
      <c r="J19" s="1"/>
      <c r="K19" s="32"/>
      <c r="L19" s="1"/>
      <c r="M19" s="32"/>
      <c r="N19" s="1"/>
      <c r="O19" s="32"/>
      <c r="P19" s="1"/>
      <c r="Q19" s="32"/>
      <c r="R19" s="1"/>
      <c r="S19" s="32"/>
      <c r="T19" s="1"/>
      <c r="U19" s="32"/>
    </row>
    <row r="20" spans="2:21" x14ac:dyDescent="0.3">
      <c r="B20" s="37"/>
      <c r="C20" s="58"/>
      <c r="D20" s="37"/>
      <c r="E20" s="58"/>
      <c r="H20" s="1"/>
      <c r="I20" s="32"/>
      <c r="J20" s="1"/>
      <c r="K20" s="32"/>
      <c r="L20" s="1"/>
      <c r="M20" s="32"/>
      <c r="N20" s="1"/>
      <c r="O20" s="32"/>
      <c r="P20" s="1"/>
      <c r="Q20" s="32"/>
      <c r="R20" s="1"/>
      <c r="S20" s="32"/>
      <c r="T20" s="1"/>
      <c r="U20" s="32"/>
    </row>
    <row r="21" spans="2:21" x14ac:dyDescent="0.3">
      <c r="B21" s="37"/>
      <c r="C21" s="58"/>
      <c r="D21" s="37"/>
      <c r="E21" s="58"/>
      <c r="H21" s="1"/>
      <c r="I21" s="32"/>
      <c r="J21" s="1"/>
      <c r="K21" s="32"/>
      <c r="L21" s="1"/>
      <c r="M21" s="32"/>
      <c r="N21" s="1"/>
      <c r="O21" s="32"/>
      <c r="P21" s="1"/>
      <c r="Q21" s="32"/>
      <c r="R21" s="1"/>
      <c r="S21" s="32"/>
      <c r="T21" s="1"/>
      <c r="U21" s="32"/>
    </row>
    <row r="22" spans="2:21" x14ac:dyDescent="0.3">
      <c r="B22" s="37"/>
      <c r="C22" s="58"/>
      <c r="D22" s="37"/>
      <c r="E22" s="58"/>
      <c r="H22" s="1"/>
      <c r="I22" s="32"/>
      <c r="J22" s="1"/>
      <c r="K22" s="32"/>
      <c r="L22" s="1"/>
      <c r="M22" s="32"/>
      <c r="N22" s="1"/>
      <c r="O22" s="32"/>
      <c r="P22" s="1"/>
      <c r="Q22" s="32"/>
      <c r="R22" s="1"/>
      <c r="S22" s="32"/>
      <c r="T22" s="1"/>
      <c r="U22" s="32"/>
    </row>
    <row r="23" spans="2:21" x14ac:dyDescent="0.3">
      <c r="B23" s="37"/>
      <c r="C23" s="58"/>
      <c r="D23" s="37"/>
      <c r="E23" s="58"/>
      <c r="F23" s="1"/>
      <c r="G23" s="32"/>
      <c r="H23" s="1"/>
      <c r="I23" s="32"/>
      <c r="J23" s="1"/>
      <c r="K23" s="32"/>
      <c r="L23" s="1"/>
      <c r="M23" s="32"/>
      <c r="N23" s="1"/>
      <c r="O23" s="32"/>
      <c r="P23" s="1"/>
      <c r="Q23" s="32"/>
      <c r="R23" s="1"/>
      <c r="S23" s="32"/>
      <c r="T23" s="1"/>
      <c r="U23" s="32"/>
    </row>
    <row r="24" spans="2:21" x14ac:dyDescent="0.3">
      <c r="B24" s="37"/>
      <c r="C24" s="58"/>
      <c r="D24" s="37"/>
      <c r="E24" s="58"/>
      <c r="F24" s="1"/>
      <c r="G24" s="32"/>
      <c r="H24" s="1"/>
      <c r="I24" s="32"/>
      <c r="J24" s="1"/>
      <c r="K24" s="32"/>
      <c r="L24" s="1"/>
      <c r="M24" s="32"/>
      <c r="N24" s="1"/>
      <c r="O24" s="32"/>
      <c r="P24" s="1"/>
      <c r="Q24" s="32"/>
      <c r="R24" s="1"/>
      <c r="S24" s="32"/>
      <c r="T24" s="1"/>
      <c r="U24" s="32"/>
    </row>
    <row r="25" spans="2:21" x14ac:dyDescent="0.3">
      <c r="B25" s="37"/>
      <c r="C25" s="58"/>
      <c r="D25" s="37"/>
      <c r="E25" s="58"/>
    </row>
    <row r="26" spans="2:21" ht="14.4" customHeight="1" x14ac:dyDescent="0.3">
      <c r="B26" s="37"/>
      <c r="C26" s="58"/>
      <c r="D26" s="37"/>
      <c r="E26" s="58"/>
      <c r="I26" s="33"/>
      <c r="J26" s="33"/>
      <c r="K26" s="33"/>
      <c r="L26" s="33"/>
      <c r="M26" s="33"/>
      <c r="N26" s="33"/>
      <c r="O26" s="33"/>
    </row>
    <row r="27" spans="2:21" ht="14.4" customHeight="1" x14ac:dyDescent="0.3">
      <c r="B27" s="37"/>
      <c r="C27" s="58"/>
      <c r="D27" s="37"/>
      <c r="E27" s="58"/>
      <c r="I27" s="36"/>
      <c r="J27" s="36"/>
      <c r="K27" s="36"/>
      <c r="L27" s="36"/>
      <c r="M27" s="36"/>
      <c r="N27" s="36"/>
      <c r="O27" s="36"/>
    </row>
    <row r="28" spans="2:21" ht="14.4" customHeight="1" x14ac:dyDescent="0.3">
      <c r="B28" s="37"/>
      <c r="C28" s="58"/>
      <c r="D28" s="37"/>
      <c r="E28" s="58"/>
      <c r="F28" s="29"/>
      <c r="I28" s="34"/>
      <c r="J28" s="34"/>
      <c r="K28" s="34"/>
      <c r="L28" s="34"/>
      <c r="M28" s="34"/>
      <c r="N28" s="34"/>
      <c r="O28" s="34"/>
    </row>
    <row r="29" spans="2:21" ht="14.4" customHeight="1" x14ac:dyDescent="0.3">
      <c r="B29" s="37"/>
      <c r="C29" s="58"/>
      <c r="D29" s="37"/>
      <c r="E29" s="58"/>
      <c r="I29" s="29"/>
      <c r="J29" s="29"/>
      <c r="K29" s="29"/>
      <c r="L29" s="29"/>
      <c r="M29" s="29"/>
      <c r="N29" s="29"/>
      <c r="O29" s="29"/>
      <c r="P29" s="29"/>
    </row>
    <row r="30" spans="2:21" x14ac:dyDescent="0.3">
      <c r="B30" s="37"/>
      <c r="C30" s="58"/>
      <c r="D30" s="37"/>
      <c r="E30" s="58"/>
      <c r="I30" s="34"/>
      <c r="J30" s="34"/>
      <c r="K30" s="34"/>
      <c r="L30" s="34"/>
      <c r="M30" s="34"/>
      <c r="N30" s="34"/>
      <c r="O30" s="34"/>
      <c r="P30" s="34"/>
    </row>
    <row r="31" spans="2:21" x14ac:dyDescent="0.3">
      <c r="B31" s="126" t="s">
        <v>132</v>
      </c>
      <c r="C31" s="126"/>
      <c r="D31" s="126"/>
      <c r="E31" s="126"/>
    </row>
    <row r="32" spans="2:21" x14ac:dyDescent="0.3">
      <c r="B32" s="61" t="s">
        <v>112</v>
      </c>
      <c r="C32" s="61" t="s">
        <v>113</v>
      </c>
      <c r="D32" s="29"/>
      <c r="E32" s="29"/>
    </row>
    <row r="33" spans="2:5" x14ac:dyDescent="0.3">
      <c r="B33" s="62">
        <f>SUM(C10:C30)</f>
        <v>9324</v>
      </c>
      <c r="C33" s="62">
        <f>SUM(E10:E30)</f>
        <v>9527.33</v>
      </c>
      <c r="D33" s="60"/>
      <c r="E33" s="60"/>
    </row>
    <row r="34" spans="2:5" x14ac:dyDescent="0.3">
      <c r="B34" s="59"/>
      <c r="C34" s="59"/>
      <c r="D34" s="59"/>
      <c r="E34" s="59"/>
    </row>
    <row r="35" spans="2:5" x14ac:dyDescent="0.3">
      <c r="B35" s="59"/>
      <c r="C35" s="59"/>
      <c r="D35" s="59"/>
      <c r="E35" s="59"/>
    </row>
  </sheetData>
  <mergeCells count="7">
    <mergeCell ref="N6:O6"/>
    <mergeCell ref="N9:O9"/>
    <mergeCell ref="B31:E31"/>
    <mergeCell ref="N7:O7"/>
    <mergeCell ref="B7:E7"/>
    <mergeCell ref="B8:C8"/>
    <mergeCell ref="D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Financa</vt:lpstr>
      <vt:lpstr>Dívidas</vt:lpstr>
      <vt:lpstr>Gantt goals</vt:lpstr>
      <vt:lpstr>Património líquido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Hp-Pc</dc:creator>
  <cp:keywords/>
  <dc:description/>
  <cp:lastModifiedBy>Amilton Ngana</cp:lastModifiedBy>
  <cp:revision/>
  <dcterms:created xsi:type="dcterms:W3CDTF">2022-12-01T13:49:07Z</dcterms:created>
  <dcterms:modified xsi:type="dcterms:W3CDTF">2023-06-05T08:09:51Z</dcterms:modified>
  <cp:category/>
  <cp:contentStatus/>
</cp:coreProperties>
</file>