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o\OneDrive\Documents\Data Class\Excel\Module 1\"/>
    </mc:Choice>
  </mc:AlternateContent>
  <xr:revisionPtr revIDLastSave="0" documentId="13_ncr:1_{F3859FD1-3B2D-4565-A237-CC1BA4AA6D0D}" xr6:coauthVersionLast="47" xr6:coauthVersionMax="47" xr10:uidLastSave="{00000000-0000-0000-0000-000000000000}"/>
  <bookViews>
    <workbookView xWindow="-108" yWindow="-108" windowWidth="23256" windowHeight="12456" activeTab="4" xr2:uid="{3F980019-4E06-454C-A335-3858FC06B885}"/>
  </bookViews>
  <sheets>
    <sheet name="Module4-A1" sheetId="1" r:id="rId1"/>
    <sheet name="Module4-A2" sheetId="3" r:id="rId2"/>
    <sheet name="Module4-A3" sheetId="2" r:id="rId3"/>
    <sheet name="Module4-A4" sheetId="4" r:id="rId4"/>
    <sheet name="Module4-A5" sheetId="5" r:id="rId5"/>
  </sheets>
  <externalReferences>
    <externalReference r:id="rId6"/>
  </externalReferences>
  <definedNames>
    <definedName name="_xlnm._FilterDatabase" localSheetId="2" hidden="1">'Module4-A3'!$A$1:$F$248</definedName>
    <definedName name="empdata">[1]lookup_71!$A$1:$C$248</definedName>
    <definedName name="monthlist">OFFSET('[1]offset dynamic list'!$A$2,0,0,COUNTA('[1]offset dynamic list'!$A:$A),1)</definedName>
    <definedName name="RANGE1">'[1]case sensitive lookup_83'!$D$2:$D$7</definedName>
    <definedName name="RANGE2">'[1]case sensitive lookup_83'!$E$2:$E$7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2" i="5"/>
  <c r="F3" i="5"/>
  <c r="F4" i="5"/>
  <c r="F5" i="5"/>
  <c r="F6" i="5"/>
  <c r="F7" i="5"/>
  <c r="F8" i="5"/>
  <c r="F9" i="5"/>
  <c r="F10" i="5"/>
  <c r="F11" i="5"/>
  <c r="F12" i="5"/>
  <c r="F2" i="5"/>
  <c r="D2" i="5"/>
  <c r="K4" i="4"/>
  <c r="K3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" i="2"/>
  <c r="C3" i="3"/>
  <c r="C4" i="3"/>
  <c r="C5" i="3"/>
  <c r="C6" i="3"/>
  <c r="C7" i="3"/>
  <c r="C8" i="3"/>
  <c r="C9" i="3"/>
  <c r="C10" i="3"/>
  <c r="C11" i="3"/>
  <c r="C2" i="3"/>
  <c r="D12" i="1"/>
  <c r="C12" i="1"/>
  <c r="B12" i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E2" i="5"/>
  <c r="H3" i="4"/>
  <c r="B11" i="3"/>
  <c r="B10" i="3"/>
  <c r="B9" i="3"/>
  <c r="B8" i="3"/>
  <c r="B7" i="3"/>
  <c r="B6" i="3"/>
  <c r="B5" i="3"/>
  <c r="B4" i="3"/>
  <c r="B3" i="3"/>
  <c r="B2" i="3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D2" i="1"/>
  <c r="C2" i="1"/>
  <c r="B2" i="1"/>
</calcChain>
</file>

<file path=xl/sharedStrings.xml><?xml version="1.0" encoding="utf-8"?>
<sst xmlns="http://schemas.openxmlformats.org/spreadsheetml/2006/main" count="902" uniqueCount="365">
  <si>
    <t>ID</t>
  </si>
  <si>
    <t>First</t>
  </si>
  <si>
    <t>City</t>
  </si>
  <si>
    <t>E-mail</t>
  </si>
  <si>
    <t>842-7728</t>
  </si>
  <si>
    <t>Last</t>
  </si>
  <si>
    <t>Address</t>
  </si>
  <si>
    <t>State</t>
  </si>
  <si>
    <t>Zip</t>
  </si>
  <si>
    <t>842-7618</t>
  </si>
  <si>
    <t>Sioux</t>
  </si>
  <si>
    <t>Smith</t>
  </si>
  <si>
    <t>12 14th</t>
  </si>
  <si>
    <t>Seattle</t>
  </si>
  <si>
    <t>WA</t>
  </si>
  <si>
    <t>SSioux@EWTM.com</t>
  </si>
  <si>
    <t>Chin</t>
  </si>
  <si>
    <t>Pham</t>
  </si>
  <si>
    <t>3456 Birch Ave.</t>
  </si>
  <si>
    <t>PChin@EWTM.com</t>
  </si>
  <si>
    <t>842-5556</t>
  </si>
  <si>
    <t>Gigi</t>
  </si>
  <si>
    <t>Reynolds</t>
  </si>
  <si>
    <t>1023 1st Ave.</t>
  </si>
  <si>
    <t>RGigi@EWTM.com</t>
  </si>
  <si>
    <t>842-8395</t>
  </si>
  <si>
    <t>Phil</t>
  </si>
  <si>
    <t>Gramm</t>
  </si>
  <si>
    <t>9800 University St.</t>
  </si>
  <si>
    <t>GPhil@EWTM.com</t>
  </si>
  <si>
    <t>Employee Name</t>
  </si>
  <si>
    <t>Department</t>
  </si>
  <si>
    <t>Hire Date</t>
  </si>
  <si>
    <t>Years</t>
  </si>
  <si>
    <t>Status</t>
  </si>
  <si>
    <t>Salary</t>
  </si>
  <si>
    <t>TaxRate</t>
  </si>
  <si>
    <t>tax amount</t>
  </si>
  <si>
    <t>TaxTable</t>
  </si>
  <si>
    <t>Palmer, Terry</t>
  </si>
  <si>
    <t>ADC</t>
  </si>
  <si>
    <t>Full Time</t>
  </si>
  <si>
    <t>Nicholson, Lee</t>
  </si>
  <si>
    <t>Half-Time</t>
  </si>
  <si>
    <t>Jensen, Kristina</t>
  </si>
  <si>
    <t>Admin Training</t>
  </si>
  <si>
    <t>Hourly</t>
  </si>
  <si>
    <t>Randall, Yvonne</t>
  </si>
  <si>
    <t>Cole, Elbert</t>
  </si>
  <si>
    <t>Allen, Thomas</t>
  </si>
  <si>
    <t>Contract</t>
  </si>
  <si>
    <t>Hoover, Evangeline</t>
  </si>
  <si>
    <t>House, Paul</t>
  </si>
  <si>
    <t>Hernandez, Glenn</t>
  </si>
  <si>
    <t>Audit Services</t>
  </si>
  <si>
    <t>Sullivan, Robert</t>
  </si>
  <si>
    <t>Hicks, Monica</t>
  </si>
  <si>
    <t>Banks, Ryan</t>
  </si>
  <si>
    <t>Compliance</t>
  </si>
  <si>
    <t>Lucas, John</t>
  </si>
  <si>
    <t>Engineering/Maintenance</t>
  </si>
  <si>
    <t>Durham, Troy</t>
  </si>
  <si>
    <t>Moreno, Christopher</t>
  </si>
  <si>
    <t>Obrien, Madelyn</t>
  </si>
  <si>
    <t>Taylor, Hector</t>
  </si>
  <si>
    <t>Mosley, Michael</t>
  </si>
  <si>
    <t>Jenkins, Scott</t>
  </si>
  <si>
    <t>Newman, Aria</t>
  </si>
  <si>
    <t>Walter, Michael</t>
  </si>
  <si>
    <t>Harris, Brian</t>
  </si>
  <si>
    <t>Hall, Jenny</t>
  </si>
  <si>
    <t>Powers, Tia</t>
  </si>
  <si>
    <t>Adams, David</t>
  </si>
  <si>
    <t>Bridges, Jeff</t>
  </si>
  <si>
    <t>Jefferson, Elaine</t>
  </si>
  <si>
    <t>Mitchell, Shannon</t>
  </si>
  <si>
    <t>Gibson, Janet</t>
  </si>
  <si>
    <t>Matthews, Diane</t>
  </si>
  <si>
    <t>Nichols, Nathaniel</t>
  </si>
  <si>
    <t>Townsend, Jerry</t>
  </si>
  <si>
    <t>Chase, Troy</t>
  </si>
  <si>
    <t>Engineering/Operations</t>
  </si>
  <si>
    <t>Lopez, Stephen</t>
  </si>
  <si>
    <t>Love, Danny</t>
  </si>
  <si>
    <t>Campos, Richard</t>
  </si>
  <si>
    <t>Environmental Health/Safety</t>
  </si>
  <si>
    <t>Robinson, John</t>
  </si>
  <si>
    <t>Melton, Scott</t>
  </si>
  <si>
    <t>Fernandez, Marie</t>
  </si>
  <si>
    <t>Executive Education</t>
  </si>
  <si>
    <t>Greer, Brian</t>
  </si>
  <si>
    <t>Moody, Matthew</t>
  </si>
  <si>
    <t>Anderson, Teason</t>
  </si>
  <si>
    <t>Sharp, Janine</t>
  </si>
  <si>
    <t>Fox, Ellen</t>
  </si>
  <si>
    <t>Dyer, Carrie</t>
  </si>
  <si>
    <t>International Clinical Safety</t>
  </si>
  <si>
    <t>Pena, Erik</t>
  </si>
  <si>
    <t>Oliver, Francisco</t>
  </si>
  <si>
    <t>Logistics</t>
  </si>
  <si>
    <t>Noble, Michael</t>
  </si>
  <si>
    <t>Nixon, Randy</t>
  </si>
  <si>
    <t>Wallace, Timothy</t>
  </si>
  <si>
    <t>Campbell, Michael</t>
  </si>
  <si>
    <t>Singleton, David</t>
  </si>
  <si>
    <t>Doyle, Leslie</t>
  </si>
  <si>
    <t>Steele, Gerald</t>
  </si>
  <si>
    <t>Carpenter, Ronald</t>
  </si>
  <si>
    <t>Erickson, Ricky</t>
  </si>
  <si>
    <t>Short, Timothy</t>
  </si>
  <si>
    <t>Davis, Tonya</t>
  </si>
  <si>
    <t>McDonald, Debra</t>
  </si>
  <si>
    <t>Barron, Michael</t>
  </si>
  <si>
    <t>Major Mfg Projects</t>
  </si>
  <si>
    <t>Horton, Cleatis</t>
  </si>
  <si>
    <t>Wolf, Debbie</t>
  </si>
  <si>
    <t>Sutton, Matthew</t>
  </si>
  <si>
    <t>Manufacturing</t>
  </si>
  <si>
    <t>Bartlett, Julia</t>
  </si>
  <si>
    <t>Fowler, John</t>
  </si>
  <si>
    <t>Dawson, Jonathan</t>
  </si>
  <si>
    <t>Booth, Raquel</t>
  </si>
  <si>
    <t>Roberson, Eileen</t>
  </si>
  <si>
    <t>McKee, Michelle</t>
  </si>
  <si>
    <t>Beasley, Timothy</t>
  </si>
  <si>
    <t>Ayala, Polly</t>
  </si>
  <si>
    <t>Contreras, Dean</t>
  </si>
  <si>
    <t>Lang, Dana</t>
  </si>
  <si>
    <t>Joseph, Christopher</t>
  </si>
  <si>
    <t>Boone, Eric</t>
  </si>
  <si>
    <t>Rowe, Ken</t>
  </si>
  <si>
    <t>Sexton, John</t>
  </si>
  <si>
    <t>Schwartz, Joseph</t>
  </si>
  <si>
    <t>Andrews, Diane</t>
  </si>
  <si>
    <t>Norman, Rita</t>
  </si>
  <si>
    <t>Maynard, Susan</t>
  </si>
  <si>
    <t>Schultz, Norman</t>
  </si>
  <si>
    <t>Burgess, Cherie</t>
  </si>
  <si>
    <t>Carr, Susan</t>
  </si>
  <si>
    <t>White, Daniel</t>
  </si>
  <si>
    <t>Watkins, Gary</t>
  </si>
  <si>
    <t>Ryan, Ryan</t>
  </si>
  <si>
    <t>Ball, Kirk</t>
  </si>
  <si>
    <t>Bean, Deborah</t>
  </si>
  <si>
    <t>Blackwell, Brandon</t>
  </si>
  <si>
    <t>Webster, David</t>
  </si>
  <si>
    <t>Rich, Brent</t>
  </si>
  <si>
    <t>Beck, Craig</t>
  </si>
  <si>
    <t>Lester, Sherri</t>
  </si>
  <si>
    <t>Walls, Brian</t>
  </si>
  <si>
    <t>Stokes, Jonathan</t>
  </si>
  <si>
    <t>Larson, David</t>
  </si>
  <si>
    <t>Barnes, Grant</t>
  </si>
  <si>
    <t>Christensen, Jill</t>
  </si>
  <si>
    <t>Hudson, Lorna</t>
  </si>
  <si>
    <t>Solomon, Michael</t>
  </si>
  <si>
    <t>Gentry, John</t>
  </si>
  <si>
    <t>Neal, Sally</t>
  </si>
  <si>
    <t>Pearson, Cassy</t>
  </si>
  <si>
    <t>Hunt, Norman</t>
  </si>
  <si>
    <t>Howell, Douglas</t>
  </si>
  <si>
    <t>Beard, Sandi</t>
  </si>
  <si>
    <t>Payne, Vicky</t>
  </si>
  <si>
    <t>Cameron, John</t>
  </si>
  <si>
    <t>Bauer, Chris</t>
  </si>
  <si>
    <t>Kelly, Icelita</t>
  </si>
  <si>
    <t>Blevins, Carey</t>
  </si>
  <si>
    <t>Owen, Robert</t>
  </si>
  <si>
    <t>Manufacturing Admin</t>
  </si>
  <si>
    <t>Callahan, Marilyn</t>
  </si>
  <si>
    <t>Blair, Sperry</t>
  </si>
  <si>
    <t>Operations</t>
  </si>
  <si>
    <t>Walker, Mike</t>
  </si>
  <si>
    <t>Gates, Anne</t>
  </si>
  <si>
    <t>Brady, Traci</t>
  </si>
  <si>
    <t>Vazquez, Kenneth</t>
  </si>
  <si>
    <t>Stafford, Rhonda</t>
  </si>
  <si>
    <t>Torres, Bruce</t>
  </si>
  <si>
    <t>Shelton, Donna</t>
  </si>
  <si>
    <t>Carlson, Jeremy</t>
  </si>
  <si>
    <t>Lane, Brandyn</t>
  </si>
  <si>
    <t>Hodge, Craig</t>
  </si>
  <si>
    <t>Simmons, Robert</t>
  </si>
  <si>
    <t>Shannon, Kevin</t>
  </si>
  <si>
    <t>Hickman, John</t>
  </si>
  <si>
    <t>Lara, Mark</t>
  </si>
  <si>
    <t>Oneal, William</t>
  </si>
  <si>
    <t>Hanson, Dennis</t>
  </si>
  <si>
    <t>Burnett, Kevin</t>
  </si>
  <si>
    <t>Peptide Chemistry</t>
  </si>
  <si>
    <t>Jordan, Mark</t>
  </si>
  <si>
    <t>West, Jeffrey</t>
  </si>
  <si>
    <t>Tanner, Timothy</t>
  </si>
  <si>
    <t>Gregory, Jon</t>
  </si>
  <si>
    <t>Orr, Jennifer</t>
  </si>
  <si>
    <t>Stephenson, Matthew</t>
  </si>
  <si>
    <t>Hood, Renee</t>
  </si>
  <si>
    <t>Pharmacokinetics</t>
  </si>
  <si>
    <t>Briggs, Bryan</t>
  </si>
  <si>
    <t>Process Development</t>
  </si>
  <si>
    <t>Frazier, Chris</t>
  </si>
  <si>
    <t>Knox, Lori</t>
  </si>
  <si>
    <t>Bowers, Tammy</t>
  </si>
  <si>
    <t>Long, Gary</t>
  </si>
  <si>
    <t>Pratt, Erik</t>
  </si>
  <si>
    <t>Floyd, Eric</t>
  </si>
  <si>
    <t>Cooper, Lisa</t>
  </si>
  <si>
    <t>Meyers, David</t>
  </si>
  <si>
    <t>Leon, Emily</t>
  </si>
  <si>
    <t>Padilla, Christopher</t>
  </si>
  <si>
    <t>Terry, Karin</t>
  </si>
  <si>
    <t>Garza, Anthony</t>
  </si>
  <si>
    <t>Snow, Desiree</t>
  </si>
  <si>
    <t>Knight, Denise</t>
  </si>
  <si>
    <t>Lamb, John</t>
  </si>
  <si>
    <t>Professional Training Group</t>
  </si>
  <si>
    <t>Sherman, Karin</t>
  </si>
  <si>
    <t>Dudley, James</t>
  </si>
  <si>
    <t>Gomez, Ed</t>
  </si>
  <si>
    <t>Nguyen, Dennis</t>
  </si>
  <si>
    <t>Flynn, Melissa</t>
  </si>
  <si>
    <t>Project &amp; Contract Services</t>
  </si>
  <si>
    <t>Whitehead, Carolyn</t>
  </si>
  <si>
    <t>Blake, Thomas</t>
  </si>
  <si>
    <t>Daniel, Robert</t>
  </si>
  <si>
    <t>Davenport, Troy</t>
  </si>
  <si>
    <t>Lee, Charles</t>
  </si>
  <si>
    <t>Browning, Kathleen</t>
  </si>
  <si>
    <t>Goodman, Kuyler</t>
  </si>
  <si>
    <t>Golden, Christine</t>
  </si>
  <si>
    <t>Schmidt, Michael</t>
  </si>
  <si>
    <t>Smith, Koleen</t>
  </si>
  <si>
    <t>Phillips, Liesl</t>
  </si>
  <si>
    <t>Salinas, Jon</t>
  </si>
  <si>
    <t>Foley, Peter</t>
  </si>
  <si>
    <t>McKenzie, Michelle</t>
  </si>
  <si>
    <t>Lynch, Scott</t>
  </si>
  <si>
    <t>Alexander, Charles</t>
  </si>
  <si>
    <t>Alvarez, Steven</t>
  </si>
  <si>
    <t>Haynes, Ernest</t>
  </si>
  <si>
    <t>Simpson, Jimmy</t>
  </si>
  <si>
    <t>Mendoza, Bobby</t>
  </si>
  <si>
    <t>Maldonado, Robert</t>
  </si>
  <si>
    <t>Wheeler, Meegan</t>
  </si>
  <si>
    <t>Shields, Robert</t>
  </si>
  <si>
    <t>Williamson, Sumedha</t>
  </si>
  <si>
    <t>Atkins, Kevin</t>
  </si>
  <si>
    <t>Giles, Kathleen</t>
  </si>
  <si>
    <t>Mills, Melissa</t>
  </si>
  <si>
    <t>Ford, Matt</t>
  </si>
  <si>
    <t>Russell, Mark</t>
  </si>
  <si>
    <t>Quality Assurance</t>
  </si>
  <si>
    <t>Barton, Barry</t>
  </si>
  <si>
    <t>Mack, Barry</t>
  </si>
  <si>
    <t>Estes, Mary</t>
  </si>
  <si>
    <t>Adkins, Michael</t>
  </si>
  <si>
    <t>Zimmerman, Julian</t>
  </si>
  <si>
    <t>Sellers, William</t>
  </si>
  <si>
    <t>Jacobs, Florianne</t>
  </si>
  <si>
    <t>Medina, Warren</t>
  </si>
  <si>
    <t>Mullins, Angela</t>
  </si>
  <si>
    <t>Mason, Suzanne</t>
  </si>
  <si>
    <t>Francis, Todd</t>
  </si>
  <si>
    <t>Buckel, Patricia</t>
  </si>
  <si>
    <t>McKinney, Christofer</t>
  </si>
  <si>
    <t>Carroll, Lesa</t>
  </si>
  <si>
    <t>Lyons, Brian</t>
  </si>
  <si>
    <t>Watts, Curtis</t>
  </si>
  <si>
    <t>Vance, Cheryl</t>
  </si>
  <si>
    <t>Castillo, Sheri</t>
  </si>
  <si>
    <t>Leblanc, Jenny</t>
  </si>
  <si>
    <t>Roth, Tony</t>
  </si>
  <si>
    <t>Bennett, Chris</t>
  </si>
  <si>
    <t>Johnson, Mary Jo</t>
  </si>
  <si>
    <t>Hutchinson, Robin</t>
  </si>
  <si>
    <t>Ashley, Michael</t>
  </si>
  <si>
    <t>Quality Control</t>
  </si>
  <si>
    <t>Blankenship, Roger</t>
  </si>
  <si>
    <t>Reynolds, Barbara</t>
  </si>
  <si>
    <t>Huff, Erik</t>
  </si>
  <si>
    <t>Ward, Williams</t>
  </si>
  <si>
    <t>Salazar, Ruben</t>
  </si>
  <si>
    <t>Copeland, Roger</t>
  </si>
  <si>
    <t>McCarthy, Ryan</t>
  </si>
  <si>
    <t>Owens, Dwight</t>
  </si>
  <si>
    <t>Garner, Terry</t>
  </si>
  <si>
    <t>Houston, Mark</t>
  </si>
  <si>
    <t>Tucker, James</t>
  </si>
  <si>
    <t>McDaniel, Tamara</t>
  </si>
  <si>
    <t>Sanchez, Greg</t>
  </si>
  <si>
    <t>Fisher, Maria</t>
  </si>
  <si>
    <t>Cannon, Jenny</t>
  </si>
  <si>
    <t>Avila, Jody</t>
  </si>
  <si>
    <t>Patterson, Robert</t>
  </si>
  <si>
    <t>Hardin, Gregory</t>
  </si>
  <si>
    <t>Griffin, Debbi</t>
  </si>
  <si>
    <t>Hansen, Andrew</t>
  </si>
  <si>
    <t>Martin, Terry</t>
  </si>
  <si>
    <t>Freeman, Dennis</t>
  </si>
  <si>
    <t>Lowery, Charles</t>
  </si>
  <si>
    <t>Fletcher, Brian</t>
  </si>
  <si>
    <t>McClure, Gary</t>
  </si>
  <si>
    <t>Winters, Shaun</t>
  </si>
  <si>
    <t>Hull, Jeanne</t>
  </si>
  <si>
    <t>Barker, Heidi</t>
  </si>
  <si>
    <t>Navarro, Marc</t>
  </si>
  <si>
    <t>Rush, Lateef</t>
  </si>
  <si>
    <t>Everett, Dan</t>
  </si>
  <si>
    <t>Research Center</t>
  </si>
  <si>
    <t>Perez, Kim</t>
  </si>
  <si>
    <t>Marquez, Thomas</t>
  </si>
  <si>
    <t>Research/Development</t>
  </si>
  <si>
    <t>Lindsey, Deborah</t>
  </si>
  <si>
    <t>write a function and get the brand name</t>
  </si>
  <si>
    <t>Brand</t>
  </si>
  <si>
    <t>Marauder</t>
  </si>
  <si>
    <t>Ollivander</t>
  </si>
  <si>
    <t>Quidditch</t>
  </si>
  <si>
    <t>Arthurs</t>
  </si>
  <si>
    <t>Product</t>
  </si>
  <si>
    <t>Map</t>
  </si>
  <si>
    <t>Wand</t>
  </si>
  <si>
    <t>Golden Snitch</t>
  </si>
  <si>
    <t>Ford Anglia</t>
  </si>
  <si>
    <t>Months</t>
  </si>
  <si>
    <t>Games</t>
  </si>
  <si>
    <t>Apps</t>
  </si>
  <si>
    <t>E-books</t>
  </si>
  <si>
    <t>Combined</t>
  </si>
  <si>
    <t xml:space="preserve">Product: </t>
  </si>
  <si>
    <t>apps</t>
  </si>
  <si>
    <t>Jan</t>
  </si>
  <si>
    <t xml:space="preserve">Month: </t>
  </si>
  <si>
    <t>May</t>
  </si>
  <si>
    <t>Feb</t>
  </si>
  <si>
    <t>Result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</si>
  <si>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</si>
  <si>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</si>
  <si>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</si>
  <si>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</si>
  <si>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</si>
  <si>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</si>
  <si>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</si>
  <si>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</si>
  <si>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</si>
  <si>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</si>
  <si>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Sales Rep</t>
  </si>
  <si>
    <t>Sales</t>
  </si>
  <si>
    <t>Comm.
 Rate</t>
  </si>
  <si>
    <t>Commission</t>
  </si>
  <si>
    <t>&lt;=3 Years Tenure</t>
  </si>
  <si>
    <t>3+ Years Tenure</t>
  </si>
  <si>
    <t>Benson</t>
  </si>
  <si>
    <t>Amt Sold</t>
  </si>
  <si>
    <t>Rate</t>
  </si>
  <si>
    <t>Davidson</t>
  </si>
  <si>
    <t>Ellison</t>
  </si>
  <si>
    <t>Gomez</t>
  </si>
  <si>
    <t>Hernandez</t>
  </si>
  <si>
    <t>Kelly</t>
  </si>
  <si>
    <t>Martin</t>
  </si>
  <si>
    <t>Oswald</t>
  </si>
  <si>
    <t>Reginald</t>
  </si>
  <si>
    <t>Veras</t>
  </si>
  <si>
    <t>Wilmington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</si>
</sst>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0"/>
      <name val="Andalus"/>
      <family val="1"/>
    </font>
    <font>
      <sz val="16"/>
      <color theme="0"/>
      <name val="Calibri"/>
      <family val="2"/>
      <scheme val="minor"/>
    </font>
    <font>
      <sz val="16"/>
      <color theme="0"/>
      <name val="Andalus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6"/>
      <name val="Calibri"/>
      <family val="2"/>
    </font>
    <font>
      <b/>
      <sz val="16"/>
      <name val="Calibri"/>
      <family val="2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Andalus"/>
      <family val="1"/>
    </font>
    <font>
      <b/>
      <sz val="1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/>
    <xf numFmtId="0" fontId="6" fillId="3" borderId="1">
      <alignment horizontal="center"/>
    </xf>
    <xf numFmtId="0" fontId="7" fillId="0" borderId="0"/>
  </cellStyleXfs>
  <cellXfs count="32">
    <xf numFmtId="0" fontId="0" fillId="0" borderId="0" xfId="0"/>
    <xf numFmtId="0" fontId="3" fillId="2" borderId="1" xfId="2" applyFont="1" applyAlignment="1">
      <alignment horizontal="left"/>
    </xf>
    <xf numFmtId="0" fontId="4" fillId="2" borderId="1" xfId="2" applyFont="1" applyAlignment="1">
      <alignment horizontal="left"/>
    </xf>
    <xf numFmtId="0" fontId="5" fillId="0" borderId="0" xfId="0" applyFont="1" applyAlignment="1">
      <alignment horizontal="left"/>
    </xf>
    <xf numFmtId="0" fontId="5" fillId="3" borderId="1" xfId="3" applyFont="1" applyAlignment="1">
      <alignment horizontal="left"/>
    </xf>
    <xf numFmtId="0" fontId="3" fillId="2" borderId="1" xfId="2" applyFont="1"/>
    <xf numFmtId="0" fontId="4" fillId="2" borderId="1" xfId="2" applyFont="1"/>
    <xf numFmtId="14" fontId="4" fillId="2" borderId="1" xfId="2" applyNumberFormat="1" applyFont="1"/>
    <xf numFmtId="9" fontId="4" fillId="2" borderId="1" xfId="1" applyFont="1" applyFill="1" applyBorder="1" applyAlignment="1"/>
    <xf numFmtId="0" fontId="8" fillId="0" borderId="0" xfId="4" applyFont="1"/>
    <xf numFmtId="0" fontId="9" fillId="0" borderId="2" xfId="0" applyFont="1" applyBorder="1" applyAlignment="1">
      <alignment vertical="center"/>
    </xf>
    <xf numFmtId="0" fontId="5" fillId="0" borderId="0" xfId="0" applyFont="1"/>
    <xf numFmtId="0" fontId="5" fillId="3" borderId="1" xfId="3" applyFont="1" applyAlignment="1"/>
    <xf numFmtId="9" fontId="5" fillId="3" borderId="1" xfId="1" applyFont="1" applyFill="1" applyBorder="1" applyAlignment="1"/>
    <xf numFmtId="14" fontId="5" fillId="0" borderId="0" xfId="0" applyNumberFormat="1" applyFont="1"/>
    <xf numFmtId="9" fontId="5" fillId="0" borderId="0" xfId="1" applyFont="1" applyAlignment="1"/>
    <xf numFmtId="0" fontId="10" fillId="2" borderId="1" xfId="2" applyFont="1"/>
    <xf numFmtId="0" fontId="2" fillId="2" borderId="1" xfId="2"/>
    <xf numFmtId="0" fontId="6" fillId="3" borderId="1" xfId="3" applyAlignment="1"/>
    <xf numFmtId="0" fontId="12" fillId="2" borderId="1" xfId="2" applyFont="1"/>
    <xf numFmtId="0" fontId="6" fillId="0" borderId="0" xfId="0" applyFont="1"/>
    <xf numFmtId="9" fontId="12" fillId="2" borderId="1" xfId="1" applyFont="1" applyFill="1" applyBorder="1" applyAlignment="1"/>
    <xf numFmtId="0" fontId="13" fillId="0" borderId="0" xfId="0" applyFont="1"/>
    <xf numFmtId="9" fontId="6" fillId="3" borderId="1" xfId="1" applyFont="1" applyFill="1" applyBorder="1" applyAlignment="1"/>
    <xf numFmtId="9" fontId="6" fillId="0" borderId="0" xfId="1" applyFont="1" applyAlignment="1"/>
    <xf numFmtId="0" fontId="14" fillId="3" borderId="1" xfId="3" applyFont="1" applyAlignment="1"/>
    <xf numFmtId="14" fontId="14" fillId="3" borderId="1" xfId="3" applyNumberFormat="1" applyFont="1" applyAlignment="1"/>
    <xf numFmtId="9" fontId="14" fillId="3" borderId="1" xfId="1" applyFont="1" applyFill="1" applyBorder="1" applyAlignment="1"/>
    <xf numFmtId="0" fontId="11" fillId="0" borderId="0" xfId="0" applyFont="1"/>
    <xf numFmtId="9" fontId="14" fillId="3" borderId="1" xfId="3" applyNumberFormat="1" applyFont="1" applyAlignment="1"/>
    <xf numFmtId="0" fontId="6" fillId="3" borderId="3" xfId="3" applyBorder="1" applyAlignment="1"/>
    <xf numFmtId="9" fontId="6" fillId="3" borderId="1" xfId="3" applyNumberFormat="1" applyAlignment="1"/>
  </cellXfs>
  <cellStyles count="5">
    <cellStyle name="contain" xfId="3" xr:uid="{87805B64-254E-49CE-A0C0-9AAE9844347D}"/>
    <cellStyle name="Contains" xfId="2" xr:uid="{6DE7C51A-7AF9-45E4-B44D-3849282511BB}"/>
    <cellStyle name="Normal" xfId="0" builtinId="0"/>
    <cellStyle name="Normal 2" xfId="4" xr:uid="{CA30B21E-52C9-45FB-83CB-49D70E70BB9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FROM%20OLD%20LAPTOP\Adv%20ITT\Adv%20itt%2011%20April\day3\LookUPS.xlsx" TargetMode="External"/><Relationship Id="rId1" Type="http://schemas.openxmlformats.org/officeDocument/2006/relationships/externalLinkPath" Target="file:///C:\FROM%20OLD%20LAPTOP\Adv%20ITT\Adv%20itt%2011%20April\day3\Look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_71"/>
      <sheetName val="vlookup_72"/>
      <sheetName val="vlookup_73"/>
      <sheetName val="hlook_74"/>
      <sheetName val="vlookupmatch_75"/>
      <sheetName val="conditional lookup_76"/>
      <sheetName val="lookup for multi table_77"/>
      <sheetName val="vlook trim_78"/>
      <sheetName val="vlookup array exercise_79"/>
      <sheetName val="vlookupmul_80"/>
      <sheetName val="index_81"/>
      <sheetName val="complex index_81"/>
      <sheetName val="case sensitive lookup_83"/>
      <sheetName val="indirect_84"/>
      <sheetName val="offset example_85"/>
      <sheetName val="index using reference"/>
      <sheetName val="offset example"/>
      <sheetName val="index trow column"/>
      <sheetName val="idxhlvl"/>
      <sheetName val="offset dynamic"/>
      <sheetName val="offset dynamic list"/>
      <sheetName val="reverse lookup"/>
      <sheetName val="roll dice"/>
    </sheetNames>
    <sheetDataSet>
      <sheetData sheetId="0">
        <row r="1">
          <cell r="A1" t="str">
            <v>Employee Name</v>
          </cell>
          <cell r="B1" t="str">
            <v>Department</v>
          </cell>
          <cell r="C1" t="str">
            <v>Salary</v>
          </cell>
        </row>
        <row r="2">
          <cell r="A2" t="str">
            <v>Palmer, Terry</v>
          </cell>
          <cell r="B2" t="str">
            <v>ADC</v>
          </cell>
          <cell r="C2">
            <v>41639</v>
          </cell>
        </row>
        <row r="3">
          <cell r="A3" t="str">
            <v>Nicholson, Lee</v>
          </cell>
          <cell r="B3" t="str">
            <v>ADC</v>
          </cell>
          <cell r="C3">
            <v>56469</v>
          </cell>
        </row>
        <row r="4">
          <cell r="A4" t="str">
            <v>Jensen, Kristina</v>
          </cell>
          <cell r="B4" t="str">
            <v>Admin Training</v>
          </cell>
          <cell r="C4">
            <v>43302</v>
          </cell>
        </row>
        <row r="5">
          <cell r="A5" t="str">
            <v>Randall, Yvonne</v>
          </cell>
          <cell r="B5" t="str">
            <v>Admin Training</v>
          </cell>
          <cell r="C5">
            <v>28122</v>
          </cell>
        </row>
        <row r="6">
          <cell r="A6" t="str">
            <v>Cole, Elbert</v>
          </cell>
          <cell r="B6" t="str">
            <v>Admin Training</v>
          </cell>
          <cell r="C6">
            <v>78644</v>
          </cell>
        </row>
        <row r="7">
          <cell r="A7" t="str">
            <v>Allen, Thomas</v>
          </cell>
          <cell r="B7" t="str">
            <v>Admin Training</v>
          </cell>
          <cell r="C7">
            <v>75511</v>
          </cell>
        </row>
        <row r="8">
          <cell r="A8" t="str">
            <v>Hoover, Evangeline</v>
          </cell>
          <cell r="B8" t="str">
            <v>Admin Training</v>
          </cell>
          <cell r="C8">
            <v>42909</v>
          </cell>
        </row>
        <row r="9">
          <cell r="A9" t="str">
            <v>House, Paul</v>
          </cell>
          <cell r="B9" t="str">
            <v>Admin Training</v>
          </cell>
          <cell r="C9">
            <v>52255</v>
          </cell>
        </row>
        <row r="10">
          <cell r="A10" t="str">
            <v>Hernandez, Glenn</v>
          </cell>
          <cell r="B10" t="str">
            <v>Audit Services</v>
          </cell>
          <cell r="C10">
            <v>54972</v>
          </cell>
        </row>
        <row r="11">
          <cell r="A11" t="str">
            <v>Sullivan, Robert</v>
          </cell>
          <cell r="B11" t="str">
            <v>Audit Services</v>
          </cell>
          <cell r="C11">
            <v>42401</v>
          </cell>
        </row>
        <row r="12">
          <cell r="A12" t="str">
            <v>Hicks, Monica</v>
          </cell>
          <cell r="B12" t="str">
            <v>Audit Services</v>
          </cell>
          <cell r="C12">
            <v>49882</v>
          </cell>
        </row>
        <row r="13">
          <cell r="A13" t="str">
            <v>Banks, Ryan</v>
          </cell>
          <cell r="B13" t="str">
            <v>Compliance</v>
          </cell>
          <cell r="C13">
            <v>25901</v>
          </cell>
        </row>
        <row r="14">
          <cell r="A14" t="str">
            <v>Lucas, John</v>
          </cell>
          <cell r="B14" t="str">
            <v>Engineering/Maintenance</v>
          </cell>
          <cell r="C14">
            <v>51437</v>
          </cell>
        </row>
        <row r="15">
          <cell r="A15" t="str">
            <v>Durham, Troy</v>
          </cell>
          <cell r="B15" t="str">
            <v>Engineering/Maintenance</v>
          </cell>
          <cell r="C15">
            <v>75717</v>
          </cell>
        </row>
        <row r="16">
          <cell r="A16" t="str">
            <v>Moreno, Christopher</v>
          </cell>
          <cell r="B16" t="str">
            <v>Engineering/Maintenance</v>
          </cell>
          <cell r="C16">
            <v>25187</v>
          </cell>
        </row>
        <row r="17">
          <cell r="A17" t="str">
            <v>Obrien, Madelyn</v>
          </cell>
          <cell r="B17" t="str">
            <v>Engineering/Maintenance</v>
          </cell>
          <cell r="C17">
            <v>54294</v>
          </cell>
        </row>
        <row r="18">
          <cell r="A18" t="str">
            <v>Taylor, Hector</v>
          </cell>
          <cell r="B18" t="str">
            <v>Engineering/Maintenance</v>
          </cell>
          <cell r="C18">
            <v>54271</v>
          </cell>
        </row>
        <row r="19">
          <cell r="A19" t="str">
            <v>Mosley, Michael</v>
          </cell>
          <cell r="B19" t="str">
            <v>Engineering/Maintenance</v>
          </cell>
          <cell r="C19">
            <v>61080</v>
          </cell>
        </row>
        <row r="20">
          <cell r="A20" t="str">
            <v>Jenkins, Scott</v>
          </cell>
          <cell r="B20" t="str">
            <v>Engineering/Maintenance</v>
          </cell>
          <cell r="C20">
            <v>77694</v>
          </cell>
        </row>
        <row r="21">
          <cell r="A21" t="str">
            <v>Newman, Aria</v>
          </cell>
          <cell r="B21" t="str">
            <v>Engineering/Maintenance</v>
          </cell>
          <cell r="C21">
            <v>52424</v>
          </cell>
        </row>
        <row r="22">
          <cell r="A22" t="str">
            <v>Walter, Michael</v>
          </cell>
          <cell r="B22" t="str">
            <v>Engineering/Maintenance</v>
          </cell>
          <cell r="C22">
            <v>55119</v>
          </cell>
        </row>
        <row r="23">
          <cell r="A23" t="str">
            <v>Harris, Brian</v>
          </cell>
          <cell r="B23" t="str">
            <v>Engineering/Maintenance</v>
          </cell>
          <cell r="C23">
            <v>78042</v>
          </cell>
        </row>
        <row r="24">
          <cell r="A24" t="str">
            <v>Hall, Jenny</v>
          </cell>
          <cell r="B24" t="str">
            <v>Engineering/Maintenance</v>
          </cell>
          <cell r="C24">
            <v>32873</v>
          </cell>
        </row>
        <row r="25">
          <cell r="A25" t="str">
            <v>Powers, Tia</v>
          </cell>
          <cell r="B25" t="str">
            <v>Engineering/Maintenance</v>
          </cell>
          <cell r="C25">
            <v>22597</v>
          </cell>
        </row>
        <row r="26">
          <cell r="A26" t="str">
            <v>Adams, David</v>
          </cell>
          <cell r="B26" t="str">
            <v>Engineering/Maintenance</v>
          </cell>
          <cell r="C26">
            <v>66175</v>
          </cell>
        </row>
        <row r="27">
          <cell r="A27" t="str">
            <v>Bridges, Jeff</v>
          </cell>
          <cell r="B27" t="str">
            <v>Engineering/Maintenance</v>
          </cell>
          <cell r="C27">
            <v>67420</v>
          </cell>
        </row>
        <row r="28">
          <cell r="A28" t="str">
            <v>Jefferson, Elaine</v>
          </cell>
          <cell r="B28" t="str">
            <v>Engineering/Maintenance</v>
          </cell>
          <cell r="C28">
            <v>38999</v>
          </cell>
        </row>
        <row r="29">
          <cell r="A29" t="str">
            <v>Mitchell, Shannon</v>
          </cell>
          <cell r="B29" t="str">
            <v>Engineering/Maintenance</v>
          </cell>
          <cell r="C29">
            <v>31447</v>
          </cell>
        </row>
        <row r="30">
          <cell r="A30" t="str">
            <v>Gibson, Janet</v>
          </cell>
          <cell r="B30" t="str">
            <v>Engineering/Maintenance</v>
          </cell>
          <cell r="C30">
            <v>21554</v>
          </cell>
        </row>
        <row r="31">
          <cell r="A31" t="str">
            <v>Matthews, Diane</v>
          </cell>
          <cell r="B31" t="str">
            <v>Engineering/Maintenance</v>
          </cell>
          <cell r="C31">
            <v>26048</v>
          </cell>
        </row>
        <row r="32">
          <cell r="A32" t="str">
            <v>Nichols, Nathaniel</v>
          </cell>
          <cell r="B32" t="str">
            <v>Engineering/Maintenance</v>
          </cell>
          <cell r="C32">
            <v>60284</v>
          </cell>
        </row>
        <row r="33">
          <cell r="A33" t="str">
            <v>Townsend, Jerry</v>
          </cell>
          <cell r="B33" t="str">
            <v>Engineering/Maintenance</v>
          </cell>
          <cell r="C33">
            <v>27008</v>
          </cell>
        </row>
        <row r="34">
          <cell r="A34" t="str">
            <v>Chase, Troy</v>
          </cell>
          <cell r="B34" t="str">
            <v>Engineering/Operations</v>
          </cell>
          <cell r="C34">
            <v>50094</v>
          </cell>
        </row>
        <row r="35">
          <cell r="A35" t="str">
            <v>Lopez, Stephen</v>
          </cell>
          <cell r="B35" t="str">
            <v>Engineering/Operations</v>
          </cell>
          <cell r="C35">
            <v>26012</v>
          </cell>
        </row>
        <row r="36">
          <cell r="A36" t="str">
            <v>Love, Danny</v>
          </cell>
          <cell r="B36" t="str">
            <v>Engineering/Operations</v>
          </cell>
          <cell r="C36">
            <v>34457</v>
          </cell>
        </row>
        <row r="37">
          <cell r="A37" t="str">
            <v>Campos, Richard</v>
          </cell>
          <cell r="B37" t="str">
            <v>Environmental Health/Safety</v>
          </cell>
          <cell r="C37">
            <v>62390</v>
          </cell>
        </row>
        <row r="38">
          <cell r="A38" t="str">
            <v>Robinson, John</v>
          </cell>
          <cell r="B38" t="str">
            <v>Environmental Health/Safety</v>
          </cell>
          <cell r="C38">
            <v>78455</v>
          </cell>
        </row>
        <row r="39">
          <cell r="A39" t="str">
            <v>Melton, Scott</v>
          </cell>
          <cell r="B39" t="str">
            <v>Environmental Health/Safety</v>
          </cell>
          <cell r="C39">
            <v>42829</v>
          </cell>
        </row>
        <row r="40">
          <cell r="A40" t="str">
            <v>Fernandez, Marie</v>
          </cell>
          <cell r="B40" t="str">
            <v>Executive Education</v>
          </cell>
          <cell r="C40">
            <v>28565</v>
          </cell>
        </row>
        <row r="41">
          <cell r="A41" t="str">
            <v>Greer, Brian</v>
          </cell>
          <cell r="B41" t="str">
            <v>Executive Education</v>
          </cell>
          <cell r="C41">
            <v>63746</v>
          </cell>
        </row>
        <row r="42">
          <cell r="A42" t="str">
            <v>Moody, Matthew</v>
          </cell>
          <cell r="B42" t="str">
            <v>Executive Education</v>
          </cell>
          <cell r="C42">
            <v>66619</v>
          </cell>
        </row>
        <row r="43">
          <cell r="A43" t="str">
            <v>Anderson, Teason</v>
          </cell>
          <cell r="B43" t="str">
            <v>Executive Education</v>
          </cell>
          <cell r="C43">
            <v>57250</v>
          </cell>
        </row>
        <row r="44">
          <cell r="A44" t="str">
            <v>Sharp, Janine</v>
          </cell>
          <cell r="B44" t="str">
            <v>Executive Education</v>
          </cell>
          <cell r="C44">
            <v>70454</v>
          </cell>
        </row>
        <row r="45">
          <cell r="A45" t="str">
            <v>Fox, Ellen</v>
          </cell>
          <cell r="B45" t="str">
            <v>Executive Education</v>
          </cell>
          <cell r="C45">
            <v>20966</v>
          </cell>
        </row>
        <row r="46">
          <cell r="A46" t="str">
            <v>Dyer, Carrie</v>
          </cell>
          <cell r="B46" t="str">
            <v>International Clinical Safety</v>
          </cell>
          <cell r="C46">
            <v>50622</v>
          </cell>
        </row>
        <row r="47">
          <cell r="A47" t="str">
            <v>Pena, Erik</v>
          </cell>
          <cell r="B47" t="str">
            <v>International Clinical Safety</v>
          </cell>
          <cell r="C47">
            <v>79722</v>
          </cell>
        </row>
        <row r="48">
          <cell r="A48" t="str">
            <v>Oliver, Francisco</v>
          </cell>
          <cell r="B48" t="str">
            <v>Logistics</v>
          </cell>
          <cell r="C48">
            <v>46863</v>
          </cell>
        </row>
        <row r="49">
          <cell r="A49" t="str">
            <v>Noble, Michael</v>
          </cell>
          <cell r="B49" t="str">
            <v>Logistics</v>
          </cell>
          <cell r="C49">
            <v>26250</v>
          </cell>
        </row>
        <row r="50">
          <cell r="A50" t="str">
            <v>Nixon, Randy</v>
          </cell>
          <cell r="B50" t="str">
            <v>Logistics</v>
          </cell>
          <cell r="C50">
            <v>21508</v>
          </cell>
        </row>
        <row r="51">
          <cell r="A51" t="str">
            <v>Wallace, Timothy</v>
          </cell>
          <cell r="B51" t="str">
            <v>Logistics</v>
          </cell>
          <cell r="C51">
            <v>20459</v>
          </cell>
        </row>
        <row r="52">
          <cell r="A52" t="str">
            <v>Campbell, Michael</v>
          </cell>
          <cell r="B52" t="str">
            <v>Logistics</v>
          </cell>
          <cell r="C52">
            <v>66577</v>
          </cell>
        </row>
        <row r="53">
          <cell r="A53" t="str">
            <v>Singleton, David</v>
          </cell>
          <cell r="B53" t="str">
            <v>Logistics</v>
          </cell>
          <cell r="C53">
            <v>70971</v>
          </cell>
        </row>
        <row r="54">
          <cell r="A54" t="str">
            <v>Doyle, Leslie</v>
          </cell>
          <cell r="B54" t="str">
            <v>Logistics</v>
          </cell>
          <cell r="C54">
            <v>30599</v>
          </cell>
        </row>
        <row r="55">
          <cell r="A55" t="str">
            <v>Steele, Gerald</v>
          </cell>
          <cell r="B55" t="str">
            <v>Logistics</v>
          </cell>
          <cell r="C55">
            <v>65723</v>
          </cell>
        </row>
        <row r="56">
          <cell r="A56" t="str">
            <v>Carpenter, Ronald</v>
          </cell>
          <cell r="B56" t="str">
            <v>Logistics</v>
          </cell>
          <cell r="C56">
            <v>58700</v>
          </cell>
        </row>
        <row r="57">
          <cell r="A57" t="str">
            <v>Erickson, Ricky</v>
          </cell>
          <cell r="B57" t="str">
            <v>Logistics</v>
          </cell>
          <cell r="C57">
            <v>60918</v>
          </cell>
        </row>
        <row r="58">
          <cell r="A58" t="str">
            <v>Short, Timothy</v>
          </cell>
          <cell r="B58" t="str">
            <v>Logistics</v>
          </cell>
          <cell r="C58">
            <v>46086</v>
          </cell>
        </row>
        <row r="59">
          <cell r="A59" t="str">
            <v>Davis, Tonya</v>
          </cell>
          <cell r="B59" t="str">
            <v>Logistics</v>
          </cell>
          <cell r="C59">
            <v>76234</v>
          </cell>
        </row>
        <row r="60">
          <cell r="A60" t="str">
            <v>McDonald, Debra</v>
          </cell>
          <cell r="B60" t="str">
            <v>Logistics</v>
          </cell>
          <cell r="C60">
            <v>31253</v>
          </cell>
        </row>
        <row r="61">
          <cell r="A61" t="str">
            <v>Barron, Michael</v>
          </cell>
          <cell r="B61" t="str">
            <v>Major Mfg Projects</v>
          </cell>
          <cell r="C61">
            <v>50256</v>
          </cell>
        </row>
        <row r="62">
          <cell r="A62" t="str">
            <v>Horton, Cleatis</v>
          </cell>
          <cell r="B62" t="str">
            <v>Major Mfg Projects</v>
          </cell>
          <cell r="C62">
            <v>74858</v>
          </cell>
        </row>
        <row r="63">
          <cell r="A63" t="str">
            <v>Wolf, Debbie</v>
          </cell>
          <cell r="B63" t="str">
            <v>Major Mfg Projects</v>
          </cell>
          <cell r="C63">
            <v>27498</v>
          </cell>
        </row>
        <row r="64">
          <cell r="A64" t="str">
            <v>Sutton, Matthew</v>
          </cell>
          <cell r="B64" t="str">
            <v>Manufacturing</v>
          </cell>
          <cell r="C64">
            <v>48054</v>
          </cell>
        </row>
        <row r="65">
          <cell r="A65" t="str">
            <v>Bartlett, Julia</v>
          </cell>
          <cell r="B65" t="str">
            <v>Manufacturing</v>
          </cell>
          <cell r="C65">
            <v>29269</v>
          </cell>
        </row>
        <row r="66">
          <cell r="A66" t="str">
            <v>Fowler, John</v>
          </cell>
          <cell r="B66" t="str">
            <v>Manufacturing</v>
          </cell>
          <cell r="C66">
            <v>70008</v>
          </cell>
        </row>
        <row r="67">
          <cell r="A67" t="str">
            <v>Dawson, Jonathan</v>
          </cell>
          <cell r="B67" t="str">
            <v>Manufacturing</v>
          </cell>
          <cell r="C67">
            <v>62539</v>
          </cell>
        </row>
        <row r="68">
          <cell r="A68" t="str">
            <v>Booth, Raquel</v>
          </cell>
          <cell r="B68" t="str">
            <v>Manufacturing</v>
          </cell>
          <cell r="C68">
            <v>69212</v>
          </cell>
        </row>
        <row r="69">
          <cell r="A69" t="str">
            <v>Roberson, Eileen</v>
          </cell>
          <cell r="B69" t="str">
            <v>Manufacturing</v>
          </cell>
          <cell r="C69">
            <v>30533</v>
          </cell>
        </row>
        <row r="70">
          <cell r="A70" t="str">
            <v>McKee, Michelle</v>
          </cell>
          <cell r="B70" t="str">
            <v>Manufacturing</v>
          </cell>
          <cell r="C70">
            <v>34248</v>
          </cell>
        </row>
        <row r="71">
          <cell r="A71" t="str">
            <v>Beasley, Timothy</v>
          </cell>
          <cell r="B71" t="str">
            <v>Manufacturing</v>
          </cell>
          <cell r="C71">
            <v>48533</v>
          </cell>
        </row>
        <row r="72">
          <cell r="A72" t="str">
            <v>Ayala, Polly</v>
          </cell>
          <cell r="B72" t="str">
            <v>Manufacturing</v>
          </cell>
          <cell r="C72">
            <v>20440</v>
          </cell>
        </row>
        <row r="73">
          <cell r="A73" t="str">
            <v>Contreras, Dean</v>
          </cell>
          <cell r="B73" t="str">
            <v>Manufacturing</v>
          </cell>
          <cell r="C73">
            <v>32057</v>
          </cell>
        </row>
        <row r="74">
          <cell r="A74" t="str">
            <v>Lang, Dana</v>
          </cell>
          <cell r="B74" t="str">
            <v>Manufacturing</v>
          </cell>
          <cell r="C74">
            <v>31214</v>
          </cell>
        </row>
        <row r="75">
          <cell r="A75" t="str">
            <v>Joseph, Christopher</v>
          </cell>
          <cell r="B75" t="str">
            <v>Manufacturing</v>
          </cell>
          <cell r="C75">
            <v>24235</v>
          </cell>
        </row>
        <row r="76">
          <cell r="A76" t="str">
            <v>Boone, Eric</v>
          </cell>
          <cell r="B76" t="str">
            <v>Manufacturing</v>
          </cell>
          <cell r="C76">
            <v>24382</v>
          </cell>
        </row>
        <row r="77">
          <cell r="A77" t="str">
            <v>Rowe, Ken</v>
          </cell>
          <cell r="B77" t="str">
            <v>Manufacturing</v>
          </cell>
          <cell r="C77">
            <v>20699</v>
          </cell>
        </row>
        <row r="78">
          <cell r="A78" t="str">
            <v>Sexton, John</v>
          </cell>
          <cell r="B78" t="str">
            <v>Manufacturing</v>
          </cell>
          <cell r="C78">
            <v>75765</v>
          </cell>
        </row>
        <row r="79">
          <cell r="A79" t="str">
            <v>Schwartz, Joseph</v>
          </cell>
          <cell r="B79" t="str">
            <v>Manufacturing</v>
          </cell>
          <cell r="C79">
            <v>54138</v>
          </cell>
        </row>
        <row r="80">
          <cell r="A80" t="str">
            <v>Andrews, Diane</v>
          </cell>
          <cell r="B80" t="str">
            <v>Manufacturing</v>
          </cell>
          <cell r="C80">
            <v>41644</v>
          </cell>
        </row>
        <row r="81">
          <cell r="A81" t="str">
            <v>Norman, Rita</v>
          </cell>
          <cell r="B81" t="str">
            <v>Manufacturing</v>
          </cell>
          <cell r="C81">
            <v>33758</v>
          </cell>
        </row>
        <row r="82">
          <cell r="A82" t="str">
            <v>Maynard, Susan</v>
          </cell>
          <cell r="B82" t="str">
            <v>Manufacturing</v>
          </cell>
          <cell r="C82">
            <v>51655</v>
          </cell>
        </row>
        <row r="83">
          <cell r="A83" t="str">
            <v>Schultz, Norman</v>
          </cell>
          <cell r="B83" t="str">
            <v>Manufacturing</v>
          </cell>
          <cell r="C83">
            <v>66065</v>
          </cell>
        </row>
        <row r="84">
          <cell r="A84" t="str">
            <v>Burgess, Cherie</v>
          </cell>
          <cell r="B84" t="str">
            <v>Manufacturing</v>
          </cell>
          <cell r="C84">
            <v>21680</v>
          </cell>
        </row>
        <row r="85">
          <cell r="A85" t="str">
            <v>Carr, Susan</v>
          </cell>
          <cell r="B85" t="str">
            <v>Manufacturing</v>
          </cell>
          <cell r="C85">
            <v>77193</v>
          </cell>
        </row>
        <row r="86">
          <cell r="A86" t="str">
            <v>White, Daniel</v>
          </cell>
          <cell r="B86" t="str">
            <v>Manufacturing</v>
          </cell>
          <cell r="C86">
            <v>34020</v>
          </cell>
        </row>
        <row r="87">
          <cell r="A87" t="str">
            <v>Watkins, Gary</v>
          </cell>
          <cell r="B87" t="str">
            <v>Manufacturing</v>
          </cell>
          <cell r="C87">
            <v>59845</v>
          </cell>
        </row>
        <row r="88">
          <cell r="A88" t="str">
            <v>Ryan, Ryan</v>
          </cell>
          <cell r="B88" t="str">
            <v>Manufacturing</v>
          </cell>
          <cell r="C88">
            <v>51656</v>
          </cell>
        </row>
        <row r="89">
          <cell r="A89" t="str">
            <v>Ball, Kirk</v>
          </cell>
          <cell r="B89" t="str">
            <v>Manufacturing</v>
          </cell>
          <cell r="C89">
            <v>69024</v>
          </cell>
        </row>
        <row r="90">
          <cell r="A90" t="str">
            <v>Bean, Deborah</v>
          </cell>
          <cell r="B90" t="str">
            <v>Manufacturing</v>
          </cell>
          <cell r="C90">
            <v>38248</v>
          </cell>
        </row>
        <row r="91">
          <cell r="A91" t="str">
            <v>Blackwell, Brandon</v>
          </cell>
          <cell r="B91" t="str">
            <v>Manufacturing</v>
          </cell>
          <cell r="C91">
            <v>69034</v>
          </cell>
        </row>
        <row r="92">
          <cell r="A92" t="str">
            <v>Webster, David</v>
          </cell>
          <cell r="B92" t="str">
            <v>Manufacturing</v>
          </cell>
          <cell r="C92">
            <v>41347</v>
          </cell>
        </row>
        <row r="93">
          <cell r="A93" t="str">
            <v>Rich, Brent</v>
          </cell>
          <cell r="B93" t="str">
            <v>Manufacturing</v>
          </cell>
          <cell r="C93">
            <v>62955</v>
          </cell>
        </row>
        <row r="94">
          <cell r="A94" t="str">
            <v>Beck, Craig</v>
          </cell>
          <cell r="B94" t="str">
            <v>Manufacturing</v>
          </cell>
          <cell r="C94">
            <v>40488</v>
          </cell>
        </row>
        <row r="95">
          <cell r="A95" t="str">
            <v>Lester, Sherri</v>
          </cell>
          <cell r="B95" t="str">
            <v>Manufacturing</v>
          </cell>
          <cell r="C95">
            <v>74066</v>
          </cell>
        </row>
        <row r="96">
          <cell r="A96" t="str">
            <v>Walls, Brian</v>
          </cell>
          <cell r="B96" t="str">
            <v>Manufacturing</v>
          </cell>
          <cell r="C96">
            <v>31176</v>
          </cell>
        </row>
        <row r="97">
          <cell r="A97" t="str">
            <v>Stokes, Jonathan</v>
          </cell>
          <cell r="B97" t="str">
            <v>Manufacturing</v>
          </cell>
          <cell r="C97">
            <v>31644</v>
          </cell>
        </row>
        <row r="98">
          <cell r="A98" t="str">
            <v>Larson, David</v>
          </cell>
          <cell r="B98" t="str">
            <v>Manufacturing</v>
          </cell>
          <cell r="C98">
            <v>73397</v>
          </cell>
        </row>
        <row r="99">
          <cell r="A99" t="str">
            <v>Barnes, Grant</v>
          </cell>
          <cell r="B99" t="str">
            <v>Manufacturing</v>
          </cell>
          <cell r="C99">
            <v>21585</v>
          </cell>
        </row>
        <row r="100">
          <cell r="A100" t="str">
            <v>Christensen, Jill</v>
          </cell>
          <cell r="B100" t="str">
            <v>Manufacturing</v>
          </cell>
          <cell r="C100">
            <v>34872</v>
          </cell>
        </row>
        <row r="101">
          <cell r="A101" t="str">
            <v>Hudson, Lorna</v>
          </cell>
          <cell r="B101" t="str">
            <v>Manufacturing</v>
          </cell>
          <cell r="C101">
            <v>79993</v>
          </cell>
        </row>
        <row r="102">
          <cell r="A102" t="str">
            <v>Solomon, Michael</v>
          </cell>
          <cell r="B102" t="str">
            <v>Manufacturing</v>
          </cell>
          <cell r="C102">
            <v>48483</v>
          </cell>
        </row>
        <row r="103">
          <cell r="A103" t="str">
            <v>Gentry, John</v>
          </cell>
          <cell r="B103" t="str">
            <v>Manufacturing</v>
          </cell>
          <cell r="C103">
            <v>63853</v>
          </cell>
        </row>
        <row r="104">
          <cell r="A104" t="str">
            <v>Neal, Sally</v>
          </cell>
          <cell r="B104" t="str">
            <v>Manufacturing</v>
          </cell>
          <cell r="C104">
            <v>42619</v>
          </cell>
        </row>
        <row r="105">
          <cell r="A105" t="str">
            <v>Pearson, Cassy</v>
          </cell>
          <cell r="B105" t="str">
            <v>Manufacturing</v>
          </cell>
          <cell r="C105">
            <v>65306</v>
          </cell>
        </row>
        <row r="106">
          <cell r="A106" t="str">
            <v>Hunt, Norman</v>
          </cell>
          <cell r="B106" t="str">
            <v>Manufacturing</v>
          </cell>
          <cell r="C106">
            <v>44941</v>
          </cell>
        </row>
        <row r="107">
          <cell r="A107" t="str">
            <v>Howell, Douglas</v>
          </cell>
          <cell r="B107" t="str">
            <v>Manufacturing</v>
          </cell>
          <cell r="C107">
            <v>59528</v>
          </cell>
        </row>
        <row r="108">
          <cell r="A108" t="str">
            <v>Beard, Sandi</v>
          </cell>
          <cell r="B108" t="str">
            <v>Manufacturing</v>
          </cell>
          <cell r="C108">
            <v>53476</v>
          </cell>
        </row>
        <row r="109">
          <cell r="A109" t="str">
            <v>Payne, Vicky</v>
          </cell>
          <cell r="B109" t="str">
            <v>Manufacturing</v>
          </cell>
          <cell r="C109">
            <v>73692</v>
          </cell>
        </row>
        <row r="110">
          <cell r="A110" t="str">
            <v>Cameron, John</v>
          </cell>
          <cell r="B110" t="str">
            <v>Manufacturing</v>
          </cell>
          <cell r="C110">
            <v>34127</v>
          </cell>
        </row>
        <row r="111">
          <cell r="A111" t="str">
            <v>Bauer, Chris</v>
          </cell>
          <cell r="B111" t="str">
            <v>Manufacturing</v>
          </cell>
          <cell r="C111">
            <v>75072</v>
          </cell>
        </row>
        <row r="112">
          <cell r="A112" t="str">
            <v>Kelly, Icelita</v>
          </cell>
          <cell r="B112" t="str">
            <v>Manufacturing</v>
          </cell>
          <cell r="C112">
            <v>67107</v>
          </cell>
        </row>
        <row r="113">
          <cell r="A113" t="str">
            <v>Blevins, Carey</v>
          </cell>
          <cell r="B113" t="str">
            <v>Manufacturing</v>
          </cell>
          <cell r="C113">
            <v>38342</v>
          </cell>
        </row>
        <row r="114">
          <cell r="A114" t="str">
            <v>Owen, Robert</v>
          </cell>
          <cell r="B114" t="str">
            <v>Manufacturing Admin</v>
          </cell>
          <cell r="C114">
            <v>74734</v>
          </cell>
        </row>
        <row r="115">
          <cell r="A115" t="str">
            <v>Callahan, Marilyn</v>
          </cell>
          <cell r="B115" t="str">
            <v>Manufacturing Admin</v>
          </cell>
          <cell r="C115">
            <v>46520</v>
          </cell>
        </row>
        <row r="116">
          <cell r="A116" t="str">
            <v>Blair, Sperry</v>
          </cell>
          <cell r="B116" t="str">
            <v>Operations</v>
          </cell>
          <cell r="C116">
            <v>40132</v>
          </cell>
        </row>
        <row r="117">
          <cell r="A117" t="str">
            <v>Walker, Mike</v>
          </cell>
          <cell r="B117" t="str">
            <v>Operations</v>
          </cell>
          <cell r="C117">
            <v>63331</v>
          </cell>
        </row>
        <row r="118">
          <cell r="A118" t="str">
            <v>Gates, Anne</v>
          </cell>
          <cell r="B118" t="str">
            <v>Operations</v>
          </cell>
          <cell r="C118">
            <v>58568</v>
          </cell>
        </row>
        <row r="119">
          <cell r="A119" t="str">
            <v>Brady, Traci</v>
          </cell>
          <cell r="B119" t="str">
            <v>Operations</v>
          </cell>
          <cell r="C119">
            <v>23791</v>
          </cell>
        </row>
        <row r="120">
          <cell r="A120" t="str">
            <v>Vazquez, Kenneth</v>
          </cell>
          <cell r="B120" t="str">
            <v>Operations</v>
          </cell>
          <cell r="C120">
            <v>70462</v>
          </cell>
        </row>
        <row r="121">
          <cell r="A121" t="str">
            <v>Stafford, Rhonda</v>
          </cell>
          <cell r="B121" t="str">
            <v>Operations</v>
          </cell>
          <cell r="C121">
            <v>57555</v>
          </cell>
        </row>
        <row r="122">
          <cell r="A122" t="str">
            <v>Torres, Bruce</v>
          </cell>
          <cell r="B122" t="str">
            <v>Operations</v>
          </cell>
          <cell r="C122">
            <v>50536</v>
          </cell>
        </row>
        <row r="123">
          <cell r="A123" t="str">
            <v>Shelton, Donna</v>
          </cell>
          <cell r="B123" t="str">
            <v>Operations</v>
          </cell>
          <cell r="C123">
            <v>41702</v>
          </cell>
        </row>
        <row r="124">
          <cell r="A124" t="str">
            <v>Carlson, Jeremy</v>
          </cell>
          <cell r="B124" t="str">
            <v>Operations</v>
          </cell>
          <cell r="C124">
            <v>77469</v>
          </cell>
        </row>
        <row r="125">
          <cell r="A125" t="str">
            <v>Lane, Brandyn</v>
          </cell>
          <cell r="B125" t="str">
            <v>Operations</v>
          </cell>
          <cell r="C125">
            <v>73953</v>
          </cell>
        </row>
        <row r="126">
          <cell r="A126" t="str">
            <v>Hodge, Craig</v>
          </cell>
          <cell r="B126" t="str">
            <v>Operations</v>
          </cell>
          <cell r="C126">
            <v>34348</v>
          </cell>
        </row>
        <row r="127">
          <cell r="A127" t="str">
            <v>Simmons, Robert</v>
          </cell>
          <cell r="B127" t="str">
            <v>Operations</v>
          </cell>
          <cell r="C127">
            <v>41711</v>
          </cell>
        </row>
        <row r="128">
          <cell r="A128" t="str">
            <v>Shannon, Kevin</v>
          </cell>
          <cell r="B128" t="str">
            <v>Operations</v>
          </cell>
          <cell r="C128">
            <v>52714</v>
          </cell>
        </row>
        <row r="129">
          <cell r="A129" t="str">
            <v>Hickman, John</v>
          </cell>
          <cell r="B129" t="str">
            <v>Operations</v>
          </cell>
          <cell r="C129">
            <v>59944</v>
          </cell>
        </row>
        <row r="130">
          <cell r="A130" t="str">
            <v>Lara, Mark</v>
          </cell>
          <cell r="B130" t="str">
            <v>Operations</v>
          </cell>
          <cell r="C130">
            <v>66197</v>
          </cell>
        </row>
        <row r="131">
          <cell r="A131" t="str">
            <v>Oneal, William</v>
          </cell>
          <cell r="B131" t="str">
            <v>Operations</v>
          </cell>
          <cell r="C131">
            <v>25352</v>
          </cell>
        </row>
        <row r="132">
          <cell r="A132" t="str">
            <v>Hanson, Dennis</v>
          </cell>
          <cell r="B132" t="str">
            <v>Operations</v>
          </cell>
          <cell r="C132">
            <v>39569</v>
          </cell>
        </row>
        <row r="133">
          <cell r="A133" t="str">
            <v>Burnett, Kevin</v>
          </cell>
          <cell r="B133" t="str">
            <v>Peptide Chemistry</v>
          </cell>
          <cell r="C133">
            <v>40924</v>
          </cell>
        </row>
        <row r="134">
          <cell r="A134" t="str">
            <v>Jordan, Mark</v>
          </cell>
          <cell r="B134" t="str">
            <v>Peptide Chemistry</v>
          </cell>
          <cell r="C134">
            <v>77134</v>
          </cell>
        </row>
        <row r="135">
          <cell r="A135" t="str">
            <v>West, Jeffrey</v>
          </cell>
          <cell r="B135" t="str">
            <v>Peptide Chemistry</v>
          </cell>
          <cell r="C135">
            <v>56257</v>
          </cell>
        </row>
        <row r="136">
          <cell r="A136" t="str">
            <v>Tanner, Timothy</v>
          </cell>
          <cell r="B136" t="str">
            <v>Peptide Chemistry</v>
          </cell>
          <cell r="C136">
            <v>79576</v>
          </cell>
        </row>
        <row r="137">
          <cell r="A137" t="str">
            <v>Gregory, Jon</v>
          </cell>
          <cell r="B137" t="str">
            <v>Peptide Chemistry</v>
          </cell>
          <cell r="C137">
            <v>36401</v>
          </cell>
        </row>
        <row r="138">
          <cell r="A138" t="str">
            <v>Orr, Jennifer</v>
          </cell>
          <cell r="B138" t="str">
            <v>Peptide Chemistry</v>
          </cell>
          <cell r="C138">
            <v>44462</v>
          </cell>
        </row>
        <row r="139">
          <cell r="A139" t="str">
            <v>Stephenson, Matthew</v>
          </cell>
          <cell r="B139" t="str">
            <v>Peptide Chemistry</v>
          </cell>
          <cell r="C139">
            <v>51566</v>
          </cell>
        </row>
        <row r="140">
          <cell r="A140" t="str">
            <v>Hood, Renee</v>
          </cell>
          <cell r="B140" t="str">
            <v>Pharmacokinetics</v>
          </cell>
          <cell r="C140">
            <v>70073</v>
          </cell>
        </row>
        <row r="141">
          <cell r="A141" t="str">
            <v>Briggs, Bryan</v>
          </cell>
          <cell r="B141" t="str">
            <v>Process Development</v>
          </cell>
          <cell r="C141">
            <v>26562</v>
          </cell>
        </row>
        <row r="142">
          <cell r="A142" t="str">
            <v>Frazier, Chris</v>
          </cell>
          <cell r="B142" t="str">
            <v>Process Development</v>
          </cell>
          <cell r="C142">
            <v>66848</v>
          </cell>
        </row>
        <row r="143">
          <cell r="A143" t="str">
            <v>Knox, Lori</v>
          </cell>
          <cell r="B143" t="str">
            <v>Process Development</v>
          </cell>
          <cell r="C143">
            <v>43095</v>
          </cell>
        </row>
        <row r="144">
          <cell r="A144" t="str">
            <v>Bowers, Tammy</v>
          </cell>
          <cell r="B144" t="str">
            <v>Process Development</v>
          </cell>
          <cell r="C144">
            <v>24253</v>
          </cell>
        </row>
        <row r="145">
          <cell r="A145" t="str">
            <v>Long, Gary</v>
          </cell>
          <cell r="B145" t="str">
            <v>Process Development</v>
          </cell>
          <cell r="C145">
            <v>26586</v>
          </cell>
        </row>
        <row r="146">
          <cell r="A146" t="str">
            <v>Pratt, Erik</v>
          </cell>
          <cell r="B146" t="str">
            <v>Process Development</v>
          </cell>
          <cell r="C146">
            <v>64650</v>
          </cell>
        </row>
        <row r="147">
          <cell r="A147" t="str">
            <v>Floyd, Eric</v>
          </cell>
          <cell r="B147" t="str">
            <v>Process Development</v>
          </cell>
          <cell r="C147">
            <v>58790</v>
          </cell>
        </row>
        <row r="148">
          <cell r="A148" t="str">
            <v>Cooper, Lisa</v>
          </cell>
          <cell r="B148" t="str">
            <v>Process Development</v>
          </cell>
          <cell r="C148">
            <v>66033</v>
          </cell>
        </row>
        <row r="149">
          <cell r="A149" t="str">
            <v>Meyers, David</v>
          </cell>
          <cell r="B149" t="str">
            <v>Process Development</v>
          </cell>
          <cell r="C149">
            <v>23067</v>
          </cell>
        </row>
        <row r="150">
          <cell r="A150" t="str">
            <v>Leon, Emily</v>
          </cell>
          <cell r="B150" t="str">
            <v>Process Development</v>
          </cell>
          <cell r="C150">
            <v>41604</v>
          </cell>
        </row>
        <row r="151">
          <cell r="A151" t="str">
            <v>Padilla, Christopher</v>
          </cell>
          <cell r="B151" t="str">
            <v>Process Development</v>
          </cell>
          <cell r="C151">
            <v>44688</v>
          </cell>
        </row>
        <row r="152">
          <cell r="A152" t="str">
            <v>Terry, Karin</v>
          </cell>
          <cell r="B152" t="str">
            <v>Process Development</v>
          </cell>
          <cell r="C152">
            <v>76959</v>
          </cell>
        </row>
        <row r="153">
          <cell r="A153" t="str">
            <v>Garza, Anthony</v>
          </cell>
          <cell r="B153" t="str">
            <v>Process Development</v>
          </cell>
          <cell r="C153">
            <v>33846</v>
          </cell>
        </row>
        <row r="154">
          <cell r="A154" t="str">
            <v>Snow, Desiree</v>
          </cell>
          <cell r="B154" t="str">
            <v>Process Development</v>
          </cell>
          <cell r="C154">
            <v>32835</v>
          </cell>
        </row>
        <row r="155">
          <cell r="A155" t="str">
            <v>Knight, Denise</v>
          </cell>
          <cell r="B155" t="str">
            <v>Process Development</v>
          </cell>
          <cell r="C155">
            <v>48502</v>
          </cell>
        </row>
        <row r="156">
          <cell r="A156" t="str">
            <v>Lamb, John</v>
          </cell>
          <cell r="B156" t="str">
            <v>Professional Training Group</v>
          </cell>
          <cell r="C156">
            <v>44477</v>
          </cell>
        </row>
        <row r="157">
          <cell r="A157" t="str">
            <v>Sherman, Karin</v>
          </cell>
          <cell r="B157" t="str">
            <v>Professional Training Group</v>
          </cell>
          <cell r="C157">
            <v>53915</v>
          </cell>
        </row>
        <row r="158">
          <cell r="A158" t="str">
            <v>Dudley, James</v>
          </cell>
          <cell r="B158" t="str">
            <v>Professional Training Group</v>
          </cell>
          <cell r="C158">
            <v>79259</v>
          </cell>
        </row>
        <row r="159">
          <cell r="A159" t="str">
            <v>Gomez, Ed</v>
          </cell>
          <cell r="B159" t="str">
            <v>Professional Training Group</v>
          </cell>
          <cell r="C159">
            <v>35246</v>
          </cell>
        </row>
        <row r="160">
          <cell r="A160" t="str">
            <v>Nguyen, Dennis</v>
          </cell>
          <cell r="B160" t="str">
            <v>Professional Training Group</v>
          </cell>
          <cell r="C160">
            <v>24108</v>
          </cell>
        </row>
        <row r="161">
          <cell r="A161" t="str">
            <v>Flynn, Melissa</v>
          </cell>
          <cell r="B161" t="str">
            <v>Project &amp; Contract Services</v>
          </cell>
          <cell r="C161">
            <v>54410</v>
          </cell>
        </row>
        <row r="162">
          <cell r="A162" t="str">
            <v>Whitehead, Carolyn</v>
          </cell>
          <cell r="B162" t="str">
            <v>Project &amp; Contract Services</v>
          </cell>
          <cell r="C162">
            <v>53852</v>
          </cell>
        </row>
        <row r="163">
          <cell r="A163" t="str">
            <v>Blake, Thomas</v>
          </cell>
          <cell r="B163" t="str">
            <v>Project &amp; Contract Services</v>
          </cell>
          <cell r="C163">
            <v>36081</v>
          </cell>
        </row>
        <row r="164">
          <cell r="A164" t="str">
            <v>Daniel, Robert</v>
          </cell>
          <cell r="B164" t="str">
            <v>Project &amp; Contract Services</v>
          </cell>
          <cell r="C164">
            <v>29868</v>
          </cell>
        </row>
        <row r="165">
          <cell r="A165" t="str">
            <v>Davenport, Troy</v>
          </cell>
          <cell r="B165" t="str">
            <v>Project &amp; Contract Services</v>
          </cell>
          <cell r="C165">
            <v>46275</v>
          </cell>
        </row>
        <row r="166">
          <cell r="A166" t="str">
            <v>Lee, Charles</v>
          </cell>
          <cell r="B166" t="str">
            <v>Project &amp; Contract Services</v>
          </cell>
          <cell r="C166">
            <v>30819</v>
          </cell>
        </row>
        <row r="167">
          <cell r="A167" t="str">
            <v>Browning, Kathleen</v>
          </cell>
          <cell r="B167" t="str">
            <v>Project &amp; Contract Services</v>
          </cell>
          <cell r="C167">
            <v>58468</v>
          </cell>
        </row>
        <row r="168">
          <cell r="A168" t="str">
            <v>Goodman, Kuyler</v>
          </cell>
          <cell r="B168" t="str">
            <v>Project &amp; Contract Services</v>
          </cell>
          <cell r="C168">
            <v>46907</v>
          </cell>
        </row>
        <row r="169">
          <cell r="A169" t="str">
            <v>Golden, Christine</v>
          </cell>
          <cell r="B169" t="str">
            <v>Project &amp; Contract Services</v>
          </cell>
          <cell r="C169">
            <v>75460</v>
          </cell>
        </row>
        <row r="170">
          <cell r="A170" t="str">
            <v>Schmidt, Michael</v>
          </cell>
          <cell r="B170" t="str">
            <v>Project &amp; Contract Services</v>
          </cell>
          <cell r="C170">
            <v>33498</v>
          </cell>
        </row>
        <row r="171">
          <cell r="A171" t="str">
            <v>Smith, Koleen</v>
          </cell>
          <cell r="B171" t="str">
            <v>Project &amp; Contract Services</v>
          </cell>
          <cell r="C171">
            <v>57074</v>
          </cell>
        </row>
        <row r="172">
          <cell r="A172" t="str">
            <v>Phillips, Liesl</v>
          </cell>
          <cell r="B172" t="str">
            <v>Project &amp; Contract Services</v>
          </cell>
          <cell r="C172">
            <v>77339</v>
          </cell>
        </row>
        <row r="173">
          <cell r="A173" t="str">
            <v>Salinas, Jon</v>
          </cell>
          <cell r="B173" t="str">
            <v>Project &amp; Contract Services</v>
          </cell>
          <cell r="C173">
            <v>55624</v>
          </cell>
        </row>
        <row r="174">
          <cell r="A174" t="str">
            <v>Foley, Peter</v>
          </cell>
          <cell r="B174" t="str">
            <v>Project &amp; Contract Services</v>
          </cell>
          <cell r="C174">
            <v>74371</v>
          </cell>
        </row>
        <row r="175">
          <cell r="A175" t="str">
            <v>McKenzie, Michelle</v>
          </cell>
          <cell r="B175" t="str">
            <v>Project &amp; Contract Services</v>
          </cell>
          <cell r="C175">
            <v>66658</v>
          </cell>
        </row>
        <row r="176">
          <cell r="A176" t="str">
            <v>Lynch, Scott</v>
          </cell>
          <cell r="B176" t="str">
            <v>Project &amp; Contract Services</v>
          </cell>
          <cell r="C176">
            <v>67145</v>
          </cell>
        </row>
        <row r="177">
          <cell r="A177" t="str">
            <v>Alexander, Charles</v>
          </cell>
          <cell r="B177" t="str">
            <v>Project &amp; Contract Services</v>
          </cell>
          <cell r="C177">
            <v>77628</v>
          </cell>
        </row>
        <row r="178">
          <cell r="A178" t="str">
            <v>Alvarez, Steven</v>
          </cell>
          <cell r="B178" t="str">
            <v>Project &amp; Contract Services</v>
          </cell>
          <cell r="C178">
            <v>62999</v>
          </cell>
        </row>
        <row r="179">
          <cell r="A179" t="str">
            <v>Haynes, Ernest</v>
          </cell>
          <cell r="B179" t="str">
            <v>Project &amp; Contract Services</v>
          </cell>
          <cell r="C179">
            <v>78346</v>
          </cell>
        </row>
        <row r="180">
          <cell r="A180" t="str">
            <v>Simpson, Jimmy</v>
          </cell>
          <cell r="B180" t="str">
            <v>Project &amp; Contract Services</v>
          </cell>
          <cell r="C180">
            <v>64978</v>
          </cell>
        </row>
        <row r="181">
          <cell r="A181" t="str">
            <v>Mendoza, Bobby</v>
          </cell>
          <cell r="B181" t="str">
            <v>Project &amp; Contract Services</v>
          </cell>
          <cell r="C181">
            <v>43999</v>
          </cell>
        </row>
        <row r="182">
          <cell r="A182" t="str">
            <v>Maldonado, Robert</v>
          </cell>
          <cell r="B182" t="str">
            <v>Project &amp; Contract Services</v>
          </cell>
          <cell r="C182">
            <v>62538</v>
          </cell>
        </row>
        <row r="183">
          <cell r="A183" t="str">
            <v>Wheeler, Meegan</v>
          </cell>
          <cell r="B183" t="str">
            <v>Project &amp; Contract Services</v>
          </cell>
          <cell r="C183">
            <v>51162</v>
          </cell>
        </row>
        <row r="184">
          <cell r="A184" t="str">
            <v>Shields, Robert</v>
          </cell>
          <cell r="B184" t="str">
            <v>Project &amp; Contract Services</v>
          </cell>
          <cell r="C184">
            <v>66581</v>
          </cell>
        </row>
        <row r="185">
          <cell r="A185" t="str">
            <v>Williamson, Sumedha</v>
          </cell>
          <cell r="B185" t="str">
            <v>Project &amp; Contract Services</v>
          </cell>
          <cell r="C185">
            <v>68863</v>
          </cell>
        </row>
        <row r="186">
          <cell r="A186" t="str">
            <v>Atkins, Kevin</v>
          </cell>
          <cell r="B186" t="str">
            <v>Project &amp; Contract Services</v>
          </cell>
          <cell r="C186">
            <v>64885</v>
          </cell>
        </row>
        <row r="187">
          <cell r="A187" t="str">
            <v>Giles, Kathleen</v>
          </cell>
          <cell r="B187" t="str">
            <v>Project &amp; Contract Services</v>
          </cell>
          <cell r="C187">
            <v>45852</v>
          </cell>
        </row>
        <row r="188">
          <cell r="A188" t="str">
            <v>Mills, Melissa</v>
          </cell>
          <cell r="B188" t="str">
            <v>Project &amp; Contract Services</v>
          </cell>
          <cell r="C188">
            <v>72634</v>
          </cell>
        </row>
        <row r="189">
          <cell r="A189" t="str">
            <v>Ford, Matt</v>
          </cell>
          <cell r="B189" t="str">
            <v>Project &amp; Contract Services</v>
          </cell>
          <cell r="C189">
            <v>24663</v>
          </cell>
        </row>
        <row r="190">
          <cell r="A190" t="str">
            <v>Russell, Mark</v>
          </cell>
          <cell r="B190" t="str">
            <v>Quality Assurance</v>
          </cell>
          <cell r="C190">
            <v>44871</v>
          </cell>
        </row>
        <row r="191">
          <cell r="A191" t="str">
            <v>Barton, Barry</v>
          </cell>
          <cell r="B191" t="str">
            <v>Quality Assurance</v>
          </cell>
          <cell r="C191">
            <v>57988</v>
          </cell>
        </row>
        <row r="192">
          <cell r="A192" t="str">
            <v>Mack, Barry</v>
          </cell>
          <cell r="B192" t="str">
            <v>Quality Assurance</v>
          </cell>
          <cell r="C192">
            <v>76518</v>
          </cell>
        </row>
        <row r="193">
          <cell r="A193" t="str">
            <v>Estes, Mary</v>
          </cell>
          <cell r="B193" t="str">
            <v>Quality Assurance</v>
          </cell>
          <cell r="C193">
            <v>31753</v>
          </cell>
        </row>
        <row r="194">
          <cell r="A194" t="str">
            <v>Adkins, Michael</v>
          </cell>
          <cell r="B194" t="str">
            <v>Quality Assurance</v>
          </cell>
          <cell r="C194">
            <v>50213</v>
          </cell>
        </row>
        <row r="195">
          <cell r="A195" t="str">
            <v>Zimmerman, Julian</v>
          </cell>
          <cell r="B195" t="str">
            <v>Quality Assurance</v>
          </cell>
          <cell r="C195">
            <v>37719</v>
          </cell>
        </row>
        <row r="196">
          <cell r="A196" t="str">
            <v>Sellers, William</v>
          </cell>
          <cell r="B196" t="str">
            <v>Quality Assurance</v>
          </cell>
          <cell r="C196">
            <v>32127</v>
          </cell>
        </row>
        <row r="197">
          <cell r="A197" t="str">
            <v>Jacobs, Florianne</v>
          </cell>
          <cell r="B197" t="str">
            <v>Quality Assurance</v>
          </cell>
          <cell r="C197">
            <v>34285</v>
          </cell>
        </row>
        <row r="198">
          <cell r="A198" t="str">
            <v>Medina, Warren</v>
          </cell>
          <cell r="B198" t="str">
            <v>Quality Assurance</v>
          </cell>
          <cell r="C198">
            <v>74287</v>
          </cell>
        </row>
        <row r="199">
          <cell r="A199" t="str">
            <v>Mullins, Angela</v>
          </cell>
          <cell r="B199" t="str">
            <v>Quality Assurance</v>
          </cell>
          <cell r="C199">
            <v>50154</v>
          </cell>
        </row>
        <row r="200">
          <cell r="A200" t="str">
            <v>Mason, Suzanne</v>
          </cell>
          <cell r="B200" t="str">
            <v>Quality Assurance</v>
          </cell>
          <cell r="C200">
            <v>48958</v>
          </cell>
        </row>
        <row r="201">
          <cell r="A201" t="str">
            <v>Francis, Todd</v>
          </cell>
          <cell r="B201" t="str">
            <v>Quality Assurance</v>
          </cell>
          <cell r="C201">
            <v>56510</v>
          </cell>
        </row>
        <row r="202">
          <cell r="A202" t="str">
            <v>Buckel, Patricia</v>
          </cell>
          <cell r="B202" t="str">
            <v>Quality Assurance</v>
          </cell>
          <cell r="C202">
            <v>73454</v>
          </cell>
        </row>
        <row r="203">
          <cell r="A203" t="str">
            <v>McKinney, Christofer</v>
          </cell>
          <cell r="B203" t="str">
            <v>Quality Assurance</v>
          </cell>
          <cell r="C203">
            <v>51715</v>
          </cell>
        </row>
        <row r="204">
          <cell r="A204" t="str">
            <v>Carroll, Lesa</v>
          </cell>
          <cell r="B204" t="str">
            <v>Quality Assurance</v>
          </cell>
          <cell r="C204">
            <v>72804</v>
          </cell>
        </row>
        <row r="205">
          <cell r="A205" t="str">
            <v>Lyons, Brian</v>
          </cell>
          <cell r="B205" t="str">
            <v>Quality Assurance</v>
          </cell>
          <cell r="C205">
            <v>67406</v>
          </cell>
        </row>
        <row r="206">
          <cell r="A206" t="str">
            <v>Watts, Curtis</v>
          </cell>
          <cell r="B206" t="str">
            <v>Quality Assurance</v>
          </cell>
          <cell r="C206">
            <v>77066</v>
          </cell>
        </row>
        <row r="207">
          <cell r="A207" t="str">
            <v>Vance, Cheryl</v>
          </cell>
          <cell r="B207" t="str">
            <v>Quality Assurance</v>
          </cell>
          <cell r="C207">
            <v>62096</v>
          </cell>
        </row>
        <row r="208">
          <cell r="A208" t="str">
            <v>Castillo, Sheri</v>
          </cell>
          <cell r="B208" t="str">
            <v>Quality Assurance</v>
          </cell>
          <cell r="C208">
            <v>39213</v>
          </cell>
        </row>
        <row r="209">
          <cell r="A209" t="str">
            <v>Leblanc, Jenny</v>
          </cell>
          <cell r="B209" t="str">
            <v>Quality Assurance</v>
          </cell>
          <cell r="C209">
            <v>48907</v>
          </cell>
        </row>
        <row r="210">
          <cell r="A210" t="str">
            <v>Roth, Tony</v>
          </cell>
          <cell r="B210" t="str">
            <v>Quality Assurance</v>
          </cell>
          <cell r="C210">
            <v>70660</v>
          </cell>
        </row>
        <row r="211">
          <cell r="A211" t="str">
            <v>Bennett, Chris</v>
          </cell>
          <cell r="B211" t="str">
            <v>Quality Assurance</v>
          </cell>
          <cell r="C211">
            <v>39786</v>
          </cell>
        </row>
        <row r="212">
          <cell r="A212" t="str">
            <v>Johnson, Mary Jo</v>
          </cell>
          <cell r="B212" t="str">
            <v>Quality Assurance</v>
          </cell>
          <cell r="C212">
            <v>54231</v>
          </cell>
        </row>
        <row r="213">
          <cell r="A213" t="str">
            <v>Hutchinson, Robin</v>
          </cell>
          <cell r="B213" t="str">
            <v>Quality Assurance</v>
          </cell>
          <cell r="C213">
            <v>49016</v>
          </cell>
        </row>
        <row r="214">
          <cell r="A214" t="str">
            <v>Ashley, Michael</v>
          </cell>
          <cell r="B214" t="str">
            <v>Quality Control</v>
          </cell>
          <cell r="C214">
            <v>63018</v>
          </cell>
        </row>
        <row r="215">
          <cell r="A215" t="str">
            <v>Blankenship, Roger</v>
          </cell>
          <cell r="B215" t="str">
            <v>Quality Control</v>
          </cell>
          <cell r="C215">
            <v>44665</v>
          </cell>
        </row>
        <row r="216">
          <cell r="A216" t="str">
            <v>Reynolds, Barbara</v>
          </cell>
          <cell r="B216" t="str">
            <v>Quality Control</v>
          </cell>
          <cell r="C216">
            <v>50301</v>
          </cell>
        </row>
        <row r="217">
          <cell r="A217" t="str">
            <v>Huff, Erik</v>
          </cell>
          <cell r="B217" t="str">
            <v>Quality Control</v>
          </cell>
          <cell r="C217">
            <v>65874</v>
          </cell>
        </row>
        <row r="218">
          <cell r="A218" t="str">
            <v>Ward, Williams</v>
          </cell>
          <cell r="B218" t="str">
            <v>Quality Control</v>
          </cell>
          <cell r="C218">
            <v>49388</v>
          </cell>
        </row>
        <row r="219">
          <cell r="A219" t="str">
            <v>Salazar, Ruben</v>
          </cell>
          <cell r="B219" t="str">
            <v>Quality Control</v>
          </cell>
          <cell r="C219">
            <v>25186</v>
          </cell>
        </row>
        <row r="220">
          <cell r="A220" t="str">
            <v>Copeland, Roger</v>
          </cell>
          <cell r="B220" t="str">
            <v>Quality Control</v>
          </cell>
          <cell r="C220">
            <v>43142</v>
          </cell>
        </row>
        <row r="221">
          <cell r="A221" t="str">
            <v>McCarthy, Ryan</v>
          </cell>
          <cell r="B221" t="str">
            <v>Quality Control</v>
          </cell>
          <cell r="C221">
            <v>36796</v>
          </cell>
        </row>
        <row r="222">
          <cell r="A222" t="str">
            <v>Owens, Dwight</v>
          </cell>
          <cell r="B222" t="str">
            <v>Quality Control</v>
          </cell>
          <cell r="C222">
            <v>38146</v>
          </cell>
        </row>
        <row r="223">
          <cell r="A223" t="str">
            <v>Garner, Terry</v>
          </cell>
          <cell r="B223" t="str">
            <v>Quality Control</v>
          </cell>
          <cell r="C223">
            <v>77519</v>
          </cell>
        </row>
        <row r="224">
          <cell r="A224" t="str">
            <v>Houston, Mark</v>
          </cell>
          <cell r="B224" t="str">
            <v>Quality Control</v>
          </cell>
          <cell r="C224">
            <v>48884</v>
          </cell>
        </row>
        <row r="225">
          <cell r="A225" t="str">
            <v>Tucker, James</v>
          </cell>
          <cell r="B225" t="str">
            <v>Quality Control</v>
          </cell>
          <cell r="C225">
            <v>67728</v>
          </cell>
        </row>
        <row r="226">
          <cell r="A226" t="str">
            <v>McDaniel, Tamara</v>
          </cell>
          <cell r="B226" t="str">
            <v>Quality Control</v>
          </cell>
          <cell r="C226">
            <v>77934</v>
          </cell>
        </row>
        <row r="227">
          <cell r="A227" t="str">
            <v>Sanchez, Greg</v>
          </cell>
          <cell r="B227" t="str">
            <v>Quality Control</v>
          </cell>
          <cell r="C227">
            <v>66857</v>
          </cell>
        </row>
        <row r="228">
          <cell r="A228" t="str">
            <v>Fisher, Maria</v>
          </cell>
          <cell r="B228" t="str">
            <v>Quality Control</v>
          </cell>
          <cell r="C228">
            <v>74826</v>
          </cell>
        </row>
        <row r="229">
          <cell r="A229" t="str">
            <v>Cannon, Jenny</v>
          </cell>
          <cell r="B229" t="str">
            <v>Quality Control</v>
          </cell>
          <cell r="C229">
            <v>64878</v>
          </cell>
        </row>
        <row r="230">
          <cell r="A230" t="str">
            <v>Avila, Jody</v>
          </cell>
          <cell r="B230" t="str">
            <v>Quality Control</v>
          </cell>
          <cell r="C230">
            <v>34596</v>
          </cell>
        </row>
        <row r="231">
          <cell r="A231" t="str">
            <v>Patterson, Robert</v>
          </cell>
          <cell r="B231" t="str">
            <v>Quality Control</v>
          </cell>
          <cell r="C231">
            <v>34790</v>
          </cell>
        </row>
        <row r="232">
          <cell r="A232" t="str">
            <v>Hardin, Gregory</v>
          </cell>
          <cell r="B232" t="str">
            <v>Quality Control</v>
          </cell>
          <cell r="C232">
            <v>28919</v>
          </cell>
        </row>
        <row r="233">
          <cell r="A233" t="str">
            <v>Griffin, Debbi</v>
          </cell>
          <cell r="B233" t="str">
            <v>Quality Control</v>
          </cell>
          <cell r="C233">
            <v>48862</v>
          </cell>
        </row>
        <row r="234">
          <cell r="A234" t="str">
            <v>Hansen, Andrew</v>
          </cell>
          <cell r="B234" t="str">
            <v>Quality Control</v>
          </cell>
          <cell r="C234">
            <v>63541</v>
          </cell>
        </row>
        <row r="235">
          <cell r="A235" t="str">
            <v>Martin, Terry</v>
          </cell>
          <cell r="B235" t="str">
            <v>Quality Control</v>
          </cell>
          <cell r="C235">
            <v>41592</v>
          </cell>
        </row>
        <row r="236">
          <cell r="A236" t="str">
            <v>Freeman, Dennis</v>
          </cell>
          <cell r="B236" t="str">
            <v>Quality Control</v>
          </cell>
          <cell r="C236">
            <v>76560</v>
          </cell>
        </row>
        <row r="237">
          <cell r="A237" t="str">
            <v>Lowery, Charles</v>
          </cell>
          <cell r="B237" t="str">
            <v>Quality Control</v>
          </cell>
          <cell r="C237">
            <v>65864</v>
          </cell>
        </row>
        <row r="238">
          <cell r="A238" t="str">
            <v>Fletcher, Brian</v>
          </cell>
          <cell r="B238" t="str">
            <v>Quality Control</v>
          </cell>
          <cell r="C238">
            <v>77605</v>
          </cell>
        </row>
        <row r="239">
          <cell r="A239" t="str">
            <v>McClure, Gary</v>
          </cell>
          <cell r="B239" t="str">
            <v>Quality Control</v>
          </cell>
          <cell r="C239">
            <v>58563</v>
          </cell>
        </row>
        <row r="240">
          <cell r="A240" t="str">
            <v>Winters, Shaun</v>
          </cell>
          <cell r="B240" t="str">
            <v>Quality Control</v>
          </cell>
          <cell r="C240">
            <v>38849</v>
          </cell>
        </row>
        <row r="241">
          <cell r="A241" t="str">
            <v>Hull, Jeanne</v>
          </cell>
          <cell r="B241" t="str">
            <v>Quality Control</v>
          </cell>
          <cell r="C241">
            <v>36051</v>
          </cell>
        </row>
        <row r="242">
          <cell r="A242" t="str">
            <v>Barker, Heidi</v>
          </cell>
          <cell r="B242" t="str">
            <v>Quality Control</v>
          </cell>
          <cell r="C242">
            <v>24326</v>
          </cell>
        </row>
        <row r="243">
          <cell r="A243" t="str">
            <v>Navarro, Marc</v>
          </cell>
          <cell r="B243" t="str">
            <v>Quality Control</v>
          </cell>
          <cell r="C243">
            <v>60087</v>
          </cell>
        </row>
        <row r="244">
          <cell r="A244" t="str">
            <v>Rush, Lateef</v>
          </cell>
          <cell r="B244" t="str">
            <v>Quality Control</v>
          </cell>
          <cell r="C244">
            <v>48748</v>
          </cell>
        </row>
        <row r="245">
          <cell r="A245" t="str">
            <v>Everett, Dan</v>
          </cell>
          <cell r="B245" t="str">
            <v>Research Center</v>
          </cell>
          <cell r="C245">
            <v>59375</v>
          </cell>
        </row>
        <row r="246">
          <cell r="A246" t="str">
            <v>Perez, Kim</v>
          </cell>
          <cell r="B246" t="str">
            <v>Research Center</v>
          </cell>
          <cell r="C246">
            <v>52421</v>
          </cell>
        </row>
        <row r="247">
          <cell r="A247" t="str">
            <v>Marquez Rushlateff Thomas</v>
          </cell>
          <cell r="B247" t="str">
            <v>Research/Development</v>
          </cell>
          <cell r="C247">
            <v>75170</v>
          </cell>
        </row>
        <row r="248">
          <cell r="A248" t="str">
            <v>Lindsey, Deborah</v>
          </cell>
          <cell r="B248" t="str">
            <v>Research/Development</v>
          </cell>
          <cell r="C248">
            <v>41263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D2" t="str">
            <v>APPLE</v>
          </cell>
          <cell r="E2">
            <v>100</v>
          </cell>
        </row>
        <row r="3">
          <cell r="D3" t="str">
            <v>apple</v>
          </cell>
          <cell r="E3">
            <v>200</v>
          </cell>
        </row>
        <row r="4">
          <cell r="D4" t="str">
            <v>DOG</v>
          </cell>
          <cell r="E4">
            <v>300</v>
          </cell>
        </row>
        <row r="5">
          <cell r="D5" t="str">
            <v>dog</v>
          </cell>
          <cell r="E5">
            <v>400</v>
          </cell>
        </row>
        <row r="6">
          <cell r="D6" t="str">
            <v>CANDY</v>
          </cell>
          <cell r="E6">
            <v>500</v>
          </cell>
        </row>
        <row r="7">
          <cell r="D7" t="str">
            <v>candy</v>
          </cell>
          <cell r="E7">
            <v>600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jan</v>
          </cell>
        </row>
        <row r="3">
          <cell r="A3" t="str">
            <v>feb</v>
          </cell>
        </row>
        <row r="4">
          <cell r="A4" t="str">
            <v>mar</v>
          </cell>
        </row>
        <row r="5">
          <cell r="A5" t="str">
            <v>apr</v>
          </cell>
        </row>
        <row r="6">
          <cell r="A6" t="str">
            <v>mau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9A33-A741-411E-84CA-51874916C106}">
  <dimension ref="A1:H18"/>
  <sheetViews>
    <sheetView showGridLines="0" zoomScale="96" zoomScaleNormal="96" workbookViewId="0">
      <selection activeCell="D13" sqref="D13"/>
    </sheetView>
  </sheetViews>
  <sheetFormatPr defaultColWidth="12.33203125" defaultRowHeight="21"/>
  <cols>
    <col min="1" max="1" width="13.109375" style="3" bestFit="1" customWidth="1"/>
    <col min="2" max="2" width="27.6640625" style="3" customWidth="1"/>
    <col min="3" max="3" width="16" style="3" customWidth="1"/>
    <col min="4" max="4" width="25.6640625" style="3" bestFit="1" customWidth="1"/>
    <col min="5" max="5" width="9.88671875" style="3" bestFit="1" customWidth="1"/>
    <col min="6" max="6" width="7.109375" style="3" bestFit="1" customWidth="1"/>
    <col min="7" max="7" width="9.109375" style="3" bestFit="1" customWidth="1"/>
    <col min="8" max="8" width="26.6640625" style="3" bestFit="1" customWidth="1"/>
    <col min="9" max="16384" width="12.33203125" style="3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</row>
    <row r="2" spans="1:8">
      <c r="A2" s="4" t="s">
        <v>4</v>
      </c>
      <c r="B2" s="4" t="str">
        <f>VLOOKUP($A$2,$A$4:$H$8,MATCH(B1,$A$4:$H$4,0),FALSE)</f>
        <v>Chin</v>
      </c>
      <c r="C2" s="4" t="str">
        <f>VLOOKUP($A$2,$A$4:$H$8,5,FALSE)</f>
        <v>Seattle</v>
      </c>
      <c r="D2" s="4" t="str">
        <f>VLOOKUP($A$2,$A$4:$H$8,8,FALSE)</f>
        <v>PChin@EWTM.com</v>
      </c>
    </row>
    <row r="4" spans="1:8">
      <c r="A4" s="2" t="s">
        <v>0</v>
      </c>
      <c r="B4" s="2" t="s">
        <v>1</v>
      </c>
      <c r="C4" s="2" t="s">
        <v>5</v>
      </c>
      <c r="D4" s="2" t="s">
        <v>6</v>
      </c>
      <c r="E4" s="2" t="s">
        <v>2</v>
      </c>
      <c r="F4" s="2" t="s">
        <v>7</v>
      </c>
      <c r="G4" s="2" t="s">
        <v>8</v>
      </c>
      <c r="H4" s="2" t="s">
        <v>3</v>
      </c>
    </row>
    <row r="5" spans="1:8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  <c r="G5" s="4">
        <v>98111</v>
      </c>
      <c r="H5" s="4" t="s">
        <v>15</v>
      </c>
    </row>
    <row r="6" spans="1:8">
      <c r="A6" s="4" t="s">
        <v>4</v>
      </c>
      <c r="B6" s="4" t="s">
        <v>16</v>
      </c>
      <c r="C6" s="4" t="s">
        <v>17</v>
      </c>
      <c r="D6" s="4" t="s">
        <v>18</v>
      </c>
      <c r="E6" s="4" t="s">
        <v>13</v>
      </c>
      <c r="F6" s="4" t="s">
        <v>14</v>
      </c>
      <c r="G6" s="4">
        <v>98108</v>
      </c>
      <c r="H6" s="4" t="s">
        <v>19</v>
      </c>
    </row>
    <row r="7" spans="1:8">
      <c r="A7" s="4" t="s">
        <v>20</v>
      </c>
      <c r="B7" s="4" t="s">
        <v>21</v>
      </c>
      <c r="C7" s="4" t="s">
        <v>22</v>
      </c>
      <c r="D7" s="4" t="s">
        <v>23</v>
      </c>
      <c r="E7" s="4" t="s">
        <v>13</v>
      </c>
      <c r="F7" s="4" t="s">
        <v>14</v>
      </c>
      <c r="G7" s="4">
        <v>98121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4" t="s">
        <v>13</v>
      </c>
      <c r="F8" s="4" t="s">
        <v>14</v>
      </c>
      <c r="G8" s="4">
        <v>98117</v>
      </c>
      <c r="H8" s="4" t="s">
        <v>29</v>
      </c>
    </row>
    <row r="11" spans="1:8">
      <c r="A11" s="1" t="s">
        <v>0</v>
      </c>
      <c r="B11" s="2" t="s">
        <v>1</v>
      </c>
      <c r="C11" s="2" t="s">
        <v>2</v>
      </c>
      <c r="D11" s="2" t="s">
        <v>3</v>
      </c>
    </row>
    <row r="12" spans="1:8">
      <c r="A12" s="4" t="s">
        <v>4</v>
      </c>
      <c r="B12" s="4" t="str">
        <f>VLOOKUP(A12,A14:H18,2,0)</f>
        <v>Chin</v>
      </c>
      <c r="C12" s="4" t="str">
        <f>VLOOKUP(A12,A14:H18,5,0)</f>
        <v>Seattle</v>
      </c>
      <c r="D12" s="4" t="str">
        <f>VLOOKUP(A12,A14:H18,8,0)</f>
        <v>PChin@EWTM.com</v>
      </c>
    </row>
    <row r="14" spans="1:8">
      <c r="A14" s="2" t="s">
        <v>0</v>
      </c>
      <c r="B14" s="2" t="s">
        <v>1</v>
      </c>
      <c r="C14" s="2" t="s">
        <v>5</v>
      </c>
      <c r="D14" s="2" t="s">
        <v>6</v>
      </c>
      <c r="E14" s="2" t="s">
        <v>2</v>
      </c>
      <c r="F14" s="2" t="s">
        <v>7</v>
      </c>
      <c r="G14" s="2" t="s">
        <v>8</v>
      </c>
      <c r="H14" s="2" t="s">
        <v>3</v>
      </c>
    </row>
    <row r="15" spans="1:8">
      <c r="A15" s="4" t="s">
        <v>9</v>
      </c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>
        <v>98111</v>
      </c>
      <c r="H15" s="4" t="s">
        <v>15</v>
      </c>
    </row>
    <row r="16" spans="1:8">
      <c r="A16" s="4" t="s">
        <v>4</v>
      </c>
      <c r="B16" s="4" t="s">
        <v>16</v>
      </c>
      <c r="C16" s="4" t="s">
        <v>17</v>
      </c>
      <c r="D16" s="4" t="s">
        <v>18</v>
      </c>
      <c r="E16" s="4" t="s">
        <v>13</v>
      </c>
      <c r="F16" s="4" t="s">
        <v>14</v>
      </c>
      <c r="G16" s="4">
        <v>98108</v>
      </c>
      <c r="H16" s="4" t="s">
        <v>19</v>
      </c>
    </row>
    <row r="17" spans="1:8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13</v>
      </c>
      <c r="F17" s="4" t="s">
        <v>14</v>
      </c>
      <c r="G17" s="4">
        <v>98121</v>
      </c>
      <c r="H17" s="4" t="s">
        <v>24</v>
      </c>
    </row>
    <row r="18" spans="1:8">
      <c r="A18" s="4" t="s">
        <v>25</v>
      </c>
      <c r="B18" s="4" t="s">
        <v>26</v>
      </c>
      <c r="C18" s="4" t="s">
        <v>27</v>
      </c>
      <c r="D18" s="4" t="s">
        <v>28</v>
      </c>
      <c r="E18" s="4" t="s">
        <v>13</v>
      </c>
      <c r="F18" s="4" t="s">
        <v>14</v>
      </c>
      <c r="G18" s="4">
        <v>98117</v>
      </c>
      <c r="H18" s="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C49E-E238-4A34-92C4-54C9941406EB}">
  <dimension ref="A1:I12"/>
  <sheetViews>
    <sheetView showGridLines="0" zoomScale="110" zoomScaleNormal="110" workbookViewId="0">
      <selection activeCell="C2" sqref="C2:C11"/>
    </sheetView>
  </sheetViews>
  <sheetFormatPr defaultColWidth="0" defaultRowHeight="14.4" customHeight="1" zeroHeight="1"/>
  <cols>
    <col min="1" max="1" width="9.109375" customWidth="1"/>
    <col min="2" max="3" width="26.109375" customWidth="1"/>
    <col min="4" max="4" width="9.109375" customWidth="1"/>
    <col min="5" max="5" width="14.6640625" bestFit="1" customWidth="1"/>
    <col min="6" max="6" width="15.5546875" bestFit="1" customWidth="1"/>
    <col min="7" max="7" width="16.109375" bestFit="1" customWidth="1"/>
    <col min="8" max="8" width="21.33203125" bestFit="1" customWidth="1"/>
    <col min="9" max="9" width="25.33203125" customWidth="1"/>
    <col min="10" max="16384" width="9.109375" hidden="1"/>
  </cols>
  <sheetData>
    <row r="1" spans="1:9" ht="28.2">
      <c r="A1" s="16" t="s">
        <v>0</v>
      </c>
      <c r="B1" s="17" t="s">
        <v>319</v>
      </c>
      <c r="C1" s="17" t="s">
        <v>319</v>
      </c>
    </row>
    <row r="2" spans="1:9" ht="23.4">
      <c r="A2" s="18">
        <v>104</v>
      </c>
      <c r="B2" s="18" t="str">
        <f>HLOOKUP(A2,$E$4:$I$6,3,FALSE)</f>
        <v>Ford Anglia</v>
      </c>
      <c r="C2" s="18" t="str">
        <f>HLOOKUP(A2,$E$4:$I$6,3,0)</f>
        <v>Ford Anglia</v>
      </c>
      <c r="E2" s="28" t="s">
        <v>313</v>
      </c>
      <c r="F2" s="28"/>
      <c r="G2" s="28"/>
      <c r="H2" s="28"/>
      <c r="I2" s="28"/>
    </row>
    <row r="3" spans="1:9" ht="23.4">
      <c r="A3" s="18">
        <v>103</v>
      </c>
      <c r="B3" s="18" t="str">
        <f t="shared" ref="B3:B11" si="0">HLOOKUP(A3,$E$4:$I$6,3,FALSE)</f>
        <v>Golden Snitch</v>
      </c>
      <c r="C3" s="18" t="str">
        <f t="shared" ref="C3:C11" si="1">HLOOKUP(A3,$E$4:$I$6,3,0)</f>
        <v>Golden Snitch</v>
      </c>
    </row>
    <row r="4" spans="1:9" ht="28.2">
      <c r="A4" s="18">
        <v>104</v>
      </c>
      <c r="B4" s="18" t="str">
        <f t="shared" si="0"/>
        <v>Ford Anglia</v>
      </c>
      <c r="C4" s="18" t="str">
        <f t="shared" si="1"/>
        <v>Ford Anglia</v>
      </c>
      <c r="E4" s="17" t="s">
        <v>0</v>
      </c>
      <c r="F4" s="18">
        <v>101</v>
      </c>
      <c r="G4" s="18">
        <v>102</v>
      </c>
      <c r="H4" s="18">
        <v>103</v>
      </c>
      <c r="I4" s="18">
        <v>104</v>
      </c>
    </row>
    <row r="5" spans="1:9" ht="28.2">
      <c r="A5" s="18">
        <v>101</v>
      </c>
      <c r="B5" s="18" t="str">
        <f t="shared" si="0"/>
        <v>Map</v>
      </c>
      <c r="C5" s="18" t="str">
        <f t="shared" si="1"/>
        <v>Map</v>
      </c>
      <c r="E5" s="17" t="s">
        <v>314</v>
      </c>
      <c r="F5" s="18" t="s">
        <v>315</v>
      </c>
      <c r="G5" s="18" t="s">
        <v>316</v>
      </c>
      <c r="H5" s="18" t="s">
        <v>317</v>
      </c>
      <c r="I5" s="18" t="s">
        <v>318</v>
      </c>
    </row>
    <row r="6" spans="1:9" ht="28.2">
      <c r="A6" s="18">
        <v>102</v>
      </c>
      <c r="B6" s="18" t="str">
        <f t="shared" si="0"/>
        <v>Wand</v>
      </c>
      <c r="C6" s="18" t="str">
        <f t="shared" si="1"/>
        <v>Wand</v>
      </c>
      <c r="E6" s="17" t="s">
        <v>319</v>
      </c>
      <c r="F6" s="18" t="s">
        <v>320</v>
      </c>
      <c r="G6" s="18" t="s">
        <v>321</v>
      </c>
      <c r="H6" s="18" t="s">
        <v>322</v>
      </c>
      <c r="I6" s="18" t="s">
        <v>323</v>
      </c>
    </row>
    <row r="7" spans="1:9" ht="23.4">
      <c r="A7" s="18">
        <v>103</v>
      </c>
      <c r="B7" s="18" t="str">
        <f t="shared" si="0"/>
        <v>Golden Snitch</v>
      </c>
      <c r="C7" s="18" t="str">
        <f t="shared" si="1"/>
        <v>Golden Snitch</v>
      </c>
    </row>
    <row r="8" spans="1:9" ht="23.4">
      <c r="A8" s="18">
        <v>101</v>
      </c>
      <c r="B8" s="18" t="str">
        <f t="shared" si="0"/>
        <v>Map</v>
      </c>
      <c r="C8" s="18" t="str">
        <f t="shared" si="1"/>
        <v>Map</v>
      </c>
    </row>
    <row r="9" spans="1:9" ht="23.4">
      <c r="A9" s="18">
        <v>104</v>
      </c>
      <c r="B9" s="18" t="str">
        <f t="shared" si="0"/>
        <v>Ford Anglia</v>
      </c>
      <c r="C9" s="18" t="str">
        <f t="shared" si="1"/>
        <v>Ford Anglia</v>
      </c>
    </row>
    <row r="10" spans="1:9" ht="23.4">
      <c r="A10" s="18">
        <v>101</v>
      </c>
      <c r="B10" s="18" t="str">
        <f t="shared" si="0"/>
        <v>Map</v>
      </c>
      <c r="C10" s="18" t="str">
        <f t="shared" si="1"/>
        <v>Map</v>
      </c>
    </row>
    <row r="11" spans="1:9" ht="23.4">
      <c r="A11" s="18">
        <v>102</v>
      </c>
      <c r="B11" s="18" t="str">
        <f t="shared" si="0"/>
        <v>Wand</v>
      </c>
      <c r="C11" s="18" t="str">
        <f t="shared" si="1"/>
        <v>Wand</v>
      </c>
    </row>
    <row r="12" spans="1:9"/>
  </sheetData>
  <mergeCells count="1">
    <mergeCell ref="E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BEE8-D8FE-4E49-8FB2-19124EDD393E}">
  <dimension ref="A1:M248"/>
  <sheetViews>
    <sheetView showGridLines="0" zoomScaleNormal="100" workbookViewId="0">
      <selection activeCell="J1" sqref="J1"/>
    </sheetView>
  </sheetViews>
  <sheetFormatPr defaultColWidth="8.88671875" defaultRowHeight="21"/>
  <cols>
    <col min="1" max="1" width="28.44140625" style="11" bestFit="1" customWidth="1"/>
    <col min="2" max="2" width="36.77734375" style="11" bestFit="1" customWidth="1"/>
    <col min="3" max="3" width="15.5546875" style="14" bestFit="1" customWidth="1"/>
    <col min="4" max="4" width="8.109375" style="11" bestFit="1" customWidth="1"/>
    <col min="5" max="5" width="13" style="11" bestFit="1" customWidth="1"/>
    <col min="6" max="6" width="9" style="11" bestFit="1" customWidth="1"/>
    <col min="7" max="7" width="11.33203125" style="15" bestFit="1" customWidth="1"/>
    <col min="8" max="8" width="14.88671875" style="11" bestFit="1" customWidth="1"/>
    <col min="9" max="10" width="14.88671875" style="11" customWidth="1"/>
    <col min="11" max="11" width="8.88671875" style="11"/>
    <col min="12" max="12" width="13.33203125" style="11" customWidth="1"/>
    <col min="13" max="16384" width="8.88671875" style="11"/>
  </cols>
  <sheetData>
    <row r="1" spans="1:13">
      <c r="A1" s="5" t="s">
        <v>30</v>
      </c>
      <c r="B1" s="6" t="s">
        <v>31</v>
      </c>
      <c r="C1" s="7" t="s">
        <v>32</v>
      </c>
      <c r="D1" s="6" t="s">
        <v>33</v>
      </c>
      <c r="E1" s="6" t="s">
        <v>34</v>
      </c>
      <c r="F1" s="6" t="s">
        <v>35</v>
      </c>
      <c r="G1" s="8" t="s">
        <v>36</v>
      </c>
      <c r="H1" s="6" t="s">
        <v>37</v>
      </c>
      <c r="I1" s="8" t="s">
        <v>36</v>
      </c>
      <c r="J1" s="6" t="s">
        <v>37</v>
      </c>
      <c r="K1" s="9"/>
      <c r="L1" s="6" t="s">
        <v>38</v>
      </c>
      <c r="M1" s="10"/>
    </row>
    <row r="2" spans="1:13" ht="17.399999999999999" customHeight="1">
      <c r="A2" s="25" t="s">
        <v>39</v>
      </c>
      <c r="B2" s="25" t="s">
        <v>40</v>
      </c>
      <c r="C2" s="26">
        <v>35225</v>
      </c>
      <c r="D2" s="25">
        <v>18</v>
      </c>
      <c r="E2" s="25" t="s">
        <v>41</v>
      </c>
      <c r="F2" s="25">
        <v>41639</v>
      </c>
      <c r="G2" s="27">
        <f>VLOOKUP(F2,$L$2:$M$12,2,TRUE)</f>
        <v>0.06</v>
      </c>
      <c r="H2" s="25">
        <f>F2*G2</f>
        <v>2498.3399999999997</v>
      </c>
      <c r="I2" s="29">
        <f>VLOOKUP(F2,$L$2:$M$12,2,TRUE)</f>
        <v>0.06</v>
      </c>
      <c r="J2" s="25">
        <f>F2*G2</f>
        <v>2498.3399999999997</v>
      </c>
      <c r="K2" s="9"/>
      <c r="L2" s="12">
        <v>0</v>
      </c>
      <c r="M2" s="13">
        <v>0</v>
      </c>
    </row>
    <row r="3" spans="1:13" ht="17.399999999999999" customHeight="1">
      <c r="A3" s="25" t="s">
        <v>42</v>
      </c>
      <c r="B3" s="25" t="s">
        <v>40</v>
      </c>
      <c r="C3" s="26">
        <v>32344</v>
      </c>
      <c r="D3" s="25">
        <v>26</v>
      </c>
      <c r="E3" s="25" t="s">
        <v>43</v>
      </c>
      <c r="F3" s="25">
        <v>56469</v>
      </c>
      <c r="G3" s="27">
        <f t="shared" ref="G3:G66" si="0">VLOOKUP(F3,$L$2:$M$12,2,TRUE)</f>
        <v>0.08</v>
      </c>
      <c r="H3" s="25">
        <f t="shared" ref="H3:H66" si="1">F3*G3</f>
        <v>4517.5200000000004</v>
      </c>
      <c r="I3" s="29">
        <f t="shared" ref="I3:I66" si="2">VLOOKUP(F3,$L$2:$M$12,2,TRUE)</f>
        <v>0.08</v>
      </c>
      <c r="J3" s="25">
        <f t="shared" ref="J3:J66" si="3">F3*G3</f>
        <v>4517.5200000000004</v>
      </c>
      <c r="K3" s="9"/>
      <c r="L3" s="12">
        <v>5000</v>
      </c>
      <c r="M3" s="13">
        <v>0.01</v>
      </c>
    </row>
    <row r="4" spans="1:13" ht="17.399999999999999" customHeight="1">
      <c r="A4" s="25" t="s">
        <v>44</v>
      </c>
      <c r="B4" s="25" t="s">
        <v>45</v>
      </c>
      <c r="C4" s="26">
        <v>39180</v>
      </c>
      <c r="D4" s="25">
        <v>7</v>
      </c>
      <c r="E4" s="25" t="s">
        <v>46</v>
      </c>
      <c r="F4" s="25">
        <v>43302</v>
      </c>
      <c r="G4" s="27">
        <f t="shared" si="0"/>
        <v>0.06</v>
      </c>
      <c r="H4" s="25">
        <f t="shared" si="1"/>
        <v>2598.12</v>
      </c>
      <c r="I4" s="29">
        <f t="shared" si="2"/>
        <v>0.06</v>
      </c>
      <c r="J4" s="25">
        <f t="shared" si="3"/>
        <v>2598.12</v>
      </c>
      <c r="K4" s="9"/>
      <c r="L4" s="12">
        <v>15000</v>
      </c>
      <c r="M4" s="13">
        <v>0.03</v>
      </c>
    </row>
    <row r="5" spans="1:13" ht="17.399999999999999" customHeight="1">
      <c r="A5" s="25" t="s">
        <v>47</v>
      </c>
      <c r="B5" s="25" t="s">
        <v>45</v>
      </c>
      <c r="C5" s="26">
        <v>34518</v>
      </c>
      <c r="D5" s="25">
        <v>20</v>
      </c>
      <c r="E5" s="25" t="s">
        <v>41</v>
      </c>
      <c r="F5" s="25">
        <v>28122</v>
      </c>
      <c r="G5" s="27">
        <f t="shared" si="0"/>
        <v>0.05</v>
      </c>
      <c r="H5" s="25">
        <f t="shared" si="1"/>
        <v>1406.1000000000001</v>
      </c>
      <c r="I5" s="29">
        <f t="shared" si="2"/>
        <v>0.05</v>
      </c>
      <c r="J5" s="25">
        <f t="shared" si="3"/>
        <v>1406.1000000000001</v>
      </c>
      <c r="K5" s="9"/>
      <c r="L5" s="12">
        <v>25000</v>
      </c>
      <c r="M5" s="13">
        <v>0.05</v>
      </c>
    </row>
    <row r="6" spans="1:13" ht="17.399999999999999" customHeight="1">
      <c r="A6" s="25" t="s">
        <v>48</v>
      </c>
      <c r="B6" s="25" t="s">
        <v>45</v>
      </c>
      <c r="C6" s="26">
        <v>37196</v>
      </c>
      <c r="D6" s="25">
        <v>13</v>
      </c>
      <c r="E6" s="25" t="s">
        <v>41</v>
      </c>
      <c r="F6" s="25">
        <v>78644</v>
      </c>
      <c r="G6" s="27">
        <f t="shared" si="0"/>
        <v>0.11</v>
      </c>
      <c r="H6" s="25">
        <f t="shared" si="1"/>
        <v>8650.84</v>
      </c>
      <c r="I6" s="29">
        <f t="shared" si="2"/>
        <v>0.11</v>
      </c>
      <c r="J6" s="25">
        <f t="shared" si="3"/>
        <v>8650.84</v>
      </c>
      <c r="K6" s="9"/>
      <c r="L6" s="12">
        <v>35000</v>
      </c>
      <c r="M6" s="13">
        <v>0.06</v>
      </c>
    </row>
    <row r="7" spans="1:13" ht="17.399999999999999" customHeight="1">
      <c r="A7" s="25" t="s">
        <v>49</v>
      </c>
      <c r="B7" s="25" t="s">
        <v>45</v>
      </c>
      <c r="C7" s="26">
        <v>33130</v>
      </c>
      <c r="D7" s="25">
        <v>24</v>
      </c>
      <c r="E7" s="25" t="s">
        <v>50</v>
      </c>
      <c r="F7" s="25">
        <v>75511</v>
      </c>
      <c r="G7" s="27">
        <f t="shared" si="0"/>
        <v>0.11</v>
      </c>
      <c r="H7" s="25">
        <f t="shared" si="1"/>
        <v>8306.2100000000009</v>
      </c>
      <c r="I7" s="29">
        <f t="shared" si="2"/>
        <v>0.11</v>
      </c>
      <c r="J7" s="25">
        <f t="shared" si="3"/>
        <v>8306.2100000000009</v>
      </c>
      <c r="K7" s="9"/>
      <c r="L7" s="12">
        <v>45000</v>
      </c>
      <c r="M7" s="13">
        <v>7.0000000000000007E-2</v>
      </c>
    </row>
    <row r="8" spans="1:13" ht="17.399999999999999" customHeight="1">
      <c r="A8" s="25" t="s">
        <v>51</v>
      </c>
      <c r="B8" s="25" t="s">
        <v>45</v>
      </c>
      <c r="C8" s="26">
        <v>35314</v>
      </c>
      <c r="D8" s="25">
        <v>18</v>
      </c>
      <c r="E8" s="25" t="s">
        <v>41</v>
      </c>
      <c r="F8" s="25">
        <v>42909</v>
      </c>
      <c r="G8" s="27">
        <f t="shared" si="0"/>
        <v>0.06</v>
      </c>
      <c r="H8" s="25">
        <f t="shared" si="1"/>
        <v>2574.54</v>
      </c>
      <c r="I8" s="29">
        <f t="shared" si="2"/>
        <v>0.06</v>
      </c>
      <c r="J8" s="25">
        <f t="shared" si="3"/>
        <v>2574.54</v>
      </c>
      <c r="K8" s="9"/>
      <c r="L8" s="12">
        <v>55000</v>
      </c>
      <c r="M8" s="13">
        <v>0.08</v>
      </c>
    </row>
    <row r="9" spans="1:13" ht="17.399999999999999" customHeight="1">
      <c r="A9" s="25" t="s">
        <v>52</v>
      </c>
      <c r="B9" s="25" t="s">
        <v>45</v>
      </c>
      <c r="C9" s="26">
        <v>35818</v>
      </c>
      <c r="D9" s="25">
        <v>16</v>
      </c>
      <c r="E9" s="25" t="s">
        <v>41</v>
      </c>
      <c r="F9" s="25">
        <v>52255</v>
      </c>
      <c r="G9" s="27">
        <f t="shared" si="0"/>
        <v>7.0000000000000007E-2</v>
      </c>
      <c r="H9" s="25">
        <f t="shared" si="1"/>
        <v>3657.8500000000004</v>
      </c>
      <c r="I9" s="29">
        <f t="shared" si="2"/>
        <v>7.0000000000000007E-2</v>
      </c>
      <c r="J9" s="25">
        <f t="shared" si="3"/>
        <v>3657.8500000000004</v>
      </c>
      <c r="K9" s="9"/>
      <c r="L9" s="12">
        <v>65000</v>
      </c>
      <c r="M9" s="13">
        <v>0.1</v>
      </c>
    </row>
    <row r="10" spans="1:13" ht="17.399999999999999" customHeight="1">
      <c r="A10" s="25" t="s">
        <v>53</v>
      </c>
      <c r="B10" s="25" t="s">
        <v>54</v>
      </c>
      <c r="C10" s="26">
        <v>37105</v>
      </c>
      <c r="D10" s="25">
        <v>13</v>
      </c>
      <c r="E10" s="25" t="s">
        <v>41</v>
      </c>
      <c r="F10" s="25">
        <v>54972</v>
      </c>
      <c r="G10" s="27">
        <f t="shared" si="0"/>
        <v>7.0000000000000007E-2</v>
      </c>
      <c r="H10" s="25">
        <f t="shared" si="1"/>
        <v>3848.0400000000004</v>
      </c>
      <c r="I10" s="29">
        <f t="shared" si="2"/>
        <v>7.0000000000000007E-2</v>
      </c>
      <c r="J10" s="25">
        <f t="shared" si="3"/>
        <v>3848.0400000000004</v>
      </c>
      <c r="K10" s="9"/>
      <c r="L10" s="12">
        <v>75000</v>
      </c>
      <c r="M10" s="13">
        <v>0.11</v>
      </c>
    </row>
    <row r="11" spans="1:13" ht="17.399999999999999" customHeight="1">
      <c r="A11" s="25" t="s">
        <v>55</v>
      </c>
      <c r="B11" s="25" t="s">
        <v>54</v>
      </c>
      <c r="C11" s="26">
        <v>39160</v>
      </c>
      <c r="D11" s="25">
        <v>7</v>
      </c>
      <c r="E11" s="25" t="s">
        <v>41</v>
      </c>
      <c r="F11" s="25">
        <v>42401</v>
      </c>
      <c r="G11" s="27">
        <f t="shared" si="0"/>
        <v>0.06</v>
      </c>
      <c r="H11" s="25">
        <f t="shared" si="1"/>
        <v>2544.06</v>
      </c>
      <c r="I11" s="29">
        <f t="shared" si="2"/>
        <v>0.06</v>
      </c>
      <c r="J11" s="25">
        <f t="shared" si="3"/>
        <v>2544.06</v>
      </c>
      <c r="K11" s="9"/>
      <c r="L11" s="12">
        <v>85000</v>
      </c>
      <c r="M11" s="13">
        <v>0.12</v>
      </c>
    </row>
    <row r="12" spans="1:13" ht="17.399999999999999" customHeight="1">
      <c r="A12" s="25" t="s">
        <v>56</v>
      </c>
      <c r="B12" s="25" t="s">
        <v>54</v>
      </c>
      <c r="C12" s="26">
        <v>35947</v>
      </c>
      <c r="D12" s="25">
        <v>16</v>
      </c>
      <c r="E12" s="25" t="s">
        <v>41</v>
      </c>
      <c r="F12" s="25">
        <v>49882</v>
      </c>
      <c r="G12" s="27">
        <f t="shared" si="0"/>
        <v>7.0000000000000007E-2</v>
      </c>
      <c r="H12" s="25">
        <f t="shared" si="1"/>
        <v>3491.7400000000002</v>
      </c>
      <c r="I12" s="29">
        <f t="shared" si="2"/>
        <v>7.0000000000000007E-2</v>
      </c>
      <c r="J12" s="25">
        <f t="shared" si="3"/>
        <v>3491.7400000000002</v>
      </c>
      <c r="K12" s="9"/>
      <c r="L12" s="12">
        <v>95000</v>
      </c>
      <c r="M12" s="12">
        <v>0.13</v>
      </c>
    </row>
    <row r="13" spans="1:13" ht="17.399999999999999" customHeight="1">
      <c r="A13" s="25" t="s">
        <v>57</v>
      </c>
      <c r="B13" s="25" t="s">
        <v>58</v>
      </c>
      <c r="C13" s="26">
        <v>32767</v>
      </c>
      <c r="D13" s="25">
        <v>25</v>
      </c>
      <c r="E13" s="25" t="s">
        <v>41</v>
      </c>
      <c r="F13" s="25">
        <v>25901</v>
      </c>
      <c r="G13" s="27">
        <f t="shared" si="0"/>
        <v>0.05</v>
      </c>
      <c r="H13" s="25">
        <f t="shared" si="1"/>
        <v>1295.0500000000002</v>
      </c>
      <c r="I13" s="29">
        <f t="shared" si="2"/>
        <v>0.05</v>
      </c>
      <c r="J13" s="25">
        <f t="shared" si="3"/>
        <v>1295.0500000000002</v>
      </c>
      <c r="K13" s="9"/>
      <c r="L13" s="9"/>
      <c r="M13" s="9"/>
    </row>
    <row r="14" spans="1:13" ht="17.399999999999999" customHeight="1">
      <c r="A14" s="25" t="s">
        <v>59</v>
      </c>
      <c r="B14" s="25" t="s">
        <v>60</v>
      </c>
      <c r="C14" s="26">
        <v>32402</v>
      </c>
      <c r="D14" s="25">
        <v>26</v>
      </c>
      <c r="E14" s="25" t="s">
        <v>41</v>
      </c>
      <c r="F14" s="25">
        <v>51437</v>
      </c>
      <c r="G14" s="27">
        <f t="shared" si="0"/>
        <v>7.0000000000000007E-2</v>
      </c>
      <c r="H14" s="25">
        <f t="shared" si="1"/>
        <v>3600.59</v>
      </c>
      <c r="I14" s="29">
        <f t="shared" si="2"/>
        <v>7.0000000000000007E-2</v>
      </c>
      <c r="J14" s="25">
        <f t="shared" si="3"/>
        <v>3600.59</v>
      </c>
      <c r="K14" s="9"/>
      <c r="L14" s="9"/>
      <c r="M14" s="9"/>
    </row>
    <row r="15" spans="1:13" ht="17.399999999999999" customHeight="1">
      <c r="A15" s="25" t="s">
        <v>61</v>
      </c>
      <c r="B15" s="25" t="s">
        <v>60</v>
      </c>
      <c r="C15" s="26">
        <v>34309</v>
      </c>
      <c r="D15" s="25">
        <v>21</v>
      </c>
      <c r="E15" s="25" t="s">
        <v>50</v>
      </c>
      <c r="F15" s="25">
        <v>75717</v>
      </c>
      <c r="G15" s="27">
        <f t="shared" si="0"/>
        <v>0.11</v>
      </c>
      <c r="H15" s="25">
        <f t="shared" si="1"/>
        <v>8328.8700000000008</v>
      </c>
      <c r="I15" s="29">
        <f t="shared" si="2"/>
        <v>0.11</v>
      </c>
      <c r="J15" s="25">
        <f t="shared" si="3"/>
        <v>8328.8700000000008</v>
      </c>
      <c r="K15" s="9"/>
      <c r="L15" s="9"/>
      <c r="M15" s="9"/>
    </row>
    <row r="16" spans="1:13" ht="17.399999999999999" customHeight="1">
      <c r="A16" s="25" t="s">
        <v>62</v>
      </c>
      <c r="B16" s="25" t="s">
        <v>60</v>
      </c>
      <c r="C16" s="26">
        <v>36072</v>
      </c>
      <c r="D16" s="25">
        <v>16</v>
      </c>
      <c r="E16" s="25" t="s">
        <v>41</v>
      </c>
      <c r="F16" s="25">
        <v>25187</v>
      </c>
      <c r="G16" s="27">
        <f t="shared" si="0"/>
        <v>0.05</v>
      </c>
      <c r="H16" s="25">
        <f t="shared" si="1"/>
        <v>1259.3500000000001</v>
      </c>
      <c r="I16" s="29">
        <f t="shared" si="2"/>
        <v>0.05</v>
      </c>
      <c r="J16" s="25">
        <f t="shared" si="3"/>
        <v>1259.3500000000001</v>
      </c>
      <c r="K16" s="9"/>
      <c r="L16" s="9"/>
      <c r="M16" s="9"/>
    </row>
    <row r="17" spans="1:13" ht="17.399999999999999" customHeight="1">
      <c r="A17" s="25" t="s">
        <v>63</v>
      </c>
      <c r="B17" s="25" t="s">
        <v>60</v>
      </c>
      <c r="C17" s="26">
        <v>33220</v>
      </c>
      <c r="D17" s="25">
        <v>24</v>
      </c>
      <c r="E17" s="25" t="s">
        <v>43</v>
      </c>
      <c r="F17" s="25">
        <v>54294</v>
      </c>
      <c r="G17" s="27">
        <f t="shared" si="0"/>
        <v>7.0000000000000007E-2</v>
      </c>
      <c r="H17" s="25">
        <f t="shared" si="1"/>
        <v>3800.5800000000004</v>
      </c>
      <c r="I17" s="29">
        <f t="shared" si="2"/>
        <v>7.0000000000000007E-2</v>
      </c>
      <c r="J17" s="25">
        <f t="shared" si="3"/>
        <v>3800.5800000000004</v>
      </c>
      <c r="K17" s="9"/>
      <c r="L17" s="9"/>
      <c r="M17" s="9"/>
    </row>
    <row r="18" spans="1:13" ht="17.399999999999999" customHeight="1">
      <c r="A18" s="25" t="s">
        <v>64</v>
      </c>
      <c r="B18" s="25" t="s">
        <v>60</v>
      </c>
      <c r="C18" s="26">
        <v>36295</v>
      </c>
      <c r="D18" s="25">
        <v>15</v>
      </c>
      <c r="E18" s="25" t="s">
        <v>41</v>
      </c>
      <c r="F18" s="25">
        <v>54271</v>
      </c>
      <c r="G18" s="27">
        <f t="shared" si="0"/>
        <v>7.0000000000000007E-2</v>
      </c>
      <c r="H18" s="25">
        <f t="shared" si="1"/>
        <v>3798.9700000000003</v>
      </c>
      <c r="I18" s="29">
        <f t="shared" si="2"/>
        <v>7.0000000000000007E-2</v>
      </c>
      <c r="J18" s="25">
        <f t="shared" si="3"/>
        <v>3798.9700000000003</v>
      </c>
      <c r="K18" s="9"/>
      <c r="L18" s="9"/>
      <c r="M18" s="9"/>
    </row>
    <row r="19" spans="1:13" ht="17.399999999999999" customHeight="1">
      <c r="A19" s="25" t="s">
        <v>65</v>
      </c>
      <c r="B19" s="25" t="s">
        <v>60</v>
      </c>
      <c r="C19" s="26">
        <v>35656</v>
      </c>
      <c r="D19" s="25">
        <v>17</v>
      </c>
      <c r="E19" s="25" t="s">
        <v>46</v>
      </c>
      <c r="F19" s="25">
        <v>61080</v>
      </c>
      <c r="G19" s="27">
        <f t="shared" si="0"/>
        <v>0.08</v>
      </c>
      <c r="H19" s="25">
        <f t="shared" si="1"/>
        <v>4886.4000000000005</v>
      </c>
      <c r="I19" s="29">
        <f t="shared" si="2"/>
        <v>0.08</v>
      </c>
      <c r="J19" s="25">
        <f t="shared" si="3"/>
        <v>4886.4000000000005</v>
      </c>
      <c r="K19" s="9"/>
      <c r="L19" s="9"/>
      <c r="M19" s="9"/>
    </row>
    <row r="20" spans="1:13" ht="17.399999999999999" customHeight="1">
      <c r="A20" s="25" t="s">
        <v>66</v>
      </c>
      <c r="B20" s="25" t="s">
        <v>60</v>
      </c>
      <c r="C20" s="26">
        <v>34251</v>
      </c>
      <c r="D20" s="25">
        <v>21</v>
      </c>
      <c r="E20" s="25" t="s">
        <v>41</v>
      </c>
      <c r="F20" s="25">
        <v>77694</v>
      </c>
      <c r="G20" s="27">
        <f t="shared" si="0"/>
        <v>0.11</v>
      </c>
      <c r="H20" s="25">
        <f t="shared" si="1"/>
        <v>8546.34</v>
      </c>
      <c r="I20" s="29">
        <f t="shared" si="2"/>
        <v>0.11</v>
      </c>
      <c r="J20" s="25">
        <f t="shared" si="3"/>
        <v>8546.34</v>
      </c>
      <c r="K20" s="9"/>
      <c r="L20" s="9"/>
      <c r="M20" s="9"/>
    </row>
    <row r="21" spans="1:13" ht="17.399999999999999" customHeight="1">
      <c r="A21" s="25" t="s">
        <v>67</v>
      </c>
      <c r="B21" s="25" t="s">
        <v>60</v>
      </c>
      <c r="C21" s="26">
        <v>32526</v>
      </c>
      <c r="D21" s="25">
        <v>25</v>
      </c>
      <c r="E21" s="25" t="s">
        <v>43</v>
      </c>
      <c r="F21" s="25">
        <v>52424</v>
      </c>
      <c r="G21" s="27">
        <f t="shared" si="0"/>
        <v>7.0000000000000007E-2</v>
      </c>
      <c r="H21" s="25">
        <f t="shared" si="1"/>
        <v>3669.6800000000003</v>
      </c>
      <c r="I21" s="29">
        <f t="shared" si="2"/>
        <v>7.0000000000000007E-2</v>
      </c>
      <c r="J21" s="25">
        <f t="shared" si="3"/>
        <v>3669.6800000000003</v>
      </c>
      <c r="K21" s="9"/>
      <c r="L21" s="9"/>
      <c r="M21" s="9"/>
    </row>
    <row r="22" spans="1:13" ht="17.399999999999999" customHeight="1">
      <c r="A22" s="25" t="s">
        <v>68</v>
      </c>
      <c r="B22" s="25" t="s">
        <v>60</v>
      </c>
      <c r="C22" s="26">
        <v>33528</v>
      </c>
      <c r="D22" s="25">
        <v>23</v>
      </c>
      <c r="E22" s="25" t="s">
        <v>41</v>
      </c>
      <c r="F22" s="25">
        <v>55119</v>
      </c>
      <c r="G22" s="27">
        <f t="shared" si="0"/>
        <v>0.08</v>
      </c>
      <c r="H22" s="25">
        <f t="shared" si="1"/>
        <v>4409.5200000000004</v>
      </c>
      <c r="I22" s="29">
        <f t="shared" si="2"/>
        <v>0.08</v>
      </c>
      <c r="J22" s="25">
        <f t="shared" si="3"/>
        <v>4409.5200000000004</v>
      </c>
      <c r="K22" s="9"/>
      <c r="L22" s="9"/>
      <c r="M22" s="9"/>
    </row>
    <row r="23" spans="1:13" ht="17.399999999999999" customHeight="1">
      <c r="A23" s="25" t="s">
        <v>69</v>
      </c>
      <c r="B23" s="25" t="s">
        <v>60</v>
      </c>
      <c r="C23" s="26">
        <v>33035</v>
      </c>
      <c r="D23" s="25">
        <v>24</v>
      </c>
      <c r="E23" s="25" t="s">
        <v>50</v>
      </c>
      <c r="F23" s="25">
        <v>78042</v>
      </c>
      <c r="G23" s="27">
        <f t="shared" si="0"/>
        <v>0.11</v>
      </c>
      <c r="H23" s="25">
        <f t="shared" si="1"/>
        <v>8584.6200000000008</v>
      </c>
      <c r="I23" s="29">
        <f t="shared" si="2"/>
        <v>0.11</v>
      </c>
      <c r="J23" s="25">
        <f t="shared" si="3"/>
        <v>8584.6200000000008</v>
      </c>
      <c r="K23" s="9"/>
      <c r="L23" s="9"/>
      <c r="M23" s="9"/>
    </row>
    <row r="24" spans="1:13" ht="17.399999999999999" customHeight="1">
      <c r="A24" s="25" t="s">
        <v>70</v>
      </c>
      <c r="B24" s="25" t="s">
        <v>60</v>
      </c>
      <c r="C24" s="26">
        <v>33886</v>
      </c>
      <c r="D24" s="25">
        <v>22</v>
      </c>
      <c r="E24" s="25" t="s">
        <v>41</v>
      </c>
      <c r="F24" s="25">
        <v>32873</v>
      </c>
      <c r="G24" s="27">
        <f t="shared" si="0"/>
        <v>0.05</v>
      </c>
      <c r="H24" s="25">
        <f t="shared" si="1"/>
        <v>1643.65</v>
      </c>
      <c r="I24" s="29">
        <f t="shared" si="2"/>
        <v>0.05</v>
      </c>
      <c r="J24" s="25">
        <f t="shared" si="3"/>
        <v>1643.65</v>
      </c>
      <c r="K24" s="9"/>
      <c r="L24" s="9"/>
      <c r="M24" s="9"/>
    </row>
    <row r="25" spans="1:13" ht="17.399999999999999" customHeight="1">
      <c r="A25" s="25" t="s">
        <v>71</v>
      </c>
      <c r="B25" s="25" t="s">
        <v>60</v>
      </c>
      <c r="C25" s="26">
        <v>38024</v>
      </c>
      <c r="D25" s="25">
        <v>10</v>
      </c>
      <c r="E25" s="25" t="s">
        <v>50</v>
      </c>
      <c r="F25" s="25">
        <v>22597</v>
      </c>
      <c r="G25" s="27">
        <f t="shared" si="0"/>
        <v>0.03</v>
      </c>
      <c r="H25" s="25">
        <f t="shared" si="1"/>
        <v>677.91</v>
      </c>
      <c r="I25" s="29">
        <f t="shared" si="2"/>
        <v>0.03</v>
      </c>
      <c r="J25" s="25">
        <f t="shared" si="3"/>
        <v>677.91</v>
      </c>
      <c r="K25" s="9"/>
      <c r="L25" s="9"/>
      <c r="M25" s="9"/>
    </row>
    <row r="26" spans="1:13" ht="17.399999999999999" customHeight="1">
      <c r="A26" s="25" t="s">
        <v>72</v>
      </c>
      <c r="B26" s="25" t="s">
        <v>60</v>
      </c>
      <c r="C26" s="26">
        <v>39346</v>
      </c>
      <c r="D26" s="25">
        <v>7</v>
      </c>
      <c r="E26" s="25" t="s">
        <v>41</v>
      </c>
      <c r="F26" s="25">
        <v>66175</v>
      </c>
      <c r="G26" s="27">
        <f t="shared" si="0"/>
        <v>0.1</v>
      </c>
      <c r="H26" s="25">
        <f t="shared" si="1"/>
        <v>6617.5</v>
      </c>
      <c r="I26" s="29">
        <f t="shared" si="2"/>
        <v>0.1</v>
      </c>
      <c r="J26" s="25">
        <f t="shared" si="3"/>
        <v>6617.5</v>
      </c>
      <c r="K26" s="9"/>
      <c r="L26" s="9"/>
      <c r="M26" s="9"/>
    </row>
    <row r="27" spans="1:13" ht="17.399999999999999" customHeight="1">
      <c r="A27" s="25" t="s">
        <v>73</v>
      </c>
      <c r="B27" s="25" t="s">
        <v>60</v>
      </c>
      <c r="C27" s="26">
        <v>34883</v>
      </c>
      <c r="D27" s="25">
        <v>19</v>
      </c>
      <c r="E27" s="25" t="s">
        <v>41</v>
      </c>
      <c r="F27" s="25">
        <v>67420</v>
      </c>
      <c r="G27" s="27">
        <f t="shared" si="0"/>
        <v>0.1</v>
      </c>
      <c r="H27" s="25">
        <f t="shared" si="1"/>
        <v>6742</v>
      </c>
      <c r="I27" s="29">
        <f t="shared" si="2"/>
        <v>0.1</v>
      </c>
      <c r="J27" s="25">
        <f t="shared" si="3"/>
        <v>6742</v>
      </c>
      <c r="K27" s="9"/>
      <c r="L27" s="9"/>
      <c r="M27" s="9"/>
    </row>
    <row r="28" spans="1:13" ht="17.399999999999999" customHeight="1">
      <c r="A28" s="25" t="s">
        <v>74</v>
      </c>
      <c r="B28" s="25" t="s">
        <v>60</v>
      </c>
      <c r="C28" s="26">
        <v>34896</v>
      </c>
      <c r="D28" s="25">
        <v>19</v>
      </c>
      <c r="E28" s="25" t="s">
        <v>43</v>
      </c>
      <c r="F28" s="25">
        <v>38999</v>
      </c>
      <c r="G28" s="27">
        <f t="shared" si="0"/>
        <v>0.06</v>
      </c>
      <c r="H28" s="25">
        <f t="shared" si="1"/>
        <v>2339.94</v>
      </c>
      <c r="I28" s="29">
        <f t="shared" si="2"/>
        <v>0.06</v>
      </c>
      <c r="J28" s="25">
        <f t="shared" si="3"/>
        <v>2339.94</v>
      </c>
      <c r="K28" s="9"/>
      <c r="L28" s="9"/>
      <c r="M28" s="9"/>
    </row>
    <row r="29" spans="1:13" ht="17.399999999999999" customHeight="1">
      <c r="A29" s="25" t="s">
        <v>75</v>
      </c>
      <c r="B29" s="25" t="s">
        <v>60</v>
      </c>
      <c r="C29" s="26">
        <v>34956</v>
      </c>
      <c r="D29" s="25">
        <v>19</v>
      </c>
      <c r="E29" s="25" t="s">
        <v>50</v>
      </c>
      <c r="F29" s="25">
        <v>31447</v>
      </c>
      <c r="G29" s="27">
        <f t="shared" si="0"/>
        <v>0.05</v>
      </c>
      <c r="H29" s="25">
        <f t="shared" si="1"/>
        <v>1572.3500000000001</v>
      </c>
      <c r="I29" s="29">
        <f t="shared" si="2"/>
        <v>0.05</v>
      </c>
      <c r="J29" s="25">
        <f t="shared" si="3"/>
        <v>1572.3500000000001</v>
      </c>
      <c r="K29" s="9"/>
      <c r="L29" s="9"/>
      <c r="M29" s="9"/>
    </row>
    <row r="30" spans="1:13" ht="17.399999999999999" customHeight="1">
      <c r="A30" s="25" t="s">
        <v>76</v>
      </c>
      <c r="B30" s="25" t="s">
        <v>60</v>
      </c>
      <c r="C30" s="26">
        <v>35950</v>
      </c>
      <c r="D30" s="25">
        <v>16</v>
      </c>
      <c r="E30" s="25" t="s">
        <v>43</v>
      </c>
      <c r="F30" s="25">
        <v>21554</v>
      </c>
      <c r="G30" s="27">
        <f t="shared" si="0"/>
        <v>0.03</v>
      </c>
      <c r="H30" s="25">
        <f t="shared" si="1"/>
        <v>646.62</v>
      </c>
      <c r="I30" s="29">
        <f t="shared" si="2"/>
        <v>0.03</v>
      </c>
      <c r="J30" s="25">
        <f t="shared" si="3"/>
        <v>646.62</v>
      </c>
      <c r="K30" s="9"/>
      <c r="L30" s="9"/>
      <c r="M30" s="9"/>
    </row>
    <row r="31" spans="1:13" ht="17.399999999999999" customHeight="1">
      <c r="A31" s="25" t="s">
        <v>77</v>
      </c>
      <c r="B31" s="25" t="s">
        <v>60</v>
      </c>
      <c r="C31" s="26">
        <v>39139</v>
      </c>
      <c r="D31" s="25">
        <v>7</v>
      </c>
      <c r="E31" s="25" t="s">
        <v>41</v>
      </c>
      <c r="F31" s="25">
        <v>26048</v>
      </c>
      <c r="G31" s="27">
        <f t="shared" si="0"/>
        <v>0.05</v>
      </c>
      <c r="H31" s="25">
        <f t="shared" si="1"/>
        <v>1302.4000000000001</v>
      </c>
      <c r="I31" s="29">
        <f t="shared" si="2"/>
        <v>0.05</v>
      </c>
      <c r="J31" s="25">
        <f t="shared" si="3"/>
        <v>1302.4000000000001</v>
      </c>
      <c r="K31" s="9"/>
      <c r="L31" s="9"/>
      <c r="M31" s="9"/>
    </row>
    <row r="32" spans="1:13" ht="17.399999999999999" customHeight="1">
      <c r="A32" s="25" t="s">
        <v>78</v>
      </c>
      <c r="B32" s="25" t="s">
        <v>60</v>
      </c>
      <c r="C32" s="26">
        <v>33705</v>
      </c>
      <c r="D32" s="25">
        <v>22</v>
      </c>
      <c r="E32" s="25" t="s">
        <v>50</v>
      </c>
      <c r="F32" s="25">
        <v>60284</v>
      </c>
      <c r="G32" s="27">
        <f t="shared" si="0"/>
        <v>0.08</v>
      </c>
      <c r="H32" s="25">
        <f t="shared" si="1"/>
        <v>4822.72</v>
      </c>
      <c r="I32" s="29">
        <f t="shared" si="2"/>
        <v>0.08</v>
      </c>
      <c r="J32" s="25">
        <f t="shared" si="3"/>
        <v>4822.72</v>
      </c>
      <c r="K32" s="9"/>
      <c r="L32" s="9"/>
      <c r="M32" s="9"/>
    </row>
    <row r="33" spans="1:13" ht="17.399999999999999" customHeight="1">
      <c r="A33" s="25" t="s">
        <v>79</v>
      </c>
      <c r="B33" s="25" t="s">
        <v>60</v>
      </c>
      <c r="C33" s="26">
        <v>35092</v>
      </c>
      <c r="D33" s="25">
        <v>18</v>
      </c>
      <c r="E33" s="25" t="s">
        <v>50</v>
      </c>
      <c r="F33" s="25">
        <v>27008</v>
      </c>
      <c r="G33" s="27">
        <f t="shared" si="0"/>
        <v>0.05</v>
      </c>
      <c r="H33" s="25">
        <f t="shared" si="1"/>
        <v>1350.4</v>
      </c>
      <c r="I33" s="29">
        <f t="shared" si="2"/>
        <v>0.05</v>
      </c>
      <c r="J33" s="25">
        <f t="shared" si="3"/>
        <v>1350.4</v>
      </c>
      <c r="K33" s="9"/>
      <c r="L33" s="9"/>
      <c r="M33" s="9"/>
    </row>
    <row r="34" spans="1:13" ht="17.399999999999999" customHeight="1">
      <c r="A34" s="25" t="s">
        <v>80</v>
      </c>
      <c r="B34" s="25" t="s">
        <v>81</v>
      </c>
      <c r="C34" s="26">
        <v>38583</v>
      </c>
      <c r="D34" s="25">
        <v>9</v>
      </c>
      <c r="E34" s="25" t="s">
        <v>50</v>
      </c>
      <c r="F34" s="25">
        <v>50094</v>
      </c>
      <c r="G34" s="27">
        <f t="shared" si="0"/>
        <v>7.0000000000000007E-2</v>
      </c>
      <c r="H34" s="25">
        <f t="shared" si="1"/>
        <v>3506.5800000000004</v>
      </c>
      <c r="I34" s="29">
        <f t="shared" si="2"/>
        <v>7.0000000000000007E-2</v>
      </c>
      <c r="J34" s="25">
        <f t="shared" si="3"/>
        <v>3506.5800000000004</v>
      </c>
      <c r="K34" s="9"/>
      <c r="L34" s="9"/>
      <c r="M34" s="9"/>
    </row>
    <row r="35" spans="1:13" ht="17.399999999999999" customHeight="1">
      <c r="A35" s="25" t="s">
        <v>82</v>
      </c>
      <c r="B35" s="25" t="s">
        <v>81</v>
      </c>
      <c r="C35" s="26">
        <v>39307</v>
      </c>
      <c r="D35" s="25">
        <v>7</v>
      </c>
      <c r="E35" s="25" t="s">
        <v>50</v>
      </c>
      <c r="F35" s="25">
        <v>26012</v>
      </c>
      <c r="G35" s="27">
        <f t="shared" si="0"/>
        <v>0.05</v>
      </c>
      <c r="H35" s="25">
        <f t="shared" si="1"/>
        <v>1300.6000000000001</v>
      </c>
      <c r="I35" s="29">
        <f t="shared" si="2"/>
        <v>0.05</v>
      </c>
      <c r="J35" s="25">
        <f t="shared" si="3"/>
        <v>1300.6000000000001</v>
      </c>
      <c r="K35" s="9"/>
      <c r="L35" s="9"/>
      <c r="M35" s="9"/>
    </row>
    <row r="36" spans="1:13" ht="17.399999999999999" customHeight="1">
      <c r="A36" s="25" t="s">
        <v>83</v>
      </c>
      <c r="B36" s="25" t="s">
        <v>81</v>
      </c>
      <c r="C36" s="26">
        <v>36937</v>
      </c>
      <c r="D36" s="25">
        <v>13</v>
      </c>
      <c r="E36" s="25" t="s">
        <v>41</v>
      </c>
      <c r="F36" s="25">
        <v>34457</v>
      </c>
      <c r="G36" s="27">
        <f t="shared" si="0"/>
        <v>0.05</v>
      </c>
      <c r="H36" s="25">
        <f t="shared" si="1"/>
        <v>1722.8500000000001</v>
      </c>
      <c r="I36" s="29">
        <f t="shared" si="2"/>
        <v>0.05</v>
      </c>
      <c r="J36" s="25">
        <f t="shared" si="3"/>
        <v>1722.8500000000001</v>
      </c>
      <c r="K36" s="9"/>
      <c r="L36" s="9"/>
      <c r="M36" s="9"/>
    </row>
    <row r="37" spans="1:13" ht="17.399999999999999" customHeight="1">
      <c r="A37" s="25" t="s">
        <v>84</v>
      </c>
      <c r="B37" s="25" t="s">
        <v>85</v>
      </c>
      <c r="C37" s="26">
        <v>32125</v>
      </c>
      <c r="D37" s="25">
        <v>27</v>
      </c>
      <c r="E37" s="25" t="s">
        <v>41</v>
      </c>
      <c r="F37" s="25">
        <v>62390</v>
      </c>
      <c r="G37" s="27">
        <f t="shared" si="0"/>
        <v>0.08</v>
      </c>
      <c r="H37" s="25">
        <f t="shared" si="1"/>
        <v>4991.2</v>
      </c>
      <c r="I37" s="29">
        <f t="shared" si="2"/>
        <v>0.08</v>
      </c>
      <c r="J37" s="25">
        <f t="shared" si="3"/>
        <v>4991.2</v>
      </c>
      <c r="K37" s="9"/>
      <c r="L37" s="9"/>
      <c r="M37" s="9"/>
    </row>
    <row r="38" spans="1:13" ht="17.399999999999999" customHeight="1">
      <c r="A38" s="25" t="s">
        <v>86</v>
      </c>
      <c r="B38" s="25" t="s">
        <v>85</v>
      </c>
      <c r="C38" s="26">
        <v>38201</v>
      </c>
      <c r="D38" s="25">
        <v>10</v>
      </c>
      <c r="E38" s="25" t="s">
        <v>41</v>
      </c>
      <c r="F38" s="25">
        <v>78455</v>
      </c>
      <c r="G38" s="27">
        <f t="shared" si="0"/>
        <v>0.11</v>
      </c>
      <c r="H38" s="25">
        <f t="shared" si="1"/>
        <v>8630.0499999999993</v>
      </c>
      <c r="I38" s="29">
        <f t="shared" si="2"/>
        <v>0.11</v>
      </c>
      <c r="J38" s="25">
        <f t="shared" si="3"/>
        <v>8630.0499999999993</v>
      </c>
      <c r="K38" s="9"/>
      <c r="L38" s="9"/>
      <c r="M38" s="9"/>
    </row>
    <row r="39" spans="1:13" ht="17.399999999999999" customHeight="1">
      <c r="A39" s="25" t="s">
        <v>87</v>
      </c>
      <c r="B39" s="25" t="s">
        <v>85</v>
      </c>
      <c r="C39" s="26">
        <v>35303</v>
      </c>
      <c r="D39" s="25">
        <v>18</v>
      </c>
      <c r="E39" s="25" t="s">
        <v>41</v>
      </c>
      <c r="F39" s="25">
        <v>42829</v>
      </c>
      <c r="G39" s="27">
        <f t="shared" si="0"/>
        <v>0.06</v>
      </c>
      <c r="H39" s="25">
        <f t="shared" si="1"/>
        <v>2569.7399999999998</v>
      </c>
      <c r="I39" s="29">
        <f t="shared" si="2"/>
        <v>0.06</v>
      </c>
      <c r="J39" s="25">
        <f t="shared" si="3"/>
        <v>2569.7399999999998</v>
      </c>
      <c r="K39" s="9"/>
      <c r="L39" s="9"/>
      <c r="M39" s="9"/>
    </row>
    <row r="40" spans="1:13" ht="17.399999999999999" customHeight="1">
      <c r="A40" s="25" t="s">
        <v>88</v>
      </c>
      <c r="B40" s="25" t="s">
        <v>89</v>
      </c>
      <c r="C40" s="26">
        <v>36666</v>
      </c>
      <c r="D40" s="25">
        <v>14</v>
      </c>
      <c r="E40" s="25" t="s">
        <v>41</v>
      </c>
      <c r="F40" s="25">
        <v>28565</v>
      </c>
      <c r="G40" s="27">
        <f t="shared" si="0"/>
        <v>0.05</v>
      </c>
      <c r="H40" s="25">
        <f t="shared" si="1"/>
        <v>1428.25</v>
      </c>
      <c r="I40" s="29">
        <f t="shared" si="2"/>
        <v>0.05</v>
      </c>
      <c r="J40" s="25">
        <f t="shared" si="3"/>
        <v>1428.25</v>
      </c>
      <c r="K40" s="9"/>
      <c r="L40" s="9"/>
      <c r="M40" s="9"/>
    </row>
    <row r="41" spans="1:13" ht="17.399999999999999" customHeight="1">
      <c r="A41" s="25" t="s">
        <v>90</v>
      </c>
      <c r="B41" s="25" t="s">
        <v>89</v>
      </c>
      <c r="C41" s="26">
        <v>32667</v>
      </c>
      <c r="D41" s="25">
        <v>25</v>
      </c>
      <c r="E41" s="25" t="s">
        <v>41</v>
      </c>
      <c r="F41" s="25">
        <v>63746</v>
      </c>
      <c r="G41" s="27">
        <f t="shared" si="0"/>
        <v>0.08</v>
      </c>
      <c r="H41" s="25">
        <f t="shared" si="1"/>
        <v>5099.68</v>
      </c>
      <c r="I41" s="29">
        <f t="shared" si="2"/>
        <v>0.08</v>
      </c>
      <c r="J41" s="25">
        <f t="shared" si="3"/>
        <v>5099.68</v>
      </c>
      <c r="K41" s="9"/>
      <c r="L41" s="9"/>
      <c r="M41" s="9"/>
    </row>
    <row r="42" spans="1:13" ht="17.399999999999999" customHeight="1">
      <c r="A42" s="25" t="s">
        <v>91</v>
      </c>
      <c r="B42" s="25" t="s">
        <v>89</v>
      </c>
      <c r="C42" s="26">
        <v>35131</v>
      </c>
      <c r="D42" s="25">
        <v>18</v>
      </c>
      <c r="E42" s="25" t="s">
        <v>41</v>
      </c>
      <c r="F42" s="25">
        <v>66619</v>
      </c>
      <c r="G42" s="27">
        <f t="shared" si="0"/>
        <v>0.1</v>
      </c>
      <c r="H42" s="25">
        <f t="shared" si="1"/>
        <v>6661.9000000000005</v>
      </c>
      <c r="I42" s="29">
        <f t="shared" si="2"/>
        <v>0.1</v>
      </c>
      <c r="J42" s="25">
        <f t="shared" si="3"/>
        <v>6661.9000000000005</v>
      </c>
      <c r="K42" s="9"/>
      <c r="L42" s="9"/>
      <c r="M42" s="9"/>
    </row>
    <row r="43" spans="1:13" ht="17.399999999999999" customHeight="1">
      <c r="A43" s="25" t="s">
        <v>92</v>
      </c>
      <c r="B43" s="25" t="s">
        <v>89</v>
      </c>
      <c r="C43" s="26">
        <v>32501</v>
      </c>
      <c r="D43" s="25">
        <v>26</v>
      </c>
      <c r="E43" s="25" t="s">
        <v>41</v>
      </c>
      <c r="F43" s="25">
        <v>57250</v>
      </c>
      <c r="G43" s="27">
        <f t="shared" si="0"/>
        <v>0.08</v>
      </c>
      <c r="H43" s="25">
        <f t="shared" si="1"/>
        <v>4580</v>
      </c>
      <c r="I43" s="29">
        <f t="shared" si="2"/>
        <v>0.08</v>
      </c>
      <c r="J43" s="25">
        <f t="shared" si="3"/>
        <v>4580</v>
      </c>
      <c r="K43" s="9"/>
      <c r="L43" s="9"/>
      <c r="M43" s="9"/>
    </row>
    <row r="44" spans="1:13" ht="17.399999999999999" customHeight="1">
      <c r="A44" s="25" t="s">
        <v>93</v>
      </c>
      <c r="B44" s="25" t="s">
        <v>89</v>
      </c>
      <c r="C44" s="26">
        <v>36721</v>
      </c>
      <c r="D44" s="25">
        <v>14</v>
      </c>
      <c r="E44" s="25" t="s">
        <v>50</v>
      </c>
      <c r="F44" s="25">
        <v>70454</v>
      </c>
      <c r="G44" s="27">
        <f t="shared" si="0"/>
        <v>0.1</v>
      </c>
      <c r="H44" s="25">
        <f t="shared" si="1"/>
        <v>7045.4000000000005</v>
      </c>
      <c r="I44" s="29">
        <f t="shared" si="2"/>
        <v>0.1</v>
      </c>
      <c r="J44" s="25">
        <f t="shared" si="3"/>
        <v>7045.4000000000005</v>
      </c>
      <c r="K44" s="9"/>
      <c r="L44" s="9"/>
      <c r="M44" s="9"/>
    </row>
    <row r="45" spans="1:13" ht="17.399999999999999" customHeight="1">
      <c r="A45" s="25" t="s">
        <v>94</v>
      </c>
      <c r="B45" s="25" t="s">
        <v>89</v>
      </c>
      <c r="C45" s="26">
        <v>35230</v>
      </c>
      <c r="D45" s="25">
        <v>18</v>
      </c>
      <c r="E45" s="25" t="s">
        <v>50</v>
      </c>
      <c r="F45" s="25">
        <v>20966</v>
      </c>
      <c r="G45" s="27">
        <f t="shared" si="0"/>
        <v>0.03</v>
      </c>
      <c r="H45" s="25">
        <f t="shared" si="1"/>
        <v>628.98</v>
      </c>
      <c r="I45" s="29">
        <f t="shared" si="2"/>
        <v>0.03</v>
      </c>
      <c r="J45" s="25">
        <f t="shared" si="3"/>
        <v>628.98</v>
      </c>
      <c r="K45" s="9"/>
      <c r="L45" s="9"/>
      <c r="M45" s="9"/>
    </row>
    <row r="46" spans="1:13" ht="17.399999999999999" customHeight="1">
      <c r="A46" s="25" t="s">
        <v>95</v>
      </c>
      <c r="B46" s="25" t="s">
        <v>96</v>
      </c>
      <c r="C46" s="26">
        <v>37641</v>
      </c>
      <c r="D46" s="25">
        <v>11</v>
      </c>
      <c r="E46" s="25" t="s">
        <v>41</v>
      </c>
      <c r="F46" s="25">
        <v>50622</v>
      </c>
      <c r="G46" s="27">
        <f t="shared" si="0"/>
        <v>7.0000000000000007E-2</v>
      </c>
      <c r="H46" s="25">
        <f t="shared" si="1"/>
        <v>3543.5400000000004</v>
      </c>
      <c r="I46" s="29">
        <f t="shared" si="2"/>
        <v>7.0000000000000007E-2</v>
      </c>
      <c r="J46" s="25">
        <f t="shared" si="3"/>
        <v>3543.5400000000004</v>
      </c>
      <c r="K46" s="9"/>
      <c r="L46" s="9"/>
      <c r="M46" s="9"/>
    </row>
    <row r="47" spans="1:13" ht="17.399999999999999" customHeight="1">
      <c r="A47" s="25" t="s">
        <v>97</v>
      </c>
      <c r="B47" s="25" t="s">
        <v>96</v>
      </c>
      <c r="C47" s="26">
        <v>34383</v>
      </c>
      <c r="D47" s="25">
        <v>20</v>
      </c>
      <c r="E47" s="25" t="s">
        <v>41</v>
      </c>
      <c r="F47" s="25">
        <v>79722</v>
      </c>
      <c r="G47" s="27">
        <f t="shared" si="0"/>
        <v>0.11</v>
      </c>
      <c r="H47" s="25">
        <f t="shared" si="1"/>
        <v>8769.42</v>
      </c>
      <c r="I47" s="29">
        <f t="shared" si="2"/>
        <v>0.11</v>
      </c>
      <c r="J47" s="25">
        <f t="shared" si="3"/>
        <v>8769.42</v>
      </c>
      <c r="K47" s="9"/>
      <c r="L47" s="9"/>
      <c r="M47" s="9"/>
    </row>
    <row r="48" spans="1:13" ht="17.399999999999999" customHeight="1">
      <c r="A48" s="25" t="s">
        <v>98</v>
      </c>
      <c r="B48" s="25" t="s">
        <v>99</v>
      </c>
      <c r="C48" s="26">
        <v>34993</v>
      </c>
      <c r="D48" s="25">
        <v>19</v>
      </c>
      <c r="E48" s="25" t="s">
        <v>50</v>
      </c>
      <c r="F48" s="25">
        <v>46863</v>
      </c>
      <c r="G48" s="27">
        <f t="shared" si="0"/>
        <v>7.0000000000000007E-2</v>
      </c>
      <c r="H48" s="25">
        <f t="shared" si="1"/>
        <v>3280.4100000000003</v>
      </c>
      <c r="I48" s="29">
        <f t="shared" si="2"/>
        <v>7.0000000000000007E-2</v>
      </c>
      <c r="J48" s="25">
        <f t="shared" si="3"/>
        <v>3280.4100000000003</v>
      </c>
      <c r="K48" s="9"/>
      <c r="L48" s="9"/>
      <c r="M48" s="9"/>
    </row>
    <row r="49" spans="1:13" ht="17.399999999999999" customHeight="1">
      <c r="A49" s="25" t="s">
        <v>100</v>
      </c>
      <c r="B49" s="25" t="s">
        <v>99</v>
      </c>
      <c r="C49" s="26">
        <v>35317</v>
      </c>
      <c r="D49" s="25">
        <v>18</v>
      </c>
      <c r="E49" s="25" t="s">
        <v>46</v>
      </c>
      <c r="F49" s="25">
        <v>26250</v>
      </c>
      <c r="G49" s="27">
        <f t="shared" si="0"/>
        <v>0.05</v>
      </c>
      <c r="H49" s="25">
        <f t="shared" si="1"/>
        <v>1312.5</v>
      </c>
      <c r="I49" s="29">
        <f t="shared" si="2"/>
        <v>0.05</v>
      </c>
      <c r="J49" s="25">
        <f t="shared" si="3"/>
        <v>1312.5</v>
      </c>
      <c r="K49" s="9"/>
      <c r="L49" s="9"/>
      <c r="M49" s="9"/>
    </row>
    <row r="50" spans="1:13" ht="17.399999999999999" customHeight="1">
      <c r="A50" s="25" t="s">
        <v>101</v>
      </c>
      <c r="B50" s="25" t="s">
        <v>99</v>
      </c>
      <c r="C50" s="26">
        <v>36342</v>
      </c>
      <c r="D50" s="25">
        <v>15</v>
      </c>
      <c r="E50" s="25" t="s">
        <v>41</v>
      </c>
      <c r="F50" s="25">
        <v>21508</v>
      </c>
      <c r="G50" s="27">
        <f t="shared" si="0"/>
        <v>0.03</v>
      </c>
      <c r="H50" s="25">
        <f t="shared" si="1"/>
        <v>645.24</v>
      </c>
      <c r="I50" s="29">
        <f t="shared" si="2"/>
        <v>0.03</v>
      </c>
      <c r="J50" s="25">
        <f t="shared" si="3"/>
        <v>645.24</v>
      </c>
      <c r="K50" s="9"/>
      <c r="L50" s="9"/>
      <c r="M50" s="9"/>
    </row>
    <row r="51" spans="1:13" ht="17.399999999999999" customHeight="1">
      <c r="A51" s="25" t="s">
        <v>102</v>
      </c>
      <c r="B51" s="25" t="s">
        <v>99</v>
      </c>
      <c r="C51" s="26">
        <v>38947</v>
      </c>
      <c r="D51" s="25">
        <v>8</v>
      </c>
      <c r="E51" s="25" t="s">
        <v>46</v>
      </c>
      <c r="F51" s="25">
        <v>20459</v>
      </c>
      <c r="G51" s="27">
        <f t="shared" si="0"/>
        <v>0.03</v>
      </c>
      <c r="H51" s="25">
        <f t="shared" si="1"/>
        <v>613.77</v>
      </c>
      <c r="I51" s="29">
        <f t="shared" si="2"/>
        <v>0.03</v>
      </c>
      <c r="J51" s="25">
        <f t="shared" si="3"/>
        <v>613.77</v>
      </c>
      <c r="K51" s="9"/>
      <c r="L51" s="9"/>
      <c r="M51" s="9"/>
    </row>
    <row r="52" spans="1:13" ht="17.399999999999999" customHeight="1">
      <c r="A52" s="25" t="s">
        <v>103</v>
      </c>
      <c r="B52" s="25" t="s">
        <v>99</v>
      </c>
      <c r="C52" s="26">
        <v>32478</v>
      </c>
      <c r="D52" s="25">
        <v>26</v>
      </c>
      <c r="E52" s="25" t="s">
        <v>50</v>
      </c>
      <c r="F52" s="25">
        <v>66577</v>
      </c>
      <c r="G52" s="27">
        <f t="shared" si="0"/>
        <v>0.1</v>
      </c>
      <c r="H52" s="25">
        <f t="shared" si="1"/>
        <v>6657.7000000000007</v>
      </c>
      <c r="I52" s="29">
        <f t="shared" si="2"/>
        <v>0.1</v>
      </c>
      <c r="J52" s="25">
        <f t="shared" si="3"/>
        <v>6657.7000000000007</v>
      </c>
      <c r="K52" s="9"/>
      <c r="L52" s="9"/>
      <c r="M52" s="9"/>
    </row>
    <row r="53" spans="1:13" ht="17.399999999999999" customHeight="1">
      <c r="A53" s="25" t="s">
        <v>104</v>
      </c>
      <c r="B53" s="25" t="s">
        <v>99</v>
      </c>
      <c r="C53" s="26">
        <v>33809</v>
      </c>
      <c r="D53" s="25">
        <v>22</v>
      </c>
      <c r="E53" s="25" t="s">
        <v>43</v>
      </c>
      <c r="F53" s="25">
        <v>70971</v>
      </c>
      <c r="G53" s="27">
        <f t="shared" si="0"/>
        <v>0.1</v>
      </c>
      <c r="H53" s="25">
        <f t="shared" si="1"/>
        <v>7097.1</v>
      </c>
      <c r="I53" s="29">
        <f t="shared" si="2"/>
        <v>0.1</v>
      </c>
      <c r="J53" s="25">
        <f t="shared" si="3"/>
        <v>7097.1</v>
      </c>
      <c r="K53" s="9"/>
      <c r="L53" s="9"/>
      <c r="M53" s="9"/>
    </row>
    <row r="54" spans="1:13" ht="17.399999999999999" customHeight="1">
      <c r="A54" s="25" t="s">
        <v>105</v>
      </c>
      <c r="B54" s="25" t="s">
        <v>99</v>
      </c>
      <c r="C54" s="26">
        <v>33215</v>
      </c>
      <c r="D54" s="25">
        <v>24</v>
      </c>
      <c r="E54" s="25" t="s">
        <v>50</v>
      </c>
      <c r="F54" s="25">
        <v>30599</v>
      </c>
      <c r="G54" s="27">
        <f t="shared" si="0"/>
        <v>0.05</v>
      </c>
      <c r="H54" s="25">
        <f t="shared" si="1"/>
        <v>1529.95</v>
      </c>
      <c r="I54" s="29">
        <f t="shared" si="2"/>
        <v>0.05</v>
      </c>
      <c r="J54" s="25">
        <f t="shared" si="3"/>
        <v>1529.95</v>
      </c>
      <c r="K54" s="9"/>
      <c r="L54" s="9"/>
      <c r="M54" s="9"/>
    </row>
    <row r="55" spans="1:13" ht="17.399999999999999" customHeight="1">
      <c r="A55" s="25" t="s">
        <v>106</v>
      </c>
      <c r="B55" s="25" t="s">
        <v>99</v>
      </c>
      <c r="C55" s="26">
        <v>35697</v>
      </c>
      <c r="D55" s="25">
        <v>17</v>
      </c>
      <c r="E55" s="25" t="s">
        <v>41</v>
      </c>
      <c r="F55" s="25">
        <v>65723</v>
      </c>
      <c r="G55" s="27">
        <f t="shared" si="0"/>
        <v>0.1</v>
      </c>
      <c r="H55" s="25">
        <f t="shared" si="1"/>
        <v>6572.3</v>
      </c>
      <c r="I55" s="29">
        <f t="shared" si="2"/>
        <v>0.1</v>
      </c>
      <c r="J55" s="25">
        <f t="shared" si="3"/>
        <v>6572.3</v>
      </c>
      <c r="K55" s="9"/>
      <c r="L55" s="9"/>
      <c r="M55" s="9"/>
    </row>
    <row r="56" spans="1:13" ht="17.399999999999999" customHeight="1">
      <c r="A56" s="25" t="s">
        <v>107</v>
      </c>
      <c r="B56" s="25" t="s">
        <v>99</v>
      </c>
      <c r="C56" s="26">
        <v>34555</v>
      </c>
      <c r="D56" s="25">
        <v>20</v>
      </c>
      <c r="E56" s="25" t="s">
        <v>41</v>
      </c>
      <c r="F56" s="25">
        <v>58700</v>
      </c>
      <c r="G56" s="27">
        <f t="shared" si="0"/>
        <v>0.08</v>
      </c>
      <c r="H56" s="25">
        <f t="shared" si="1"/>
        <v>4696</v>
      </c>
      <c r="I56" s="29">
        <f t="shared" si="2"/>
        <v>0.08</v>
      </c>
      <c r="J56" s="25">
        <f t="shared" si="3"/>
        <v>4696</v>
      </c>
      <c r="K56" s="9"/>
      <c r="L56" s="9"/>
      <c r="M56" s="9"/>
    </row>
    <row r="57" spans="1:13" ht="17.399999999999999" customHeight="1">
      <c r="A57" s="25" t="s">
        <v>108</v>
      </c>
      <c r="B57" s="25" t="s">
        <v>99</v>
      </c>
      <c r="C57" s="26">
        <v>34240</v>
      </c>
      <c r="D57" s="25">
        <v>21</v>
      </c>
      <c r="E57" s="25" t="s">
        <v>43</v>
      </c>
      <c r="F57" s="25">
        <v>60918</v>
      </c>
      <c r="G57" s="27">
        <f t="shared" si="0"/>
        <v>0.08</v>
      </c>
      <c r="H57" s="25">
        <f t="shared" si="1"/>
        <v>4873.4400000000005</v>
      </c>
      <c r="I57" s="29">
        <f t="shared" si="2"/>
        <v>0.08</v>
      </c>
      <c r="J57" s="25">
        <f t="shared" si="3"/>
        <v>4873.4400000000005</v>
      </c>
      <c r="K57" s="9"/>
      <c r="L57" s="9"/>
      <c r="M57" s="9"/>
    </row>
    <row r="58" spans="1:13" ht="17.399999999999999" customHeight="1">
      <c r="A58" s="25" t="s">
        <v>109</v>
      </c>
      <c r="B58" s="25" t="s">
        <v>99</v>
      </c>
      <c r="C58" s="26">
        <v>37807</v>
      </c>
      <c r="D58" s="25">
        <v>11</v>
      </c>
      <c r="E58" s="25" t="s">
        <v>41</v>
      </c>
      <c r="F58" s="25">
        <v>46086</v>
      </c>
      <c r="G58" s="27">
        <f t="shared" si="0"/>
        <v>7.0000000000000007E-2</v>
      </c>
      <c r="H58" s="25">
        <f t="shared" si="1"/>
        <v>3226.0200000000004</v>
      </c>
      <c r="I58" s="29">
        <f t="shared" si="2"/>
        <v>7.0000000000000007E-2</v>
      </c>
      <c r="J58" s="25">
        <f t="shared" si="3"/>
        <v>3226.0200000000004</v>
      </c>
      <c r="K58" s="9"/>
      <c r="L58" s="9"/>
      <c r="M58" s="9"/>
    </row>
    <row r="59" spans="1:13" ht="17.399999999999999" customHeight="1">
      <c r="A59" s="25" t="s">
        <v>110</v>
      </c>
      <c r="B59" s="25" t="s">
        <v>99</v>
      </c>
      <c r="C59" s="26">
        <v>39108</v>
      </c>
      <c r="D59" s="25">
        <v>7</v>
      </c>
      <c r="E59" s="25" t="s">
        <v>50</v>
      </c>
      <c r="F59" s="25">
        <v>76234</v>
      </c>
      <c r="G59" s="27">
        <f t="shared" si="0"/>
        <v>0.11</v>
      </c>
      <c r="H59" s="25">
        <f t="shared" si="1"/>
        <v>8385.74</v>
      </c>
      <c r="I59" s="29">
        <f t="shared" si="2"/>
        <v>0.11</v>
      </c>
      <c r="J59" s="25">
        <f t="shared" si="3"/>
        <v>8385.74</v>
      </c>
      <c r="K59" s="9"/>
      <c r="L59" s="9"/>
      <c r="M59" s="9"/>
    </row>
    <row r="60" spans="1:13" ht="17.399999999999999" customHeight="1">
      <c r="A60" s="25" t="s">
        <v>111</v>
      </c>
      <c r="B60" s="25" t="s">
        <v>99</v>
      </c>
      <c r="C60" s="26">
        <v>34124</v>
      </c>
      <c r="D60" s="25">
        <v>21</v>
      </c>
      <c r="E60" s="25" t="s">
        <v>43</v>
      </c>
      <c r="F60" s="25">
        <v>31253</v>
      </c>
      <c r="G60" s="27">
        <f t="shared" si="0"/>
        <v>0.05</v>
      </c>
      <c r="H60" s="25">
        <f t="shared" si="1"/>
        <v>1562.65</v>
      </c>
      <c r="I60" s="29">
        <f t="shared" si="2"/>
        <v>0.05</v>
      </c>
      <c r="J60" s="25">
        <f t="shared" si="3"/>
        <v>1562.65</v>
      </c>
      <c r="K60" s="9"/>
      <c r="L60" s="9"/>
      <c r="M60" s="9"/>
    </row>
    <row r="61" spans="1:13" ht="17.399999999999999" customHeight="1">
      <c r="A61" s="25" t="s">
        <v>112</v>
      </c>
      <c r="B61" s="25" t="s">
        <v>113</v>
      </c>
      <c r="C61" s="26">
        <v>39317</v>
      </c>
      <c r="D61" s="25">
        <v>7</v>
      </c>
      <c r="E61" s="25" t="s">
        <v>50</v>
      </c>
      <c r="F61" s="25">
        <v>50256</v>
      </c>
      <c r="G61" s="27">
        <f t="shared" si="0"/>
        <v>7.0000000000000007E-2</v>
      </c>
      <c r="H61" s="25">
        <f t="shared" si="1"/>
        <v>3517.9200000000005</v>
      </c>
      <c r="I61" s="29">
        <f t="shared" si="2"/>
        <v>7.0000000000000007E-2</v>
      </c>
      <c r="J61" s="25">
        <f t="shared" si="3"/>
        <v>3517.9200000000005</v>
      </c>
      <c r="K61" s="9"/>
      <c r="L61" s="9"/>
      <c r="M61" s="9"/>
    </row>
    <row r="62" spans="1:13" ht="17.399999999999999" customHeight="1">
      <c r="A62" s="25" t="s">
        <v>114</v>
      </c>
      <c r="B62" s="25" t="s">
        <v>113</v>
      </c>
      <c r="C62" s="26">
        <v>37000</v>
      </c>
      <c r="D62" s="25">
        <v>13</v>
      </c>
      <c r="E62" s="25" t="s">
        <v>46</v>
      </c>
      <c r="F62" s="25">
        <v>74858</v>
      </c>
      <c r="G62" s="27">
        <f t="shared" si="0"/>
        <v>0.1</v>
      </c>
      <c r="H62" s="25">
        <f t="shared" si="1"/>
        <v>7485.8</v>
      </c>
      <c r="I62" s="29">
        <f t="shared" si="2"/>
        <v>0.1</v>
      </c>
      <c r="J62" s="25">
        <f t="shared" si="3"/>
        <v>7485.8</v>
      </c>
      <c r="K62" s="9"/>
      <c r="L62" s="9"/>
      <c r="M62" s="9"/>
    </row>
    <row r="63" spans="1:13" ht="17.399999999999999" customHeight="1">
      <c r="A63" s="25" t="s">
        <v>115</v>
      </c>
      <c r="B63" s="25" t="s">
        <v>113</v>
      </c>
      <c r="C63" s="26">
        <v>32439</v>
      </c>
      <c r="D63" s="25">
        <v>26</v>
      </c>
      <c r="E63" s="25" t="s">
        <v>41</v>
      </c>
      <c r="F63" s="25">
        <v>27498</v>
      </c>
      <c r="G63" s="27">
        <f t="shared" si="0"/>
        <v>0.05</v>
      </c>
      <c r="H63" s="25">
        <f t="shared" si="1"/>
        <v>1374.9</v>
      </c>
      <c r="I63" s="29">
        <f t="shared" si="2"/>
        <v>0.05</v>
      </c>
      <c r="J63" s="25">
        <f t="shared" si="3"/>
        <v>1374.9</v>
      </c>
      <c r="K63" s="9"/>
      <c r="L63" s="9"/>
      <c r="M63" s="9"/>
    </row>
    <row r="64" spans="1:13" ht="17.399999999999999" customHeight="1">
      <c r="A64" s="25" t="s">
        <v>116</v>
      </c>
      <c r="B64" s="25" t="s">
        <v>117</v>
      </c>
      <c r="C64" s="26">
        <v>37200</v>
      </c>
      <c r="D64" s="25">
        <v>13</v>
      </c>
      <c r="E64" s="25" t="s">
        <v>41</v>
      </c>
      <c r="F64" s="25">
        <v>48054</v>
      </c>
      <c r="G64" s="27">
        <f t="shared" si="0"/>
        <v>7.0000000000000007E-2</v>
      </c>
      <c r="H64" s="25">
        <f t="shared" si="1"/>
        <v>3363.78</v>
      </c>
      <c r="I64" s="29">
        <f t="shared" si="2"/>
        <v>7.0000000000000007E-2</v>
      </c>
      <c r="J64" s="25">
        <f t="shared" si="3"/>
        <v>3363.78</v>
      </c>
      <c r="K64" s="9"/>
      <c r="L64" s="9"/>
      <c r="M64" s="9"/>
    </row>
    <row r="65" spans="1:13" ht="17.399999999999999" customHeight="1">
      <c r="A65" s="25" t="s">
        <v>118</v>
      </c>
      <c r="B65" s="25" t="s">
        <v>117</v>
      </c>
      <c r="C65" s="26">
        <v>37863</v>
      </c>
      <c r="D65" s="25">
        <v>11</v>
      </c>
      <c r="E65" s="25" t="s">
        <v>41</v>
      </c>
      <c r="F65" s="25">
        <v>29269</v>
      </c>
      <c r="G65" s="27">
        <f t="shared" si="0"/>
        <v>0.05</v>
      </c>
      <c r="H65" s="25">
        <f t="shared" si="1"/>
        <v>1463.45</v>
      </c>
      <c r="I65" s="29">
        <f t="shared" si="2"/>
        <v>0.05</v>
      </c>
      <c r="J65" s="25">
        <f t="shared" si="3"/>
        <v>1463.45</v>
      </c>
      <c r="K65" s="9"/>
      <c r="L65" s="9"/>
      <c r="M65" s="9"/>
    </row>
    <row r="66" spans="1:13" ht="17.399999999999999" customHeight="1">
      <c r="A66" s="25" t="s">
        <v>119</v>
      </c>
      <c r="B66" s="25" t="s">
        <v>117</v>
      </c>
      <c r="C66" s="26">
        <v>35485</v>
      </c>
      <c r="D66" s="25">
        <v>17</v>
      </c>
      <c r="E66" s="25" t="s">
        <v>41</v>
      </c>
      <c r="F66" s="25">
        <v>70008</v>
      </c>
      <c r="G66" s="27">
        <f t="shared" si="0"/>
        <v>0.1</v>
      </c>
      <c r="H66" s="25">
        <f t="shared" si="1"/>
        <v>7000.8</v>
      </c>
      <c r="I66" s="29">
        <f t="shared" si="2"/>
        <v>0.1</v>
      </c>
      <c r="J66" s="25">
        <f t="shared" si="3"/>
        <v>7000.8</v>
      </c>
      <c r="K66" s="9"/>
      <c r="L66" s="9"/>
      <c r="M66" s="9"/>
    </row>
    <row r="67" spans="1:13" ht="17.399999999999999" customHeight="1">
      <c r="A67" s="25" t="s">
        <v>120</v>
      </c>
      <c r="B67" s="25" t="s">
        <v>117</v>
      </c>
      <c r="C67" s="26">
        <v>34981</v>
      </c>
      <c r="D67" s="25">
        <v>19</v>
      </c>
      <c r="E67" s="25" t="s">
        <v>50</v>
      </c>
      <c r="F67" s="25">
        <v>62539</v>
      </c>
      <c r="G67" s="27">
        <f t="shared" ref="G67:G130" si="4">VLOOKUP(F67,$L$2:$M$12,2,TRUE)</f>
        <v>0.08</v>
      </c>
      <c r="H67" s="25">
        <f t="shared" ref="H67:H130" si="5">F67*G67</f>
        <v>5003.12</v>
      </c>
      <c r="I67" s="29">
        <f t="shared" ref="I67:I130" si="6">VLOOKUP(F67,$L$2:$M$12,2,TRUE)</f>
        <v>0.08</v>
      </c>
      <c r="J67" s="25">
        <f t="shared" ref="J67:J130" si="7">F67*G67</f>
        <v>5003.12</v>
      </c>
      <c r="K67" s="9"/>
      <c r="L67" s="9"/>
      <c r="M67" s="9"/>
    </row>
    <row r="68" spans="1:13" ht="17.399999999999999" customHeight="1">
      <c r="A68" s="25" t="s">
        <v>121</v>
      </c>
      <c r="B68" s="25" t="s">
        <v>117</v>
      </c>
      <c r="C68" s="26">
        <v>35252</v>
      </c>
      <c r="D68" s="25">
        <v>18</v>
      </c>
      <c r="E68" s="25" t="s">
        <v>41</v>
      </c>
      <c r="F68" s="25">
        <v>69212</v>
      </c>
      <c r="G68" s="27">
        <f t="shared" si="4"/>
        <v>0.1</v>
      </c>
      <c r="H68" s="25">
        <f t="shared" si="5"/>
        <v>6921.2000000000007</v>
      </c>
      <c r="I68" s="29">
        <f t="shared" si="6"/>
        <v>0.1</v>
      </c>
      <c r="J68" s="25">
        <f t="shared" si="7"/>
        <v>6921.2000000000007</v>
      </c>
      <c r="K68" s="9"/>
      <c r="L68" s="9"/>
      <c r="M68" s="9"/>
    </row>
    <row r="69" spans="1:13" ht="17.399999999999999" customHeight="1">
      <c r="A69" s="25" t="s">
        <v>122</v>
      </c>
      <c r="B69" s="25" t="s">
        <v>117</v>
      </c>
      <c r="C69" s="26">
        <v>34397</v>
      </c>
      <c r="D69" s="25">
        <v>20</v>
      </c>
      <c r="E69" s="25" t="s">
        <v>43</v>
      </c>
      <c r="F69" s="25">
        <v>30533</v>
      </c>
      <c r="G69" s="27">
        <f t="shared" si="4"/>
        <v>0.05</v>
      </c>
      <c r="H69" s="25">
        <f t="shared" si="5"/>
        <v>1526.65</v>
      </c>
      <c r="I69" s="29">
        <f t="shared" si="6"/>
        <v>0.05</v>
      </c>
      <c r="J69" s="25">
        <f t="shared" si="7"/>
        <v>1526.65</v>
      </c>
      <c r="K69" s="9"/>
      <c r="L69" s="9"/>
      <c r="M69" s="9"/>
    </row>
    <row r="70" spans="1:13" ht="17.399999999999999" customHeight="1">
      <c r="A70" s="25" t="s">
        <v>123</v>
      </c>
      <c r="B70" s="25" t="s">
        <v>117</v>
      </c>
      <c r="C70" s="26">
        <v>36490</v>
      </c>
      <c r="D70" s="25">
        <v>15</v>
      </c>
      <c r="E70" s="25" t="s">
        <v>41</v>
      </c>
      <c r="F70" s="25">
        <v>34248</v>
      </c>
      <c r="G70" s="27">
        <f t="shared" si="4"/>
        <v>0.05</v>
      </c>
      <c r="H70" s="25">
        <f t="shared" si="5"/>
        <v>1712.4</v>
      </c>
      <c r="I70" s="29">
        <f t="shared" si="6"/>
        <v>0.05</v>
      </c>
      <c r="J70" s="25">
        <f t="shared" si="7"/>
        <v>1712.4</v>
      </c>
      <c r="K70" s="9"/>
      <c r="L70" s="9"/>
      <c r="M70" s="9"/>
    </row>
    <row r="71" spans="1:13" ht="17.399999999999999" customHeight="1">
      <c r="A71" s="25" t="s">
        <v>124</v>
      </c>
      <c r="B71" s="25" t="s">
        <v>117</v>
      </c>
      <c r="C71" s="26">
        <v>35783</v>
      </c>
      <c r="D71" s="25">
        <v>17</v>
      </c>
      <c r="E71" s="25" t="s">
        <v>50</v>
      </c>
      <c r="F71" s="25">
        <v>48533</v>
      </c>
      <c r="G71" s="27">
        <f t="shared" si="4"/>
        <v>7.0000000000000007E-2</v>
      </c>
      <c r="H71" s="25">
        <f t="shared" si="5"/>
        <v>3397.3100000000004</v>
      </c>
      <c r="I71" s="29">
        <f t="shared" si="6"/>
        <v>7.0000000000000007E-2</v>
      </c>
      <c r="J71" s="25">
        <f t="shared" si="7"/>
        <v>3397.3100000000004</v>
      </c>
      <c r="K71" s="9"/>
      <c r="L71" s="9"/>
      <c r="M71" s="9"/>
    </row>
    <row r="72" spans="1:13" ht="17.399999999999999" customHeight="1">
      <c r="A72" s="25" t="s">
        <v>125</v>
      </c>
      <c r="B72" s="25" t="s">
        <v>117</v>
      </c>
      <c r="C72" s="26">
        <v>33319</v>
      </c>
      <c r="D72" s="25">
        <v>23</v>
      </c>
      <c r="E72" s="25" t="s">
        <v>50</v>
      </c>
      <c r="F72" s="25">
        <v>20440</v>
      </c>
      <c r="G72" s="27">
        <f t="shared" si="4"/>
        <v>0.03</v>
      </c>
      <c r="H72" s="25">
        <f t="shared" si="5"/>
        <v>613.19999999999993</v>
      </c>
      <c r="I72" s="29">
        <f t="shared" si="6"/>
        <v>0.03</v>
      </c>
      <c r="J72" s="25">
        <f t="shared" si="7"/>
        <v>613.19999999999993</v>
      </c>
      <c r="K72" s="9"/>
      <c r="L72" s="9"/>
      <c r="M72" s="9"/>
    </row>
    <row r="73" spans="1:13" ht="17.399999999999999" customHeight="1">
      <c r="A73" s="25" t="s">
        <v>126</v>
      </c>
      <c r="B73" s="25" t="s">
        <v>117</v>
      </c>
      <c r="C73" s="26">
        <v>38876</v>
      </c>
      <c r="D73" s="25">
        <v>8</v>
      </c>
      <c r="E73" s="25" t="s">
        <v>50</v>
      </c>
      <c r="F73" s="25">
        <v>32057</v>
      </c>
      <c r="G73" s="27">
        <f t="shared" si="4"/>
        <v>0.05</v>
      </c>
      <c r="H73" s="25">
        <f t="shared" si="5"/>
        <v>1602.8500000000001</v>
      </c>
      <c r="I73" s="29">
        <f t="shared" si="6"/>
        <v>0.05</v>
      </c>
      <c r="J73" s="25">
        <f t="shared" si="7"/>
        <v>1602.8500000000001</v>
      </c>
      <c r="K73" s="9"/>
      <c r="L73" s="9"/>
      <c r="M73" s="9"/>
    </row>
    <row r="74" spans="1:13" ht="17.399999999999999" customHeight="1">
      <c r="A74" s="25" t="s">
        <v>127</v>
      </c>
      <c r="B74" s="25" t="s">
        <v>117</v>
      </c>
      <c r="C74" s="26">
        <v>37431</v>
      </c>
      <c r="D74" s="25">
        <v>12</v>
      </c>
      <c r="E74" s="25" t="s">
        <v>41</v>
      </c>
      <c r="F74" s="25">
        <v>31214</v>
      </c>
      <c r="G74" s="27">
        <f t="shared" si="4"/>
        <v>0.05</v>
      </c>
      <c r="H74" s="25">
        <f t="shared" si="5"/>
        <v>1560.7</v>
      </c>
      <c r="I74" s="29">
        <f t="shared" si="6"/>
        <v>0.05</v>
      </c>
      <c r="J74" s="25">
        <f t="shared" si="7"/>
        <v>1560.7</v>
      </c>
      <c r="K74" s="9"/>
      <c r="L74" s="9"/>
      <c r="M74" s="9"/>
    </row>
    <row r="75" spans="1:13" ht="17.399999999999999" customHeight="1">
      <c r="A75" s="25" t="s">
        <v>128</v>
      </c>
      <c r="B75" s="25" t="s">
        <v>117</v>
      </c>
      <c r="C75" s="26">
        <v>37561</v>
      </c>
      <c r="D75" s="25">
        <v>12</v>
      </c>
      <c r="E75" s="25" t="s">
        <v>50</v>
      </c>
      <c r="F75" s="25">
        <v>24235</v>
      </c>
      <c r="G75" s="27">
        <f t="shared" si="4"/>
        <v>0.03</v>
      </c>
      <c r="H75" s="25">
        <f t="shared" si="5"/>
        <v>727.05</v>
      </c>
      <c r="I75" s="29">
        <f t="shared" si="6"/>
        <v>0.03</v>
      </c>
      <c r="J75" s="25">
        <f t="shared" si="7"/>
        <v>727.05</v>
      </c>
      <c r="K75" s="9"/>
      <c r="L75" s="9"/>
      <c r="M75" s="9"/>
    </row>
    <row r="76" spans="1:13" ht="17.399999999999999" customHeight="1">
      <c r="A76" s="25" t="s">
        <v>129</v>
      </c>
      <c r="B76" s="25" t="s">
        <v>117</v>
      </c>
      <c r="C76" s="26">
        <v>38884</v>
      </c>
      <c r="D76" s="25">
        <v>8</v>
      </c>
      <c r="E76" s="25" t="s">
        <v>50</v>
      </c>
      <c r="F76" s="25">
        <v>24382</v>
      </c>
      <c r="G76" s="27">
        <f t="shared" si="4"/>
        <v>0.03</v>
      </c>
      <c r="H76" s="25">
        <f t="shared" si="5"/>
        <v>731.45999999999992</v>
      </c>
      <c r="I76" s="29">
        <f t="shared" si="6"/>
        <v>0.03</v>
      </c>
      <c r="J76" s="25">
        <f t="shared" si="7"/>
        <v>731.45999999999992</v>
      </c>
      <c r="K76" s="9"/>
      <c r="L76" s="9"/>
      <c r="M76" s="9"/>
    </row>
    <row r="77" spans="1:13" ht="17.399999999999999" customHeight="1">
      <c r="A77" s="25" t="s">
        <v>130</v>
      </c>
      <c r="B77" s="25" t="s">
        <v>117</v>
      </c>
      <c r="C77" s="26">
        <v>35654</v>
      </c>
      <c r="D77" s="25">
        <v>17</v>
      </c>
      <c r="E77" s="25" t="s">
        <v>50</v>
      </c>
      <c r="F77" s="25">
        <v>20699</v>
      </c>
      <c r="G77" s="27">
        <f t="shared" si="4"/>
        <v>0.03</v>
      </c>
      <c r="H77" s="25">
        <f t="shared" si="5"/>
        <v>620.97</v>
      </c>
      <c r="I77" s="29">
        <f t="shared" si="6"/>
        <v>0.03</v>
      </c>
      <c r="J77" s="25">
        <f t="shared" si="7"/>
        <v>620.97</v>
      </c>
      <c r="K77" s="9"/>
      <c r="L77" s="9"/>
      <c r="M77" s="9"/>
    </row>
    <row r="78" spans="1:13" ht="17.399999999999999" customHeight="1">
      <c r="A78" s="25" t="s">
        <v>131</v>
      </c>
      <c r="B78" s="25" t="s">
        <v>117</v>
      </c>
      <c r="C78" s="26">
        <v>34078</v>
      </c>
      <c r="D78" s="25">
        <v>21</v>
      </c>
      <c r="E78" s="25" t="s">
        <v>41</v>
      </c>
      <c r="F78" s="25">
        <v>75765</v>
      </c>
      <c r="G78" s="27">
        <f t="shared" si="4"/>
        <v>0.11</v>
      </c>
      <c r="H78" s="25">
        <f t="shared" si="5"/>
        <v>8334.15</v>
      </c>
      <c r="I78" s="29">
        <f t="shared" si="6"/>
        <v>0.11</v>
      </c>
      <c r="J78" s="25">
        <f t="shared" si="7"/>
        <v>8334.15</v>
      </c>
      <c r="K78" s="9"/>
      <c r="L78" s="9"/>
      <c r="M78" s="9"/>
    </row>
    <row r="79" spans="1:13" ht="17.399999999999999" customHeight="1">
      <c r="A79" s="25" t="s">
        <v>132</v>
      </c>
      <c r="B79" s="25" t="s">
        <v>117</v>
      </c>
      <c r="C79" s="26">
        <v>39628</v>
      </c>
      <c r="D79" s="25">
        <v>6</v>
      </c>
      <c r="E79" s="25" t="s">
        <v>46</v>
      </c>
      <c r="F79" s="25">
        <v>54138</v>
      </c>
      <c r="G79" s="27">
        <f t="shared" si="4"/>
        <v>7.0000000000000007E-2</v>
      </c>
      <c r="H79" s="25">
        <f t="shared" si="5"/>
        <v>3789.6600000000003</v>
      </c>
      <c r="I79" s="29">
        <f t="shared" si="6"/>
        <v>7.0000000000000007E-2</v>
      </c>
      <c r="J79" s="25">
        <f t="shared" si="7"/>
        <v>3789.6600000000003</v>
      </c>
      <c r="K79" s="9"/>
      <c r="L79" s="9"/>
      <c r="M79" s="9"/>
    </row>
    <row r="80" spans="1:13" ht="17.399999999999999" customHeight="1">
      <c r="A80" s="25" t="s">
        <v>133</v>
      </c>
      <c r="B80" s="25" t="s">
        <v>117</v>
      </c>
      <c r="C80" s="26">
        <v>33725</v>
      </c>
      <c r="D80" s="25">
        <v>22</v>
      </c>
      <c r="E80" s="25" t="s">
        <v>50</v>
      </c>
      <c r="F80" s="25">
        <v>41644</v>
      </c>
      <c r="G80" s="27">
        <f t="shared" si="4"/>
        <v>0.06</v>
      </c>
      <c r="H80" s="25">
        <f t="shared" si="5"/>
        <v>2498.64</v>
      </c>
      <c r="I80" s="29">
        <f t="shared" si="6"/>
        <v>0.06</v>
      </c>
      <c r="J80" s="25">
        <f t="shared" si="7"/>
        <v>2498.64</v>
      </c>
      <c r="K80" s="9"/>
      <c r="L80" s="9"/>
      <c r="M80" s="9"/>
    </row>
    <row r="81" spans="1:13" ht="17.399999999999999" customHeight="1">
      <c r="A81" s="25" t="s">
        <v>134</v>
      </c>
      <c r="B81" s="25" t="s">
        <v>117</v>
      </c>
      <c r="C81" s="26">
        <v>37431</v>
      </c>
      <c r="D81" s="25">
        <v>12</v>
      </c>
      <c r="E81" s="25" t="s">
        <v>41</v>
      </c>
      <c r="F81" s="25">
        <v>33758</v>
      </c>
      <c r="G81" s="27">
        <f t="shared" si="4"/>
        <v>0.05</v>
      </c>
      <c r="H81" s="25">
        <f t="shared" si="5"/>
        <v>1687.9</v>
      </c>
      <c r="I81" s="29">
        <f t="shared" si="6"/>
        <v>0.05</v>
      </c>
      <c r="J81" s="25">
        <f t="shared" si="7"/>
        <v>1687.9</v>
      </c>
      <c r="K81" s="9"/>
      <c r="L81" s="9"/>
      <c r="M81" s="9"/>
    </row>
    <row r="82" spans="1:13" ht="17.399999999999999" customHeight="1">
      <c r="A82" s="25" t="s">
        <v>135</v>
      </c>
      <c r="B82" s="25" t="s">
        <v>117</v>
      </c>
      <c r="C82" s="26">
        <v>34645</v>
      </c>
      <c r="D82" s="25">
        <v>20</v>
      </c>
      <c r="E82" s="25" t="s">
        <v>41</v>
      </c>
      <c r="F82" s="25">
        <v>51655</v>
      </c>
      <c r="G82" s="27">
        <f t="shared" si="4"/>
        <v>7.0000000000000007E-2</v>
      </c>
      <c r="H82" s="25">
        <f t="shared" si="5"/>
        <v>3615.8500000000004</v>
      </c>
      <c r="I82" s="29">
        <f t="shared" si="6"/>
        <v>7.0000000000000007E-2</v>
      </c>
      <c r="J82" s="25">
        <f t="shared" si="7"/>
        <v>3615.8500000000004</v>
      </c>
      <c r="K82" s="9"/>
      <c r="L82" s="9"/>
      <c r="M82" s="9"/>
    </row>
    <row r="83" spans="1:13" ht="17.399999999999999" customHeight="1">
      <c r="A83" s="25" t="s">
        <v>136</v>
      </c>
      <c r="B83" s="25" t="s">
        <v>117</v>
      </c>
      <c r="C83" s="26">
        <v>35372</v>
      </c>
      <c r="D83" s="25">
        <v>18</v>
      </c>
      <c r="E83" s="25" t="s">
        <v>41</v>
      </c>
      <c r="F83" s="25">
        <v>66065</v>
      </c>
      <c r="G83" s="27">
        <f t="shared" si="4"/>
        <v>0.1</v>
      </c>
      <c r="H83" s="25">
        <f t="shared" si="5"/>
        <v>6606.5</v>
      </c>
      <c r="I83" s="29">
        <f t="shared" si="6"/>
        <v>0.1</v>
      </c>
      <c r="J83" s="25">
        <f t="shared" si="7"/>
        <v>6606.5</v>
      </c>
      <c r="K83" s="9"/>
      <c r="L83" s="9"/>
      <c r="M83" s="9"/>
    </row>
    <row r="84" spans="1:13" ht="17.399999999999999" customHeight="1">
      <c r="A84" s="25" t="s">
        <v>137</v>
      </c>
      <c r="B84" s="25" t="s">
        <v>117</v>
      </c>
      <c r="C84" s="26">
        <v>38243</v>
      </c>
      <c r="D84" s="25">
        <v>10</v>
      </c>
      <c r="E84" s="25" t="s">
        <v>50</v>
      </c>
      <c r="F84" s="25">
        <v>21680</v>
      </c>
      <c r="G84" s="27">
        <f t="shared" si="4"/>
        <v>0.03</v>
      </c>
      <c r="H84" s="25">
        <f t="shared" si="5"/>
        <v>650.4</v>
      </c>
      <c r="I84" s="29">
        <f t="shared" si="6"/>
        <v>0.03</v>
      </c>
      <c r="J84" s="25">
        <f t="shared" si="7"/>
        <v>650.4</v>
      </c>
      <c r="K84" s="9"/>
      <c r="L84" s="9"/>
      <c r="M84" s="9"/>
    </row>
    <row r="85" spans="1:13" ht="17.399999999999999" customHeight="1">
      <c r="A85" s="25" t="s">
        <v>138</v>
      </c>
      <c r="B85" s="25" t="s">
        <v>117</v>
      </c>
      <c r="C85" s="26">
        <v>34643</v>
      </c>
      <c r="D85" s="25">
        <v>20</v>
      </c>
      <c r="E85" s="25" t="s">
        <v>41</v>
      </c>
      <c r="F85" s="25">
        <v>77193</v>
      </c>
      <c r="G85" s="27">
        <f t="shared" si="4"/>
        <v>0.11</v>
      </c>
      <c r="H85" s="25">
        <f t="shared" si="5"/>
        <v>8491.23</v>
      </c>
      <c r="I85" s="29">
        <f t="shared" si="6"/>
        <v>0.11</v>
      </c>
      <c r="J85" s="25">
        <f t="shared" si="7"/>
        <v>8491.23</v>
      </c>
      <c r="K85" s="9"/>
      <c r="L85" s="9"/>
      <c r="M85" s="9"/>
    </row>
    <row r="86" spans="1:13" ht="17.399999999999999" customHeight="1">
      <c r="A86" s="25" t="s">
        <v>139</v>
      </c>
      <c r="B86" s="25" t="s">
        <v>117</v>
      </c>
      <c r="C86" s="26">
        <v>33047</v>
      </c>
      <c r="D86" s="25">
        <v>24</v>
      </c>
      <c r="E86" s="25" t="s">
        <v>41</v>
      </c>
      <c r="F86" s="25">
        <v>34020</v>
      </c>
      <c r="G86" s="27">
        <f t="shared" si="4"/>
        <v>0.05</v>
      </c>
      <c r="H86" s="25">
        <f t="shared" si="5"/>
        <v>1701</v>
      </c>
      <c r="I86" s="29">
        <f t="shared" si="6"/>
        <v>0.05</v>
      </c>
      <c r="J86" s="25">
        <f t="shared" si="7"/>
        <v>1701</v>
      </c>
      <c r="K86" s="9"/>
      <c r="L86" s="9"/>
      <c r="M86" s="9"/>
    </row>
    <row r="87" spans="1:13" ht="17.399999999999999" customHeight="1">
      <c r="A87" s="25" t="s">
        <v>140</v>
      </c>
      <c r="B87" s="25" t="s">
        <v>117</v>
      </c>
      <c r="C87" s="26">
        <v>33033</v>
      </c>
      <c r="D87" s="25">
        <v>24</v>
      </c>
      <c r="E87" s="25" t="s">
        <v>50</v>
      </c>
      <c r="F87" s="25">
        <v>59845</v>
      </c>
      <c r="G87" s="27">
        <f t="shared" si="4"/>
        <v>0.08</v>
      </c>
      <c r="H87" s="25">
        <f t="shared" si="5"/>
        <v>4787.6000000000004</v>
      </c>
      <c r="I87" s="29">
        <f t="shared" si="6"/>
        <v>0.08</v>
      </c>
      <c r="J87" s="25">
        <f t="shared" si="7"/>
        <v>4787.6000000000004</v>
      </c>
      <c r="K87" s="9"/>
      <c r="L87" s="9"/>
      <c r="M87" s="9"/>
    </row>
    <row r="88" spans="1:13" ht="17.399999999999999" customHeight="1">
      <c r="A88" s="25" t="s">
        <v>141</v>
      </c>
      <c r="B88" s="25" t="s">
        <v>117</v>
      </c>
      <c r="C88" s="26">
        <v>35026</v>
      </c>
      <c r="D88" s="25">
        <v>19</v>
      </c>
      <c r="E88" s="25" t="s">
        <v>50</v>
      </c>
      <c r="F88" s="25">
        <v>51656</v>
      </c>
      <c r="G88" s="27">
        <f t="shared" si="4"/>
        <v>7.0000000000000007E-2</v>
      </c>
      <c r="H88" s="25">
        <f t="shared" si="5"/>
        <v>3615.9200000000005</v>
      </c>
      <c r="I88" s="29">
        <f t="shared" si="6"/>
        <v>7.0000000000000007E-2</v>
      </c>
      <c r="J88" s="25">
        <f t="shared" si="7"/>
        <v>3615.9200000000005</v>
      </c>
      <c r="K88" s="9"/>
      <c r="L88" s="9"/>
      <c r="M88" s="9"/>
    </row>
    <row r="89" spans="1:13" ht="17.399999999999999" customHeight="1">
      <c r="A89" s="25" t="s">
        <v>142</v>
      </c>
      <c r="B89" s="25" t="s">
        <v>117</v>
      </c>
      <c r="C89" s="26">
        <v>34580</v>
      </c>
      <c r="D89" s="25">
        <v>20</v>
      </c>
      <c r="E89" s="25" t="s">
        <v>41</v>
      </c>
      <c r="F89" s="25">
        <v>69024</v>
      </c>
      <c r="G89" s="27">
        <f t="shared" si="4"/>
        <v>0.1</v>
      </c>
      <c r="H89" s="25">
        <f t="shared" si="5"/>
        <v>6902.4000000000005</v>
      </c>
      <c r="I89" s="29">
        <f t="shared" si="6"/>
        <v>0.1</v>
      </c>
      <c r="J89" s="25">
        <f t="shared" si="7"/>
        <v>6902.4000000000005</v>
      </c>
      <c r="K89" s="9"/>
      <c r="L89" s="9"/>
      <c r="M89" s="9"/>
    </row>
    <row r="90" spans="1:13" ht="17.399999999999999" customHeight="1">
      <c r="A90" s="25" t="s">
        <v>143</v>
      </c>
      <c r="B90" s="25" t="s">
        <v>117</v>
      </c>
      <c r="C90" s="26">
        <v>35498</v>
      </c>
      <c r="D90" s="25">
        <v>17</v>
      </c>
      <c r="E90" s="25" t="s">
        <v>41</v>
      </c>
      <c r="F90" s="25">
        <v>38248</v>
      </c>
      <c r="G90" s="27">
        <f t="shared" si="4"/>
        <v>0.06</v>
      </c>
      <c r="H90" s="25">
        <f t="shared" si="5"/>
        <v>2294.88</v>
      </c>
      <c r="I90" s="29">
        <f t="shared" si="6"/>
        <v>0.06</v>
      </c>
      <c r="J90" s="25">
        <f t="shared" si="7"/>
        <v>2294.88</v>
      </c>
      <c r="K90" s="9"/>
      <c r="L90" s="9"/>
      <c r="M90" s="9"/>
    </row>
    <row r="91" spans="1:13" ht="17.399999999999999" customHeight="1">
      <c r="A91" s="25" t="s">
        <v>144</v>
      </c>
      <c r="B91" s="25" t="s">
        <v>117</v>
      </c>
      <c r="C91" s="26">
        <v>32805</v>
      </c>
      <c r="D91" s="25">
        <v>25</v>
      </c>
      <c r="E91" s="25" t="s">
        <v>46</v>
      </c>
      <c r="F91" s="25">
        <v>69034</v>
      </c>
      <c r="G91" s="27">
        <f t="shared" si="4"/>
        <v>0.1</v>
      </c>
      <c r="H91" s="25">
        <f t="shared" si="5"/>
        <v>6903.4000000000005</v>
      </c>
      <c r="I91" s="29">
        <f t="shared" si="6"/>
        <v>0.1</v>
      </c>
      <c r="J91" s="25">
        <f t="shared" si="7"/>
        <v>6903.4000000000005</v>
      </c>
      <c r="K91" s="9"/>
      <c r="L91" s="9"/>
      <c r="M91" s="9"/>
    </row>
    <row r="92" spans="1:13" ht="17.399999999999999" customHeight="1">
      <c r="A92" s="25" t="s">
        <v>145</v>
      </c>
      <c r="B92" s="25" t="s">
        <v>117</v>
      </c>
      <c r="C92" s="26">
        <v>36380</v>
      </c>
      <c r="D92" s="25">
        <v>15</v>
      </c>
      <c r="E92" s="25" t="s">
        <v>50</v>
      </c>
      <c r="F92" s="25">
        <v>41347</v>
      </c>
      <c r="G92" s="27">
        <f t="shared" si="4"/>
        <v>0.06</v>
      </c>
      <c r="H92" s="25">
        <f t="shared" si="5"/>
        <v>2480.8199999999997</v>
      </c>
      <c r="I92" s="29">
        <f t="shared" si="6"/>
        <v>0.06</v>
      </c>
      <c r="J92" s="25">
        <f t="shared" si="7"/>
        <v>2480.8199999999997</v>
      </c>
      <c r="K92" s="9"/>
      <c r="L92" s="9"/>
      <c r="M92" s="9"/>
    </row>
    <row r="93" spans="1:13" ht="17.399999999999999" customHeight="1">
      <c r="A93" s="25" t="s">
        <v>146</v>
      </c>
      <c r="B93" s="25" t="s">
        <v>117</v>
      </c>
      <c r="C93" s="26">
        <v>33085</v>
      </c>
      <c r="D93" s="25">
        <v>24</v>
      </c>
      <c r="E93" s="25" t="s">
        <v>50</v>
      </c>
      <c r="F93" s="25">
        <v>62955</v>
      </c>
      <c r="G93" s="27">
        <f t="shared" si="4"/>
        <v>0.08</v>
      </c>
      <c r="H93" s="25">
        <f t="shared" si="5"/>
        <v>5036.4000000000005</v>
      </c>
      <c r="I93" s="29">
        <f t="shared" si="6"/>
        <v>0.08</v>
      </c>
      <c r="J93" s="25">
        <f t="shared" si="7"/>
        <v>5036.4000000000005</v>
      </c>
      <c r="K93" s="9"/>
      <c r="L93" s="9"/>
      <c r="M93" s="9"/>
    </row>
    <row r="94" spans="1:13" ht="17.399999999999999" customHeight="1">
      <c r="A94" s="25" t="s">
        <v>147</v>
      </c>
      <c r="B94" s="25" t="s">
        <v>117</v>
      </c>
      <c r="C94" s="26">
        <v>33839</v>
      </c>
      <c r="D94" s="25">
        <v>22</v>
      </c>
      <c r="E94" s="25" t="s">
        <v>41</v>
      </c>
      <c r="F94" s="25">
        <v>40488</v>
      </c>
      <c r="G94" s="27">
        <f t="shared" si="4"/>
        <v>0.06</v>
      </c>
      <c r="H94" s="25">
        <f t="shared" si="5"/>
        <v>2429.2799999999997</v>
      </c>
      <c r="I94" s="29">
        <f t="shared" si="6"/>
        <v>0.06</v>
      </c>
      <c r="J94" s="25">
        <f t="shared" si="7"/>
        <v>2429.2799999999997</v>
      </c>
      <c r="K94" s="9"/>
      <c r="L94" s="9"/>
      <c r="M94" s="9"/>
    </row>
    <row r="95" spans="1:13" ht="17.399999999999999" customHeight="1">
      <c r="A95" s="25" t="s">
        <v>148</v>
      </c>
      <c r="B95" s="25" t="s">
        <v>117</v>
      </c>
      <c r="C95" s="26">
        <v>37875</v>
      </c>
      <c r="D95" s="25">
        <v>11</v>
      </c>
      <c r="E95" s="25" t="s">
        <v>41</v>
      </c>
      <c r="F95" s="25">
        <v>74066</v>
      </c>
      <c r="G95" s="27">
        <f t="shared" si="4"/>
        <v>0.1</v>
      </c>
      <c r="H95" s="25">
        <f t="shared" si="5"/>
        <v>7406.6</v>
      </c>
      <c r="I95" s="29">
        <f t="shared" si="6"/>
        <v>0.1</v>
      </c>
      <c r="J95" s="25">
        <f t="shared" si="7"/>
        <v>7406.6</v>
      </c>
      <c r="K95" s="9"/>
      <c r="L95" s="9"/>
      <c r="M95" s="9"/>
    </row>
    <row r="96" spans="1:13" ht="17.399999999999999" customHeight="1">
      <c r="A96" s="25" t="s">
        <v>149</v>
      </c>
      <c r="B96" s="25" t="s">
        <v>117</v>
      </c>
      <c r="C96" s="26">
        <v>39524</v>
      </c>
      <c r="D96" s="25">
        <v>6</v>
      </c>
      <c r="E96" s="25" t="s">
        <v>50</v>
      </c>
      <c r="F96" s="25">
        <v>31176</v>
      </c>
      <c r="G96" s="27">
        <f t="shared" si="4"/>
        <v>0.05</v>
      </c>
      <c r="H96" s="25">
        <f t="shared" si="5"/>
        <v>1558.8000000000002</v>
      </c>
      <c r="I96" s="29">
        <f t="shared" si="6"/>
        <v>0.05</v>
      </c>
      <c r="J96" s="25">
        <f t="shared" si="7"/>
        <v>1558.8000000000002</v>
      </c>
      <c r="K96" s="9"/>
      <c r="L96" s="9"/>
      <c r="M96" s="9"/>
    </row>
    <row r="97" spans="1:13" ht="17.399999999999999" customHeight="1">
      <c r="A97" s="25" t="s">
        <v>150</v>
      </c>
      <c r="B97" s="25" t="s">
        <v>117</v>
      </c>
      <c r="C97" s="26">
        <v>33203</v>
      </c>
      <c r="D97" s="25">
        <v>24</v>
      </c>
      <c r="E97" s="25" t="s">
        <v>50</v>
      </c>
      <c r="F97" s="25">
        <v>31644</v>
      </c>
      <c r="G97" s="27">
        <f t="shared" si="4"/>
        <v>0.05</v>
      </c>
      <c r="H97" s="25">
        <f t="shared" si="5"/>
        <v>1582.2</v>
      </c>
      <c r="I97" s="29">
        <f t="shared" si="6"/>
        <v>0.05</v>
      </c>
      <c r="J97" s="25">
        <f t="shared" si="7"/>
        <v>1582.2</v>
      </c>
      <c r="K97" s="9"/>
      <c r="L97" s="9"/>
      <c r="M97" s="9"/>
    </row>
    <row r="98" spans="1:13" ht="17.399999999999999" customHeight="1">
      <c r="A98" s="25" t="s">
        <v>151</v>
      </c>
      <c r="B98" s="25" t="s">
        <v>117</v>
      </c>
      <c r="C98" s="26">
        <v>35404</v>
      </c>
      <c r="D98" s="25">
        <v>18</v>
      </c>
      <c r="E98" s="25" t="s">
        <v>50</v>
      </c>
      <c r="F98" s="25">
        <v>73397</v>
      </c>
      <c r="G98" s="27">
        <f t="shared" si="4"/>
        <v>0.1</v>
      </c>
      <c r="H98" s="25">
        <f t="shared" si="5"/>
        <v>7339.7000000000007</v>
      </c>
      <c r="I98" s="29">
        <f t="shared" si="6"/>
        <v>0.1</v>
      </c>
      <c r="J98" s="25">
        <f t="shared" si="7"/>
        <v>7339.7000000000007</v>
      </c>
      <c r="K98" s="9"/>
      <c r="L98" s="9"/>
      <c r="M98" s="9"/>
    </row>
    <row r="99" spans="1:13" ht="17.399999999999999" customHeight="1">
      <c r="A99" s="25" t="s">
        <v>152</v>
      </c>
      <c r="B99" s="25" t="s">
        <v>117</v>
      </c>
      <c r="C99" s="26">
        <v>34565</v>
      </c>
      <c r="D99" s="25">
        <v>20</v>
      </c>
      <c r="E99" s="25" t="s">
        <v>41</v>
      </c>
      <c r="F99" s="25">
        <v>21585</v>
      </c>
      <c r="G99" s="27">
        <f t="shared" si="4"/>
        <v>0.03</v>
      </c>
      <c r="H99" s="25">
        <f t="shared" si="5"/>
        <v>647.54999999999995</v>
      </c>
      <c r="I99" s="29">
        <f t="shared" si="6"/>
        <v>0.03</v>
      </c>
      <c r="J99" s="25">
        <f t="shared" si="7"/>
        <v>647.54999999999995</v>
      </c>
      <c r="K99" s="9"/>
      <c r="L99" s="9"/>
      <c r="M99" s="9"/>
    </row>
    <row r="100" spans="1:13" ht="17.399999999999999" customHeight="1">
      <c r="A100" s="25" t="s">
        <v>153</v>
      </c>
      <c r="B100" s="25" t="s">
        <v>117</v>
      </c>
      <c r="C100" s="26">
        <v>34749</v>
      </c>
      <c r="D100" s="25">
        <v>19</v>
      </c>
      <c r="E100" s="25" t="s">
        <v>41</v>
      </c>
      <c r="F100" s="25">
        <v>34872</v>
      </c>
      <c r="G100" s="27">
        <f t="shared" si="4"/>
        <v>0.05</v>
      </c>
      <c r="H100" s="25">
        <f t="shared" si="5"/>
        <v>1743.6000000000001</v>
      </c>
      <c r="I100" s="29">
        <f t="shared" si="6"/>
        <v>0.05</v>
      </c>
      <c r="J100" s="25">
        <f t="shared" si="7"/>
        <v>1743.6000000000001</v>
      </c>
      <c r="K100" s="9"/>
      <c r="L100" s="9"/>
      <c r="M100" s="9"/>
    </row>
    <row r="101" spans="1:13" ht="17.399999999999999" customHeight="1">
      <c r="A101" s="25" t="s">
        <v>154</v>
      </c>
      <c r="B101" s="25" t="s">
        <v>117</v>
      </c>
      <c r="C101" s="26">
        <v>36283</v>
      </c>
      <c r="D101" s="25">
        <v>15</v>
      </c>
      <c r="E101" s="25" t="s">
        <v>41</v>
      </c>
      <c r="F101" s="25">
        <v>79993</v>
      </c>
      <c r="G101" s="27">
        <f t="shared" si="4"/>
        <v>0.11</v>
      </c>
      <c r="H101" s="25">
        <f t="shared" si="5"/>
        <v>8799.23</v>
      </c>
      <c r="I101" s="29">
        <f t="shared" si="6"/>
        <v>0.11</v>
      </c>
      <c r="J101" s="25">
        <f t="shared" si="7"/>
        <v>8799.23</v>
      </c>
      <c r="K101" s="9"/>
      <c r="L101" s="9"/>
      <c r="M101" s="9"/>
    </row>
    <row r="102" spans="1:13" ht="17.399999999999999" customHeight="1">
      <c r="A102" s="25" t="s">
        <v>155</v>
      </c>
      <c r="B102" s="25" t="s">
        <v>117</v>
      </c>
      <c r="C102" s="26">
        <v>39229</v>
      </c>
      <c r="D102" s="25">
        <v>7</v>
      </c>
      <c r="E102" s="25" t="s">
        <v>41</v>
      </c>
      <c r="F102" s="25">
        <v>48483</v>
      </c>
      <c r="G102" s="27">
        <f t="shared" si="4"/>
        <v>7.0000000000000007E-2</v>
      </c>
      <c r="H102" s="25">
        <f t="shared" si="5"/>
        <v>3393.8100000000004</v>
      </c>
      <c r="I102" s="29">
        <f t="shared" si="6"/>
        <v>7.0000000000000007E-2</v>
      </c>
      <c r="J102" s="25">
        <f t="shared" si="7"/>
        <v>3393.8100000000004</v>
      </c>
      <c r="K102" s="9"/>
      <c r="L102" s="9"/>
      <c r="M102" s="9"/>
    </row>
    <row r="103" spans="1:13" ht="17.399999999999999" customHeight="1">
      <c r="A103" s="25" t="s">
        <v>156</v>
      </c>
      <c r="B103" s="25" t="s">
        <v>117</v>
      </c>
      <c r="C103" s="26">
        <v>34574</v>
      </c>
      <c r="D103" s="25">
        <v>20</v>
      </c>
      <c r="E103" s="25" t="s">
        <v>41</v>
      </c>
      <c r="F103" s="25">
        <v>63853</v>
      </c>
      <c r="G103" s="27">
        <f t="shared" si="4"/>
        <v>0.08</v>
      </c>
      <c r="H103" s="25">
        <f t="shared" si="5"/>
        <v>5108.24</v>
      </c>
      <c r="I103" s="29">
        <f t="shared" si="6"/>
        <v>0.08</v>
      </c>
      <c r="J103" s="25">
        <f t="shared" si="7"/>
        <v>5108.24</v>
      </c>
      <c r="K103" s="9"/>
      <c r="L103" s="9"/>
      <c r="M103" s="9"/>
    </row>
    <row r="104" spans="1:13" ht="17.399999999999999" customHeight="1">
      <c r="A104" s="25" t="s">
        <v>157</v>
      </c>
      <c r="B104" s="25" t="s">
        <v>117</v>
      </c>
      <c r="C104" s="26">
        <v>36990</v>
      </c>
      <c r="D104" s="25">
        <v>13</v>
      </c>
      <c r="E104" s="25" t="s">
        <v>41</v>
      </c>
      <c r="F104" s="25">
        <v>42619</v>
      </c>
      <c r="G104" s="27">
        <f t="shared" si="4"/>
        <v>0.06</v>
      </c>
      <c r="H104" s="25">
        <f t="shared" si="5"/>
        <v>2557.14</v>
      </c>
      <c r="I104" s="29">
        <f t="shared" si="6"/>
        <v>0.06</v>
      </c>
      <c r="J104" s="25">
        <f t="shared" si="7"/>
        <v>2557.14</v>
      </c>
      <c r="K104" s="9"/>
      <c r="L104" s="9"/>
      <c r="M104" s="9"/>
    </row>
    <row r="105" spans="1:13" ht="17.399999999999999" customHeight="1">
      <c r="A105" s="25" t="s">
        <v>158</v>
      </c>
      <c r="B105" s="25" t="s">
        <v>117</v>
      </c>
      <c r="C105" s="26">
        <v>35509</v>
      </c>
      <c r="D105" s="25">
        <v>17</v>
      </c>
      <c r="E105" s="25" t="s">
        <v>50</v>
      </c>
      <c r="F105" s="25">
        <v>65306</v>
      </c>
      <c r="G105" s="27">
        <f t="shared" si="4"/>
        <v>0.1</v>
      </c>
      <c r="H105" s="25">
        <f t="shared" si="5"/>
        <v>6530.6</v>
      </c>
      <c r="I105" s="29">
        <f t="shared" si="6"/>
        <v>0.1</v>
      </c>
      <c r="J105" s="25">
        <f t="shared" si="7"/>
        <v>6530.6</v>
      </c>
      <c r="K105" s="9"/>
      <c r="L105" s="9"/>
      <c r="M105" s="9"/>
    </row>
    <row r="106" spans="1:13" ht="17.399999999999999" customHeight="1">
      <c r="A106" s="25" t="s">
        <v>159</v>
      </c>
      <c r="B106" s="25" t="s">
        <v>117</v>
      </c>
      <c r="C106" s="26">
        <v>32828</v>
      </c>
      <c r="D106" s="25">
        <v>25</v>
      </c>
      <c r="E106" s="25" t="s">
        <v>50</v>
      </c>
      <c r="F106" s="25">
        <v>44941</v>
      </c>
      <c r="G106" s="27">
        <f t="shared" si="4"/>
        <v>0.06</v>
      </c>
      <c r="H106" s="25">
        <f t="shared" si="5"/>
        <v>2696.46</v>
      </c>
      <c r="I106" s="29">
        <f t="shared" si="6"/>
        <v>0.06</v>
      </c>
      <c r="J106" s="25">
        <f t="shared" si="7"/>
        <v>2696.46</v>
      </c>
      <c r="K106" s="9"/>
      <c r="L106" s="9"/>
      <c r="M106" s="9"/>
    </row>
    <row r="107" spans="1:13" ht="17.399999999999999" customHeight="1">
      <c r="A107" s="25" t="s">
        <v>160</v>
      </c>
      <c r="B107" s="25" t="s">
        <v>117</v>
      </c>
      <c r="C107" s="26">
        <v>35138</v>
      </c>
      <c r="D107" s="25">
        <v>18</v>
      </c>
      <c r="E107" s="25" t="s">
        <v>41</v>
      </c>
      <c r="F107" s="25">
        <v>59528</v>
      </c>
      <c r="G107" s="27">
        <f t="shared" si="4"/>
        <v>0.08</v>
      </c>
      <c r="H107" s="25">
        <f t="shared" si="5"/>
        <v>4762.24</v>
      </c>
      <c r="I107" s="29">
        <f t="shared" si="6"/>
        <v>0.08</v>
      </c>
      <c r="J107" s="25">
        <f t="shared" si="7"/>
        <v>4762.24</v>
      </c>
      <c r="K107" s="9"/>
      <c r="L107" s="9"/>
      <c r="M107" s="9"/>
    </row>
    <row r="108" spans="1:13" ht="17.399999999999999" customHeight="1">
      <c r="A108" s="25" t="s">
        <v>161</v>
      </c>
      <c r="B108" s="25" t="s">
        <v>117</v>
      </c>
      <c r="C108" s="26">
        <v>34861</v>
      </c>
      <c r="D108" s="25">
        <v>19</v>
      </c>
      <c r="E108" s="25" t="s">
        <v>43</v>
      </c>
      <c r="F108" s="25">
        <v>53476</v>
      </c>
      <c r="G108" s="27">
        <f t="shared" si="4"/>
        <v>7.0000000000000007E-2</v>
      </c>
      <c r="H108" s="25">
        <f t="shared" si="5"/>
        <v>3743.32</v>
      </c>
      <c r="I108" s="29">
        <f t="shared" si="6"/>
        <v>7.0000000000000007E-2</v>
      </c>
      <c r="J108" s="25">
        <f t="shared" si="7"/>
        <v>3743.32</v>
      </c>
      <c r="K108" s="9"/>
      <c r="L108" s="9"/>
      <c r="M108" s="9"/>
    </row>
    <row r="109" spans="1:13" ht="17.399999999999999" customHeight="1">
      <c r="A109" s="25" t="s">
        <v>162</v>
      </c>
      <c r="B109" s="25" t="s">
        <v>117</v>
      </c>
      <c r="C109" s="26">
        <v>33122</v>
      </c>
      <c r="D109" s="25">
        <v>24</v>
      </c>
      <c r="E109" s="25" t="s">
        <v>41</v>
      </c>
      <c r="F109" s="25">
        <v>73692</v>
      </c>
      <c r="G109" s="27">
        <f t="shared" si="4"/>
        <v>0.1</v>
      </c>
      <c r="H109" s="25">
        <f t="shared" si="5"/>
        <v>7369.2000000000007</v>
      </c>
      <c r="I109" s="29">
        <f t="shared" si="6"/>
        <v>0.1</v>
      </c>
      <c r="J109" s="25">
        <f t="shared" si="7"/>
        <v>7369.2000000000007</v>
      </c>
      <c r="K109" s="9"/>
      <c r="L109" s="9"/>
      <c r="M109" s="9"/>
    </row>
    <row r="110" spans="1:13" ht="17.399999999999999" customHeight="1">
      <c r="A110" s="25" t="s">
        <v>163</v>
      </c>
      <c r="B110" s="25" t="s">
        <v>117</v>
      </c>
      <c r="C110" s="26">
        <v>32667</v>
      </c>
      <c r="D110" s="25">
        <v>25</v>
      </c>
      <c r="E110" s="25" t="s">
        <v>41</v>
      </c>
      <c r="F110" s="25">
        <v>34127</v>
      </c>
      <c r="G110" s="27">
        <f t="shared" si="4"/>
        <v>0.05</v>
      </c>
      <c r="H110" s="25">
        <f t="shared" si="5"/>
        <v>1706.3500000000001</v>
      </c>
      <c r="I110" s="29">
        <f t="shared" si="6"/>
        <v>0.05</v>
      </c>
      <c r="J110" s="25">
        <f t="shared" si="7"/>
        <v>1706.3500000000001</v>
      </c>
      <c r="K110" s="9"/>
      <c r="L110" s="9"/>
      <c r="M110" s="9"/>
    </row>
    <row r="111" spans="1:13" ht="17.399999999999999" customHeight="1">
      <c r="A111" s="25" t="s">
        <v>164</v>
      </c>
      <c r="B111" s="25" t="s">
        <v>117</v>
      </c>
      <c r="C111" s="26">
        <v>35658</v>
      </c>
      <c r="D111" s="25">
        <v>17</v>
      </c>
      <c r="E111" s="25" t="s">
        <v>43</v>
      </c>
      <c r="F111" s="25">
        <v>75072</v>
      </c>
      <c r="G111" s="27">
        <f t="shared" si="4"/>
        <v>0.11</v>
      </c>
      <c r="H111" s="25">
        <f t="shared" si="5"/>
        <v>8257.92</v>
      </c>
      <c r="I111" s="29">
        <f t="shared" si="6"/>
        <v>0.11</v>
      </c>
      <c r="J111" s="25">
        <f t="shared" si="7"/>
        <v>8257.92</v>
      </c>
      <c r="K111" s="9"/>
      <c r="L111" s="9"/>
      <c r="M111" s="9"/>
    </row>
    <row r="112" spans="1:13" ht="17.399999999999999" customHeight="1">
      <c r="A112" s="25" t="s">
        <v>165</v>
      </c>
      <c r="B112" s="25" t="s">
        <v>117</v>
      </c>
      <c r="C112" s="26">
        <v>36385</v>
      </c>
      <c r="D112" s="25">
        <v>15</v>
      </c>
      <c r="E112" s="25" t="s">
        <v>41</v>
      </c>
      <c r="F112" s="25">
        <v>67107</v>
      </c>
      <c r="G112" s="27">
        <f t="shared" si="4"/>
        <v>0.1</v>
      </c>
      <c r="H112" s="25">
        <f t="shared" si="5"/>
        <v>6710.7000000000007</v>
      </c>
      <c r="I112" s="29">
        <f t="shared" si="6"/>
        <v>0.1</v>
      </c>
      <c r="J112" s="25">
        <f t="shared" si="7"/>
        <v>6710.7000000000007</v>
      </c>
      <c r="K112" s="9"/>
      <c r="L112" s="9"/>
      <c r="M112" s="9"/>
    </row>
    <row r="113" spans="1:13" ht="17.399999999999999" customHeight="1">
      <c r="A113" s="25" t="s">
        <v>166</v>
      </c>
      <c r="B113" s="25" t="s">
        <v>117</v>
      </c>
      <c r="C113" s="26">
        <v>38509</v>
      </c>
      <c r="D113" s="25">
        <v>9</v>
      </c>
      <c r="E113" s="25" t="s">
        <v>41</v>
      </c>
      <c r="F113" s="25">
        <v>38342</v>
      </c>
      <c r="G113" s="27">
        <f t="shared" si="4"/>
        <v>0.06</v>
      </c>
      <c r="H113" s="25">
        <f t="shared" si="5"/>
        <v>2300.52</v>
      </c>
      <c r="I113" s="29">
        <f t="shared" si="6"/>
        <v>0.06</v>
      </c>
      <c r="J113" s="25">
        <f t="shared" si="7"/>
        <v>2300.52</v>
      </c>
      <c r="K113" s="9"/>
      <c r="L113" s="9"/>
      <c r="M113" s="9"/>
    </row>
    <row r="114" spans="1:13" ht="17.399999999999999" customHeight="1">
      <c r="A114" s="25" t="s">
        <v>167</v>
      </c>
      <c r="B114" s="25" t="s">
        <v>168</v>
      </c>
      <c r="C114" s="26">
        <v>35819</v>
      </c>
      <c r="D114" s="25">
        <v>16</v>
      </c>
      <c r="E114" s="25" t="s">
        <v>50</v>
      </c>
      <c r="F114" s="25">
        <v>74734</v>
      </c>
      <c r="G114" s="27">
        <f t="shared" si="4"/>
        <v>0.1</v>
      </c>
      <c r="H114" s="25">
        <f t="shared" si="5"/>
        <v>7473.4000000000005</v>
      </c>
      <c r="I114" s="29">
        <f t="shared" si="6"/>
        <v>0.1</v>
      </c>
      <c r="J114" s="25">
        <f t="shared" si="7"/>
        <v>7473.4000000000005</v>
      </c>
      <c r="K114" s="9"/>
      <c r="L114" s="9"/>
      <c r="M114" s="9"/>
    </row>
    <row r="115" spans="1:13" ht="17.399999999999999" customHeight="1">
      <c r="A115" s="25" t="s">
        <v>169</v>
      </c>
      <c r="B115" s="25" t="s">
        <v>168</v>
      </c>
      <c r="C115" s="26">
        <v>36461</v>
      </c>
      <c r="D115" s="25">
        <v>15</v>
      </c>
      <c r="E115" s="25" t="s">
        <v>41</v>
      </c>
      <c r="F115" s="25">
        <v>46520</v>
      </c>
      <c r="G115" s="27">
        <f t="shared" si="4"/>
        <v>7.0000000000000007E-2</v>
      </c>
      <c r="H115" s="25">
        <f t="shared" si="5"/>
        <v>3256.4</v>
      </c>
      <c r="I115" s="29">
        <f t="shared" si="6"/>
        <v>7.0000000000000007E-2</v>
      </c>
      <c r="J115" s="25">
        <f t="shared" si="7"/>
        <v>3256.4</v>
      </c>
      <c r="K115" s="9"/>
      <c r="L115" s="9"/>
      <c r="M115" s="9"/>
    </row>
    <row r="116" spans="1:13" ht="17.399999999999999" customHeight="1">
      <c r="A116" s="25" t="s">
        <v>170</v>
      </c>
      <c r="B116" s="25" t="s">
        <v>171</v>
      </c>
      <c r="C116" s="26">
        <v>32373</v>
      </c>
      <c r="D116" s="25">
        <v>26</v>
      </c>
      <c r="E116" s="25" t="s">
        <v>43</v>
      </c>
      <c r="F116" s="25">
        <v>40132</v>
      </c>
      <c r="G116" s="27">
        <f t="shared" si="4"/>
        <v>0.06</v>
      </c>
      <c r="H116" s="25">
        <f t="shared" si="5"/>
        <v>2407.92</v>
      </c>
      <c r="I116" s="29">
        <f t="shared" si="6"/>
        <v>0.06</v>
      </c>
      <c r="J116" s="25">
        <f t="shared" si="7"/>
        <v>2407.92</v>
      </c>
      <c r="K116" s="9"/>
      <c r="L116" s="9"/>
      <c r="M116" s="9"/>
    </row>
    <row r="117" spans="1:13" ht="17.399999999999999" customHeight="1">
      <c r="A117" s="25" t="s">
        <v>172</v>
      </c>
      <c r="B117" s="25" t="s">
        <v>171</v>
      </c>
      <c r="C117" s="26">
        <v>36220</v>
      </c>
      <c r="D117" s="25">
        <v>15</v>
      </c>
      <c r="E117" s="25" t="s">
        <v>43</v>
      </c>
      <c r="F117" s="25">
        <v>63331</v>
      </c>
      <c r="G117" s="27">
        <f t="shared" si="4"/>
        <v>0.08</v>
      </c>
      <c r="H117" s="25">
        <f t="shared" si="5"/>
        <v>5066.4800000000005</v>
      </c>
      <c r="I117" s="29">
        <f t="shared" si="6"/>
        <v>0.08</v>
      </c>
      <c r="J117" s="25">
        <f t="shared" si="7"/>
        <v>5066.4800000000005</v>
      </c>
      <c r="K117" s="9"/>
      <c r="L117" s="9"/>
      <c r="M117" s="9"/>
    </row>
    <row r="118" spans="1:13" ht="17.399999999999999" customHeight="1">
      <c r="A118" s="25" t="s">
        <v>173</v>
      </c>
      <c r="B118" s="25" t="s">
        <v>171</v>
      </c>
      <c r="C118" s="26">
        <v>34572</v>
      </c>
      <c r="D118" s="25">
        <v>20</v>
      </c>
      <c r="E118" s="25" t="s">
        <v>50</v>
      </c>
      <c r="F118" s="25">
        <v>58568</v>
      </c>
      <c r="G118" s="27">
        <f t="shared" si="4"/>
        <v>0.08</v>
      </c>
      <c r="H118" s="25">
        <f t="shared" si="5"/>
        <v>4685.4400000000005</v>
      </c>
      <c r="I118" s="29">
        <f t="shared" si="6"/>
        <v>0.08</v>
      </c>
      <c r="J118" s="25">
        <f t="shared" si="7"/>
        <v>4685.4400000000005</v>
      </c>
      <c r="K118" s="9"/>
      <c r="L118" s="9"/>
      <c r="M118" s="9"/>
    </row>
    <row r="119" spans="1:13" ht="17.399999999999999" customHeight="1">
      <c r="A119" s="25" t="s">
        <v>174</v>
      </c>
      <c r="B119" s="25" t="s">
        <v>171</v>
      </c>
      <c r="C119" s="26">
        <v>35170</v>
      </c>
      <c r="D119" s="25">
        <v>18</v>
      </c>
      <c r="E119" s="25" t="s">
        <v>41</v>
      </c>
      <c r="F119" s="25">
        <v>23791</v>
      </c>
      <c r="G119" s="27">
        <f t="shared" si="4"/>
        <v>0.03</v>
      </c>
      <c r="H119" s="25">
        <f t="shared" si="5"/>
        <v>713.73</v>
      </c>
      <c r="I119" s="29">
        <f t="shared" si="6"/>
        <v>0.03</v>
      </c>
      <c r="J119" s="25">
        <f t="shared" si="7"/>
        <v>713.73</v>
      </c>
      <c r="K119" s="9"/>
      <c r="L119" s="9"/>
      <c r="M119" s="9"/>
    </row>
    <row r="120" spans="1:13" ht="17.399999999999999" customHeight="1">
      <c r="A120" s="25" t="s">
        <v>175</v>
      </c>
      <c r="B120" s="25" t="s">
        <v>171</v>
      </c>
      <c r="C120" s="26">
        <v>35246</v>
      </c>
      <c r="D120" s="25">
        <v>18</v>
      </c>
      <c r="E120" s="25" t="s">
        <v>50</v>
      </c>
      <c r="F120" s="25">
        <v>70462</v>
      </c>
      <c r="G120" s="27">
        <f t="shared" si="4"/>
        <v>0.1</v>
      </c>
      <c r="H120" s="25">
        <f t="shared" si="5"/>
        <v>7046.2000000000007</v>
      </c>
      <c r="I120" s="29">
        <f t="shared" si="6"/>
        <v>0.1</v>
      </c>
      <c r="J120" s="25">
        <f t="shared" si="7"/>
        <v>7046.2000000000007</v>
      </c>
      <c r="K120" s="9"/>
      <c r="L120" s="9"/>
      <c r="M120" s="9"/>
    </row>
    <row r="121" spans="1:13" ht="17.399999999999999" customHeight="1">
      <c r="A121" s="25" t="s">
        <v>176</v>
      </c>
      <c r="B121" s="25" t="s">
        <v>171</v>
      </c>
      <c r="C121" s="26">
        <v>35351</v>
      </c>
      <c r="D121" s="25">
        <v>18</v>
      </c>
      <c r="E121" s="25" t="s">
        <v>41</v>
      </c>
      <c r="F121" s="25">
        <v>57555</v>
      </c>
      <c r="G121" s="27">
        <f t="shared" si="4"/>
        <v>0.08</v>
      </c>
      <c r="H121" s="25">
        <f t="shared" si="5"/>
        <v>4604.4000000000005</v>
      </c>
      <c r="I121" s="29">
        <f t="shared" si="6"/>
        <v>0.08</v>
      </c>
      <c r="J121" s="25">
        <f t="shared" si="7"/>
        <v>4604.4000000000005</v>
      </c>
      <c r="K121" s="9"/>
      <c r="L121" s="9"/>
      <c r="M121" s="9"/>
    </row>
    <row r="122" spans="1:13" ht="17.399999999999999" customHeight="1">
      <c r="A122" s="25" t="s">
        <v>177</v>
      </c>
      <c r="B122" s="25" t="s">
        <v>171</v>
      </c>
      <c r="C122" s="26">
        <v>34910</v>
      </c>
      <c r="D122" s="25">
        <v>19</v>
      </c>
      <c r="E122" s="25" t="s">
        <v>41</v>
      </c>
      <c r="F122" s="25">
        <v>50536</v>
      </c>
      <c r="G122" s="27">
        <f t="shared" si="4"/>
        <v>7.0000000000000007E-2</v>
      </c>
      <c r="H122" s="25">
        <f t="shared" si="5"/>
        <v>3537.5200000000004</v>
      </c>
      <c r="I122" s="29">
        <f t="shared" si="6"/>
        <v>7.0000000000000007E-2</v>
      </c>
      <c r="J122" s="25">
        <f t="shared" si="7"/>
        <v>3537.5200000000004</v>
      </c>
      <c r="K122" s="9"/>
      <c r="L122" s="9"/>
      <c r="M122" s="9"/>
    </row>
    <row r="123" spans="1:13" ht="17.399999999999999" customHeight="1">
      <c r="A123" s="25" t="s">
        <v>178</v>
      </c>
      <c r="B123" s="25" t="s">
        <v>171</v>
      </c>
      <c r="C123" s="26">
        <v>38152</v>
      </c>
      <c r="D123" s="25">
        <v>10</v>
      </c>
      <c r="E123" s="25" t="s">
        <v>43</v>
      </c>
      <c r="F123" s="25">
        <v>41702</v>
      </c>
      <c r="G123" s="27">
        <f t="shared" si="4"/>
        <v>0.06</v>
      </c>
      <c r="H123" s="25">
        <f t="shared" si="5"/>
        <v>2502.12</v>
      </c>
      <c r="I123" s="29">
        <f t="shared" si="6"/>
        <v>0.06</v>
      </c>
      <c r="J123" s="25">
        <f t="shared" si="7"/>
        <v>2502.12</v>
      </c>
      <c r="K123" s="9"/>
      <c r="L123" s="9"/>
      <c r="M123" s="9"/>
    </row>
    <row r="124" spans="1:13" ht="17.399999999999999" customHeight="1">
      <c r="A124" s="25" t="s">
        <v>179</v>
      </c>
      <c r="B124" s="25" t="s">
        <v>171</v>
      </c>
      <c r="C124" s="26">
        <v>33121</v>
      </c>
      <c r="D124" s="25">
        <v>24</v>
      </c>
      <c r="E124" s="25" t="s">
        <v>41</v>
      </c>
      <c r="F124" s="25">
        <v>77469</v>
      </c>
      <c r="G124" s="27">
        <f t="shared" si="4"/>
        <v>0.11</v>
      </c>
      <c r="H124" s="25">
        <f t="shared" si="5"/>
        <v>8521.59</v>
      </c>
      <c r="I124" s="29">
        <f t="shared" si="6"/>
        <v>0.11</v>
      </c>
      <c r="J124" s="25">
        <f t="shared" si="7"/>
        <v>8521.59</v>
      </c>
      <c r="K124" s="9"/>
      <c r="L124" s="9"/>
      <c r="M124" s="9"/>
    </row>
    <row r="125" spans="1:13" ht="17.399999999999999" customHeight="1">
      <c r="A125" s="25" t="s">
        <v>180</v>
      </c>
      <c r="B125" s="25" t="s">
        <v>171</v>
      </c>
      <c r="C125" s="26">
        <v>34911</v>
      </c>
      <c r="D125" s="25">
        <v>19</v>
      </c>
      <c r="E125" s="25" t="s">
        <v>41</v>
      </c>
      <c r="F125" s="25">
        <v>73953</v>
      </c>
      <c r="G125" s="27">
        <f t="shared" si="4"/>
        <v>0.1</v>
      </c>
      <c r="H125" s="25">
        <f t="shared" si="5"/>
        <v>7395.3</v>
      </c>
      <c r="I125" s="29">
        <f t="shared" si="6"/>
        <v>0.1</v>
      </c>
      <c r="J125" s="25">
        <f t="shared" si="7"/>
        <v>7395.3</v>
      </c>
      <c r="K125" s="9"/>
      <c r="L125" s="9"/>
      <c r="M125" s="9"/>
    </row>
    <row r="126" spans="1:13" ht="17.399999999999999" customHeight="1">
      <c r="A126" s="25" t="s">
        <v>181</v>
      </c>
      <c r="B126" s="25" t="s">
        <v>171</v>
      </c>
      <c r="C126" s="26">
        <v>34336</v>
      </c>
      <c r="D126" s="25">
        <v>21</v>
      </c>
      <c r="E126" s="25" t="s">
        <v>41</v>
      </c>
      <c r="F126" s="25">
        <v>34348</v>
      </c>
      <c r="G126" s="27">
        <f t="shared" si="4"/>
        <v>0.05</v>
      </c>
      <c r="H126" s="25">
        <f t="shared" si="5"/>
        <v>1717.4</v>
      </c>
      <c r="I126" s="29">
        <f t="shared" si="6"/>
        <v>0.05</v>
      </c>
      <c r="J126" s="25">
        <f t="shared" si="7"/>
        <v>1717.4</v>
      </c>
      <c r="K126" s="9"/>
      <c r="L126" s="9"/>
      <c r="M126" s="9"/>
    </row>
    <row r="127" spans="1:13" ht="17.399999999999999" customHeight="1">
      <c r="A127" s="25" t="s">
        <v>182</v>
      </c>
      <c r="B127" s="25" t="s">
        <v>171</v>
      </c>
      <c r="C127" s="26">
        <v>34274</v>
      </c>
      <c r="D127" s="25">
        <v>21</v>
      </c>
      <c r="E127" s="25" t="s">
        <v>41</v>
      </c>
      <c r="F127" s="25">
        <v>41711</v>
      </c>
      <c r="G127" s="27">
        <f t="shared" si="4"/>
        <v>0.06</v>
      </c>
      <c r="H127" s="25">
        <f t="shared" si="5"/>
        <v>2502.66</v>
      </c>
      <c r="I127" s="29">
        <f t="shared" si="6"/>
        <v>0.06</v>
      </c>
      <c r="J127" s="25">
        <f t="shared" si="7"/>
        <v>2502.66</v>
      </c>
      <c r="K127" s="9"/>
      <c r="L127" s="9"/>
      <c r="M127" s="9"/>
    </row>
    <row r="128" spans="1:13" ht="17.399999999999999" customHeight="1">
      <c r="A128" s="25" t="s">
        <v>183</v>
      </c>
      <c r="B128" s="25" t="s">
        <v>171</v>
      </c>
      <c r="C128" s="26">
        <v>35994</v>
      </c>
      <c r="D128" s="25">
        <v>16</v>
      </c>
      <c r="E128" s="25" t="s">
        <v>41</v>
      </c>
      <c r="F128" s="25">
        <v>52714</v>
      </c>
      <c r="G128" s="27">
        <f t="shared" si="4"/>
        <v>7.0000000000000007E-2</v>
      </c>
      <c r="H128" s="25">
        <f t="shared" si="5"/>
        <v>3689.9800000000005</v>
      </c>
      <c r="I128" s="29">
        <f t="shared" si="6"/>
        <v>7.0000000000000007E-2</v>
      </c>
      <c r="J128" s="25">
        <f t="shared" si="7"/>
        <v>3689.9800000000005</v>
      </c>
      <c r="K128" s="9"/>
      <c r="L128" s="9"/>
      <c r="M128" s="9"/>
    </row>
    <row r="129" spans="1:13" ht="17.399999999999999" customHeight="1">
      <c r="A129" s="25" t="s">
        <v>184</v>
      </c>
      <c r="B129" s="25" t="s">
        <v>171</v>
      </c>
      <c r="C129" s="26">
        <v>38337</v>
      </c>
      <c r="D129" s="25">
        <v>10</v>
      </c>
      <c r="E129" s="25" t="s">
        <v>50</v>
      </c>
      <c r="F129" s="25">
        <v>59944</v>
      </c>
      <c r="G129" s="27">
        <f t="shared" si="4"/>
        <v>0.08</v>
      </c>
      <c r="H129" s="25">
        <f t="shared" si="5"/>
        <v>4795.5200000000004</v>
      </c>
      <c r="I129" s="29">
        <f t="shared" si="6"/>
        <v>0.08</v>
      </c>
      <c r="J129" s="25">
        <f t="shared" si="7"/>
        <v>4795.5200000000004</v>
      </c>
      <c r="K129" s="9"/>
      <c r="L129" s="9"/>
      <c r="M129" s="9"/>
    </row>
    <row r="130" spans="1:13" ht="17.399999999999999" customHeight="1">
      <c r="A130" s="25" t="s">
        <v>185</v>
      </c>
      <c r="B130" s="25" t="s">
        <v>171</v>
      </c>
      <c r="C130" s="26">
        <v>34601</v>
      </c>
      <c r="D130" s="25">
        <v>20</v>
      </c>
      <c r="E130" s="25" t="s">
        <v>41</v>
      </c>
      <c r="F130" s="25">
        <v>66197</v>
      </c>
      <c r="G130" s="27">
        <f t="shared" si="4"/>
        <v>0.1</v>
      </c>
      <c r="H130" s="25">
        <f t="shared" si="5"/>
        <v>6619.7000000000007</v>
      </c>
      <c r="I130" s="29">
        <f t="shared" si="6"/>
        <v>0.1</v>
      </c>
      <c r="J130" s="25">
        <f t="shared" si="7"/>
        <v>6619.7000000000007</v>
      </c>
      <c r="K130" s="9"/>
      <c r="L130" s="9"/>
      <c r="M130" s="9"/>
    </row>
    <row r="131" spans="1:13" ht="17.399999999999999" customHeight="1">
      <c r="A131" s="25" t="s">
        <v>186</v>
      </c>
      <c r="B131" s="25" t="s">
        <v>171</v>
      </c>
      <c r="C131" s="26">
        <v>32301</v>
      </c>
      <c r="D131" s="25">
        <v>26</v>
      </c>
      <c r="E131" s="25" t="s">
        <v>41</v>
      </c>
      <c r="F131" s="25">
        <v>25352</v>
      </c>
      <c r="G131" s="27">
        <f t="shared" ref="G131:G194" si="8">VLOOKUP(F131,$L$2:$M$12,2,TRUE)</f>
        <v>0.05</v>
      </c>
      <c r="H131" s="25">
        <f t="shared" ref="H131:H194" si="9">F131*G131</f>
        <v>1267.6000000000001</v>
      </c>
      <c r="I131" s="29">
        <f t="shared" ref="I131:I194" si="10">VLOOKUP(F131,$L$2:$M$12,2,TRUE)</f>
        <v>0.05</v>
      </c>
      <c r="J131" s="25">
        <f t="shared" ref="J131:J194" si="11">F131*G131</f>
        <v>1267.6000000000001</v>
      </c>
      <c r="K131" s="9"/>
      <c r="L131" s="9"/>
      <c r="M131" s="9"/>
    </row>
    <row r="132" spans="1:13" ht="17.399999999999999" customHeight="1">
      <c r="A132" s="25" t="s">
        <v>187</v>
      </c>
      <c r="B132" s="25" t="s">
        <v>171</v>
      </c>
      <c r="C132" s="26">
        <v>32277</v>
      </c>
      <c r="D132" s="25">
        <v>26</v>
      </c>
      <c r="E132" s="25" t="s">
        <v>41</v>
      </c>
      <c r="F132" s="25">
        <v>39569</v>
      </c>
      <c r="G132" s="27">
        <f t="shared" si="8"/>
        <v>0.06</v>
      </c>
      <c r="H132" s="25">
        <f t="shared" si="9"/>
        <v>2374.14</v>
      </c>
      <c r="I132" s="29">
        <f t="shared" si="10"/>
        <v>0.06</v>
      </c>
      <c r="J132" s="25">
        <f t="shared" si="11"/>
        <v>2374.14</v>
      </c>
      <c r="K132" s="9"/>
      <c r="L132" s="9"/>
      <c r="M132" s="9"/>
    </row>
    <row r="133" spans="1:13" ht="17.399999999999999" customHeight="1">
      <c r="A133" s="25" t="s">
        <v>188</v>
      </c>
      <c r="B133" s="25" t="s">
        <v>189</v>
      </c>
      <c r="C133" s="26">
        <v>36290</v>
      </c>
      <c r="D133" s="25">
        <v>15</v>
      </c>
      <c r="E133" s="25" t="s">
        <v>50</v>
      </c>
      <c r="F133" s="25">
        <v>40924</v>
      </c>
      <c r="G133" s="27">
        <f t="shared" si="8"/>
        <v>0.06</v>
      </c>
      <c r="H133" s="25">
        <f t="shared" si="9"/>
        <v>2455.44</v>
      </c>
      <c r="I133" s="29">
        <f t="shared" si="10"/>
        <v>0.06</v>
      </c>
      <c r="J133" s="25">
        <f t="shared" si="11"/>
        <v>2455.44</v>
      </c>
      <c r="K133" s="9"/>
      <c r="L133" s="9"/>
      <c r="M133" s="9"/>
    </row>
    <row r="134" spans="1:13" ht="17.399999999999999" customHeight="1">
      <c r="A134" s="25" t="s">
        <v>190</v>
      </c>
      <c r="B134" s="25" t="s">
        <v>189</v>
      </c>
      <c r="C134" s="26">
        <v>32671</v>
      </c>
      <c r="D134" s="25">
        <v>25</v>
      </c>
      <c r="E134" s="25" t="s">
        <v>41</v>
      </c>
      <c r="F134" s="25">
        <v>77134</v>
      </c>
      <c r="G134" s="27">
        <f t="shared" si="8"/>
        <v>0.11</v>
      </c>
      <c r="H134" s="25">
        <f t="shared" si="9"/>
        <v>8484.74</v>
      </c>
      <c r="I134" s="29">
        <f t="shared" si="10"/>
        <v>0.11</v>
      </c>
      <c r="J134" s="25">
        <f t="shared" si="11"/>
        <v>8484.74</v>
      </c>
      <c r="K134" s="9"/>
      <c r="L134" s="9"/>
      <c r="M134" s="9"/>
    </row>
    <row r="135" spans="1:13" ht="17.399999999999999" customHeight="1">
      <c r="A135" s="25" t="s">
        <v>191</v>
      </c>
      <c r="B135" s="25" t="s">
        <v>189</v>
      </c>
      <c r="C135" s="26">
        <v>39426</v>
      </c>
      <c r="D135" s="25">
        <v>7</v>
      </c>
      <c r="E135" s="25" t="s">
        <v>50</v>
      </c>
      <c r="F135" s="25">
        <v>56257</v>
      </c>
      <c r="G135" s="27">
        <f t="shared" si="8"/>
        <v>0.08</v>
      </c>
      <c r="H135" s="25">
        <f t="shared" si="9"/>
        <v>4500.5600000000004</v>
      </c>
      <c r="I135" s="29">
        <f t="shared" si="10"/>
        <v>0.08</v>
      </c>
      <c r="J135" s="25">
        <f t="shared" si="11"/>
        <v>4500.5600000000004</v>
      </c>
      <c r="K135" s="9"/>
      <c r="L135" s="9"/>
      <c r="M135" s="9"/>
    </row>
    <row r="136" spans="1:13" ht="17.399999999999999" customHeight="1">
      <c r="A136" s="25" t="s">
        <v>192</v>
      </c>
      <c r="B136" s="25" t="s">
        <v>189</v>
      </c>
      <c r="C136" s="26">
        <v>35229</v>
      </c>
      <c r="D136" s="25">
        <v>18</v>
      </c>
      <c r="E136" s="25" t="s">
        <v>41</v>
      </c>
      <c r="F136" s="25">
        <v>79576</v>
      </c>
      <c r="G136" s="27">
        <f t="shared" si="8"/>
        <v>0.11</v>
      </c>
      <c r="H136" s="25">
        <f t="shared" si="9"/>
        <v>8753.36</v>
      </c>
      <c r="I136" s="29">
        <f t="shared" si="10"/>
        <v>0.11</v>
      </c>
      <c r="J136" s="25">
        <f t="shared" si="11"/>
        <v>8753.36</v>
      </c>
      <c r="K136" s="9"/>
      <c r="L136" s="9"/>
      <c r="M136" s="9"/>
    </row>
    <row r="137" spans="1:13" ht="17.399999999999999" customHeight="1">
      <c r="A137" s="25" t="s">
        <v>193</v>
      </c>
      <c r="B137" s="25" t="s">
        <v>189</v>
      </c>
      <c r="C137" s="26">
        <v>35520</v>
      </c>
      <c r="D137" s="25">
        <v>17</v>
      </c>
      <c r="E137" s="25" t="s">
        <v>41</v>
      </c>
      <c r="F137" s="25">
        <v>36401</v>
      </c>
      <c r="G137" s="27">
        <f t="shared" si="8"/>
        <v>0.06</v>
      </c>
      <c r="H137" s="25">
        <f t="shared" si="9"/>
        <v>2184.06</v>
      </c>
      <c r="I137" s="29">
        <f t="shared" si="10"/>
        <v>0.06</v>
      </c>
      <c r="J137" s="25">
        <f t="shared" si="11"/>
        <v>2184.06</v>
      </c>
      <c r="K137" s="9"/>
      <c r="L137" s="9"/>
      <c r="M137" s="9"/>
    </row>
    <row r="138" spans="1:13" ht="17.399999999999999" customHeight="1">
      <c r="A138" s="25" t="s">
        <v>194</v>
      </c>
      <c r="B138" s="25" t="s">
        <v>189</v>
      </c>
      <c r="C138" s="26">
        <v>32795</v>
      </c>
      <c r="D138" s="25">
        <v>25</v>
      </c>
      <c r="E138" s="25" t="s">
        <v>41</v>
      </c>
      <c r="F138" s="25">
        <v>44462</v>
      </c>
      <c r="G138" s="27">
        <f t="shared" si="8"/>
        <v>0.06</v>
      </c>
      <c r="H138" s="25">
        <f t="shared" si="9"/>
        <v>2667.72</v>
      </c>
      <c r="I138" s="29">
        <f t="shared" si="10"/>
        <v>0.06</v>
      </c>
      <c r="J138" s="25">
        <f t="shared" si="11"/>
        <v>2667.72</v>
      </c>
      <c r="K138" s="9"/>
      <c r="L138" s="9"/>
      <c r="M138" s="9"/>
    </row>
    <row r="139" spans="1:13" ht="17.399999999999999" customHeight="1">
      <c r="A139" s="25" t="s">
        <v>195</v>
      </c>
      <c r="B139" s="25" t="s">
        <v>189</v>
      </c>
      <c r="C139" s="26">
        <v>35138</v>
      </c>
      <c r="D139" s="25">
        <v>18</v>
      </c>
      <c r="E139" s="25" t="s">
        <v>46</v>
      </c>
      <c r="F139" s="25">
        <v>51566</v>
      </c>
      <c r="G139" s="27">
        <f t="shared" si="8"/>
        <v>7.0000000000000007E-2</v>
      </c>
      <c r="H139" s="25">
        <f t="shared" si="9"/>
        <v>3609.6200000000003</v>
      </c>
      <c r="I139" s="29">
        <f t="shared" si="10"/>
        <v>7.0000000000000007E-2</v>
      </c>
      <c r="J139" s="25">
        <f t="shared" si="11"/>
        <v>3609.6200000000003</v>
      </c>
      <c r="K139" s="9"/>
      <c r="L139" s="9"/>
      <c r="M139" s="9"/>
    </row>
    <row r="140" spans="1:13" ht="17.399999999999999" customHeight="1">
      <c r="A140" s="25" t="s">
        <v>196</v>
      </c>
      <c r="B140" s="25" t="s">
        <v>197</v>
      </c>
      <c r="C140" s="26">
        <v>34621</v>
      </c>
      <c r="D140" s="25">
        <v>20</v>
      </c>
      <c r="E140" s="25" t="s">
        <v>50</v>
      </c>
      <c r="F140" s="25">
        <v>70073</v>
      </c>
      <c r="G140" s="27">
        <f t="shared" si="8"/>
        <v>0.1</v>
      </c>
      <c r="H140" s="25">
        <f t="shared" si="9"/>
        <v>7007.3</v>
      </c>
      <c r="I140" s="29">
        <f t="shared" si="10"/>
        <v>0.1</v>
      </c>
      <c r="J140" s="25">
        <f t="shared" si="11"/>
        <v>7007.3</v>
      </c>
      <c r="K140" s="9"/>
      <c r="L140" s="9"/>
      <c r="M140" s="9"/>
    </row>
    <row r="141" spans="1:13" ht="17.399999999999999" customHeight="1">
      <c r="A141" s="25" t="s">
        <v>198</v>
      </c>
      <c r="B141" s="25" t="s">
        <v>199</v>
      </c>
      <c r="C141" s="26">
        <v>39506</v>
      </c>
      <c r="D141" s="25">
        <v>6</v>
      </c>
      <c r="E141" s="25" t="s">
        <v>46</v>
      </c>
      <c r="F141" s="25">
        <v>26562</v>
      </c>
      <c r="G141" s="27">
        <f t="shared" si="8"/>
        <v>0.05</v>
      </c>
      <c r="H141" s="25">
        <f t="shared" si="9"/>
        <v>1328.1000000000001</v>
      </c>
      <c r="I141" s="29">
        <f t="shared" si="10"/>
        <v>0.05</v>
      </c>
      <c r="J141" s="25">
        <f t="shared" si="11"/>
        <v>1328.1000000000001</v>
      </c>
      <c r="K141" s="9"/>
      <c r="L141" s="9"/>
      <c r="M141" s="9"/>
    </row>
    <row r="142" spans="1:13" ht="17.399999999999999" customHeight="1">
      <c r="A142" s="25" t="s">
        <v>200</v>
      </c>
      <c r="B142" s="25" t="s">
        <v>199</v>
      </c>
      <c r="C142" s="26">
        <v>32935</v>
      </c>
      <c r="D142" s="25">
        <v>24</v>
      </c>
      <c r="E142" s="25" t="s">
        <v>41</v>
      </c>
      <c r="F142" s="25">
        <v>66848</v>
      </c>
      <c r="G142" s="27">
        <f t="shared" si="8"/>
        <v>0.1</v>
      </c>
      <c r="H142" s="25">
        <f t="shared" si="9"/>
        <v>6684.8</v>
      </c>
      <c r="I142" s="29">
        <f t="shared" si="10"/>
        <v>0.1</v>
      </c>
      <c r="J142" s="25">
        <f t="shared" si="11"/>
        <v>6684.8</v>
      </c>
      <c r="K142" s="9"/>
      <c r="L142" s="9"/>
      <c r="M142" s="9"/>
    </row>
    <row r="143" spans="1:13" ht="17.399999999999999" customHeight="1">
      <c r="A143" s="25" t="s">
        <v>201</v>
      </c>
      <c r="B143" s="25" t="s">
        <v>199</v>
      </c>
      <c r="C143" s="26">
        <v>33671</v>
      </c>
      <c r="D143" s="25">
        <v>22</v>
      </c>
      <c r="E143" s="25" t="s">
        <v>43</v>
      </c>
      <c r="F143" s="25">
        <v>43095</v>
      </c>
      <c r="G143" s="27">
        <f t="shared" si="8"/>
        <v>0.06</v>
      </c>
      <c r="H143" s="25">
        <f t="shared" si="9"/>
        <v>2585.6999999999998</v>
      </c>
      <c r="I143" s="29">
        <f t="shared" si="10"/>
        <v>0.06</v>
      </c>
      <c r="J143" s="25">
        <f t="shared" si="11"/>
        <v>2585.6999999999998</v>
      </c>
      <c r="K143" s="9"/>
      <c r="L143" s="9"/>
      <c r="M143" s="9"/>
    </row>
    <row r="144" spans="1:13" ht="17.399999999999999" customHeight="1">
      <c r="A144" s="25" t="s">
        <v>202</v>
      </c>
      <c r="B144" s="25" t="s">
        <v>199</v>
      </c>
      <c r="C144" s="26">
        <v>36765</v>
      </c>
      <c r="D144" s="25">
        <v>14</v>
      </c>
      <c r="E144" s="25" t="s">
        <v>46</v>
      </c>
      <c r="F144" s="25">
        <v>24253</v>
      </c>
      <c r="G144" s="27">
        <f t="shared" si="8"/>
        <v>0.03</v>
      </c>
      <c r="H144" s="25">
        <f t="shared" si="9"/>
        <v>727.58999999999992</v>
      </c>
      <c r="I144" s="29">
        <f t="shared" si="10"/>
        <v>0.03</v>
      </c>
      <c r="J144" s="25">
        <f t="shared" si="11"/>
        <v>727.58999999999992</v>
      </c>
      <c r="K144" s="9"/>
      <c r="L144" s="9"/>
      <c r="M144" s="9"/>
    </row>
    <row r="145" spans="1:13" ht="17.399999999999999" customHeight="1">
      <c r="A145" s="25" t="s">
        <v>203</v>
      </c>
      <c r="B145" s="25" t="s">
        <v>199</v>
      </c>
      <c r="C145" s="26">
        <v>34187</v>
      </c>
      <c r="D145" s="25">
        <v>21</v>
      </c>
      <c r="E145" s="25" t="s">
        <v>41</v>
      </c>
      <c r="F145" s="25">
        <v>26586</v>
      </c>
      <c r="G145" s="27">
        <f t="shared" si="8"/>
        <v>0.05</v>
      </c>
      <c r="H145" s="25">
        <f t="shared" si="9"/>
        <v>1329.3000000000002</v>
      </c>
      <c r="I145" s="29">
        <f t="shared" si="10"/>
        <v>0.05</v>
      </c>
      <c r="J145" s="25">
        <f t="shared" si="11"/>
        <v>1329.3000000000002</v>
      </c>
      <c r="K145" s="9"/>
      <c r="L145" s="9"/>
      <c r="M145" s="9"/>
    </row>
    <row r="146" spans="1:13" ht="17.399999999999999" customHeight="1">
      <c r="A146" s="25" t="s">
        <v>204</v>
      </c>
      <c r="B146" s="25" t="s">
        <v>199</v>
      </c>
      <c r="C146" s="26">
        <v>38711</v>
      </c>
      <c r="D146" s="25">
        <v>9</v>
      </c>
      <c r="E146" s="25" t="s">
        <v>41</v>
      </c>
      <c r="F146" s="25">
        <v>64650</v>
      </c>
      <c r="G146" s="27">
        <f t="shared" si="8"/>
        <v>0.08</v>
      </c>
      <c r="H146" s="25">
        <f t="shared" si="9"/>
        <v>5172</v>
      </c>
      <c r="I146" s="29">
        <f t="shared" si="10"/>
        <v>0.08</v>
      </c>
      <c r="J146" s="25">
        <f t="shared" si="11"/>
        <v>5172</v>
      </c>
      <c r="K146" s="9"/>
      <c r="L146" s="9"/>
      <c r="M146" s="9"/>
    </row>
    <row r="147" spans="1:13" ht="17.399999999999999" customHeight="1">
      <c r="A147" s="25" t="s">
        <v>205</v>
      </c>
      <c r="B147" s="25" t="s">
        <v>199</v>
      </c>
      <c r="C147" s="26">
        <v>38837</v>
      </c>
      <c r="D147" s="25">
        <v>8</v>
      </c>
      <c r="E147" s="25" t="s">
        <v>50</v>
      </c>
      <c r="F147" s="25">
        <v>58790</v>
      </c>
      <c r="G147" s="27">
        <f t="shared" si="8"/>
        <v>0.08</v>
      </c>
      <c r="H147" s="25">
        <f t="shared" si="9"/>
        <v>4703.2</v>
      </c>
      <c r="I147" s="29">
        <f t="shared" si="10"/>
        <v>0.08</v>
      </c>
      <c r="J147" s="25">
        <f t="shared" si="11"/>
        <v>4703.2</v>
      </c>
      <c r="K147" s="9"/>
      <c r="L147" s="9"/>
      <c r="M147" s="9"/>
    </row>
    <row r="148" spans="1:13" ht="17.399999999999999" customHeight="1">
      <c r="A148" s="25" t="s">
        <v>206</v>
      </c>
      <c r="B148" s="25" t="s">
        <v>199</v>
      </c>
      <c r="C148" s="26">
        <v>34957</v>
      </c>
      <c r="D148" s="25">
        <v>19</v>
      </c>
      <c r="E148" s="25" t="s">
        <v>41</v>
      </c>
      <c r="F148" s="25">
        <v>66033</v>
      </c>
      <c r="G148" s="27">
        <f t="shared" si="8"/>
        <v>0.1</v>
      </c>
      <c r="H148" s="25">
        <f t="shared" si="9"/>
        <v>6603.3</v>
      </c>
      <c r="I148" s="29">
        <f t="shared" si="10"/>
        <v>0.1</v>
      </c>
      <c r="J148" s="25">
        <f t="shared" si="11"/>
        <v>6603.3</v>
      </c>
      <c r="K148" s="9"/>
      <c r="L148" s="9"/>
      <c r="M148" s="9"/>
    </row>
    <row r="149" spans="1:13" ht="17.399999999999999" customHeight="1">
      <c r="A149" s="25" t="s">
        <v>207</v>
      </c>
      <c r="B149" s="25" t="s">
        <v>199</v>
      </c>
      <c r="C149" s="26">
        <v>39424</v>
      </c>
      <c r="D149" s="25">
        <v>7</v>
      </c>
      <c r="E149" s="25" t="s">
        <v>41</v>
      </c>
      <c r="F149" s="25">
        <v>23067</v>
      </c>
      <c r="G149" s="27">
        <f t="shared" si="8"/>
        <v>0.03</v>
      </c>
      <c r="H149" s="25">
        <f t="shared" si="9"/>
        <v>692.01</v>
      </c>
      <c r="I149" s="29">
        <f t="shared" si="10"/>
        <v>0.03</v>
      </c>
      <c r="J149" s="25">
        <f t="shared" si="11"/>
        <v>692.01</v>
      </c>
      <c r="K149" s="9"/>
      <c r="L149" s="9"/>
      <c r="M149" s="9"/>
    </row>
    <row r="150" spans="1:13" ht="17.399999999999999" customHeight="1">
      <c r="A150" s="25" t="s">
        <v>208</v>
      </c>
      <c r="B150" s="25" t="s">
        <v>199</v>
      </c>
      <c r="C150" s="26">
        <v>33756</v>
      </c>
      <c r="D150" s="25">
        <v>22</v>
      </c>
      <c r="E150" s="25" t="s">
        <v>41</v>
      </c>
      <c r="F150" s="25">
        <v>41604</v>
      </c>
      <c r="G150" s="27">
        <f t="shared" si="8"/>
        <v>0.06</v>
      </c>
      <c r="H150" s="25">
        <f t="shared" si="9"/>
        <v>2496.2399999999998</v>
      </c>
      <c r="I150" s="29">
        <f t="shared" si="10"/>
        <v>0.06</v>
      </c>
      <c r="J150" s="25">
        <f t="shared" si="11"/>
        <v>2496.2399999999998</v>
      </c>
      <c r="K150" s="9"/>
      <c r="L150" s="9"/>
      <c r="M150" s="9"/>
    </row>
    <row r="151" spans="1:13" ht="17.399999999999999" customHeight="1">
      <c r="A151" s="25" t="s">
        <v>209</v>
      </c>
      <c r="B151" s="25" t="s">
        <v>199</v>
      </c>
      <c r="C151" s="26">
        <v>37281</v>
      </c>
      <c r="D151" s="25">
        <v>12</v>
      </c>
      <c r="E151" s="25" t="s">
        <v>41</v>
      </c>
      <c r="F151" s="25">
        <v>44688</v>
      </c>
      <c r="G151" s="27">
        <f t="shared" si="8"/>
        <v>0.06</v>
      </c>
      <c r="H151" s="25">
        <f t="shared" si="9"/>
        <v>2681.2799999999997</v>
      </c>
      <c r="I151" s="29">
        <f t="shared" si="10"/>
        <v>0.06</v>
      </c>
      <c r="J151" s="25">
        <f t="shared" si="11"/>
        <v>2681.2799999999997</v>
      </c>
      <c r="K151" s="9"/>
      <c r="L151" s="9"/>
      <c r="M151" s="9"/>
    </row>
    <row r="152" spans="1:13" ht="17.399999999999999" customHeight="1">
      <c r="A152" s="25" t="s">
        <v>210</v>
      </c>
      <c r="B152" s="25" t="s">
        <v>199</v>
      </c>
      <c r="C152" s="26">
        <v>35749</v>
      </c>
      <c r="D152" s="25">
        <v>17</v>
      </c>
      <c r="E152" s="25" t="s">
        <v>43</v>
      </c>
      <c r="F152" s="25">
        <v>76959</v>
      </c>
      <c r="G152" s="27">
        <f t="shared" si="8"/>
        <v>0.11</v>
      </c>
      <c r="H152" s="25">
        <f t="shared" si="9"/>
        <v>8465.49</v>
      </c>
      <c r="I152" s="29">
        <f t="shared" si="10"/>
        <v>0.11</v>
      </c>
      <c r="J152" s="25">
        <f t="shared" si="11"/>
        <v>8465.49</v>
      </c>
      <c r="K152" s="9"/>
      <c r="L152" s="9"/>
      <c r="M152" s="9"/>
    </row>
    <row r="153" spans="1:13" ht="17.399999999999999" customHeight="1">
      <c r="A153" s="25" t="s">
        <v>211</v>
      </c>
      <c r="B153" s="25" t="s">
        <v>199</v>
      </c>
      <c r="C153" s="26">
        <v>34433</v>
      </c>
      <c r="D153" s="25">
        <v>20</v>
      </c>
      <c r="E153" s="25" t="s">
        <v>41</v>
      </c>
      <c r="F153" s="25">
        <v>33846</v>
      </c>
      <c r="G153" s="27">
        <f t="shared" si="8"/>
        <v>0.05</v>
      </c>
      <c r="H153" s="25">
        <f t="shared" si="9"/>
        <v>1692.3000000000002</v>
      </c>
      <c r="I153" s="29">
        <f t="shared" si="10"/>
        <v>0.05</v>
      </c>
      <c r="J153" s="25">
        <f t="shared" si="11"/>
        <v>1692.3000000000002</v>
      </c>
      <c r="K153" s="9"/>
      <c r="L153" s="9"/>
      <c r="M153" s="9"/>
    </row>
    <row r="154" spans="1:13" ht="17.399999999999999" customHeight="1">
      <c r="A154" s="25" t="s">
        <v>212</v>
      </c>
      <c r="B154" s="25" t="s">
        <v>199</v>
      </c>
      <c r="C154" s="26">
        <v>37861</v>
      </c>
      <c r="D154" s="25">
        <v>11</v>
      </c>
      <c r="E154" s="25" t="s">
        <v>41</v>
      </c>
      <c r="F154" s="25">
        <v>32835</v>
      </c>
      <c r="G154" s="27">
        <f t="shared" si="8"/>
        <v>0.05</v>
      </c>
      <c r="H154" s="25">
        <f t="shared" si="9"/>
        <v>1641.75</v>
      </c>
      <c r="I154" s="29">
        <f t="shared" si="10"/>
        <v>0.05</v>
      </c>
      <c r="J154" s="25">
        <f t="shared" si="11"/>
        <v>1641.75</v>
      </c>
      <c r="K154" s="9"/>
      <c r="L154" s="9"/>
      <c r="M154" s="9"/>
    </row>
    <row r="155" spans="1:13" ht="17.399999999999999" customHeight="1">
      <c r="A155" s="25" t="s">
        <v>213</v>
      </c>
      <c r="B155" s="25" t="s">
        <v>199</v>
      </c>
      <c r="C155" s="26">
        <v>32982</v>
      </c>
      <c r="D155" s="25">
        <v>24</v>
      </c>
      <c r="E155" s="25" t="s">
        <v>41</v>
      </c>
      <c r="F155" s="25">
        <v>48502</v>
      </c>
      <c r="G155" s="27">
        <f t="shared" si="8"/>
        <v>7.0000000000000007E-2</v>
      </c>
      <c r="H155" s="25">
        <f t="shared" si="9"/>
        <v>3395.1400000000003</v>
      </c>
      <c r="I155" s="29">
        <f t="shared" si="10"/>
        <v>7.0000000000000007E-2</v>
      </c>
      <c r="J155" s="25">
        <f t="shared" si="11"/>
        <v>3395.1400000000003</v>
      </c>
      <c r="K155" s="9"/>
      <c r="L155" s="9"/>
      <c r="M155" s="9"/>
    </row>
    <row r="156" spans="1:13" ht="17.399999999999999" customHeight="1">
      <c r="A156" s="25" t="s">
        <v>214</v>
      </c>
      <c r="B156" s="25" t="s">
        <v>215</v>
      </c>
      <c r="C156" s="26">
        <v>32514</v>
      </c>
      <c r="D156" s="25">
        <v>26</v>
      </c>
      <c r="E156" s="25" t="s">
        <v>41</v>
      </c>
      <c r="F156" s="25">
        <v>44477</v>
      </c>
      <c r="G156" s="27">
        <f t="shared" si="8"/>
        <v>0.06</v>
      </c>
      <c r="H156" s="25">
        <f t="shared" si="9"/>
        <v>2668.62</v>
      </c>
      <c r="I156" s="29">
        <f t="shared" si="10"/>
        <v>0.06</v>
      </c>
      <c r="J156" s="25">
        <f t="shared" si="11"/>
        <v>2668.62</v>
      </c>
      <c r="K156" s="9"/>
      <c r="L156" s="9"/>
      <c r="M156" s="9"/>
    </row>
    <row r="157" spans="1:13" ht="17.399999999999999" customHeight="1">
      <c r="A157" s="25" t="s">
        <v>216</v>
      </c>
      <c r="B157" s="25" t="s">
        <v>215</v>
      </c>
      <c r="C157" s="26">
        <v>32214</v>
      </c>
      <c r="D157" s="25">
        <v>26</v>
      </c>
      <c r="E157" s="25" t="s">
        <v>43</v>
      </c>
      <c r="F157" s="25">
        <v>53915</v>
      </c>
      <c r="G157" s="27">
        <f t="shared" si="8"/>
        <v>7.0000000000000007E-2</v>
      </c>
      <c r="H157" s="25">
        <f t="shared" si="9"/>
        <v>3774.05</v>
      </c>
      <c r="I157" s="29">
        <f t="shared" si="10"/>
        <v>7.0000000000000007E-2</v>
      </c>
      <c r="J157" s="25">
        <f t="shared" si="11"/>
        <v>3774.05</v>
      </c>
      <c r="K157" s="9"/>
      <c r="L157" s="9"/>
      <c r="M157" s="9"/>
    </row>
    <row r="158" spans="1:13" ht="17.399999999999999" customHeight="1">
      <c r="A158" s="25" t="s">
        <v>217</v>
      </c>
      <c r="B158" s="25" t="s">
        <v>215</v>
      </c>
      <c r="C158" s="26">
        <v>32167</v>
      </c>
      <c r="D158" s="25">
        <v>26</v>
      </c>
      <c r="E158" s="25" t="s">
        <v>41</v>
      </c>
      <c r="F158" s="25">
        <v>79259</v>
      </c>
      <c r="G158" s="27">
        <f t="shared" si="8"/>
        <v>0.11</v>
      </c>
      <c r="H158" s="25">
        <f t="shared" si="9"/>
        <v>8718.49</v>
      </c>
      <c r="I158" s="29">
        <f t="shared" si="10"/>
        <v>0.11</v>
      </c>
      <c r="J158" s="25">
        <f t="shared" si="11"/>
        <v>8718.49</v>
      </c>
      <c r="K158" s="9"/>
      <c r="L158" s="9"/>
      <c r="M158" s="9"/>
    </row>
    <row r="159" spans="1:13" ht="17.399999999999999" customHeight="1">
      <c r="A159" s="25" t="s">
        <v>218</v>
      </c>
      <c r="B159" s="25" t="s">
        <v>215</v>
      </c>
      <c r="C159" s="26">
        <v>32403</v>
      </c>
      <c r="D159" s="25">
        <v>26</v>
      </c>
      <c r="E159" s="25" t="s">
        <v>43</v>
      </c>
      <c r="F159" s="25">
        <v>35246</v>
      </c>
      <c r="G159" s="27">
        <f t="shared" si="8"/>
        <v>0.06</v>
      </c>
      <c r="H159" s="25">
        <f t="shared" si="9"/>
        <v>2114.7599999999998</v>
      </c>
      <c r="I159" s="29">
        <f t="shared" si="10"/>
        <v>0.06</v>
      </c>
      <c r="J159" s="25">
        <f t="shared" si="11"/>
        <v>2114.7599999999998</v>
      </c>
      <c r="K159" s="9"/>
      <c r="L159" s="9"/>
      <c r="M159" s="9"/>
    </row>
    <row r="160" spans="1:13" ht="17.399999999999999" customHeight="1">
      <c r="A160" s="25" t="s">
        <v>219</v>
      </c>
      <c r="B160" s="25" t="s">
        <v>215</v>
      </c>
      <c r="C160" s="26">
        <v>32567</v>
      </c>
      <c r="D160" s="25">
        <v>25</v>
      </c>
      <c r="E160" s="25" t="s">
        <v>41</v>
      </c>
      <c r="F160" s="25">
        <v>24108</v>
      </c>
      <c r="G160" s="27">
        <f t="shared" si="8"/>
        <v>0.03</v>
      </c>
      <c r="H160" s="25">
        <f t="shared" si="9"/>
        <v>723.24</v>
      </c>
      <c r="I160" s="29">
        <f t="shared" si="10"/>
        <v>0.03</v>
      </c>
      <c r="J160" s="25">
        <f t="shared" si="11"/>
        <v>723.24</v>
      </c>
      <c r="K160" s="9"/>
      <c r="L160" s="9"/>
      <c r="M160" s="9"/>
    </row>
    <row r="161" spans="1:13" ht="17.399999999999999" customHeight="1">
      <c r="A161" s="25" t="s">
        <v>220</v>
      </c>
      <c r="B161" s="25" t="s">
        <v>221</v>
      </c>
      <c r="C161" s="26">
        <v>35140</v>
      </c>
      <c r="D161" s="25">
        <v>18</v>
      </c>
      <c r="E161" s="25" t="s">
        <v>50</v>
      </c>
      <c r="F161" s="25">
        <v>54410</v>
      </c>
      <c r="G161" s="27">
        <f t="shared" si="8"/>
        <v>7.0000000000000007E-2</v>
      </c>
      <c r="H161" s="25">
        <f t="shared" si="9"/>
        <v>3808.7000000000003</v>
      </c>
      <c r="I161" s="29">
        <f t="shared" si="10"/>
        <v>7.0000000000000007E-2</v>
      </c>
      <c r="J161" s="25">
        <f t="shared" si="11"/>
        <v>3808.7000000000003</v>
      </c>
      <c r="K161" s="9"/>
      <c r="L161" s="9"/>
      <c r="M161" s="9"/>
    </row>
    <row r="162" spans="1:13" ht="17.399999999999999" customHeight="1">
      <c r="A162" s="25" t="s">
        <v>222</v>
      </c>
      <c r="B162" s="25" t="s">
        <v>221</v>
      </c>
      <c r="C162" s="26">
        <v>35271</v>
      </c>
      <c r="D162" s="25">
        <v>18</v>
      </c>
      <c r="E162" s="25" t="s">
        <v>43</v>
      </c>
      <c r="F162" s="25">
        <v>53852</v>
      </c>
      <c r="G162" s="27">
        <f t="shared" si="8"/>
        <v>7.0000000000000007E-2</v>
      </c>
      <c r="H162" s="25">
        <f t="shared" si="9"/>
        <v>3769.6400000000003</v>
      </c>
      <c r="I162" s="29">
        <f t="shared" si="10"/>
        <v>7.0000000000000007E-2</v>
      </c>
      <c r="J162" s="25">
        <f t="shared" si="11"/>
        <v>3769.6400000000003</v>
      </c>
      <c r="K162" s="9"/>
      <c r="L162" s="9"/>
      <c r="M162" s="9"/>
    </row>
    <row r="163" spans="1:13" ht="17.399999999999999" customHeight="1">
      <c r="A163" s="25" t="s">
        <v>223</v>
      </c>
      <c r="B163" s="25" t="s">
        <v>221</v>
      </c>
      <c r="C163" s="26">
        <v>32221</v>
      </c>
      <c r="D163" s="25">
        <v>26</v>
      </c>
      <c r="E163" s="25" t="s">
        <v>50</v>
      </c>
      <c r="F163" s="25">
        <v>36081</v>
      </c>
      <c r="G163" s="27">
        <f t="shared" si="8"/>
        <v>0.06</v>
      </c>
      <c r="H163" s="25">
        <f t="shared" si="9"/>
        <v>2164.86</v>
      </c>
      <c r="I163" s="29">
        <f t="shared" si="10"/>
        <v>0.06</v>
      </c>
      <c r="J163" s="25">
        <f t="shared" si="11"/>
        <v>2164.86</v>
      </c>
      <c r="K163" s="9"/>
      <c r="L163" s="9"/>
      <c r="M163" s="9"/>
    </row>
    <row r="164" spans="1:13" ht="17.399999999999999" customHeight="1">
      <c r="A164" s="25" t="s">
        <v>224</v>
      </c>
      <c r="B164" s="25" t="s">
        <v>221</v>
      </c>
      <c r="C164" s="26">
        <v>36755</v>
      </c>
      <c r="D164" s="25">
        <v>14</v>
      </c>
      <c r="E164" s="25" t="s">
        <v>41</v>
      </c>
      <c r="F164" s="25">
        <v>29868</v>
      </c>
      <c r="G164" s="27">
        <f t="shared" si="8"/>
        <v>0.05</v>
      </c>
      <c r="H164" s="25">
        <f t="shared" si="9"/>
        <v>1493.4</v>
      </c>
      <c r="I164" s="29">
        <f t="shared" si="10"/>
        <v>0.05</v>
      </c>
      <c r="J164" s="25">
        <f t="shared" si="11"/>
        <v>1493.4</v>
      </c>
      <c r="K164" s="9"/>
      <c r="L164" s="9"/>
      <c r="M164" s="9"/>
    </row>
    <row r="165" spans="1:13" ht="17.399999999999999" customHeight="1">
      <c r="A165" s="25" t="s">
        <v>225</v>
      </c>
      <c r="B165" s="25" t="s">
        <v>221</v>
      </c>
      <c r="C165" s="26">
        <v>35082</v>
      </c>
      <c r="D165" s="25">
        <v>18</v>
      </c>
      <c r="E165" s="25" t="s">
        <v>46</v>
      </c>
      <c r="F165" s="25">
        <v>46275</v>
      </c>
      <c r="G165" s="27">
        <f t="shared" si="8"/>
        <v>7.0000000000000007E-2</v>
      </c>
      <c r="H165" s="25">
        <f t="shared" si="9"/>
        <v>3239.2500000000005</v>
      </c>
      <c r="I165" s="29">
        <f t="shared" si="10"/>
        <v>7.0000000000000007E-2</v>
      </c>
      <c r="J165" s="25">
        <f t="shared" si="11"/>
        <v>3239.2500000000005</v>
      </c>
      <c r="K165" s="9"/>
      <c r="L165" s="9"/>
      <c r="M165" s="9"/>
    </row>
    <row r="166" spans="1:13" ht="17.399999999999999" customHeight="1">
      <c r="A166" s="25" t="s">
        <v>226</v>
      </c>
      <c r="B166" s="25" t="s">
        <v>221</v>
      </c>
      <c r="C166" s="26">
        <v>34972</v>
      </c>
      <c r="D166" s="25">
        <v>19</v>
      </c>
      <c r="E166" s="25" t="s">
        <v>41</v>
      </c>
      <c r="F166" s="25">
        <v>30819</v>
      </c>
      <c r="G166" s="27">
        <f t="shared" si="8"/>
        <v>0.05</v>
      </c>
      <c r="H166" s="25">
        <f t="shared" si="9"/>
        <v>1540.95</v>
      </c>
      <c r="I166" s="29">
        <f t="shared" si="10"/>
        <v>0.05</v>
      </c>
      <c r="J166" s="25">
        <f t="shared" si="11"/>
        <v>1540.95</v>
      </c>
      <c r="K166" s="9"/>
      <c r="L166" s="9"/>
      <c r="M166" s="9"/>
    </row>
    <row r="167" spans="1:13" ht="17.399999999999999" customHeight="1">
      <c r="A167" s="25" t="s">
        <v>227</v>
      </c>
      <c r="B167" s="25" t="s">
        <v>221</v>
      </c>
      <c r="C167" s="26">
        <v>36580</v>
      </c>
      <c r="D167" s="25">
        <v>14</v>
      </c>
      <c r="E167" s="25" t="s">
        <v>50</v>
      </c>
      <c r="F167" s="25">
        <v>58468</v>
      </c>
      <c r="G167" s="27">
        <f t="shared" si="8"/>
        <v>0.08</v>
      </c>
      <c r="H167" s="25">
        <f t="shared" si="9"/>
        <v>4677.4400000000005</v>
      </c>
      <c r="I167" s="29">
        <f t="shared" si="10"/>
        <v>0.08</v>
      </c>
      <c r="J167" s="25">
        <f t="shared" si="11"/>
        <v>4677.4400000000005</v>
      </c>
      <c r="K167" s="9"/>
      <c r="L167" s="9"/>
      <c r="M167" s="9"/>
    </row>
    <row r="168" spans="1:13" ht="17.399999999999999" customHeight="1">
      <c r="A168" s="25" t="s">
        <v>228</v>
      </c>
      <c r="B168" s="25" t="s">
        <v>221</v>
      </c>
      <c r="C168" s="26">
        <v>32514</v>
      </c>
      <c r="D168" s="25">
        <v>26</v>
      </c>
      <c r="E168" s="25" t="s">
        <v>41</v>
      </c>
      <c r="F168" s="25">
        <v>46907</v>
      </c>
      <c r="G168" s="27">
        <f t="shared" si="8"/>
        <v>7.0000000000000007E-2</v>
      </c>
      <c r="H168" s="25">
        <f t="shared" si="9"/>
        <v>3283.4900000000002</v>
      </c>
      <c r="I168" s="29">
        <f t="shared" si="10"/>
        <v>7.0000000000000007E-2</v>
      </c>
      <c r="J168" s="25">
        <f t="shared" si="11"/>
        <v>3283.4900000000002</v>
      </c>
      <c r="K168" s="9"/>
      <c r="L168" s="9"/>
      <c r="M168" s="9"/>
    </row>
    <row r="169" spans="1:13" ht="17.399999999999999" customHeight="1">
      <c r="A169" s="25" t="s">
        <v>229</v>
      </c>
      <c r="B169" s="25" t="s">
        <v>221</v>
      </c>
      <c r="C169" s="26">
        <v>34148</v>
      </c>
      <c r="D169" s="25">
        <v>21</v>
      </c>
      <c r="E169" s="25" t="s">
        <v>41</v>
      </c>
      <c r="F169" s="25">
        <v>75460</v>
      </c>
      <c r="G169" s="27">
        <f t="shared" si="8"/>
        <v>0.11</v>
      </c>
      <c r="H169" s="25">
        <f t="shared" si="9"/>
        <v>8300.6</v>
      </c>
      <c r="I169" s="29">
        <f t="shared" si="10"/>
        <v>0.11</v>
      </c>
      <c r="J169" s="25">
        <f t="shared" si="11"/>
        <v>8300.6</v>
      </c>
      <c r="K169" s="9"/>
      <c r="L169" s="9"/>
      <c r="M169" s="9"/>
    </row>
    <row r="170" spans="1:13" ht="17.399999999999999" customHeight="1">
      <c r="A170" s="25" t="s">
        <v>230</v>
      </c>
      <c r="B170" s="25" t="s">
        <v>221</v>
      </c>
      <c r="C170" s="26">
        <v>32288</v>
      </c>
      <c r="D170" s="25">
        <v>26</v>
      </c>
      <c r="E170" s="25" t="s">
        <v>50</v>
      </c>
      <c r="F170" s="25">
        <v>33498</v>
      </c>
      <c r="G170" s="27">
        <f t="shared" si="8"/>
        <v>0.05</v>
      </c>
      <c r="H170" s="25">
        <f t="shared" si="9"/>
        <v>1674.9</v>
      </c>
      <c r="I170" s="29">
        <f t="shared" si="10"/>
        <v>0.05</v>
      </c>
      <c r="J170" s="25">
        <f t="shared" si="11"/>
        <v>1674.9</v>
      </c>
      <c r="K170" s="9"/>
      <c r="L170" s="9"/>
      <c r="M170" s="9"/>
    </row>
    <row r="171" spans="1:13" ht="17.399999999999999" customHeight="1">
      <c r="A171" s="25" t="s">
        <v>231</v>
      </c>
      <c r="B171" s="25" t="s">
        <v>221</v>
      </c>
      <c r="C171" s="26">
        <v>34595</v>
      </c>
      <c r="D171" s="25">
        <v>20</v>
      </c>
      <c r="E171" s="25" t="s">
        <v>50</v>
      </c>
      <c r="F171" s="25">
        <v>57074</v>
      </c>
      <c r="G171" s="27">
        <f t="shared" si="8"/>
        <v>0.08</v>
      </c>
      <c r="H171" s="25">
        <f t="shared" si="9"/>
        <v>4565.92</v>
      </c>
      <c r="I171" s="29">
        <f t="shared" si="10"/>
        <v>0.08</v>
      </c>
      <c r="J171" s="25">
        <f t="shared" si="11"/>
        <v>4565.92</v>
      </c>
      <c r="K171" s="9"/>
      <c r="L171" s="9"/>
      <c r="M171" s="9"/>
    </row>
    <row r="172" spans="1:13" ht="17.399999999999999" customHeight="1">
      <c r="A172" s="25" t="s">
        <v>232</v>
      </c>
      <c r="B172" s="25" t="s">
        <v>221</v>
      </c>
      <c r="C172" s="26">
        <v>35249</v>
      </c>
      <c r="D172" s="25">
        <v>18</v>
      </c>
      <c r="E172" s="25" t="s">
        <v>41</v>
      </c>
      <c r="F172" s="25">
        <v>77339</v>
      </c>
      <c r="G172" s="27">
        <f t="shared" si="8"/>
        <v>0.11</v>
      </c>
      <c r="H172" s="25">
        <f t="shared" si="9"/>
        <v>8507.2900000000009</v>
      </c>
      <c r="I172" s="29">
        <f t="shared" si="10"/>
        <v>0.11</v>
      </c>
      <c r="J172" s="25">
        <f t="shared" si="11"/>
        <v>8507.2900000000009</v>
      </c>
      <c r="K172" s="9"/>
      <c r="L172" s="9"/>
      <c r="M172" s="9"/>
    </row>
    <row r="173" spans="1:13" ht="17.399999999999999" customHeight="1">
      <c r="A173" s="25" t="s">
        <v>233</v>
      </c>
      <c r="B173" s="25" t="s">
        <v>221</v>
      </c>
      <c r="C173" s="26">
        <v>35044</v>
      </c>
      <c r="D173" s="25">
        <v>19</v>
      </c>
      <c r="E173" s="25" t="s">
        <v>41</v>
      </c>
      <c r="F173" s="25">
        <v>55624</v>
      </c>
      <c r="G173" s="27">
        <f t="shared" si="8"/>
        <v>0.08</v>
      </c>
      <c r="H173" s="25">
        <f t="shared" si="9"/>
        <v>4449.92</v>
      </c>
      <c r="I173" s="29">
        <f t="shared" si="10"/>
        <v>0.08</v>
      </c>
      <c r="J173" s="25">
        <f t="shared" si="11"/>
        <v>4449.92</v>
      </c>
      <c r="K173" s="9"/>
      <c r="L173" s="9"/>
      <c r="M173" s="9"/>
    </row>
    <row r="174" spans="1:13" ht="17.399999999999999" customHeight="1">
      <c r="A174" s="25" t="s">
        <v>234</v>
      </c>
      <c r="B174" s="25" t="s">
        <v>221</v>
      </c>
      <c r="C174" s="26">
        <v>39308</v>
      </c>
      <c r="D174" s="25">
        <v>7</v>
      </c>
      <c r="E174" s="25" t="s">
        <v>43</v>
      </c>
      <c r="F174" s="25">
        <v>74371</v>
      </c>
      <c r="G174" s="27">
        <f t="shared" si="8"/>
        <v>0.1</v>
      </c>
      <c r="H174" s="25">
        <f t="shared" si="9"/>
        <v>7437.1</v>
      </c>
      <c r="I174" s="29">
        <f t="shared" si="10"/>
        <v>0.1</v>
      </c>
      <c r="J174" s="25">
        <f t="shared" si="11"/>
        <v>7437.1</v>
      </c>
      <c r="K174" s="9"/>
      <c r="L174" s="9"/>
      <c r="M174" s="9"/>
    </row>
    <row r="175" spans="1:13" ht="17.399999999999999" customHeight="1">
      <c r="A175" s="25" t="s">
        <v>235</v>
      </c>
      <c r="B175" s="25" t="s">
        <v>221</v>
      </c>
      <c r="C175" s="26">
        <v>34273</v>
      </c>
      <c r="D175" s="25">
        <v>21</v>
      </c>
      <c r="E175" s="25" t="s">
        <v>41</v>
      </c>
      <c r="F175" s="25">
        <v>66658</v>
      </c>
      <c r="G175" s="27">
        <f t="shared" si="8"/>
        <v>0.1</v>
      </c>
      <c r="H175" s="25">
        <f t="shared" si="9"/>
        <v>6665.8</v>
      </c>
      <c r="I175" s="29">
        <f t="shared" si="10"/>
        <v>0.1</v>
      </c>
      <c r="J175" s="25">
        <f t="shared" si="11"/>
        <v>6665.8</v>
      </c>
      <c r="K175" s="9"/>
      <c r="L175" s="9"/>
      <c r="M175" s="9"/>
    </row>
    <row r="176" spans="1:13" ht="17.399999999999999" customHeight="1">
      <c r="A176" s="25" t="s">
        <v>236</v>
      </c>
      <c r="B176" s="25" t="s">
        <v>221</v>
      </c>
      <c r="C176" s="26">
        <v>38918</v>
      </c>
      <c r="D176" s="25">
        <v>8</v>
      </c>
      <c r="E176" s="25" t="s">
        <v>41</v>
      </c>
      <c r="F176" s="25">
        <v>67145</v>
      </c>
      <c r="G176" s="27">
        <f t="shared" si="8"/>
        <v>0.1</v>
      </c>
      <c r="H176" s="25">
        <f t="shared" si="9"/>
        <v>6714.5</v>
      </c>
      <c r="I176" s="29">
        <f t="shared" si="10"/>
        <v>0.1</v>
      </c>
      <c r="J176" s="25">
        <f t="shared" si="11"/>
        <v>6714.5</v>
      </c>
      <c r="K176" s="9"/>
      <c r="L176" s="9"/>
      <c r="M176" s="9"/>
    </row>
    <row r="177" spans="1:13" ht="17.399999999999999" customHeight="1">
      <c r="A177" s="25" t="s">
        <v>237</v>
      </c>
      <c r="B177" s="25" t="s">
        <v>221</v>
      </c>
      <c r="C177" s="26">
        <v>34205</v>
      </c>
      <c r="D177" s="25">
        <v>21</v>
      </c>
      <c r="E177" s="25" t="s">
        <v>41</v>
      </c>
      <c r="F177" s="25">
        <v>77628</v>
      </c>
      <c r="G177" s="27">
        <f t="shared" si="8"/>
        <v>0.11</v>
      </c>
      <c r="H177" s="25">
        <f t="shared" si="9"/>
        <v>8539.08</v>
      </c>
      <c r="I177" s="29">
        <f t="shared" si="10"/>
        <v>0.11</v>
      </c>
      <c r="J177" s="25">
        <f t="shared" si="11"/>
        <v>8539.08</v>
      </c>
      <c r="K177" s="9"/>
      <c r="L177" s="9"/>
      <c r="M177" s="9"/>
    </row>
    <row r="178" spans="1:13" ht="17.399999999999999" customHeight="1">
      <c r="A178" s="25" t="s">
        <v>238</v>
      </c>
      <c r="B178" s="25" t="s">
        <v>221</v>
      </c>
      <c r="C178" s="26">
        <v>32569</v>
      </c>
      <c r="D178" s="25">
        <v>25</v>
      </c>
      <c r="E178" s="25" t="s">
        <v>50</v>
      </c>
      <c r="F178" s="25">
        <v>62999</v>
      </c>
      <c r="G178" s="27">
        <f t="shared" si="8"/>
        <v>0.08</v>
      </c>
      <c r="H178" s="25">
        <f t="shared" si="9"/>
        <v>5039.92</v>
      </c>
      <c r="I178" s="29">
        <f t="shared" si="10"/>
        <v>0.08</v>
      </c>
      <c r="J178" s="25">
        <f t="shared" si="11"/>
        <v>5039.92</v>
      </c>
      <c r="K178" s="9"/>
      <c r="L178" s="9"/>
      <c r="M178" s="9"/>
    </row>
    <row r="179" spans="1:13" ht="17.399999999999999" customHeight="1">
      <c r="A179" s="25" t="s">
        <v>239</v>
      </c>
      <c r="B179" s="25" t="s">
        <v>221</v>
      </c>
      <c r="C179" s="26">
        <v>35000</v>
      </c>
      <c r="D179" s="25">
        <v>19</v>
      </c>
      <c r="E179" s="25" t="s">
        <v>46</v>
      </c>
      <c r="F179" s="25">
        <v>78346</v>
      </c>
      <c r="G179" s="27">
        <f t="shared" si="8"/>
        <v>0.11</v>
      </c>
      <c r="H179" s="25">
        <f t="shared" si="9"/>
        <v>8618.06</v>
      </c>
      <c r="I179" s="29">
        <f t="shared" si="10"/>
        <v>0.11</v>
      </c>
      <c r="J179" s="25">
        <f t="shared" si="11"/>
        <v>8618.06</v>
      </c>
      <c r="K179" s="9"/>
      <c r="L179" s="9"/>
      <c r="M179" s="9"/>
    </row>
    <row r="180" spans="1:13" ht="17.399999999999999" customHeight="1">
      <c r="A180" s="25" t="s">
        <v>240</v>
      </c>
      <c r="B180" s="25" t="s">
        <v>221</v>
      </c>
      <c r="C180" s="26">
        <v>33276</v>
      </c>
      <c r="D180" s="25">
        <v>23</v>
      </c>
      <c r="E180" s="25" t="s">
        <v>41</v>
      </c>
      <c r="F180" s="25">
        <v>64978</v>
      </c>
      <c r="G180" s="27">
        <f t="shared" si="8"/>
        <v>0.08</v>
      </c>
      <c r="H180" s="25">
        <f t="shared" si="9"/>
        <v>5198.24</v>
      </c>
      <c r="I180" s="29">
        <f t="shared" si="10"/>
        <v>0.08</v>
      </c>
      <c r="J180" s="25">
        <f t="shared" si="11"/>
        <v>5198.24</v>
      </c>
      <c r="K180" s="9"/>
      <c r="L180" s="9"/>
      <c r="M180" s="9"/>
    </row>
    <row r="181" spans="1:13" ht="17.399999999999999" customHeight="1">
      <c r="A181" s="25" t="s">
        <v>241</v>
      </c>
      <c r="B181" s="25" t="s">
        <v>221</v>
      </c>
      <c r="C181" s="26">
        <v>35434</v>
      </c>
      <c r="D181" s="25">
        <v>18</v>
      </c>
      <c r="E181" s="25" t="s">
        <v>46</v>
      </c>
      <c r="F181" s="25">
        <v>43999</v>
      </c>
      <c r="G181" s="27">
        <f t="shared" si="8"/>
        <v>0.06</v>
      </c>
      <c r="H181" s="25">
        <f t="shared" si="9"/>
        <v>2639.94</v>
      </c>
      <c r="I181" s="29">
        <f t="shared" si="10"/>
        <v>0.06</v>
      </c>
      <c r="J181" s="25">
        <f t="shared" si="11"/>
        <v>2639.94</v>
      </c>
      <c r="K181" s="9"/>
      <c r="L181" s="9"/>
      <c r="M181" s="9"/>
    </row>
    <row r="182" spans="1:13" ht="17.399999999999999" customHeight="1">
      <c r="A182" s="25" t="s">
        <v>242</v>
      </c>
      <c r="B182" s="25" t="s">
        <v>221</v>
      </c>
      <c r="C182" s="26">
        <v>37477</v>
      </c>
      <c r="D182" s="25">
        <v>12</v>
      </c>
      <c r="E182" s="25" t="s">
        <v>41</v>
      </c>
      <c r="F182" s="25">
        <v>62538</v>
      </c>
      <c r="G182" s="27">
        <f t="shared" si="8"/>
        <v>0.08</v>
      </c>
      <c r="H182" s="25">
        <f t="shared" si="9"/>
        <v>5003.04</v>
      </c>
      <c r="I182" s="29">
        <f t="shared" si="10"/>
        <v>0.08</v>
      </c>
      <c r="J182" s="25">
        <f t="shared" si="11"/>
        <v>5003.04</v>
      </c>
      <c r="K182" s="9"/>
      <c r="L182" s="9"/>
      <c r="M182" s="9"/>
    </row>
    <row r="183" spans="1:13" ht="17.399999999999999" customHeight="1">
      <c r="A183" s="25" t="s">
        <v>243</v>
      </c>
      <c r="B183" s="25" t="s">
        <v>221</v>
      </c>
      <c r="C183" s="26">
        <v>32182</v>
      </c>
      <c r="D183" s="25">
        <v>26</v>
      </c>
      <c r="E183" s="25" t="s">
        <v>41</v>
      </c>
      <c r="F183" s="25">
        <v>51162</v>
      </c>
      <c r="G183" s="27">
        <f t="shared" si="8"/>
        <v>7.0000000000000007E-2</v>
      </c>
      <c r="H183" s="25">
        <f t="shared" si="9"/>
        <v>3581.34</v>
      </c>
      <c r="I183" s="29">
        <f t="shared" si="10"/>
        <v>7.0000000000000007E-2</v>
      </c>
      <c r="J183" s="25">
        <f t="shared" si="11"/>
        <v>3581.34</v>
      </c>
      <c r="K183" s="9"/>
      <c r="L183" s="9"/>
      <c r="M183" s="9"/>
    </row>
    <row r="184" spans="1:13" ht="17.399999999999999" customHeight="1">
      <c r="A184" s="25" t="s">
        <v>244</v>
      </c>
      <c r="B184" s="25" t="s">
        <v>221</v>
      </c>
      <c r="C184" s="26">
        <v>32632</v>
      </c>
      <c r="D184" s="25">
        <v>25</v>
      </c>
      <c r="E184" s="25" t="s">
        <v>50</v>
      </c>
      <c r="F184" s="25">
        <v>66581</v>
      </c>
      <c r="G184" s="27">
        <f t="shared" si="8"/>
        <v>0.1</v>
      </c>
      <c r="H184" s="25">
        <f t="shared" si="9"/>
        <v>6658.1</v>
      </c>
      <c r="I184" s="29">
        <f t="shared" si="10"/>
        <v>0.1</v>
      </c>
      <c r="J184" s="25">
        <f t="shared" si="11"/>
        <v>6658.1</v>
      </c>
      <c r="K184" s="9"/>
      <c r="L184" s="9"/>
      <c r="M184" s="9"/>
    </row>
    <row r="185" spans="1:13" ht="17.399999999999999" customHeight="1">
      <c r="A185" s="25" t="s">
        <v>245</v>
      </c>
      <c r="B185" s="25" t="s">
        <v>221</v>
      </c>
      <c r="C185" s="26">
        <v>33847</v>
      </c>
      <c r="D185" s="25">
        <v>22</v>
      </c>
      <c r="E185" s="25" t="s">
        <v>43</v>
      </c>
      <c r="F185" s="25">
        <v>68863</v>
      </c>
      <c r="G185" s="27">
        <f t="shared" si="8"/>
        <v>0.1</v>
      </c>
      <c r="H185" s="25">
        <f t="shared" si="9"/>
        <v>6886.3</v>
      </c>
      <c r="I185" s="29">
        <f t="shared" si="10"/>
        <v>0.1</v>
      </c>
      <c r="J185" s="25">
        <f t="shared" si="11"/>
        <v>6886.3</v>
      </c>
      <c r="K185" s="9"/>
      <c r="L185" s="9"/>
      <c r="M185" s="9"/>
    </row>
    <row r="186" spans="1:13" ht="17.399999999999999" customHeight="1">
      <c r="A186" s="25" t="s">
        <v>246</v>
      </c>
      <c r="B186" s="25" t="s">
        <v>221</v>
      </c>
      <c r="C186" s="26">
        <v>35190</v>
      </c>
      <c r="D186" s="25">
        <v>18</v>
      </c>
      <c r="E186" s="25" t="s">
        <v>41</v>
      </c>
      <c r="F186" s="25">
        <v>64885</v>
      </c>
      <c r="G186" s="27">
        <f t="shared" si="8"/>
        <v>0.08</v>
      </c>
      <c r="H186" s="25">
        <f t="shared" si="9"/>
        <v>5190.8</v>
      </c>
      <c r="I186" s="29">
        <f t="shared" si="10"/>
        <v>0.08</v>
      </c>
      <c r="J186" s="25">
        <f t="shared" si="11"/>
        <v>5190.8</v>
      </c>
      <c r="K186" s="9"/>
      <c r="L186" s="9"/>
      <c r="M186" s="9"/>
    </row>
    <row r="187" spans="1:13" ht="17.399999999999999" customHeight="1">
      <c r="A187" s="25" t="s">
        <v>247</v>
      </c>
      <c r="B187" s="25" t="s">
        <v>221</v>
      </c>
      <c r="C187" s="26">
        <v>39220</v>
      </c>
      <c r="D187" s="25">
        <v>7</v>
      </c>
      <c r="E187" s="25" t="s">
        <v>43</v>
      </c>
      <c r="F187" s="25">
        <v>45852</v>
      </c>
      <c r="G187" s="27">
        <f t="shared" si="8"/>
        <v>7.0000000000000007E-2</v>
      </c>
      <c r="H187" s="25">
        <f t="shared" si="9"/>
        <v>3209.6400000000003</v>
      </c>
      <c r="I187" s="29">
        <f t="shared" si="10"/>
        <v>7.0000000000000007E-2</v>
      </c>
      <c r="J187" s="25">
        <f t="shared" si="11"/>
        <v>3209.6400000000003</v>
      </c>
      <c r="K187" s="9"/>
      <c r="L187" s="9"/>
      <c r="M187" s="9"/>
    </row>
    <row r="188" spans="1:13" ht="17.399999999999999" customHeight="1">
      <c r="A188" s="25" t="s">
        <v>248</v>
      </c>
      <c r="B188" s="25" t="s">
        <v>221</v>
      </c>
      <c r="C188" s="26">
        <v>35727</v>
      </c>
      <c r="D188" s="25">
        <v>17</v>
      </c>
      <c r="E188" s="25" t="s">
        <v>41</v>
      </c>
      <c r="F188" s="25">
        <v>72634</v>
      </c>
      <c r="G188" s="27">
        <f t="shared" si="8"/>
        <v>0.1</v>
      </c>
      <c r="H188" s="25">
        <f t="shared" si="9"/>
        <v>7263.4000000000005</v>
      </c>
      <c r="I188" s="29">
        <f t="shared" si="10"/>
        <v>0.1</v>
      </c>
      <c r="J188" s="25">
        <f t="shared" si="11"/>
        <v>7263.4000000000005</v>
      </c>
      <c r="K188" s="9"/>
      <c r="L188" s="9"/>
      <c r="M188" s="9"/>
    </row>
    <row r="189" spans="1:13" ht="17.399999999999999" customHeight="1">
      <c r="A189" s="25" t="s">
        <v>249</v>
      </c>
      <c r="B189" s="25" t="s">
        <v>221</v>
      </c>
      <c r="C189" s="26">
        <v>32725</v>
      </c>
      <c r="D189" s="25">
        <v>25</v>
      </c>
      <c r="E189" s="25" t="s">
        <v>43</v>
      </c>
      <c r="F189" s="25">
        <v>24663</v>
      </c>
      <c r="G189" s="27">
        <f t="shared" si="8"/>
        <v>0.03</v>
      </c>
      <c r="H189" s="25">
        <f t="shared" si="9"/>
        <v>739.89</v>
      </c>
      <c r="I189" s="29">
        <f t="shared" si="10"/>
        <v>0.03</v>
      </c>
      <c r="J189" s="25">
        <f t="shared" si="11"/>
        <v>739.89</v>
      </c>
      <c r="K189" s="9"/>
      <c r="L189" s="9"/>
      <c r="M189" s="9"/>
    </row>
    <row r="190" spans="1:13" ht="17.399999999999999" customHeight="1">
      <c r="A190" s="25" t="s">
        <v>250</v>
      </c>
      <c r="B190" s="25" t="s">
        <v>251</v>
      </c>
      <c r="C190" s="26">
        <v>32739</v>
      </c>
      <c r="D190" s="25">
        <v>25</v>
      </c>
      <c r="E190" s="25" t="s">
        <v>41</v>
      </c>
      <c r="F190" s="25">
        <v>44871</v>
      </c>
      <c r="G190" s="27">
        <f t="shared" si="8"/>
        <v>0.06</v>
      </c>
      <c r="H190" s="25">
        <f t="shared" si="9"/>
        <v>2692.2599999999998</v>
      </c>
      <c r="I190" s="29">
        <f t="shared" si="10"/>
        <v>0.06</v>
      </c>
      <c r="J190" s="25">
        <f t="shared" si="11"/>
        <v>2692.2599999999998</v>
      </c>
      <c r="K190" s="9"/>
      <c r="L190" s="9"/>
      <c r="M190" s="9"/>
    </row>
    <row r="191" spans="1:13" ht="17.399999999999999" customHeight="1">
      <c r="A191" s="25" t="s">
        <v>252</v>
      </c>
      <c r="B191" s="25" t="s">
        <v>251</v>
      </c>
      <c r="C191" s="26">
        <v>34950</v>
      </c>
      <c r="D191" s="25">
        <v>19</v>
      </c>
      <c r="E191" s="25" t="s">
        <v>41</v>
      </c>
      <c r="F191" s="25">
        <v>57988</v>
      </c>
      <c r="G191" s="27">
        <f t="shared" si="8"/>
        <v>0.08</v>
      </c>
      <c r="H191" s="25">
        <f t="shared" si="9"/>
        <v>4639.04</v>
      </c>
      <c r="I191" s="29">
        <f t="shared" si="10"/>
        <v>0.08</v>
      </c>
      <c r="J191" s="25">
        <f t="shared" si="11"/>
        <v>4639.04</v>
      </c>
      <c r="K191" s="9"/>
      <c r="L191" s="9"/>
      <c r="M191" s="9"/>
    </row>
    <row r="192" spans="1:13" ht="17.399999999999999" customHeight="1">
      <c r="A192" s="25" t="s">
        <v>253</v>
      </c>
      <c r="B192" s="25" t="s">
        <v>251</v>
      </c>
      <c r="C192" s="26">
        <v>32602</v>
      </c>
      <c r="D192" s="25">
        <v>25</v>
      </c>
      <c r="E192" s="25" t="s">
        <v>41</v>
      </c>
      <c r="F192" s="25">
        <v>76518</v>
      </c>
      <c r="G192" s="27">
        <f t="shared" si="8"/>
        <v>0.11</v>
      </c>
      <c r="H192" s="25">
        <f t="shared" si="9"/>
        <v>8416.98</v>
      </c>
      <c r="I192" s="29">
        <f t="shared" si="10"/>
        <v>0.11</v>
      </c>
      <c r="J192" s="25">
        <f t="shared" si="11"/>
        <v>8416.98</v>
      </c>
      <c r="K192" s="9"/>
      <c r="L192" s="9"/>
      <c r="M192" s="9"/>
    </row>
    <row r="193" spans="1:13" ht="17.399999999999999" customHeight="1">
      <c r="A193" s="25" t="s">
        <v>254</v>
      </c>
      <c r="B193" s="25" t="s">
        <v>251</v>
      </c>
      <c r="C193" s="26">
        <v>32658</v>
      </c>
      <c r="D193" s="25">
        <v>25</v>
      </c>
      <c r="E193" s="25" t="s">
        <v>41</v>
      </c>
      <c r="F193" s="25">
        <v>31753</v>
      </c>
      <c r="G193" s="27">
        <f t="shared" si="8"/>
        <v>0.05</v>
      </c>
      <c r="H193" s="25">
        <f t="shared" si="9"/>
        <v>1587.65</v>
      </c>
      <c r="I193" s="29">
        <f t="shared" si="10"/>
        <v>0.05</v>
      </c>
      <c r="J193" s="25">
        <f t="shared" si="11"/>
        <v>1587.65</v>
      </c>
      <c r="K193" s="9"/>
      <c r="L193" s="9"/>
      <c r="M193" s="9"/>
    </row>
    <row r="194" spans="1:13" ht="17.399999999999999" customHeight="1">
      <c r="A194" s="25" t="s">
        <v>255</v>
      </c>
      <c r="B194" s="25" t="s">
        <v>251</v>
      </c>
      <c r="C194" s="26">
        <v>32944</v>
      </c>
      <c r="D194" s="25">
        <v>24</v>
      </c>
      <c r="E194" s="25" t="s">
        <v>43</v>
      </c>
      <c r="F194" s="25">
        <v>50213</v>
      </c>
      <c r="G194" s="27">
        <f t="shared" si="8"/>
        <v>7.0000000000000007E-2</v>
      </c>
      <c r="H194" s="25">
        <f t="shared" si="9"/>
        <v>3514.9100000000003</v>
      </c>
      <c r="I194" s="29">
        <f t="shared" si="10"/>
        <v>7.0000000000000007E-2</v>
      </c>
      <c r="J194" s="25">
        <f t="shared" si="11"/>
        <v>3514.9100000000003</v>
      </c>
      <c r="K194" s="9"/>
      <c r="L194" s="9"/>
      <c r="M194" s="9"/>
    </row>
    <row r="195" spans="1:13" ht="17.399999999999999" customHeight="1">
      <c r="A195" s="25" t="s">
        <v>256</v>
      </c>
      <c r="B195" s="25" t="s">
        <v>251</v>
      </c>
      <c r="C195" s="26">
        <v>34860</v>
      </c>
      <c r="D195" s="25">
        <v>19</v>
      </c>
      <c r="E195" s="25" t="s">
        <v>50</v>
      </c>
      <c r="F195" s="25">
        <v>37719</v>
      </c>
      <c r="G195" s="27">
        <f t="shared" ref="G195:G248" si="12">VLOOKUP(F195,$L$2:$M$12,2,TRUE)</f>
        <v>0.06</v>
      </c>
      <c r="H195" s="25">
        <f t="shared" ref="H195:H248" si="13">F195*G195</f>
        <v>2263.14</v>
      </c>
      <c r="I195" s="29">
        <f t="shared" ref="I195:I248" si="14">VLOOKUP(F195,$L$2:$M$12,2,TRUE)</f>
        <v>0.06</v>
      </c>
      <c r="J195" s="25">
        <f t="shared" ref="J195:J248" si="15">F195*G195</f>
        <v>2263.14</v>
      </c>
      <c r="K195" s="9"/>
      <c r="L195" s="9"/>
      <c r="M195" s="9"/>
    </row>
    <row r="196" spans="1:13" ht="17.399999999999999" customHeight="1">
      <c r="A196" s="25" t="s">
        <v>257</v>
      </c>
      <c r="B196" s="25" t="s">
        <v>251</v>
      </c>
      <c r="C196" s="26">
        <v>32906</v>
      </c>
      <c r="D196" s="25">
        <v>24</v>
      </c>
      <c r="E196" s="25" t="s">
        <v>41</v>
      </c>
      <c r="F196" s="25">
        <v>32127</v>
      </c>
      <c r="G196" s="27">
        <f t="shared" si="12"/>
        <v>0.05</v>
      </c>
      <c r="H196" s="25">
        <f t="shared" si="13"/>
        <v>1606.3500000000001</v>
      </c>
      <c r="I196" s="29">
        <f t="shared" si="14"/>
        <v>0.05</v>
      </c>
      <c r="J196" s="25">
        <f t="shared" si="15"/>
        <v>1606.3500000000001</v>
      </c>
      <c r="K196" s="9"/>
      <c r="L196" s="9"/>
      <c r="M196" s="9"/>
    </row>
    <row r="197" spans="1:13" ht="17.399999999999999" customHeight="1">
      <c r="A197" s="25" t="s">
        <v>258</v>
      </c>
      <c r="B197" s="25" t="s">
        <v>251</v>
      </c>
      <c r="C197" s="26">
        <v>32323</v>
      </c>
      <c r="D197" s="25">
        <v>26</v>
      </c>
      <c r="E197" s="25" t="s">
        <v>41</v>
      </c>
      <c r="F197" s="25">
        <v>34285</v>
      </c>
      <c r="G197" s="27">
        <f t="shared" si="12"/>
        <v>0.05</v>
      </c>
      <c r="H197" s="25">
        <f t="shared" si="13"/>
        <v>1714.25</v>
      </c>
      <c r="I197" s="29">
        <f t="shared" si="14"/>
        <v>0.05</v>
      </c>
      <c r="J197" s="25">
        <f t="shared" si="15"/>
        <v>1714.25</v>
      </c>
      <c r="K197" s="9"/>
      <c r="L197" s="9"/>
      <c r="M197" s="9"/>
    </row>
    <row r="198" spans="1:13" ht="17.399999999999999" customHeight="1">
      <c r="A198" s="25" t="s">
        <v>259</v>
      </c>
      <c r="B198" s="25" t="s">
        <v>251</v>
      </c>
      <c r="C198" s="26">
        <v>34462</v>
      </c>
      <c r="D198" s="25">
        <v>20</v>
      </c>
      <c r="E198" s="25" t="s">
        <v>41</v>
      </c>
      <c r="F198" s="25">
        <v>74287</v>
      </c>
      <c r="G198" s="27">
        <f t="shared" si="12"/>
        <v>0.1</v>
      </c>
      <c r="H198" s="25">
        <f t="shared" si="13"/>
        <v>7428.7000000000007</v>
      </c>
      <c r="I198" s="29">
        <f t="shared" si="14"/>
        <v>0.1</v>
      </c>
      <c r="J198" s="25">
        <f t="shared" si="15"/>
        <v>7428.7000000000007</v>
      </c>
      <c r="K198" s="9"/>
      <c r="L198" s="9"/>
      <c r="M198" s="9"/>
    </row>
    <row r="199" spans="1:13" ht="17.399999999999999" customHeight="1">
      <c r="A199" s="25" t="s">
        <v>260</v>
      </c>
      <c r="B199" s="25" t="s">
        <v>251</v>
      </c>
      <c r="C199" s="26">
        <v>34923</v>
      </c>
      <c r="D199" s="25">
        <v>19</v>
      </c>
      <c r="E199" s="25" t="s">
        <v>46</v>
      </c>
      <c r="F199" s="25">
        <v>50154</v>
      </c>
      <c r="G199" s="27">
        <f t="shared" si="12"/>
        <v>7.0000000000000007E-2</v>
      </c>
      <c r="H199" s="25">
        <f t="shared" si="13"/>
        <v>3510.78</v>
      </c>
      <c r="I199" s="29">
        <f t="shared" si="14"/>
        <v>7.0000000000000007E-2</v>
      </c>
      <c r="J199" s="25">
        <f t="shared" si="15"/>
        <v>3510.78</v>
      </c>
      <c r="K199" s="9"/>
      <c r="L199" s="9"/>
      <c r="M199" s="9"/>
    </row>
    <row r="200" spans="1:13" ht="17.399999999999999" customHeight="1">
      <c r="A200" s="25" t="s">
        <v>261</v>
      </c>
      <c r="B200" s="25" t="s">
        <v>251</v>
      </c>
      <c r="C200" s="26">
        <v>36136</v>
      </c>
      <c r="D200" s="25">
        <v>16</v>
      </c>
      <c r="E200" s="25" t="s">
        <v>50</v>
      </c>
      <c r="F200" s="25">
        <v>48958</v>
      </c>
      <c r="G200" s="27">
        <f t="shared" si="12"/>
        <v>7.0000000000000007E-2</v>
      </c>
      <c r="H200" s="25">
        <f t="shared" si="13"/>
        <v>3427.0600000000004</v>
      </c>
      <c r="I200" s="29">
        <f t="shared" si="14"/>
        <v>7.0000000000000007E-2</v>
      </c>
      <c r="J200" s="25">
        <f t="shared" si="15"/>
        <v>3427.0600000000004</v>
      </c>
      <c r="K200" s="9"/>
      <c r="L200" s="9"/>
      <c r="M200" s="9"/>
    </row>
    <row r="201" spans="1:13" ht="17.399999999999999" customHeight="1">
      <c r="A201" s="25" t="s">
        <v>262</v>
      </c>
      <c r="B201" s="25" t="s">
        <v>251</v>
      </c>
      <c r="C201" s="26">
        <v>36847</v>
      </c>
      <c r="D201" s="25">
        <v>14</v>
      </c>
      <c r="E201" s="25" t="s">
        <v>41</v>
      </c>
      <c r="F201" s="25">
        <v>56510</v>
      </c>
      <c r="G201" s="27">
        <f t="shared" si="12"/>
        <v>0.08</v>
      </c>
      <c r="H201" s="25">
        <f t="shared" si="13"/>
        <v>4520.8</v>
      </c>
      <c r="I201" s="29">
        <f t="shared" si="14"/>
        <v>0.08</v>
      </c>
      <c r="J201" s="25">
        <f t="shared" si="15"/>
        <v>4520.8</v>
      </c>
      <c r="K201" s="9"/>
      <c r="L201" s="9"/>
      <c r="M201" s="9"/>
    </row>
    <row r="202" spans="1:13" ht="17.399999999999999" customHeight="1">
      <c r="A202" s="25" t="s">
        <v>263</v>
      </c>
      <c r="B202" s="25" t="s">
        <v>251</v>
      </c>
      <c r="C202" s="26">
        <v>38799</v>
      </c>
      <c r="D202" s="25">
        <v>8</v>
      </c>
      <c r="E202" s="25" t="s">
        <v>41</v>
      </c>
      <c r="F202" s="25">
        <v>73454</v>
      </c>
      <c r="G202" s="27">
        <f t="shared" si="12"/>
        <v>0.1</v>
      </c>
      <c r="H202" s="25">
        <f t="shared" si="13"/>
        <v>7345.4000000000005</v>
      </c>
      <c r="I202" s="29">
        <f t="shared" si="14"/>
        <v>0.1</v>
      </c>
      <c r="J202" s="25">
        <f t="shared" si="15"/>
        <v>7345.4000000000005</v>
      </c>
      <c r="K202" s="9"/>
      <c r="L202" s="9"/>
      <c r="M202" s="9"/>
    </row>
    <row r="203" spans="1:13" ht="17.399999999999999" customHeight="1">
      <c r="A203" s="25" t="s">
        <v>264</v>
      </c>
      <c r="B203" s="25" t="s">
        <v>251</v>
      </c>
      <c r="C203" s="26">
        <v>36829</v>
      </c>
      <c r="D203" s="25">
        <v>14</v>
      </c>
      <c r="E203" s="25" t="s">
        <v>43</v>
      </c>
      <c r="F203" s="25">
        <v>51715</v>
      </c>
      <c r="G203" s="27">
        <f t="shared" si="12"/>
        <v>7.0000000000000007E-2</v>
      </c>
      <c r="H203" s="25">
        <f t="shared" si="13"/>
        <v>3620.05</v>
      </c>
      <c r="I203" s="29">
        <f t="shared" si="14"/>
        <v>7.0000000000000007E-2</v>
      </c>
      <c r="J203" s="25">
        <f t="shared" si="15"/>
        <v>3620.05</v>
      </c>
      <c r="K203" s="9"/>
      <c r="L203" s="9"/>
      <c r="M203" s="9"/>
    </row>
    <row r="204" spans="1:13" ht="17.399999999999999" customHeight="1">
      <c r="A204" s="25" t="s">
        <v>265</v>
      </c>
      <c r="B204" s="25" t="s">
        <v>251</v>
      </c>
      <c r="C204" s="26">
        <v>37081</v>
      </c>
      <c r="D204" s="25">
        <v>13</v>
      </c>
      <c r="E204" s="25" t="s">
        <v>50</v>
      </c>
      <c r="F204" s="25">
        <v>72804</v>
      </c>
      <c r="G204" s="27">
        <f t="shared" si="12"/>
        <v>0.1</v>
      </c>
      <c r="H204" s="25">
        <f t="shared" si="13"/>
        <v>7280.4000000000005</v>
      </c>
      <c r="I204" s="29">
        <f t="shared" si="14"/>
        <v>0.1</v>
      </c>
      <c r="J204" s="25">
        <f t="shared" si="15"/>
        <v>7280.4000000000005</v>
      </c>
      <c r="K204" s="9"/>
      <c r="L204" s="9"/>
      <c r="M204" s="9"/>
    </row>
    <row r="205" spans="1:13" ht="17.399999999999999" customHeight="1">
      <c r="A205" s="25" t="s">
        <v>266</v>
      </c>
      <c r="B205" s="25" t="s">
        <v>251</v>
      </c>
      <c r="C205" s="26">
        <v>33854</v>
      </c>
      <c r="D205" s="25">
        <v>22</v>
      </c>
      <c r="E205" s="25" t="s">
        <v>41</v>
      </c>
      <c r="F205" s="25">
        <v>67406</v>
      </c>
      <c r="G205" s="27">
        <f t="shared" si="12"/>
        <v>0.1</v>
      </c>
      <c r="H205" s="25">
        <f t="shared" si="13"/>
        <v>6740.6</v>
      </c>
      <c r="I205" s="29">
        <f t="shared" si="14"/>
        <v>0.1</v>
      </c>
      <c r="J205" s="25">
        <f t="shared" si="15"/>
        <v>6740.6</v>
      </c>
      <c r="K205" s="9"/>
      <c r="L205" s="9"/>
      <c r="M205" s="9"/>
    </row>
    <row r="206" spans="1:13" ht="17.399999999999999" customHeight="1">
      <c r="A206" s="25" t="s">
        <v>267</v>
      </c>
      <c r="B206" s="25" t="s">
        <v>251</v>
      </c>
      <c r="C206" s="26">
        <v>33399</v>
      </c>
      <c r="D206" s="25">
        <v>23</v>
      </c>
      <c r="E206" s="25" t="s">
        <v>46</v>
      </c>
      <c r="F206" s="25">
        <v>77066</v>
      </c>
      <c r="G206" s="27">
        <f t="shared" si="12"/>
        <v>0.11</v>
      </c>
      <c r="H206" s="25">
        <f t="shared" si="13"/>
        <v>8477.26</v>
      </c>
      <c r="I206" s="29">
        <f t="shared" si="14"/>
        <v>0.11</v>
      </c>
      <c r="J206" s="25">
        <f t="shared" si="15"/>
        <v>8477.26</v>
      </c>
      <c r="K206" s="9"/>
      <c r="L206" s="9"/>
      <c r="M206" s="9"/>
    </row>
    <row r="207" spans="1:13" ht="17.399999999999999" customHeight="1">
      <c r="A207" s="25" t="s">
        <v>268</v>
      </c>
      <c r="B207" s="25" t="s">
        <v>251</v>
      </c>
      <c r="C207" s="26">
        <v>35250</v>
      </c>
      <c r="D207" s="25">
        <v>18</v>
      </c>
      <c r="E207" s="25" t="s">
        <v>43</v>
      </c>
      <c r="F207" s="25">
        <v>62096</v>
      </c>
      <c r="G207" s="27">
        <f t="shared" si="12"/>
        <v>0.08</v>
      </c>
      <c r="H207" s="25">
        <f t="shared" si="13"/>
        <v>4967.68</v>
      </c>
      <c r="I207" s="29">
        <f t="shared" si="14"/>
        <v>0.08</v>
      </c>
      <c r="J207" s="25">
        <f t="shared" si="15"/>
        <v>4967.68</v>
      </c>
      <c r="K207" s="9"/>
      <c r="L207" s="9"/>
      <c r="M207" s="9"/>
    </row>
    <row r="208" spans="1:13" ht="17.399999999999999" customHeight="1">
      <c r="A208" s="25" t="s">
        <v>269</v>
      </c>
      <c r="B208" s="25" t="s">
        <v>251</v>
      </c>
      <c r="C208" s="26">
        <v>33808</v>
      </c>
      <c r="D208" s="25">
        <v>22</v>
      </c>
      <c r="E208" s="25" t="s">
        <v>41</v>
      </c>
      <c r="F208" s="25">
        <v>39213</v>
      </c>
      <c r="G208" s="27">
        <f t="shared" si="12"/>
        <v>0.06</v>
      </c>
      <c r="H208" s="25">
        <f t="shared" si="13"/>
        <v>2352.7799999999997</v>
      </c>
      <c r="I208" s="29">
        <f t="shared" si="14"/>
        <v>0.06</v>
      </c>
      <c r="J208" s="25">
        <f t="shared" si="15"/>
        <v>2352.7799999999997</v>
      </c>
      <c r="K208" s="9"/>
      <c r="L208" s="9"/>
      <c r="M208" s="9"/>
    </row>
    <row r="209" spans="1:13" ht="17.399999999999999" customHeight="1">
      <c r="A209" s="25" t="s">
        <v>270</v>
      </c>
      <c r="B209" s="25" t="s">
        <v>251</v>
      </c>
      <c r="C209" s="26">
        <v>35124</v>
      </c>
      <c r="D209" s="25">
        <v>18</v>
      </c>
      <c r="E209" s="25" t="s">
        <v>50</v>
      </c>
      <c r="F209" s="25">
        <v>48907</v>
      </c>
      <c r="G209" s="27">
        <f t="shared" si="12"/>
        <v>7.0000000000000007E-2</v>
      </c>
      <c r="H209" s="25">
        <f t="shared" si="13"/>
        <v>3423.4900000000002</v>
      </c>
      <c r="I209" s="29">
        <f t="shared" si="14"/>
        <v>7.0000000000000007E-2</v>
      </c>
      <c r="J209" s="25">
        <f t="shared" si="15"/>
        <v>3423.4900000000002</v>
      </c>
      <c r="K209" s="9"/>
      <c r="L209" s="9"/>
      <c r="M209" s="9"/>
    </row>
    <row r="210" spans="1:13" ht="17.399999999999999" customHeight="1">
      <c r="A210" s="25" t="s">
        <v>271</v>
      </c>
      <c r="B210" s="25" t="s">
        <v>251</v>
      </c>
      <c r="C210" s="26">
        <v>35268</v>
      </c>
      <c r="D210" s="25">
        <v>18</v>
      </c>
      <c r="E210" s="25" t="s">
        <v>50</v>
      </c>
      <c r="F210" s="25">
        <v>70660</v>
      </c>
      <c r="G210" s="27">
        <f t="shared" si="12"/>
        <v>0.1</v>
      </c>
      <c r="H210" s="25">
        <f t="shared" si="13"/>
        <v>7066</v>
      </c>
      <c r="I210" s="29">
        <f t="shared" si="14"/>
        <v>0.1</v>
      </c>
      <c r="J210" s="25">
        <f t="shared" si="15"/>
        <v>7066</v>
      </c>
      <c r="K210" s="9"/>
      <c r="L210" s="9"/>
      <c r="M210" s="9"/>
    </row>
    <row r="211" spans="1:13" ht="17.399999999999999" customHeight="1">
      <c r="A211" s="25" t="s">
        <v>272</v>
      </c>
      <c r="B211" s="25" t="s">
        <v>251</v>
      </c>
      <c r="C211" s="26">
        <v>35414</v>
      </c>
      <c r="D211" s="25">
        <v>18</v>
      </c>
      <c r="E211" s="25" t="s">
        <v>41</v>
      </c>
      <c r="F211" s="25">
        <v>39786</v>
      </c>
      <c r="G211" s="27">
        <f t="shared" si="12"/>
        <v>0.06</v>
      </c>
      <c r="H211" s="25">
        <f t="shared" si="13"/>
        <v>2387.16</v>
      </c>
      <c r="I211" s="29">
        <f t="shared" si="14"/>
        <v>0.06</v>
      </c>
      <c r="J211" s="25">
        <f t="shared" si="15"/>
        <v>2387.16</v>
      </c>
      <c r="K211" s="9"/>
      <c r="L211" s="9"/>
      <c r="M211" s="9"/>
    </row>
    <row r="212" spans="1:13" ht="17.399999999999999" customHeight="1">
      <c r="A212" s="25" t="s">
        <v>273</v>
      </c>
      <c r="B212" s="25" t="s">
        <v>251</v>
      </c>
      <c r="C212" s="26">
        <v>32475</v>
      </c>
      <c r="D212" s="25">
        <v>26</v>
      </c>
      <c r="E212" s="25" t="s">
        <v>50</v>
      </c>
      <c r="F212" s="25">
        <v>54231</v>
      </c>
      <c r="G212" s="27">
        <f t="shared" si="12"/>
        <v>7.0000000000000007E-2</v>
      </c>
      <c r="H212" s="25">
        <f t="shared" si="13"/>
        <v>3796.1700000000005</v>
      </c>
      <c r="I212" s="29">
        <f t="shared" si="14"/>
        <v>7.0000000000000007E-2</v>
      </c>
      <c r="J212" s="25">
        <f t="shared" si="15"/>
        <v>3796.1700000000005</v>
      </c>
      <c r="K212" s="9"/>
      <c r="L212" s="9"/>
      <c r="M212" s="9"/>
    </row>
    <row r="213" spans="1:13" ht="17.399999999999999" customHeight="1">
      <c r="A213" s="25" t="s">
        <v>274</v>
      </c>
      <c r="B213" s="25" t="s">
        <v>251</v>
      </c>
      <c r="C213" s="26">
        <v>35344</v>
      </c>
      <c r="D213" s="25">
        <v>18</v>
      </c>
      <c r="E213" s="25" t="s">
        <v>41</v>
      </c>
      <c r="F213" s="25">
        <v>49016</v>
      </c>
      <c r="G213" s="27">
        <f t="shared" si="12"/>
        <v>7.0000000000000007E-2</v>
      </c>
      <c r="H213" s="25">
        <f t="shared" si="13"/>
        <v>3431.1200000000003</v>
      </c>
      <c r="I213" s="29">
        <f t="shared" si="14"/>
        <v>7.0000000000000007E-2</v>
      </c>
      <c r="J213" s="25">
        <f t="shared" si="15"/>
        <v>3431.1200000000003</v>
      </c>
      <c r="K213" s="9"/>
      <c r="L213" s="9"/>
      <c r="M213" s="9"/>
    </row>
    <row r="214" spans="1:13" ht="17.399999999999999" customHeight="1">
      <c r="A214" s="25" t="s">
        <v>275</v>
      </c>
      <c r="B214" s="25" t="s">
        <v>276</v>
      </c>
      <c r="C214" s="26">
        <v>38225</v>
      </c>
      <c r="D214" s="25">
        <v>10</v>
      </c>
      <c r="E214" s="25" t="s">
        <v>41</v>
      </c>
      <c r="F214" s="25">
        <v>63018</v>
      </c>
      <c r="G214" s="27">
        <f t="shared" si="12"/>
        <v>0.08</v>
      </c>
      <c r="H214" s="25">
        <f t="shared" si="13"/>
        <v>5041.4400000000005</v>
      </c>
      <c r="I214" s="29">
        <f t="shared" si="14"/>
        <v>0.08</v>
      </c>
      <c r="J214" s="25">
        <f t="shared" si="15"/>
        <v>5041.4400000000005</v>
      </c>
      <c r="K214" s="9"/>
      <c r="L214" s="9"/>
      <c r="M214" s="9"/>
    </row>
    <row r="215" spans="1:13" ht="17.399999999999999" customHeight="1">
      <c r="A215" s="25" t="s">
        <v>277</v>
      </c>
      <c r="B215" s="25" t="s">
        <v>276</v>
      </c>
      <c r="C215" s="26">
        <v>34361</v>
      </c>
      <c r="D215" s="25">
        <v>20</v>
      </c>
      <c r="E215" s="25" t="s">
        <v>41</v>
      </c>
      <c r="F215" s="25">
        <v>44665</v>
      </c>
      <c r="G215" s="27">
        <f t="shared" si="12"/>
        <v>0.06</v>
      </c>
      <c r="H215" s="25">
        <f t="shared" si="13"/>
        <v>2679.9</v>
      </c>
      <c r="I215" s="29">
        <f t="shared" si="14"/>
        <v>0.06</v>
      </c>
      <c r="J215" s="25">
        <f t="shared" si="15"/>
        <v>2679.9</v>
      </c>
      <c r="K215" s="9"/>
      <c r="L215" s="9"/>
      <c r="M215" s="9"/>
    </row>
    <row r="216" spans="1:13" ht="17.399999999999999" customHeight="1">
      <c r="A216" s="25" t="s">
        <v>278</v>
      </c>
      <c r="B216" s="25" t="s">
        <v>276</v>
      </c>
      <c r="C216" s="26">
        <v>32874</v>
      </c>
      <c r="D216" s="25">
        <v>25</v>
      </c>
      <c r="E216" s="25" t="s">
        <v>50</v>
      </c>
      <c r="F216" s="25">
        <v>50301</v>
      </c>
      <c r="G216" s="27">
        <f t="shared" si="12"/>
        <v>7.0000000000000007E-2</v>
      </c>
      <c r="H216" s="25">
        <f t="shared" si="13"/>
        <v>3521.07</v>
      </c>
      <c r="I216" s="29">
        <f t="shared" si="14"/>
        <v>7.0000000000000007E-2</v>
      </c>
      <c r="J216" s="25">
        <f t="shared" si="15"/>
        <v>3521.07</v>
      </c>
      <c r="K216" s="9"/>
      <c r="L216" s="9"/>
      <c r="M216" s="9"/>
    </row>
    <row r="217" spans="1:13" ht="17.399999999999999" customHeight="1">
      <c r="A217" s="25" t="s">
        <v>279</v>
      </c>
      <c r="B217" s="25" t="s">
        <v>276</v>
      </c>
      <c r="C217" s="26">
        <v>32560</v>
      </c>
      <c r="D217" s="25">
        <v>25</v>
      </c>
      <c r="E217" s="25" t="s">
        <v>50</v>
      </c>
      <c r="F217" s="25">
        <v>65874</v>
      </c>
      <c r="G217" s="27">
        <f t="shared" si="12"/>
        <v>0.1</v>
      </c>
      <c r="H217" s="25">
        <f t="shared" si="13"/>
        <v>6587.4000000000005</v>
      </c>
      <c r="I217" s="29">
        <f t="shared" si="14"/>
        <v>0.1</v>
      </c>
      <c r="J217" s="25">
        <f t="shared" si="15"/>
        <v>6587.4000000000005</v>
      </c>
      <c r="K217" s="9"/>
      <c r="L217" s="9"/>
      <c r="M217" s="9"/>
    </row>
    <row r="218" spans="1:13" ht="17.399999999999999" customHeight="1">
      <c r="A218" s="25" t="s">
        <v>280</v>
      </c>
      <c r="B218" s="25" t="s">
        <v>276</v>
      </c>
      <c r="C218" s="26">
        <v>35516</v>
      </c>
      <c r="D218" s="25">
        <v>17</v>
      </c>
      <c r="E218" s="25" t="s">
        <v>43</v>
      </c>
      <c r="F218" s="25">
        <v>49388</v>
      </c>
      <c r="G218" s="27">
        <f t="shared" si="12"/>
        <v>7.0000000000000007E-2</v>
      </c>
      <c r="H218" s="25">
        <f t="shared" si="13"/>
        <v>3457.1600000000003</v>
      </c>
      <c r="I218" s="29">
        <f t="shared" si="14"/>
        <v>7.0000000000000007E-2</v>
      </c>
      <c r="J218" s="25">
        <f t="shared" si="15"/>
        <v>3457.1600000000003</v>
      </c>
      <c r="K218" s="9"/>
      <c r="L218" s="9"/>
      <c r="M218" s="9"/>
    </row>
    <row r="219" spans="1:13" ht="17.399999999999999" customHeight="1">
      <c r="A219" s="25" t="s">
        <v>281</v>
      </c>
      <c r="B219" s="25" t="s">
        <v>276</v>
      </c>
      <c r="C219" s="26">
        <v>36119</v>
      </c>
      <c r="D219" s="25">
        <v>16</v>
      </c>
      <c r="E219" s="25" t="s">
        <v>50</v>
      </c>
      <c r="F219" s="25">
        <v>25186</v>
      </c>
      <c r="G219" s="27">
        <f t="shared" si="12"/>
        <v>0.05</v>
      </c>
      <c r="H219" s="25">
        <f t="shared" si="13"/>
        <v>1259.3000000000002</v>
      </c>
      <c r="I219" s="29">
        <f t="shared" si="14"/>
        <v>0.05</v>
      </c>
      <c r="J219" s="25">
        <f t="shared" si="15"/>
        <v>1259.3000000000002</v>
      </c>
      <c r="K219" s="9"/>
      <c r="L219" s="9"/>
      <c r="M219" s="9"/>
    </row>
    <row r="220" spans="1:13" ht="17.399999999999999" customHeight="1">
      <c r="A220" s="25" t="s">
        <v>282</v>
      </c>
      <c r="B220" s="25" t="s">
        <v>276</v>
      </c>
      <c r="C220" s="26">
        <v>39590</v>
      </c>
      <c r="D220" s="25">
        <v>6</v>
      </c>
      <c r="E220" s="25" t="s">
        <v>41</v>
      </c>
      <c r="F220" s="25">
        <v>43142</v>
      </c>
      <c r="G220" s="27">
        <f t="shared" si="12"/>
        <v>0.06</v>
      </c>
      <c r="H220" s="25">
        <f t="shared" si="13"/>
        <v>2588.52</v>
      </c>
      <c r="I220" s="29">
        <f t="shared" si="14"/>
        <v>0.06</v>
      </c>
      <c r="J220" s="25">
        <f t="shared" si="15"/>
        <v>2588.52</v>
      </c>
      <c r="K220" s="9"/>
      <c r="L220" s="9"/>
      <c r="M220" s="9"/>
    </row>
    <row r="221" spans="1:13" ht="17.399999999999999" customHeight="1">
      <c r="A221" s="25" t="s">
        <v>283</v>
      </c>
      <c r="B221" s="25" t="s">
        <v>276</v>
      </c>
      <c r="C221" s="26">
        <v>33011</v>
      </c>
      <c r="D221" s="25">
        <v>24</v>
      </c>
      <c r="E221" s="25" t="s">
        <v>41</v>
      </c>
      <c r="F221" s="25">
        <v>36796</v>
      </c>
      <c r="G221" s="27">
        <f t="shared" si="12"/>
        <v>0.06</v>
      </c>
      <c r="H221" s="25">
        <f t="shared" si="13"/>
        <v>2207.7599999999998</v>
      </c>
      <c r="I221" s="29">
        <f t="shared" si="14"/>
        <v>0.06</v>
      </c>
      <c r="J221" s="25">
        <f t="shared" si="15"/>
        <v>2207.7599999999998</v>
      </c>
      <c r="K221" s="9"/>
      <c r="L221" s="9"/>
      <c r="M221" s="9"/>
    </row>
    <row r="222" spans="1:13" ht="17.399999999999999" customHeight="1">
      <c r="A222" s="25" t="s">
        <v>284</v>
      </c>
      <c r="B222" s="25" t="s">
        <v>276</v>
      </c>
      <c r="C222" s="26">
        <v>38337</v>
      </c>
      <c r="D222" s="25">
        <v>10</v>
      </c>
      <c r="E222" s="25" t="s">
        <v>41</v>
      </c>
      <c r="F222" s="25">
        <v>38146</v>
      </c>
      <c r="G222" s="27">
        <f t="shared" si="12"/>
        <v>0.06</v>
      </c>
      <c r="H222" s="25">
        <f t="shared" si="13"/>
        <v>2288.7599999999998</v>
      </c>
      <c r="I222" s="29">
        <f t="shared" si="14"/>
        <v>0.06</v>
      </c>
      <c r="J222" s="25">
        <f t="shared" si="15"/>
        <v>2288.7599999999998</v>
      </c>
      <c r="K222" s="9"/>
      <c r="L222" s="9"/>
      <c r="M222" s="9"/>
    </row>
    <row r="223" spans="1:13" ht="17.399999999999999" customHeight="1">
      <c r="A223" s="25" t="s">
        <v>285</v>
      </c>
      <c r="B223" s="25" t="s">
        <v>276</v>
      </c>
      <c r="C223" s="26">
        <v>33879</v>
      </c>
      <c r="D223" s="25">
        <v>22</v>
      </c>
      <c r="E223" s="25" t="s">
        <v>46</v>
      </c>
      <c r="F223" s="25">
        <v>77519</v>
      </c>
      <c r="G223" s="27">
        <f t="shared" si="12"/>
        <v>0.11</v>
      </c>
      <c r="H223" s="25">
        <f t="shared" si="13"/>
        <v>8527.09</v>
      </c>
      <c r="I223" s="29">
        <f t="shared" si="14"/>
        <v>0.11</v>
      </c>
      <c r="J223" s="25">
        <f t="shared" si="15"/>
        <v>8527.09</v>
      </c>
      <c r="K223" s="9"/>
      <c r="L223" s="9"/>
      <c r="M223" s="9"/>
    </row>
    <row r="224" spans="1:13" ht="17.399999999999999" customHeight="1">
      <c r="A224" s="25" t="s">
        <v>286</v>
      </c>
      <c r="B224" s="25" t="s">
        <v>276</v>
      </c>
      <c r="C224" s="26">
        <v>33340</v>
      </c>
      <c r="D224" s="25">
        <v>23</v>
      </c>
      <c r="E224" s="25" t="s">
        <v>41</v>
      </c>
      <c r="F224" s="25">
        <v>48884</v>
      </c>
      <c r="G224" s="27">
        <f t="shared" si="12"/>
        <v>7.0000000000000007E-2</v>
      </c>
      <c r="H224" s="25">
        <f t="shared" si="13"/>
        <v>3421.88</v>
      </c>
      <c r="I224" s="29">
        <f t="shared" si="14"/>
        <v>7.0000000000000007E-2</v>
      </c>
      <c r="J224" s="25">
        <f t="shared" si="15"/>
        <v>3421.88</v>
      </c>
      <c r="K224" s="9"/>
      <c r="L224" s="9"/>
      <c r="M224" s="9"/>
    </row>
    <row r="225" spans="1:13" ht="17.399999999999999" customHeight="1">
      <c r="A225" s="25" t="s">
        <v>287</v>
      </c>
      <c r="B225" s="25" t="s">
        <v>276</v>
      </c>
      <c r="C225" s="26">
        <v>36010</v>
      </c>
      <c r="D225" s="25">
        <v>16</v>
      </c>
      <c r="E225" s="25" t="s">
        <v>41</v>
      </c>
      <c r="F225" s="25">
        <v>67728</v>
      </c>
      <c r="G225" s="27">
        <f t="shared" si="12"/>
        <v>0.1</v>
      </c>
      <c r="H225" s="25">
        <f t="shared" si="13"/>
        <v>6772.8</v>
      </c>
      <c r="I225" s="29">
        <f t="shared" si="14"/>
        <v>0.1</v>
      </c>
      <c r="J225" s="25">
        <f t="shared" si="15"/>
        <v>6772.8</v>
      </c>
      <c r="K225" s="9"/>
      <c r="L225" s="9"/>
      <c r="M225" s="9"/>
    </row>
    <row r="226" spans="1:13" ht="17.399999999999999" customHeight="1">
      <c r="A226" s="25" t="s">
        <v>288</v>
      </c>
      <c r="B226" s="25" t="s">
        <v>276</v>
      </c>
      <c r="C226" s="26">
        <v>33588</v>
      </c>
      <c r="D226" s="25">
        <v>23</v>
      </c>
      <c r="E226" s="25" t="s">
        <v>50</v>
      </c>
      <c r="F226" s="25">
        <v>77934</v>
      </c>
      <c r="G226" s="27">
        <f t="shared" si="12"/>
        <v>0.11</v>
      </c>
      <c r="H226" s="25">
        <f t="shared" si="13"/>
        <v>8572.74</v>
      </c>
      <c r="I226" s="29">
        <f t="shared" si="14"/>
        <v>0.11</v>
      </c>
      <c r="J226" s="25">
        <f t="shared" si="15"/>
        <v>8572.74</v>
      </c>
      <c r="K226" s="9"/>
      <c r="L226" s="9"/>
      <c r="M226" s="9"/>
    </row>
    <row r="227" spans="1:13" ht="17.399999999999999" customHeight="1">
      <c r="A227" s="25" t="s">
        <v>289</v>
      </c>
      <c r="B227" s="25" t="s">
        <v>276</v>
      </c>
      <c r="C227" s="26">
        <v>36063</v>
      </c>
      <c r="D227" s="25">
        <v>16</v>
      </c>
      <c r="E227" s="25" t="s">
        <v>41</v>
      </c>
      <c r="F227" s="25">
        <v>66857</v>
      </c>
      <c r="G227" s="27">
        <f t="shared" si="12"/>
        <v>0.1</v>
      </c>
      <c r="H227" s="25">
        <f t="shared" si="13"/>
        <v>6685.7000000000007</v>
      </c>
      <c r="I227" s="29">
        <f t="shared" si="14"/>
        <v>0.1</v>
      </c>
      <c r="J227" s="25">
        <f t="shared" si="15"/>
        <v>6685.7000000000007</v>
      </c>
      <c r="K227" s="9"/>
      <c r="L227" s="9"/>
      <c r="M227" s="9"/>
    </row>
    <row r="228" spans="1:13" ht="17.399999999999999" customHeight="1">
      <c r="A228" s="25" t="s">
        <v>290</v>
      </c>
      <c r="B228" s="25" t="s">
        <v>276</v>
      </c>
      <c r="C228" s="26">
        <v>35673</v>
      </c>
      <c r="D228" s="25">
        <v>17</v>
      </c>
      <c r="E228" s="25" t="s">
        <v>41</v>
      </c>
      <c r="F228" s="25">
        <v>74826</v>
      </c>
      <c r="G228" s="27">
        <f t="shared" si="12"/>
        <v>0.1</v>
      </c>
      <c r="H228" s="25">
        <f t="shared" si="13"/>
        <v>7482.6</v>
      </c>
      <c r="I228" s="29">
        <f t="shared" si="14"/>
        <v>0.1</v>
      </c>
      <c r="J228" s="25">
        <f t="shared" si="15"/>
        <v>7482.6</v>
      </c>
      <c r="K228" s="9"/>
      <c r="L228" s="9"/>
      <c r="M228" s="9"/>
    </row>
    <row r="229" spans="1:13" ht="17.399999999999999" customHeight="1">
      <c r="A229" s="25" t="s">
        <v>291</v>
      </c>
      <c r="B229" s="25" t="s">
        <v>276</v>
      </c>
      <c r="C229" s="26">
        <v>33194</v>
      </c>
      <c r="D229" s="25">
        <v>24</v>
      </c>
      <c r="E229" s="25" t="s">
        <v>43</v>
      </c>
      <c r="F229" s="25">
        <v>64878</v>
      </c>
      <c r="G229" s="27">
        <f t="shared" si="12"/>
        <v>0.08</v>
      </c>
      <c r="H229" s="25">
        <f t="shared" si="13"/>
        <v>5190.24</v>
      </c>
      <c r="I229" s="29">
        <f t="shared" si="14"/>
        <v>0.08</v>
      </c>
      <c r="J229" s="25">
        <f t="shared" si="15"/>
        <v>5190.24</v>
      </c>
      <c r="K229" s="9"/>
      <c r="L229" s="9"/>
      <c r="M229" s="9"/>
    </row>
    <row r="230" spans="1:13" ht="17.399999999999999" customHeight="1">
      <c r="A230" s="25" t="s">
        <v>292</v>
      </c>
      <c r="B230" s="25" t="s">
        <v>276</v>
      </c>
      <c r="C230" s="26">
        <v>32975</v>
      </c>
      <c r="D230" s="25">
        <v>24</v>
      </c>
      <c r="E230" s="25" t="s">
        <v>41</v>
      </c>
      <c r="F230" s="25">
        <v>34596</v>
      </c>
      <c r="G230" s="27">
        <f t="shared" si="12"/>
        <v>0.05</v>
      </c>
      <c r="H230" s="25">
        <f t="shared" si="13"/>
        <v>1729.8000000000002</v>
      </c>
      <c r="I230" s="29">
        <f t="shared" si="14"/>
        <v>0.05</v>
      </c>
      <c r="J230" s="25">
        <f t="shared" si="15"/>
        <v>1729.8000000000002</v>
      </c>
      <c r="K230" s="9"/>
      <c r="L230" s="9"/>
      <c r="M230" s="9"/>
    </row>
    <row r="231" spans="1:13" ht="17.399999999999999" customHeight="1">
      <c r="A231" s="25" t="s">
        <v>293</v>
      </c>
      <c r="B231" s="25" t="s">
        <v>276</v>
      </c>
      <c r="C231" s="26">
        <v>34330</v>
      </c>
      <c r="D231" s="25">
        <v>21</v>
      </c>
      <c r="E231" s="25" t="s">
        <v>41</v>
      </c>
      <c r="F231" s="25">
        <v>34790</v>
      </c>
      <c r="G231" s="27">
        <f t="shared" si="12"/>
        <v>0.05</v>
      </c>
      <c r="H231" s="25">
        <f t="shared" si="13"/>
        <v>1739.5</v>
      </c>
      <c r="I231" s="29">
        <f t="shared" si="14"/>
        <v>0.05</v>
      </c>
      <c r="J231" s="25">
        <f t="shared" si="15"/>
        <v>1739.5</v>
      </c>
      <c r="K231" s="9"/>
      <c r="L231" s="9"/>
      <c r="M231" s="9"/>
    </row>
    <row r="232" spans="1:13" ht="17.399999999999999" customHeight="1">
      <c r="A232" s="25" t="s">
        <v>294</v>
      </c>
      <c r="B232" s="25" t="s">
        <v>276</v>
      </c>
      <c r="C232" s="26">
        <v>37700</v>
      </c>
      <c r="D232" s="25">
        <v>11</v>
      </c>
      <c r="E232" s="25" t="s">
        <v>46</v>
      </c>
      <c r="F232" s="25">
        <v>28919</v>
      </c>
      <c r="G232" s="27">
        <f t="shared" si="12"/>
        <v>0.05</v>
      </c>
      <c r="H232" s="25">
        <f t="shared" si="13"/>
        <v>1445.95</v>
      </c>
      <c r="I232" s="29">
        <f t="shared" si="14"/>
        <v>0.05</v>
      </c>
      <c r="J232" s="25">
        <f t="shared" si="15"/>
        <v>1445.95</v>
      </c>
      <c r="K232" s="9"/>
      <c r="L232" s="9"/>
      <c r="M232" s="9"/>
    </row>
    <row r="233" spans="1:13" ht="17.399999999999999" customHeight="1">
      <c r="A233" s="25" t="s">
        <v>295</v>
      </c>
      <c r="B233" s="25" t="s">
        <v>276</v>
      </c>
      <c r="C233" s="26">
        <v>34630</v>
      </c>
      <c r="D233" s="25">
        <v>20</v>
      </c>
      <c r="E233" s="25" t="s">
        <v>46</v>
      </c>
      <c r="F233" s="25">
        <v>48862</v>
      </c>
      <c r="G233" s="27">
        <f t="shared" si="12"/>
        <v>7.0000000000000007E-2</v>
      </c>
      <c r="H233" s="25">
        <f t="shared" si="13"/>
        <v>3420.34</v>
      </c>
      <c r="I233" s="29">
        <f t="shared" si="14"/>
        <v>7.0000000000000007E-2</v>
      </c>
      <c r="J233" s="25">
        <f t="shared" si="15"/>
        <v>3420.34</v>
      </c>
      <c r="K233" s="9"/>
      <c r="L233" s="9"/>
      <c r="M233" s="9"/>
    </row>
    <row r="234" spans="1:13" ht="17.399999999999999" customHeight="1">
      <c r="A234" s="25" t="s">
        <v>296</v>
      </c>
      <c r="B234" s="25" t="s">
        <v>276</v>
      </c>
      <c r="C234" s="26">
        <v>39734</v>
      </c>
      <c r="D234" s="25">
        <v>6</v>
      </c>
      <c r="E234" s="25" t="s">
        <v>41</v>
      </c>
      <c r="F234" s="25">
        <v>63541</v>
      </c>
      <c r="G234" s="27">
        <f t="shared" si="12"/>
        <v>0.08</v>
      </c>
      <c r="H234" s="25">
        <f t="shared" si="13"/>
        <v>5083.28</v>
      </c>
      <c r="I234" s="29">
        <f t="shared" si="14"/>
        <v>0.08</v>
      </c>
      <c r="J234" s="25">
        <f t="shared" si="15"/>
        <v>5083.28</v>
      </c>
      <c r="K234" s="9"/>
      <c r="L234" s="9"/>
      <c r="M234" s="9"/>
    </row>
    <row r="235" spans="1:13" ht="17.399999999999999" customHeight="1">
      <c r="A235" s="25" t="s">
        <v>297</v>
      </c>
      <c r="B235" s="25" t="s">
        <v>276</v>
      </c>
      <c r="C235" s="26">
        <v>32333</v>
      </c>
      <c r="D235" s="25">
        <v>26</v>
      </c>
      <c r="E235" s="25" t="s">
        <v>41</v>
      </c>
      <c r="F235" s="25">
        <v>41592</v>
      </c>
      <c r="G235" s="27">
        <f t="shared" si="12"/>
        <v>0.06</v>
      </c>
      <c r="H235" s="25">
        <f t="shared" si="13"/>
        <v>2495.52</v>
      </c>
      <c r="I235" s="29">
        <f t="shared" si="14"/>
        <v>0.06</v>
      </c>
      <c r="J235" s="25">
        <f t="shared" si="15"/>
        <v>2495.52</v>
      </c>
      <c r="K235" s="9"/>
      <c r="L235" s="9"/>
      <c r="M235" s="9"/>
    </row>
    <row r="236" spans="1:13" ht="17.399999999999999" customHeight="1">
      <c r="A236" s="25" t="s">
        <v>298</v>
      </c>
      <c r="B236" s="25" t="s">
        <v>276</v>
      </c>
      <c r="C236" s="26">
        <v>35419</v>
      </c>
      <c r="D236" s="25">
        <v>18</v>
      </c>
      <c r="E236" s="25" t="s">
        <v>43</v>
      </c>
      <c r="F236" s="25">
        <v>76560</v>
      </c>
      <c r="G236" s="27">
        <f t="shared" si="12"/>
        <v>0.11</v>
      </c>
      <c r="H236" s="25">
        <f t="shared" si="13"/>
        <v>8421.6</v>
      </c>
      <c r="I236" s="29">
        <f t="shared" si="14"/>
        <v>0.11</v>
      </c>
      <c r="J236" s="25">
        <f t="shared" si="15"/>
        <v>8421.6</v>
      </c>
      <c r="K236" s="9"/>
      <c r="L236" s="9"/>
      <c r="M236" s="9"/>
    </row>
    <row r="237" spans="1:13" ht="17.399999999999999" customHeight="1">
      <c r="A237" s="25" t="s">
        <v>299</v>
      </c>
      <c r="B237" s="25" t="s">
        <v>276</v>
      </c>
      <c r="C237" s="26">
        <v>38495</v>
      </c>
      <c r="D237" s="25">
        <v>9</v>
      </c>
      <c r="E237" s="25" t="s">
        <v>41</v>
      </c>
      <c r="F237" s="25">
        <v>65864</v>
      </c>
      <c r="G237" s="27">
        <f t="shared" si="12"/>
        <v>0.1</v>
      </c>
      <c r="H237" s="25">
        <f t="shared" si="13"/>
        <v>6586.4000000000005</v>
      </c>
      <c r="I237" s="29">
        <f t="shared" si="14"/>
        <v>0.1</v>
      </c>
      <c r="J237" s="25">
        <f t="shared" si="15"/>
        <v>6586.4000000000005</v>
      </c>
      <c r="K237" s="9"/>
      <c r="L237" s="9"/>
      <c r="M237" s="9"/>
    </row>
    <row r="238" spans="1:13" ht="17.399999999999999" customHeight="1">
      <c r="A238" s="25" t="s">
        <v>300</v>
      </c>
      <c r="B238" s="25" t="s">
        <v>276</v>
      </c>
      <c r="C238" s="26">
        <v>38733</v>
      </c>
      <c r="D238" s="25">
        <v>8</v>
      </c>
      <c r="E238" s="25" t="s">
        <v>41</v>
      </c>
      <c r="F238" s="25">
        <v>77605</v>
      </c>
      <c r="G238" s="27">
        <f t="shared" si="12"/>
        <v>0.11</v>
      </c>
      <c r="H238" s="25">
        <f t="shared" si="13"/>
        <v>8536.5499999999993</v>
      </c>
      <c r="I238" s="29">
        <f t="shared" si="14"/>
        <v>0.11</v>
      </c>
      <c r="J238" s="25">
        <f t="shared" si="15"/>
        <v>8536.5499999999993</v>
      </c>
      <c r="K238" s="9"/>
      <c r="L238" s="9"/>
      <c r="M238" s="9"/>
    </row>
    <row r="239" spans="1:13" ht="17.399999999999999" customHeight="1">
      <c r="A239" s="25" t="s">
        <v>301</v>
      </c>
      <c r="B239" s="25" t="s">
        <v>276</v>
      </c>
      <c r="C239" s="26">
        <v>32467</v>
      </c>
      <c r="D239" s="25">
        <v>26</v>
      </c>
      <c r="E239" s="25" t="s">
        <v>50</v>
      </c>
      <c r="F239" s="25">
        <v>58563</v>
      </c>
      <c r="G239" s="27">
        <f t="shared" si="12"/>
        <v>0.08</v>
      </c>
      <c r="H239" s="25">
        <f t="shared" si="13"/>
        <v>4685.04</v>
      </c>
      <c r="I239" s="29">
        <f t="shared" si="14"/>
        <v>0.08</v>
      </c>
      <c r="J239" s="25">
        <f t="shared" si="15"/>
        <v>4685.04</v>
      </c>
      <c r="K239" s="9"/>
      <c r="L239" s="9"/>
      <c r="M239" s="9"/>
    </row>
    <row r="240" spans="1:13" ht="17.399999999999999" customHeight="1">
      <c r="A240" s="25" t="s">
        <v>302</v>
      </c>
      <c r="B240" s="25" t="s">
        <v>276</v>
      </c>
      <c r="C240" s="26">
        <v>38782</v>
      </c>
      <c r="D240" s="25">
        <v>8</v>
      </c>
      <c r="E240" s="25" t="s">
        <v>50</v>
      </c>
      <c r="F240" s="25">
        <v>38849</v>
      </c>
      <c r="G240" s="27">
        <f t="shared" si="12"/>
        <v>0.06</v>
      </c>
      <c r="H240" s="25">
        <f t="shared" si="13"/>
        <v>2330.94</v>
      </c>
      <c r="I240" s="29">
        <f t="shared" si="14"/>
        <v>0.06</v>
      </c>
      <c r="J240" s="25">
        <f t="shared" si="15"/>
        <v>2330.94</v>
      </c>
      <c r="K240" s="9"/>
      <c r="L240" s="9"/>
      <c r="M240" s="9"/>
    </row>
    <row r="241" spans="1:13" ht="17.399999999999999" customHeight="1">
      <c r="A241" s="25" t="s">
        <v>303</v>
      </c>
      <c r="B241" s="25" t="s">
        <v>276</v>
      </c>
      <c r="C241" s="26">
        <v>39691</v>
      </c>
      <c r="D241" s="25">
        <v>6</v>
      </c>
      <c r="E241" s="25" t="s">
        <v>41</v>
      </c>
      <c r="F241" s="25">
        <v>36051</v>
      </c>
      <c r="G241" s="27">
        <f t="shared" si="12"/>
        <v>0.06</v>
      </c>
      <c r="H241" s="25">
        <f t="shared" si="13"/>
        <v>2163.06</v>
      </c>
      <c r="I241" s="29">
        <f t="shared" si="14"/>
        <v>0.06</v>
      </c>
      <c r="J241" s="25">
        <f t="shared" si="15"/>
        <v>2163.06</v>
      </c>
      <c r="K241" s="9"/>
      <c r="L241" s="9"/>
      <c r="M241" s="9"/>
    </row>
    <row r="242" spans="1:13" ht="17.399999999999999" customHeight="1">
      <c r="A242" s="25" t="s">
        <v>304</v>
      </c>
      <c r="B242" s="25" t="s">
        <v>276</v>
      </c>
      <c r="C242" s="26">
        <v>34191</v>
      </c>
      <c r="D242" s="25">
        <v>21</v>
      </c>
      <c r="E242" s="25" t="s">
        <v>41</v>
      </c>
      <c r="F242" s="25">
        <v>24326</v>
      </c>
      <c r="G242" s="27">
        <f t="shared" si="12"/>
        <v>0.03</v>
      </c>
      <c r="H242" s="25">
        <f t="shared" si="13"/>
        <v>729.78</v>
      </c>
      <c r="I242" s="29">
        <f t="shared" si="14"/>
        <v>0.03</v>
      </c>
      <c r="J242" s="25">
        <f t="shared" si="15"/>
        <v>729.78</v>
      </c>
      <c r="K242" s="9"/>
      <c r="L242" s="9"/>
      <c r="M242" s="9"/>
    </row>
    <row r="243" spans="1:13" ht="17.399999999999999" customHeight="1">
      <c r="A243" s="25" t="s">
        <v>305</v>
      </c>
      <c r="B243" s="25" t="s">
        <v>276</v>
      </c>
      <c r="C243" s="26">
        <v>35247</v>
      </c>
      <c r="D243" s="25">
        <v>18</v>
      </c>
      <c r="E243" s="25" t="s">
        <v>50</v>
      </c>
      <c r="F243" s="25">
        <v>60087</v>
      </c>
      <c r="G243" s="27">
        <f t="shared" si="12"/>
        <v>0.08</v>
      </c>
      <c r="H243" s="25">
        <f t="shared" si="13"/>
        <v>4806.96</v>
      </c>
      <c r="I243" s="29">
        <f t="shared" si="14"/>
        <v>0.08</v>
      </c>
      <c r="J243" s="25">
        <f t="shared" si="15"/>
        <v>4806.96</v>
      </c>
      <c r="K243" s="9"/>
      <c r="L243" s="9"/>
      <c r="M243" s="9"/>
    </row>
    <row r="244" spans="1:13" ht="17.399999999999999" customHeight="1">
      <c r="A244" s="25" t="s">
        <v>306</v>
      </c>
      <c r="B244" s="25" t="s">
        <v>276</v>
      </c>
      <c r="C244" s="26">
        <v>33724</v>
      </c>
      <c r="D244" s="25">
        <v>22</v>
      </c>
      <c r="E244" s="25" t="s">
        <v>41</v>
      </c>
      <c r="F244" s="25">
        <v>48748</v>
      </c>
      <c r="G244" s="27">
        <f t="shared" si="12"/>
        <v>7.0000000000000007E-2</v>
      </c>
      <c r="H244" s="25">
        <f t="shared" si="13"/>
        <v>3412.36</v>
      </c>
      <c r="I244" s="29">
        <f t="shared" si="14"/>
        <v>7.0000000000000007E-2</v>
      </c>
      <c r="J244" s="25">
        <f t="shared" si="15"/>
        <v>3412.36</v>
      </c>
      <c r="K244" s="9"/>
      <c r="L244" s="9"/>
      <c r="M244" s="9"/>
    </row>
    <row r="245" spans="1:13" ht="17.399999999999999" customHeight="1">
      <c r="A245" s="25" t="s">
        <v>307</v>
      </c>
      <c r="B245" s="25" t="s">
        <v>308</v>
      </c>
      <c r="C245" s="26">
        <v>36045</v>
      </c>
      <c r="D245" s="25">
        <v>16</v>
      </c>
      <c r="E245" s="25" t="s">
        <v>41</v>
      </c>
      <c r="F245" s="25">
        <v>59375</v>
      </c>
      <c r="G245" s="27">
        <f t="shared" si="12"/>
        <v>0.08</v>
      </c>
      <c r="H245" s="25">
        <f t="shared" si="13"/>
        <v>4750</v>
      </c>
      <c r="I245" s="29">
        <f t="shared" si="14"/>
        <v>0.08</v>
      </c>
      <c r="J245" s="25">
        <f t="shared" si="15"/>
        <v>4750</v>
      </c>
      <c r="K245" s="9"/>
      <c r="L245" s="9"/>
      <c r="M245" s="9"/>
    </row>
    <row r="246" spans="1:13" ht="17.399999999999999" customHeight="1">
      <c r="A246" s="25" t="s">
        <v>309</v>
      </c>
      <c r="B246" s="25" t="s">
        <v>308</v>
      </c>
      <c r="C246" s="26">
        <v>32441</v>
      </c>
      <c r="D246" s="25">
        <v>26</v>
      </c>
      <c r="E246" s="25" t="s">
        <v>50</v>
      </c>
      <c r="F246" s="25">
        <v>52421</v>
      </c>
      <c r="G246" s="27">
        <f t="shared" si="12"/>
        <v>7.0000000000000007E-2</v>
      </c>
      <c r="H246" s="25">
        <f t="shared" si="13"/>
        <v>3669.4700000000003</v>
      </c>
      <c r="I246" s="29">
        <f t="shared" si="14"/>
        <v>7.0000000000000007E-2</v>
      </c>
      <c r="J246" s="25">
        <f t="shared" si="15"/>
        <v>3669.4700000000003</v>
      </c>
      <c r="K246" s="9"/>
      <c r="L246" s="9"/>
      <c r="M246" s="9"/>
    </row>
    <row r="247" spans="1:13" ht="17.399999999999999" customHeight="1">
      <c r="A247" s="25" t="s">
        <v>310</v>
      </c>
      <c r="B247" s="25" t="s">
        <v>311</v>
      </c>
      <c r="C247" s="26">
        <v>33057</v>
      </c>
      <c r="D247" s="25">
        <v>24</v>
      </c>
      <c r="E247" s="25" t="s">
        <v>50</v>
      </c>
      <c r="F247" s="25">
        <v>75170</v>
      </c>
      <c r="G247" s="27">
        <f t="shared" si="12"/>
        <v>0.11</v>
      </c>
      <c r="H247" s="25">
        <f t="shared" si="13"/>
        <v>8268.7000000000007</v>
      </c>
      <c r="I247" s="29">
        <f t="shared" si="14"/>
        <v>0.11</v>
      </c>
      <c r="J247" s="25">
        <f t="shared" si="15"/>
        <v>8268.7000000000007</v>
      </c>
      <c r="K247" s="9"/>
      <c r="L247" s="9"/>
      <c r="M247" s="9"/>
    </row>
    <row r="248" spans="1:13" ht="17.399999999999999" customHeight="1">
      <c r="A248" s="25" t="s">
        <v>312</v>
      </c>
      <c r="B248" s="25" t="s">
        <v>311</v>
      </c>
      <c r="C248" s="26">
        <v>39597</v>
      </c>
      <c r="D248" s="25">
        <v>6</v>
      </c>
      <c r="E248" s="25" t="s">
        <v>46</v>
      </c>
      <c r="F248" s="25">
        <v>41263</v>
      </c>
      <c r="G248" s="27">
        <f t="shared" si="12"/>
        <v>0.06</v>
      </c>
      <c r="H248" s="25">
        <f t="shared" si="13"/>
        <v>2475.7799999999997</v>
      </c>
      <c r="I248" s="29">
        <f t="shared" si="14"/>
        <v>0.06</v>
      </c>
      <c r="J248" s="25">
        <f t="shared" si="15"/>
        <v>2475.7799999999997</v>
      </c>
      <c r="K248" s="9"/>
      <c r="L248" s="9"/>
      <c r="M248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6B7E-3A47-49DB-B8C6-09472A76F461}">
  <dimension ref="A1:L14"/>
  <sheetViews>
    <sheetView showGridLines="0" zoomScale="96" zoomScaleNormal="96" workbookViewId="0">
      <selection activeCell="K2" sqref="K2"/>
    </sheetView>
  </sheetViews>
  <sheetFormatPr defaultColWidth="9.109375" defaultRowHeight="23.4"/>
  <cols>
    <col min="1" max="1" width="13.44140625" style="20" customWidth="1"/>
    <col min="2" max="3" width="11.6640625" style="20" customWidth="1"/>
    <col min="4" max="4" width="14.6640625" style="20" customWidth="1"/>
    <col min="5" max="5" width="15" style="20" customWidth="1"/>
    <col min="6" max="6" width="7.5546875" style="20" customWidth="1"/>
    <col min="7" max="7" width="14" style="20" bestFit="1" customWidth="1"/>
    <col min="8" max="8" width="30.109375" style="20" customWidth="1"/>
    <col min="9" max="9" width="9.109375" style="20"/>
    <col min="10" max="10" width="13.77734375" style="20" bestFit="1" customWidth="1"/>
    <col min="11" max="11" width="29" style="20" customWidth="1"/>
    <col min="12" max="16384" width="9.109375" style="20"/>
  </cols>
  <sheetData>
    <row r="1" spans="1:12">
      <c r="A1" s="16" t="s">
        <v>324</v>
      </c>
      <c r="B1" s="19" t="s">
        <v>325</v>
      </c>
      <c r="C1" s="19" t="s">
        <v>326</v>
      </c>
      <c r="D1" s="19" t="s">
        <v>327</v>
      </c>
      <c r="E1" s="19" t="s">
        <v>328</v>
      </c>
      <c r="G1" s="18" t="s">
        <v>329</v>
      </c>
      <c r="H1" s="18" t="s">
        <v>330</v>
      </c>
      <c r="J1" s="18" t="s">
        <v>329</v>
      </c>
      <c r="K1" s="18" t="s">
        <v>328</v>
      </c>
      <c r="L1"/>
    </row>
    <row r="2" spans="1:12">
      <c r="A2" s="18" t="s">
        <v>331</v>
      </c>
      <c r="B2" s="18">
        <v>2892</v>
      </c>
      <c r="C2" s="18">
        <v>1771</v>
      </c>
      <c r="D2" s="18">
        <v>4718</v>
      </c>
      <c r="E2" s="18">
        <v>9381</v>
      </c>
      <c r="G2" s="18" t="s">
        <v>332</v>
      </c>
      <c r="H2" s="18" t="s">
        <v>331</v>
      </c>
      <c r="J2" s="18" t="s">
        <v>332</v>
      </c>
      <c r="K2" s="18" t="s">
        <v>333</v>
      </c>
      <c r="L2"/>
    </row>
    <row r="3" spans="1:12">
      <c r="A3" s="18" t="s">
        <v>334</v>
      </c>
      <c r="B3" s="18">
        <v>3380</v>
      </c>
      <c r="C3" s="18">
        <v>4711</v>
      </c>
      <c r="D3" s="18">
        <v>2615</v>
      </c>
      <c r="E3" s="18">
        <v>10706</v>
      </c>
      <c r="G3" s="18" t="s">
        <v>335</v>
      </c>
      <c r="H3" s="18">
        <f>VLOOKUP(H2,A1:E14,MATCH(H1,A1:E1,0),FALSE)</f>
        <v>1771</v>
      </c>
      <c r="J3" s="18" t="s">
        <v>335</v>
      </c>
      <c r="K3" s="18">
        <f>VLOOKUP(K2,A1:E14,MATCH(K1,A1:E1,0),FALSE)</f>
        <v>8832</v>
      </c>
      <c r="L3"/>
    </row>
    <row r="4" spans="1:12">
      <c r="A4" s="18" t="s">
        <v>336</v>
      </c>
      <c r="B4" s="18">
        <v>3744</v>
      </c>
      <c r="C4" s="18">
        <v>3223</v>
      </c>
      <c r="D4" s="18">
        <v>5312</v>
      </c>
      <c r="E4" s="18">
        <v>12279</v>
      </c>
      <c r="J4" s="30" t="s">
        <v>335</v>
      </c>
      <c r="K4" s="18">
        <f>HLOOKUP(K1,A1:E14,MATCH(K2,A1:A14,0),0)</f>
        <v>8832</v>
      </c>
      <c r="L4"/>
    </row>
    <row r="5" spans="1:12">
      <c r="A5" s="18" t="s">
        <v>337</v>
      </c>
      <c r="B5" s="18">
        <v>3221</v>
      </c>
      <c r="C5" s="18">
        <v>2438</v>
      </c>
      <c r="D5" s="18">
        <v>1108</v>
      </c>
      <c r="E5" s="18">
        <v>6767</v>
      </c>
      <c r="G5"/>
      <c r="H5"/>
      <c r="I5"/>
      <c r="J5"/>
      <c r="K5"/>
      <c r="L5"/>
    </row>
    <row r="6" spans="1:12">
      <c r="A6" s="18" t="s">
        <v>333</v>
      </c>
      <c r="B6" s="18">
        <v>4839</v>
      </c>
      <c r="C6" s="18">
        <v>1999</v>
      </c>
      <c r="D6" s="18">
        <v>1994</v>
      </c>
      <c r="E6" s="18">
        <v>8832</v>
      </c>
      <c r="G6"/>
      <c r="H6"/>
      <c r="I6"/>
      <c r="J6"/>
      <c r="K6"/>
      <c r="L6"/>
    </row>
    <row r="7" spans="1:12">
      <c r="A7" s="18" t="s">
        <v>338</v>
      </c>
      <c r="B7" s="18">
        <v>3767</v>
      </c>
      <c r="C7" s="18">
        <v>5140</v>
      </c>
      <c r="D7" s="18">
        <v>3830</v>
      </c>
      <c r="E7" s="18">
        <v>12737</v>
      </c>
      <c r="G7"/>
      <c r="H7"/>
      <c r="I7"/>
      <c r="J7"/>
      <c r="K7"/>
      <c r="L7"/>
    </row>
    <row r="8" spans="1:12">
      <c r="A8" s="18" t="s">
        <v>339</v>
      </c>
      <c r="B8" s="18">
        <v>5467</v>
      </c>
      <c r="C8" s="18">
        <v>3337</v>
      </c>
      <c r="D8" s="18">
        <v>3232</v>
      </c>
      <c r="E8" s="18">
        <v>12036</v>
      </c>
      <c r="G8"/>
      <c r="H8"/>
      <c r="I8"/>
      <c r="J8"/>
      <c r="K8"/>
      <c r="L8"/>
    </row>
    <row r="9" spans="1:12">
      <c r="A9" s="18" t="s">
        <v>340</v>
      </c>
      <c r="B9" s="18">
        <v>3154</v>
      </c>
      <c r="C9" s="18">
        <v>4895</v>
      </c>
      <c r="D9" s="18">
        <v>1607</v>
      </c>
      <c r="E9" s="18">
        <v>9656</v>
      </c>
      <c r="G9"/>
      <c r="H9"/>
      <c r="I9"/>
      <c r="J9"/>
      <c r="K9"/>
      <c r="L9"/>
    </row>
    <row r="10" spans="1:12">
      <c r="A10" s="18" t="s">
        <v>341</v>
      </c>
      <c r="B10" s="18">
        <v>1718</v>
      </c>
      <c r="C10" s="18">
        <v>2040</v>
      </c>
      <c r="D10" s="18">
        <v>1563</v>
      </c>
      <c r="E10" s="18">
        <v>5321</v>
      </c>
      <c r="G10"/>
      <c r="H10"/>
      <c r="I10"/>
      <c r="J10"/>
      <c r="K10"/>
      <c r="L10"/>
    </row>
    <row r="11" spans="1:12">
      <c r="A11" s="18" t="s">
        <v>342</v>
      </c>
      <c r="B11" s="18">
        <v>1548</v>
      </c>
      <c r="C11" s="18">
        <v>1061</v>
      </c>
      <c r="D11" s="18">
        <v>2590</v>
      </c>
      <c r="E11" s="18">
        <v>5199</v>
      </c>
      <c r="G11"/>
      <c r="H11"/>
      <c r="I11"/>
      <c r="J11"/>
      <c r="K11"/>
      <c r="L11"/>
    </row>
    <row r="12" spans="1:12">
      <c r="A12" s="18" t="s">
        <v>343</v>
      </c>
      <c r="B12" s="18">
        <v>5083</v>
      </c>
      <c r="C12" s="18">
        <v>3558</v>
      </c>
      <c r="D12" s="18">
        <v>3960</v>
      </c>
      <c r="E12" s="18">
        <v>12601</v>
      </c>
      <c r="G12"/>
      <c r="H12"/>
      <c r="I12"/>
      <c r="J12"/>
      <c r="K12"/>
      <c r="L12"/>
    </row>
    <row r="13" spans="1:12">
      <c r="A13" s="18" t="s">
        <v>344</v>
      </c>
      <c r="B13" s="18">
        <v>5753</v>
      </c>
      <c r="C13" s="18">
        <v>2839</v>
      </c>
      <c r="D13" s="18">
        <v>3013</v>
      </c>
      <c r="E13" s="18">
        <v>11605</v>
      </c>
      <c r="G13"/>
      <c r="H13"/>
      <c r="I13"/>
      <c r="J13"/>
      <c r="K13"/>
      <c r="L13"/>
    </row>
    <row r="14" spans="1:12">
      <c r="A14" s="18" t="s">
        <v>345</v>
      </c>
      <c r="B14" s="18">
        <v>44566</v>
      </c>
      <c r="C14" s="18">
        <v>37012</v>
      </c>
      <c r="D14" s="18">
        <v>35542</v>
      </c>
      <c r="E14" s="18">
        <v>117120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39D4-3A61-4D53-8627-E48759CA1437}">
  <dimension ref="A1:M12"/>
  <sheetViews>
    <sheetView showGridLines="0" tabSelected="1" zoomScale="98" zoomScaleNormal="98" workbookViewId="0">
      <selection activeCell="G2" sqref="G2:G12"/>
    </sheetView>
  </sheetViews>
  <sheetFormatPr defaultColWidth="18.6640625" defaultRowHeight="23.4"/>
  <cols>
    <col min="1" max="1" width="17.44140625" style="20" bestFit="1" customWidth="1"/>
    <col min="2" max="2" width="8.77734375" style="20" bestFit="1" customWidth="1"/>
    <col min="3" max="3" width="18.6640625" style="20"/>
    <col min="4" max="4" width="20.77734375" style="24" bestFit="1" customWidth="1"/>
    <col min="5" max="5" width="18.44140625" style="20" bestFit="1" customWidth="1"/>
    <col min="6" max="7" width="18.44140625" style="20" customWidth="1"/>
    <col min="8" max="8" width="9.88671875" style="20" customWidth="1"/>
    <col min="9" max="9" width="17.44140625" style="20" customWidth="1"/>
    <col min="10" max="10" width="13.109375" style="24" customWidth="1"/>
    <col min="11" max="11" width="8.88671875" style="20" customWidth="1"/>
    <col min="12" max="12" width="18" style="20" customWidth="1"/>
    <col min="13" max="13" width="14" style="24" customWidth="1"/>
    <col min="14" max="16384" width="18.6640625" style="20"/>
  </cols>
  <sheetData>
    <row r="1" spans="1:13">
      <c r="A1" s="16" t="s">
        <v>346</v>
      </c>
      <c r="B1" s="19" t="s">
        <v>33</v>
      </c>
      <c r="C1" s="19" t="s">
        <v>347</v>
      </c>
      <c r="D1" s="21" t="s">
        <v>348</v>
      </c>
      <c r="E1" s="19" t="s">
        <v>349</v>
      </c>
      <c r="F1" s="21" t="s">
        <v>348</v>
      </c>
      <c r="G1" s="19" t="s">
        <v>349</v>
      </c>
      <c r="I1" s="19" t="s">
        <v>350</v>
      </c>
      <c r="J1" s="21"/>
      <c r="K1" s="22"/>
      <c r="L1" s="19" t="s">
        <v>351</v>
      </c>
      <c r="M1" s="21"/>
    </row>
    <row r="2" spans="1:13">
      <c r="A2" s="18" t="s">
        <v>352</v>
      </c>
      <c r="B2" s="18">
        <v>2</v>
      </c>
      <c r="C2" s="18">
        <v>120000</v>
      </c>
      <c r="D2" s="23">
        <f>VLOOKUP(C2,IF(B2&lt;=3,$I$2:$J$9,$L$2:$M$8),2,TRUE)</f>
        <v>7.0000000000000007E-2</v>
      </c>
      <c r="E2" s="18">
        <f>C2*D2</f>
        <v>8400</v>
      </c>
      <c r="F2" s="31">
        <f>VLOOKUP(C2, IF(B2&lt;=3,$I$3:$J$9,$L$3:$M$8),2,TRUE)</f>
        <v>7.0000000000000007E-2</v>
      </c>
      <c r="G2" s="18">
        <f>C2*D2</f>
        <v>8400</v>
      </c>
      <c r="I2" s="19" t="s">
        <v>353</v>
      </c>
      <c r="J2" s="21" t="s">
        <v>354</v>
      </c>
      <c r="L2" s="19" t="s">
        <v>353</v>
      </c>
      <c r="M2" s="21" t="s">
        <v>354</v>
      </c>
    </row>
    <row r="3" spans="1:13">
      <c r="A3" s="18" t="s">
        <v>355</v>
      </c>
      <c r="B3" s="18">
        <v>1</v>
      </c>
      <c r="C3" s="18">
        <v>210921</v>
      </c>
      <c r="D3" s="23">
        <f t="shared" ref="D3:D11" si="0">VLOOKUP(C3,IF(B3&lt;=3,$I$2:$J$9,$L$2:$M$8),2,TRUE)</f>
        <v>7.0000000000000007E-2</v>
      </c>
      <c r="E3" s="18">
        <f t="shared" ref="E3:E12" si="1">C3*D3</f>
        <v>14764.470000000001</v>
      </c>
      <c r="F3" s="31">
        <f t="shared" ref="F3:F12" si="2">VLOOKUP(C3, IF(B3&lt;=3,$I$3:$J$9,$L$3:$M$8),2,TRUE)</f>
        <v>7.0000000000000007E-2</v>
      </c>
      <c r="G3" s="18">
        <f t="shared" ref="G3:G12" si="3">C3*D3</f>
        <v>14764.470000000001</v>
      </c>
      <c r="I3" s="18">
        <v>0</v>
      </c>
      <c r="J3" s="23">
        <v>1.4999999999999999E-2</v>
      </c>
      <c r="L3" s="18">
        <v>0</v>
      </c>
      <c r="M3" s="23">
        <v>0.02</v>
      </c>
    </row>
    <row r="4" spans="1:13">
      <c r="A4" s="18" t="s">
        <v>356</v>
      </c>
      <c r="B4" s="18">
        <v>1</v>
      </c>
      <c r="C4" s="18">
        <v>100000</v>
      </c>
      <c r="D4" s="23">
        <f t="shared" si="0"/>
        <v>7.0000000000000007E-2</v>
      </c>
      <c r="E4" s="18">
        <f t="shared" si="1"/>
        <v>7000.0000000000009</v>
      </c>
      <c r="F4" s="31">
        <f t="shared" si="2"/>
        <v>7.0000000000000007E-2</v>
      </c>
      <c r="G4" s="18">
        <f t="shared" si="3"/>
        <v>7000.0000000000009</v>
      </c>
      <c r="I4" s="18">
        <v>5000</v>
      </c>
      <c r="J4" s="23">
        <v>3.2500000000000001E-2</v>
      </c>
      <c r="L4" s="18">
        <v>50000</v>
      </c>
      <c r="M4" s="23">
        <v>6.25E-2</v>
      </c>
    </row>
    <row r="5" spans="1:13">
      <c r="A5" s="18" t="s">
        <v>357</v>
      </c>
      <c r="B5" s="18">
        <v>2</v>
      </c>
      <c r="C5" s="18">
        <v>87401</v>
      </c>
      <c r="D5" s="23">
        <f t="shared" si="0"/>
        <v>0.06</v>
      </c>
      <c r="E5" s="18">
        <f t="shared" si="1"/>
        <v>5244.0599999999995</v>
      </c>
      <c r="F5" s="31">
        <f t="shared" si="2"/>
        <v>0.06</v>
      </c>
      <c r="G5" s="18">
        <f t="shared" si="3"/>
        <v>5244.0599999999995</v>
      </c>
      <c r="I5" s="18">
        <v>10000</v>
      </c>
      <c r="J5" s="23">
        <v>3.5000000000000003E-2</v>
      </c>
      <c r="L5" s="18">
        <v>100000</v>
      </c>
      <c r="M5" s="23">
        <v>7.2499999999999995E-2</v>
      </c>
    </row>
    <row r="6" spans="1:13">
      <c r="A6" s="18" t="s">
        <v>358</v>
      </c>
      <c r="B6" s="18">
        <v>6</v>
      </c>
      <c r="C6" s="18">
        <v>310983</v>
      </c>
      <c r="D6" s="23">
        <f t="shared" si="0"/>
        <v>9.2499999999999999E-2</v>
      </c>
      <c r="E6" s="18">
        <f t="shared" si="1"/>
        <v>28765.927499999998</v>
      </c>
      <c r="F6" s="31">
        <f t="shared" si="2"/>
        <v>9.2499999999999999E-2</v>
      </c>
      <c r="G6" s="18">
        <f t="shared" si="3"/>
        <v>28765.927499999998</v>
      </c>
      <c r="I6" s="18">
        <v>20000</v>
      </c>
      <c r="J6" s="23">
        <v>0.05</v>
      </c>
      <c r="L6" s="18">
        <v>200000</v>
      </c>
      <c r="M6" s="23">
        <v>8.2500000000000004E-2</v>
      </c>
    </row>
    <row r="7" spans="1:13">
      <c r="A7" s="18" t="s">
        <v>359</v>
      </c>
      <c r="B7" s="18">
        <v>3</v>
      </c>
      <c r="C7" s="18">
        <v>43902</v>
      </c>
      <c r="D7" s="23">
        <f t="shared" si="0"/>
        <v>0.05</v>
      </c>
      <c r="E7" s="18">
        <f t="shared" si="1"/>
        <v>2195.1</v>
      </c>
      <c r="F7" s="31">
        <f t="shared" si="2"/>
        <v>0.05</v>
      </c>
      <c r="G7" s="18">
        <f t="shared" si="3"/>
        <v>2195.1</v>
      </c>
      <c r="I7" s="18">
        <v>50000</v>
      </c>
      <c r="J7" s="23">
        <v>0.06</v>
      </c>
      <c r="L7" s="18">
        <v>300000</v>
      </c>
      <c r="M7" s="23">
        <v>9.2499999999999999E-2</v>
      </c>
    </row>
    <row r="8" spans="1:13">
      <c r="A8" s="18" t="s">
        <v>360</v>
      </c>
      <c r="B8" s="18">
        <v>2</v>
      </c>
      <c r="C8" s="18">
        <v>121021</v>
      </c>
      <c r="D8" s="23">
        <f t="shared" si="0"/>
        <v>7.0000000000000007E-2</v>
      </c>
      <c r="E8" s="18">
        <f t="shared" si="1"/>
        <v>8471.4700000000012</v>
      </c>
      <c r="F8" s="31">
        <f t="shared" si="2"/>
        <v>7.0000000000000007E-2</v>
      </c>
      <c r="G8" s="18">
        <f t="shared" si="3"/>
        <v>8471.4700000000012</v>
      </c>
      <c r="I8" s="18">
        <v>100000</v>
      </c>
      <c r="J8" s="23">
        <v>7.0000000000000007E-2</v>
      </c>
      <c r="L8" s="18">
        <v>500000</v>
      </c>
      <c r="M8" s="23">
        <v>0.1</v>
      </c>
    </row>
    <row r="9" spans="1:13">
      <c r="A9" s="18" t="s">
        <v>361</v>
      </c>
      <c r="B9" s="18">
        <v>3</v>
      </c>
      <c r="C9" s="18">
        <v>250000</v>
      </c>
      <c r="D9" s="23">
        <f t="shared" si="0"/>
        <v>0.08</v>
      </c>
      <c r="E9" s="18">
        <f t="shared" si="1"/>
        <v>20000</v>
      </c>
      <c r="F9" s="31">
        <f t="shared" si="2"/>
        <v>0.08</v>
      </c>
      <c r="G9" s="18">
        <f t="shared" si="3"/>
        <v>20000</v>
      </c>
      <c r="I9" s="18">
        <v>250000</v>
      </c>
      <c r="J9" s="23">
        <v>0.08</v>
      </c>
    </row>
    <row r="10" spans="1:13">
      <c r="A10" s="18" t="s">
        <v>362</v>
      </c>
      <c r="B10" s="18">
        <v>1</v>
      </c>
      <c r="C10" s="18">
        <v>100000</v>
      </c>
      <c r="D10" s="23">
        <f t="shared" si="0"/>
        <v>7.0000000000000007E-2</v>
      </c>
      <c r="E10" s="18">
        <f t="shared" si="1"/>
        <v>7000.0000000000009</v>
      </c>
      <c r="F10" s="31">
        <f t="shared" si="2"/>
        <v>7.0000000000000007E-2</v>
      </c>
      <c r="G10" s="18">
        <f t="shared" si="3"/>
        <v>7000.0000000000009</v>
      </c>
    </row>
    <row r="11" spans="1:13">
      <c r="A11" s="18" t="s">
        <v>363</v>
      </c>
      <c r="B11" s="18">
        <v>4</v>
      </c>
      <c r="C11" s="18">
        <v>359832</v>
      </c>
      <c r="D11" s="23">
        <f t="shared" si="0"/>
        <v>9.2499999999999999E-2</v>
      </c>
      <c r="E11" s="18">
        <f t="shared" si="1"/>
        <v>33284.46</v>
      </c>
      <c r="F11" s="31">
        <f t="shared" si="2"/>
        <v>9.2499999999999999E-2</v>
      </c>
      <c r="G11" s="18">
        <f t="shared" si="3"/>
        <v>33284.46</v>
      </c>
    </row>
    <row r="12" spans="1:13">
      <c r="A12" s="18" t="s">
        <v>364</v>
      </c>
      <c r="B12" s="18">
        <v>4</v>
      </c>
      <c r="C12" s="18">
        <v>502983</v>
      </c>
      <c r="D12" s="23">
        <f>VLOOKUP(C12,IF(B12&lt;=3,$I$2:$J$9,$L$2:$M$8),2,TRUE)</f>
        <v>0.1</v>
      </c>
      <c r="E12" s="18">
        <f t="shared" si="1"/>
        <v>50298.3</v>
      </c>
      <c r="F12" s="31">
        <f t="shared" si="2"/>
        <v>0.1</v>
      </c>
      <c r="G12" s="18">
        <f t="shared" si="3"/>
        <v>50298.3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Module4-A1</vt:lpstr>
      <vt:lpstr>Module4-A2</vt:lpstr>
      <vt:lpstr>Module4-A3</vt:lpstr>
      <vt:lpstr>Module4-A4</vt:lpstr>
      <vt:lpstr>Module4-A5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Enwelum Am</cp:lastModifiedBy>
  <dcterms:created xsi:type="dcterms:W3CDTF">2023-07-05T17:24:14Z</dcterms:created>
  <dcterms:modified xsi:type="dcterms:W3CDTF">2025-06-01T07:26:54Z</dcterms:modified>
</cp:coreProperties>
</file>