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AY 2021-2022 2nd Sem\Grades\"/>
    </mc:Choice>
  </mc:AlternateContent>
  <bookViews>
    <workbookView xWindow="0" yWindow="0" windowWidth="28800" windowHeight="12300" tabRatio="844" activeTab="4"/>
  </bookViews>
  <sheets>
    <sheet name="REGISTRATION" sheetId="1" r:id="rId1"/>
    <sheet name="RAW GRADES" sheetId="2" r:id="rId2"/>
    <sheet name="SEMESTRAL GRADE" sheetId="4" r:id="rId3"/>
    <sheet name="BACKPAGE" sheetId="7" r:id="rId4"/>
    <sheet name="DEPT CHAIR" sheetId="3" r:id="rId5"/>
    <sheet name="Attendance Sheet" sheetId="8" r:id="rId6"/>
    <sheet name="AR" sheetId="9" r:id="rId7"/>
    <sheet name="Record" sheetId="11" r:id="rId8"/>
    <sheet name="MISC" sheetId="6" state="hidden" r:id="rId9"/>
  </sheets>
  <externalReferences>
    <externalReference r:id="rId10"/>
  </externalReferences>
  <definedNames>
    <definedName name="courseAcro">'[1]GRADING SETTINGS'!$H$3:$H$10</definedName>
    <definedName name="days">'[1]GRADING SETTINGS'!$I$3:$I$8</definedName>
    <definedName name="finalExamLab">'RAW GRADES'!$CA$10</definedName>
    <definedName name="_xlnm.Print_Area" localSheetId="6">AR!$A$1:$O$49</definedName>
    <definedName name="_xlnm.Print_Area" localSheetId="5">'Attendance Sheet'!$A$1:$M$51</definedName>
    <definedName name="_xlnm.Print_Area" localSheetId="3">BACKPAGE!$A$1:$I$36</definedName>
    <definedName name="_xlnm.Print_Area" localSheetId="4">'DEPT CHAIR'!$A$2:$P$93</definedName>
    <definedName name="_xlnm.Print_Area" localSheetId="1">'RAW GRADES'!$A$5:$BV$45</definedName>
    <definedName name="_xlnm.Print_Area" localSheetId="7">Record!$A$1:$O$50</definedName>
    <definedName name="_xlnm.Print_Area" localSheetId="2">'SEMESTRAL GRADE'!$A$1:$F$40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2" i="4" l="1"/>
  <c r="C18" i="4"/>
  <c r="C24" i="4" l="1"/>
  <c r="A56" i="2" l="1"/>
  <c r="B56" i="2"/>
  <c r="C56" i="2"/>
  <c r="E56" i="2"/>
  <c r="F56" i="2" s="1"/>
  <c r="H56" i="2"/>
  <c r="I56" i="2"/>
  <c r="K56" i="2"/>
  <c r="M56" i="2"/>
  <c r="O56" i="2"/>
  <c r="Q56" i="2"/>
  <c r="S56" i="2"/>
  <c r="U56" i="2"/>
  <c r="W56" i="2"/>
  <c r="Y56" i="2"/>
  <c r="AA56" i="2"/>
  <c r="AC56" i="2"/>
  <c r="AE56" i="2"/>
  <c r="AG56" i="2"/>
  <c r="AI56" i="2"/>
  <c r="AL56" i="2"/>
  <c r="AN56" i="2"/>
  <c r="AP56" i="2"/>
  <c r="AR56" i="2"/>
  <c r="AT56" i="2"/>
  <c r="AV56" i="2"/>
  <c r="AX56" i="2"/>
  <c r="AZ56" i="2"/>
  <c r="BB56" i="2"/>
  <c r="BD56" i="2"/>
  <c r="BF56" i="2"/>
  <c r="BH56" i="2"/>
  <c r="BJ56" i="2"/>
  <c r="BL56" i="2"/>
  <c r="BO56" i="2"/>
  <c r="BQ56" i="2"/>
  <c r="BS56" i="2"/>
  <c r="BX56" i="2"/>
  <c r="BZ56" i="2"/>
  <c r="CB56" i="2"/>
  <c r="CE56" i="2"/>
  <c r="CG56" i="2"/>
  <c r="CI56" i="2"/>
  <c r="CK56" i="2"/>
  <c r="CM56" i="2"/>
  <c r="CO56" i="2"/>
  <c r="CQ56" i="2"/>
  <c r="CS56" i="2"/>
  <c r="CU56" i="2"/>
  <c r="CW56" i="2"/>
  <c r="CY56" i="2"/>
  <c r="DA56" i="2"/>
  <c r="DC56" i="2"/>
  <c r="DE56" i="2"/>
  <c r="DG56" i="2"/>
  <c r="A57" i="2"/>
  <c r="B57" i="2"/>
  <c r="C57" i="2"/>
  <c r="E57" i="2"/>
  <c r="F57" i="2" s="1"/>
  <c r="H57" i="2"/>
  <c r="I57" i="2" s="1"/>
  <c r="K57" i="2"/>
  <c r="M57" i="2"/>
  <c r="O57" i="2"/>
  <c r="Q57" i="2"/>
  <c r="S57" i="2"/>
  <c r="U57" i="2"/>
  <c r="W57" i="2"/>
  <c r="Y57" i="2"/>
  <c r="AA57" i="2"/>
  <c r="AC57" i="2"/>
  <c r="AE57" i="2"/>
  <c r="AG57" i="2"/>
  <c r="AI57" i="2"/>
  <c r="AL57" i="2"/>
  <c r="AN57" i="2"/>
  <c r="AP57" i="2"/>
  <c r="AR57" i="2"/>
  <c r="AT57" i="2"/>
  <c r="AV57" i="2"/>
  <c r="AX57" i="2"/>
  <c r="AZ57" i="2"/>
  <c r="BB57" i="2"/>
  <c r="BD57" i="2"/>
  <c r="BF57" i="2"/>
  <c r="BH57" i="2"/>
  <c r="BJ57" i="2"/>
  <c r="BL57" i="2"/>
  <c r="BO57" i="2"/>
  <c r="BQ57" i="2"/>
  <c r="BS57" i="2"/>
  <c r="BX57" i="2"/>
  <c r="BZ57" i="2"/>
  <c r="CB57" i="2"/>
  <c r="CE57" i="2"/>
  <c r="CG57" i="2"/>
  <c r="CI57" i="2"/>
  <c r="CK57" i="2"/>
  <c r="CM57" i="2"/>
  <c r="CO57" i="2"/>
  <c r="CQ57" i="2"/>
  <c r="CS57" i="2"/>
  <c r="CU57" i="2"/>
  <c r="CW57" i="2"/>
  <c r="CY57" i="2"/>
  <c r="DA57" i="2"/>
  <c r="DC57" i="2"/>
  <c r="DE57" i="2"/>
  <c r="DG57" i="2"/>
  <c r="A58" i="2"/>
  <c r="B58" i="2"/>
  <c r="C58" i="2"/>
  <c r="E58" i="2"/>
  <c r="F58" i="2" s="1"/>
  <c r="H58" i="2"/>
  <c r="I58" i="2" s="1"/>
  <c r="K58" i="2"/>
  <c r="M58" i="2"/>
  <c r="O58" i="2"/>
  <c r="Q58" i="2"/>
  <c r="S58" i="2"/>
  <c r="U58" i="2"/>
  <c r="W58" i="2"/>
  <c r="Y58" i="2"/>
  <c r="AA58" i="2"/>
  <c r="AC58" i="2"/>
  <c r="AE58" i="2"/>
  <c r="AG58" i="2"/>
  <c r="AI58" i="2"/>
  <c r="AL58" i="2"/>
  <c r="AN58" i="2"/>
  <c r="AP58" i="2"/>
  <c r="AR58" i="2"/>
  <c r="AT58" i="2"/>
  <c r="AV58" i="2"/>
  <c r="AX58" i="2"/>
  <c r="AZ58" i="2"/>
  <c r="BB58" i="2"/>
  <c r="BD58" i="2"/>
  <c r="BF58" i="2"/>
  <c r="BH58" i="2"/>
  <c r="BJ58" i="2"/>
  <c r="BL58" i="2"/>
  <c r="BO58" i="2"/>
  <c r="BQ58" i="2"/>
  <c r="BS58" i="2"/>
  <c r="BX58" i="2"/>
  <c r="BZ58" i="2"/>
  <c r="CB58" i="2"/>
  <c r="CE58" i="2"/>
  <c r="CG58" i="2"/>
  <c r="CI58" i="2"/>
  <c r="CK58" i="2"/>
  <c r="CM58" i="2"/>
  <c r="CO58" i="2"/>
  <c r="CQ58" i="2"/>
  <c r="CS58" i="2"/>
  <c r="CU58" i="2"/>
  <c r="CW58" i="2"/>
  <c r="CY58" i="2"/>
  <c r="DA58" i="2"/>
  <c r="DC58" i="2"/>
  <c r="DE58" i="2"/>
  <c r="DG58" i="2"/>
  <c r="A59" i="2"/>
  <c r="B59" i="2"/>
  <c r="C59" i="2"/>
  <c r="E59" i="2"/>
  <c r="F59" i="2" s="1"/>
  <c r="H59" i="2"/>
  <c r="I59" i="2" s="1"/>
  <c r="K59" i="2"/>
  <c r="M59" i="2"/>
  <c r="O59" i="2"/>
  <c r="Q59" i="2"/>
  <c r="S59" i="2"/>
  <c r="U59" i="2"/>
  <c r="W59" i="2"/>
  <c r="Y59" i="2"/>
  <c r="AA59" i="2"/>
  <c r="AC59" i="2"/>
  <c r="AE59" i="2"/>
  <c r="AG59" i="2"/>
  <c r="AI59" i="2"/>
  <c r="AL59" i="2"/>
  <c r="AN59" i="2"/>
  <c r="AP59" i="2"/>
  <c r="AR59" i="2"/>
  <c r="AT59" i="2"/>
  <c r="AV59" i="2"/>
  <c r="AX59" i="2"/>
  <c r="AZ59" i="2"/>
  <c r="BB59" i="2"/>
  <c r="BD59" i="2"/>
  <c r="BF59" i="2"/>
  <c r="BH59" i="2"/>
  <c r="BJ59" i="2"/>
  <c r="BL59" i="2"/>
  <c r="BO59" i="2"/>
  <c r="BQ59" i="2"/>
  <c r="BS59" i="2"/>
  <c r="BX59" i="2"/>
  <c r="BZ59" i="2"/>
  <c r="CB59" i="2"/>
  <c r="CE59" i="2"/>
  <c r="CG59" i="2"/>
  <c r="CI59" i="2"/>
  <c r="CK59" i="2"/>
  <c r="CM59" i="2"/>
  <c r="CO59" i="2"/>
  <c r="CQ59" i="2"/>
  <c r="CS59" i="2"/>
  <c r="CU59" i="2"/>
  <c r="CW59" i="2"/>
  <c r="CY59" i="2"/>
  <c r="DA59" i="2"/>
  <c r="DC59" i="2"/>
  <c r="DE59" i="2"/>
  <c r="DG59" i="2"/>
  <c r="A60" i="2"/>
  <c r="B60" i="2"/>
  <c r="C60" i="2"/>
  <c r="E60" i="2"/>
  <c r="F60" i="2" s="1"/>
  <c r="H60" i="2"/>
  <c r="I60" i="2" s="1"/>
  <c r="K60" i="2"/>
  <c r="M60" i="2"/>
  <c r="O60" i="2"/>
  <c r="Q60" i="2"/>
  <c r="S60" i="2"/>
  <c r="U60" i="2"/>
  <c r="W60" i="2"/>
  <c r="Y60" i="2"/>
  <c r="AA60" i="2"/>
  <c r="AC60" i="2"/>
  <c r="AE60" i="2"/>
  <c r="AG60" i="2"/>
  <c r="AI60" i="2"/>
  <c r="AL60" i="2"/>
  <c r="AN60" i="2"/>
  <c r="AP60" i="2"/>
  <c r="AR60" i="2"/>
  <c r="AT60" i="2"/>
  <c r="AV60" i="2"/>
  <c r="AX60" i="2"/>
  <c r="AZ60" i="2"/>
  <c r="BB60" i="2"/>
  <c r="BD60" i="2"/>
  <c r="BF60" i="2"/>
  <c r="BH60" i="2"/>
  <c r="BJ60" i="2"/>
  <c r="BL60" i="2"/>
  <c r="BO60" i="2"/>
  <c r="BQ60" i="2"/>
  <c r="BS60" i="2"/>
  <c r="BX60" i="2"/>
  <c r="BZ60" i="2"/>
  <c r="CB60" i="2"/>
  <c r="CE60" i="2"/>
  <c r="CG60" i="2"/>
  <c r="CI60" i="2"/>
  <c r="CK60" i="2"/>
  <c r="CM60" i="2"/>
  <c r="CO60" i="2"/>
  <c r="CQ60" i="2"/>
  <c r="CS60" i="2"/>
  <c r="CU60" i="2"/>
  <c r="CW60" i="2"/>
  <c r="CY60" i="2"/>
  <c r="DA60" i="2"/>
  <c r="DC60" i="2"/>
  <c r="DE60" i="2"/>
  <c r="DG60" i="2"/>
  <c r="A61" i="2"/>
  <c r="B61" i="2"/>
  <c r="C61" i="2"/>
  <c r="E61" i="2"/>
  <c r="F61" i="2" s="1"/>
  <c r="H61" i="2"/>
  <c r="I61" i="2" s="1"/>
  <c r="K61" i="2"/>
  <c r="M61" i="2"/>
  <c r="O61" i="2"/>
  <c r="Q61" i="2"/>
  <c r="S61" i="2"/>
  <c r="U61" i="2"/>
  <c r="W61" i="2"/>
  <c r="Y61" i="2"/>
  <c r="AA61" i="2"/>
  <c r="AC61" i="2"/>
  <c r="AE61" i="2"/>
  <c r="AG61" i="2"/>
  <c r="AI61" i="2"/>
  <c r="AL61" i="2"/>
  <c r="AN61" i="2"/>
  <c r="AP61" i="2"/>
  <c r="AR61" i="2"/>
  <c r="AT61" i="2"/>
  <c r="AV61" i="2"/>
  <c r="AX61" i="2"/>
  <c r="AZ61" i="2"/>
  <c r="BB61" i="2"/>
  <c r="BD61" i="2"/>
  <c r="BF61" i="2"/>
  <c r="BH61" i="2"/>
  <c r="BJ61" i="2"/>
  <c r="BL61" i="2"/>
  <c r="BO61" i="2"/>
  <c r="BQ61" i="2"/>
  <c r="BS61" i="2"/>
  <c r="BX61" i="2"/>
  <c r="BZ61" i="2"/>
  <c r="CB61" i="2"/>
  <c r="CE61" i="2"/>
  <c r="CG61" i="2"/>
  <c r="CI61" i="2"/>
  <c r="CK61" i="2"/>
  <c r="CM61" i="2"/>
  <c r="CO61" i="2"/>
  <c r="CQ61" i="2"/>
  <c r="CS61" i="2"/>
  <c r="CU61" i="2"/>
  <c r="CW61" i="2"/>
  <c r="CY61" i="2"/>
  <c r="DA61" i="2"/>
  <c r="DC61" i="2"/>
  <c r="DE61" i="2"/>
  <c r="DG61" i="2"/>
  <c r="A62" i="2"/>
  <c r="B62" i="2"/>
  <c r="C62" i="2"/>
  <c r="E62" i="2"/>
  <c r="F62" i="2" s="1"/>
  <c r="H62" i="2"/>
  <c r="I62" i="2" s="1"/>
  <c r="K62" i="2"/>
  <c r="M62" i="2"/>
  <c r="O62" i="2"/>
  <c r="Q62" i="2"/>
  <c r="S62" i="2"/>
  <c r="U62" i="2"/>
  <c r="W62" i="2"/>
  <c r="Y62" i="2"/>
  <c r="AA62" i="2"/>
  <c r="AC62" i="2"/>
  <c r="AE62" i="2"/>
  <c r="AG62" i="2"/>
  <c r="AI62" i="2"/>
  <c r="AL62" i="2"/>
  <c r="AN62" i="2"/>
  <c r="AP62" i="2"/>
  <c r="AR62" i="2"/>
  <c r="AT62" i="2"/>
  <c r="AV62" i="2"/>
  <c r="AX62" i="2"/>
  <c r="AZ62" i="2"/>
  <c r="BB62" i="2"/>
  <c r="BD62" i="2"/>
  <c r="BF62" i="2"/>
  <c r="BH62" i="2"/>
  <c r="BJ62" i="2"/>
  <c r="BL62" i="2"/>
  <c r="BO62" i="2"/>
  <c r="BQ62" i="2"/>
  <c r="BS62" i="2"/>
  <c r="BX62" i="2"/>
  <c r="BZ62" i="2"/>
  <c r="CB62" i="2"/>
  <c r="CE62" i="2"/>
  <c r="CG62" i="2"/>
  <c r="CI62" i="2"/>
  <c r="CK62" i="2"/>
  <c r="CM62" i="2"/>
  <c r="CO62" i="2"/>
  <c r="CQ62" i="2"/>
  <c r="CS62" i="2"/>
  <c r="CU62" i="2"/>
  <c r="CW62" i="2"/>
  <c r="CY62" i="2"/>
  <c r="DA62" i="2"/>
  <c r="DC62" i="2"/>
  <c r="DE62" i="2"/>
  <c r="DG62" i="2"/>
  <c r="A63" i="2"/>
  <c r="B63" i="2"/>
  <c r="C63" i="2"/>
  <c r="E63" i="2"/>
  <c r="F63" i="2" s="1"/>
  <c r="H63" i="2"/>
  <c r="I63" i="2" s="1"/>
  <c r="K63" i="2"/>
  <c r="M63" i="2"/>
  <c r="O63" i="2"/>
  <c r="Q63" i="2"/>
  <c r="S63" i="2"/>
  <c r="U63" i="2"/>
  <c r="W63" i="2"/>
  <c r="Y63" i="2"/>
  <c r="AA63" i="2"/>
  <c r="AC63" i="2"/>
  <c r="AE63" i="2"/>
  <c r="AG63" i="2"/>
  <c r="AI63" i="2"/>
  <c r="AL63" i="2"/>
  <c r="AN63" i="2"/>
  <c r="AP63" i="2"/>
  <c r="AR63" i="2"/>
  <c r="AT63" i="2"/>
  <c r="AV63" i="2"/>
  <c r="AX63" i="2"/>
  <c r="AZ63" i="2"/>
  <c r="BB63" i="2"/>
  <c r="BD63" i="2"/>
  <c r="BF63" i="2"/>
  <c r="BH63" i="2"/>
  <c r="BJ63" i="2"/>
  <c r="BL63" i="2"/>
  <c r="BO63" i="2"/>
  <c r="BQ63" i="2"/>
  <c r="BS63" i="2"/>
  <c r="BX63" i="2"/>
  <c r="BZ63" i="2"/>
  <c r="CB63" i="2"/>
  <c r="CE63" i="2"/>
  <c r="CG63" i="2"/>
  <c r="CI63" i="2"/>
  <c r="CK63" i="2"/>
  <c r="CM63" i="2"/>
  <c r="CO63" i="2"/>
  <c r="CQ63" i="2"/>
  <c r="CS63" i="2"/>
  <c r="CU63" i="2"/>
  <c r="CW63" i="2"/>
  <c r="CY63" i="2"/>
  <c r="DA63" i="2"/>
  <c r="DC63" i="2"/>
  <c r="DE63" i="2"/>
  <c r="DG63" i="2"/>
  <c r="A64" i="2"/>
  <c r="B64" i="2"/>
  <c r="C64" i="2"/>
  <c r="E64" i="2"/>
  <c r="F64" i="2" s="1"/>
  <c r="H64" i="2"/>
  <c r="I64" i="2" s="1"/>
  <c r="K64" i="2"/>
  <c r="M64" i="2"/>
  <c r="O64" i="2"/>
  <c r="Q64" i="2"/>
  <c r="S64" i="2"/>
  <c r="U64" i="2"/>
  <c r="W64" i="2"/>
  <c r="Y64" i="2"/>
  <c r="AA64" i="2"/>
  <c r="AC64" i="2"/>
  <c r="AE64" i="2"/>
  <c r="AG64" i="2"/>
  <c r="AI64" i="2"/>
  <c r="AL64" i="2"/>
  <c r="AN64" i="2"/>
  <c r="AP64" i="2"/>
  <c r="AR64" i="2"/>
  <c r="AT64" i="2"/>
  <c r="AV64" i="2"/>
  <c r="AX64" i="2"/>
  <c r="AZ64" i="2"/>
  <c r="BB64" i="2"/>
  <c r="BD64" i="2"/>
  <c r="BF64" i="2"/>
  <c r="BH64" i="2"/>
  <c r="BJ64" i="2"/>
  <c r="BL64" i="2"/>
  <c r="BO64" i="2"/>
  <c r="BQ64" i="2"/>
  <c r="BS64" i="2"/>
  <c r="BX64" i="2"/>
  <c r="BZ64" i="2"/>
  <c r="CB64" i="2"/>
  <c r="CE64" i="2"/>
  <c r="CG64" i="2"/>
  <c r="CI64" i="2"/>
  <c r="CK64" i="2"/>
  <c r="CM64" i="2"/>
  <c r="CO64" i="2"/>
  <c r="CQ64" i="2"/>
  <c r="CS64" i="2"/>
  <c r="CU64" i="2"/>
  <c r="CW64" i="2"/>
  <c r="CY64" i="2"/>
  <c r="DA64" i="2"/>
  <c r="DC64" i="2"/>
  <c r="DE64" i="2"/>
  <c r="DG64" i="2"/>
  <c r="A65" i="2"/>
  <c r="B65" i="2"/>
  <c r="C65" i="2"/>
  <c r="E65" i="2"/>
  <c r="F65" i="2" s="1"/>
  <c r="H65" i="2"/>
  <c r="I65" i="2" s="1"/>
  <c r="K65" i="2"/>
  <c r="M65" i="2"/>
  <c r="O65" i="2"/>
  <c r="Q65" i="2"/>
  <c r="S65" i="2"/>
  <c r="U65" i="2"/>
  <c r="W65" i="2"/>
  <c r="Y65" i="2"/>
  <c r="AA65" i="2"/>
  <c r="AC65" i="2"/>
  <c r="AE65" i="2"/>
  <c r="AG65" i="2"/>
  <c r="AI65" i="2"/>
  <c r="AL65" i="2"/>
  <c r="AN65" i="2"/>
  <c r="AP65" i="2"/>
  <c r="AR65" i="2"/>
  <c r="AT65" i="2"/>
  <c r="AV65" i="2"/>
  <c r="AX65" i="2"/>
  <c r="AZ65" i="2"/>
  <c r="BB65" i="2"/>
  <c r="BD65" i="2"/>
  <c r="BF65" i="2"/>
  <c r="BH65" i="2"/>
  <c r="BJ65" i="2"/>
  <c r="BL65" i="2"/>
  <c r="BO65" i="2"/>
  <c r="BQ65" i="2"/>
  <c r="BS65" i="2"/>
  <c r="BX65" i="2"/>
  <c r="BZ65" i="2"/>
  <c r="CB65" i="2"/>
  <c r="CE65" i="2"/>
  <c r="CG65" i="2"/>
  <c r="CI65" i="2"/>
  <c r="CK65" i="2"/>
  <c r="CM65" i="2"/>
  <c r="CO65" i="2"/>
  <c r="CQ65" i="2"/>
  <c r="CS65" i="2"/>
  <c r="CU65" i="2"/>
  <c r="CW65" i="2"/>
  <c r="CY65" i="2"/>
  <c r="DA65" i="2"/>
  <c r="DC65" i="2"/>
  <c r="DE65" i="2"/>
  <c r="DG65" i="2"/>
  <c r="A66" i="2"/>
  <c r="B66" i="2"/>
  <c r="C66" i="2"/>
  <c r="E66" i="2"/>
  <c r="F66" i="2" s="1"/>
  <c r="H66" i="2"/>
  <c r="I66" i="2" s="1"/>
  <c r="K66" i="2"/>
  <c r="M66" i="2"/>
  <c r="O66" i="2"/>
  <c r="Q66" i="2"/>
  <c r="S66" i="2"/>
  <c r="U66" i="2"/>
  <c r="W66" i="2"/>
  <c r="Y66" i="2"/>
  <c r="AA66" i="2"/>
  <c r="AC66" i="2"/>
  <c r="AE66" i="2"/>
  <c r="AG66" i="2"/>
  <c r="AI66" i="2"/>
  <c r="AL66" i="2"/>
  <c r="AN66" i="2"/>
  <c r="AP66" i="2"/>
  <c r="AR66" i="2"/>
  <c r="AT66" i="2"/>
  <c r="AV66" i="2"/>
  <c r="AX66" i="2"/>
  <c r="AZ66" i="2"/>
  <c r="BB66" i="2"/>
  <c r="BD66" i="2"/>
  <c r="BF66" i="2"/>
  <c r="BH66" i="2"/>
  <c r="BJ66" i="2"/>
  <c r="BL66" i="2"/>
  <c r="BO66" i="2"/>
  <c r="BQ66" i="2"/>
  <c r="BS66" i="2"/>
  <c r="BX66" i="2"/>
  <c r="BZ66" i="2"/>
  <c r="CB66" i="2"/>
  <c r="CE66" i="2"/>
  <c r="CG66" i="2"/>
  <c r="CI66" i="2"/>
  <c r="CK66" i="2"/>
  <c r="CM66" i="2"/>
  <c r="CO66" i="2"/>
  <c r="CQ66" i="2"/>
  <c r="CS66" i="2"/>
  <c r="CU66" i="2"/>
  <c r="CW66" i="2"/>
  <c r="CY66" i="2"/>
  <c r="DA66" i="2"/>
  <c r="DC66" i="2"/>
  <c r="DE66" i="2"/>
  <c r="DG66" i="2"/>
  <c r="A67" i="2"/>
  <c r="B67" i="2"/>
  <c r="C67" i="2"/>
  <c r="E67" i="2"/>
  <c r="F67" i="2" s="1"/>
  <c r="H67" i="2"/>
  <c r="I67" i="2" s="1"/>
  <c r="K67" i="2"/>
  <c r="M67" i="2"/>
  <c r="O67" i="2"/>
  <c r="Q67" i="2"/>
  <c r="S67" i="2"/>
  <c r="U67" i="2"/>
  <c r="W67" i="2"/>
  <c r="Y67" i="2"/>
  <c r="AA67" i="2"/>
  <c r="AC67" i="2"/>
  <c r="AE67" i="2"/>
  <c r="AG67" i="2"/>
  <c r="AI67" i="2"/>
  <c r="AL67" i="2"/>
  <c r="AN67" i="2"/>
  <c r="AP67" i="2"/>
  <c r="AR67" i="2"/>
  <c r="AT67" i="2"/>
  <c r="AV67" i="2"/>
  <c r="AX67" i="2"/>
  <c r="AZ67" i="2"/>
  <c r="BB67" i="2"/>
  <c r="BD67" i="2"/>
  <c r="BF67" i="2"/>
  <c r="BH67" i="2"/>
  <c r="BJ67" i="2"/>
  <c r="BL67" i="2"/>
  <c r="BO67" i="2"/>
  <c r="BQ67" i="2"/>
  <c r="BS67" i="2"/>
  <c r="BX67" i="2"/>
  <c r="BZ67" i="2"/>
  <c r="CB67" i="2"/>
  <c r="CE67" i="2"/>
  <c r="CG67" i="2"/>
  <c r="CI67" i="2"/>
  <c r="CK67" i="2"/>
  <c r="CM67" i="2"/>
  <c r="CO67" i="2"/>
  <c r="CQ67" i="2"/>
  <c r="CS67" i="2"/>
  <c r="CU67" i="2"/>
  <c r="CW67" i="2"/>
  <c r="CY67" i="2"/>
  <c r="DA67" i="2"/>
  <c r="DC67" i="2"/>
  <c r="DE67" i="2"/>
  <c r="DG67" i="2"/>
  <c r="A68" i="2"/>
  <c r="B68" i="2"/>
  <c r="C68" i="2"/>
  <c r="E68" i="2"/>
  <c r="F68" i="2" s="1"/>
  <c r="H68" i="2"/>
  <c r="I68" i="2" s="1"/>
  <c r="K68" i="2"/>
  <c r="M68" i="2"/>
  <c r="O68" i="2"/>
  <c r="Q68" i="2"/>
  <c r="S68" i="2"/>
  <c r="U68" i="2"/>
  <c r="W68" i="2"/>
  <c r="Y68" i="2"/>
  <c r="AA68" i="2"/>
  <c r="AC68" i="2"/>
  <c r="AE68" i="2"/>
  <c r="AG68" i="2"/>
  <c r="AI68" i="2"/>
  <c r="AL68" i="2"/>
  <c r="AN68" i="2"/>
  <c r="AP68" i="2"/>
  <c r="AR68" i="2"/>
  <c r="AT68" i="2"/>
  <c r="AV68" i="2"/>
  <c r="AX68" i="2"/>
  <c r="AZ68" i="2"/>
  <c r="BB68" i="2"/>
  <c r="BD68" i="2"/>
  <c r="BF68" i="2"/>
  <c r="BH68" i="2"/>
  <c r="BJ68" i="2"/>
  <c r="BL68" i="2"/>
  <c r="BO68" i="2"/>
  <c r="BQ68" i="2"/>
  <c r="BS68" i="2"/>
  <c r="BX68" i="2"/>
  <c r="BZ68" i="2"/>
  <c r="CB68" i="2"/>
  <c r="CE68" i="2"/>
  <c r="CG68" i="2"/>
  <c r="CI68" i="2"/>
  <c r="CK68" i="2"/>
  <c r="CM68" i="2"/>
  <c r="CO68" i="2"/>
  <c r="CQ68" i="2"/>
  <c r="CS68" i="2"/>
  <c r="CU68" i="2"/>
  <c r="CW68" i="2"/>
  <c r="CY68" i="2"/>
  <c r="DA68" i="2"/>
  <c r="DC68" i="2"/>
  <c r="DE68" i="2"/>
  <c r="DG68" i="2"/>
  <c r="A69" i="2"/>
  <c r="B69" i="2"/>
  <c r="C69" i="2"/>
  <c r="E69" i="2"/>
  <c r="F69" i="2" s="1"/>
  <c r="H69" i="2"/>
  <c r="I69" i="2" s="1"/>
  <c r="K69" i="2"/>
  <c r="M69" i="2"/>
  <c r="O69" i="2"/>
  <c r="Q69" i="2"/>
  <c r="S69" i="2"/>
  <c r="U69" i="2"/>
  <c r="W69" i="2"/>
  <c r="Y69" i="2"/>
  <c r="AA69" i="2"/>
  <c r="AC69" i="2"/>
  <c r="AE69" i="2"/>
  <c r="AG69" i="2"/>
  <c r="AI69" i="2"/>
  <c r="AL69" i="2"/>
  <c r="AN69" i="2"/>
  <c r="AP69" i="2"/>
  <c r="AR69" i="2"/>
  <c r="AT69" i="2"/>
  <c r="AV69" i="2"/>
  <c r="AX69" i="2"/>
  <c r="AZ69" i="2"/>
  <c r="BB69" i="2"/>
  <c r="BD69" i="2"/>
  <c r="BF69" i="2"/>
  <c r="BH69" i="2"/>
  <c r="BJ69" i="2"/>
  <c r="BL69" i="2"/>
  <c r="BO69" i="2"/>
  <c r="BQ69" i="2"/>
  <c r="BS69" i="2"/>
  <c r="BX69" i="2"/>
  <c r="BZ69" i="2"/>
  <c r="CB69" i="2"/>
  <c r="CE69" i="2"/>
  <c r="CG69" i="2"/>
  <c r="CI69" i="2"/>
  <c r="CK69" i="2"/>
  <c r="CM69" i="2"/>
  <c r="CO69" i="2"/>
  <c r="CQ69" i="2"/>
  <c r="CS69" i="2"/>
  <c r="CU69" i="2"/>
  <c r="CW69" i="2"/>
  <c r="CY69" i="2"/>
  <c r="DA69" i="2"/>
  <c r="DC69" i="2"/>
  <c r="DE69" i="2"/>
  <c r="DG69" i="2"/>
  <c r="A70" i="2"/>
  <c r="B70" i="2"/>
  <c r="C70" i="2"/>
  <c r="E70" i="2"/>
  <c r="F70" i="2" s="1"/>
  <c r="H70" i="2"/>
  <c r="I70" i="2" s="1"/>
  <c r="K70" i="2"/>
  <c r="M70" i="2"/>
  <c r="O70" i="2"/>
  <c r="Q70" i="2"/>
  <c r="S70" i="2"/>
  <c r="U70" i="2"/>
  <c r="W70" i="2"/>
  <c r="Y70" i="2"/>
  <c r="AA70" i="2"/>
  <c r="AC70" i="2"/>
  <c r="AE70" i="2"/>
  <c r="AG70" i="2"/>
  <c r="AI70" i="2"/>
  <c r="AL70" i="2"/>
  <c r="AN70" i="2"/>
  <c r="AP70" i="2"/>
  <c r="AR70" i="2"/>
  <c r="AT70" i="2"/>
  <c r="AV70" i="2"/>
  <c r="AX70" i="2"/>
  <c r="AZ70" i="2"/>
  <c r="BB70" i="2"/>
  <c r="BD70" i="2"/>
  <c r="BF70" i="2"/>
  <c r="BH70" i="2"/>
  <c r="BJ70" i="2"/>
  <c r="BL70" i="2"/>
  <c r="BO70" i="2"/>
  <c r="BQ70" i="2"/>
  <c r="BS70" i="2"/>
  <c r="BX70" i="2"/>
  <c r="BZ70" i="2"/>
  <c r="CB70" i="2"/>
  <c r="CE70" i="2"/>
  <c r="CG70" i="2"/>
  <c r="CI70" i="2"/>
  <c r="CK70" i="2"/>
  <c r="CM70" i="2"/>
  <c r="CO70" i="2"/>
  <c r="CQ70" i="2"/>
  <c r="CS70" i="2"/>
  <c r="CU70" i="2"/>
  <c r="CW70" i="2"/>
  <c r="CY70" i="2"/>
  <c r="DA70" i="2"/>
  <c r="DC70" i="2"/>
  <c r="DE70" i="2"/>
  <c r="DG70" i="2"/>
  <c r="A71" i="2"/>
  <c r="B71" i="2"/>
  <c r="C71" i="2"/>
  <c r="E71" i="2"/>
  <c r="F71" i="2" s="1"/>
  <c r="C79" i="3" s="1"/>
  <c r="H71" i="2"/>
  <c r="I71" i="2" s="1"/>
  <c r="D79" i="3" s="1"/>
  <c r="K71" i="2"/>
  <c r="M71" i="2"/>
  <c r="O71" i="2"/>
  <c r="Q71" i="2"/>
  <c r="S71" i="2"/>
  <c r="U71" i="2"/>
  <c r="W71" i="2"/>
  <c r="Y71" i="2"/>
  <c r="AA71" i="2"/>
  <c r="AC71" i="2"/>
  <c r="AE71" i="2"/>
  <c r="AG71" i="2"/>
  <c r="AI71" i="2"/>
  <c r="AL71" i="2"/>
  <c r="AN71" i="2"/>
  <c r="AP71" i="2"/>
  <c r="AR71" i="2"/>
  <c r="AT71" i="2"/>
  <c r="AV71" i="2"/>
  <c r="AX71" i="2"/>
  <c r="AZ71" i="2"/>
  <c r="BB71" i="2"/>
  <c r="BD71" i="2"/>
  <c r="BF71" i="2"/>
  <c r="BH71" i="2"/>
  <c r="BJ71" i="2"/>
  <c r="BL71" i="2"/>
  <c r="BO71" i="2"/>
  <c r="BQ71" i="2"/>
  <c r="BS71" i="2"/>
  <c r="BX71" i="2"/>
  <c r="BZ71" i="2"/>
  <c r="CB71" i="2"/>
  <c r="CE71" i="2"/>
  <c r="CG71" i="2"/>
  <c r="CI71" i="2"/>
  <c r="CK71" i="2"/>
  <c r="CM71" i="2"/>
  <c r="CO71" i="2"/>
  <c r="CQ71" i="2"/>
  <c r="CS71" i="2"/>
  <c r="CU71" i="2"/>
  <c r="CW71" i="2"/>
  <c r="CY71" i="2"/>
  <c r="DA71" i="2"/>
  <c r="DC71" i="2"/>
  <c r="DE71" i="2"/>
  <c r="DG71" i="2"/>
  <c r="A72" i="2"/>
  <c r="B72" i="2"/>
  <c r="C72" i="2"/>
  <c r="B80" i="3" s="1"/>
  <c r="E72" i="2"/>
  <c r="F72" i="2" s="1"/>
  <c r="H72" i="2"/>
  <c r="I72" i="2" s="1"/>
  <c r="D80" i="3" s="1"/>
  <c r="K72" i="2"/>
  <c r="M72" i="2"/>
  <c r="O72" i="2"/>
  <c r="Q72" i="2"/>
  <c r="S72" i="2"/>
  <c r="U72" i="2"/>
  <c r="W72" i="2"/>
  <c r="Y72" i="2"/>
  <c r="AA72" i="2"/>
  <c r="AC72" i="2"/>
  <c r="AE72" i="2"/>
  <c r="AG72" i="2"/>
  <c r="AI72" i="2"/>
  <c r="AL72" i="2"/>
  <c r="AN72" i="2"/>
  <c r="AP72" i="2"/>
  <c r="AR72" i="2"/>
  <c r="AT72" i="2"/>
  <c r="AV72" i="2"/>
  <c r="AX72" i="2"/>
  <c r="AZ72" i="2"/>
  <c r="BB72" i="2"/>
  <c r="BD72" i="2"/>
  <c r="BF72" i="2"/>
  <c r="BH72" i="2"/>
  <c r="BJ72" i="2"/>
  <c r="BL72" i="2"/>
  <c r="BO72" i="2"/>
  <c r="BQ72" i="2"/>
  <c r="BS72" i="2"/>
  <c r="BX72" i="2"/>
  <c r="BZ72" i="2"/>
  <c r="CB72" i="2"/>
  <c r="CE72" i="2"/>
  <c r="CG72" i="2"/>
  <c r="CI72" i="2"/>
  <c r="CK72" i="2"/>
  <c r="CM72" i="2"/>
  <c r="CO72" i="2"/>
  <c r="CQ72" i="2"/>
  <c r="CS72" i="2"/>
  <c r="CU72" i="2"/>
  <c r="CW72" i="2"/>
  <c r="CY72" i="2"/>
  <c r="DA72" i="2"/>
  <c r="DC72" i="2"/>
  <c r="DE72" i="2"/>
  <c r="DG72" i="2"/>
  <c r="A73" i="2"/>
  <c r="B73" i="2"/>
  <c r="C73" i="2"/>
  <c r="E73" i="2"/>
  <c r="F73" i="2" s="1"/>
  <c r="C81" i="3" s="1"/>
  <c r="H73" i="2"/>
  <c r="I73" i="2" s="1"/>
  <c r="D81" i="3" s="1"/>
  <c r="K73" i="2"/>
  <c r="M73" i="2"/>
  <c r="O73" i="2"/>
  <c r="Q73" i="2"/>
  <c r="S73" i="2"/>
  <c r="U73" i="2"/>
  <c r="W73" i="2"/>
  <c r="Y73" i="2"/>
  <c r="AA73" i="2"/>
  <c r="AC73" i="2"/>
  <c r="AE73" i="2"/>
  <c r="AG73" i="2"/>
  <c r="AI73" i="2"/>
  <c r="AL73" i="2"/>
  <c r="AN73" i="2"/>
  <c r="AP73" i="2"/>
  <c r="AR73" i="2"/>
  <c r="AT73" i="2"/>
  <c r="AV73" i="2"/>
  <c r="AX73" i="2"/>
  <c r="AZ73" i="2"/>
  <c r="BB73" i="2"/>
  <c r="BD73" i="2"/>
  <c r="BF73" i="2"/>
  <c r="BH73" i="2"/>
  <c r="BJ73" i="2"/>
  <c r="BL73" i="2"/>
  <c r="BO73" i="2"/>
  <c r="BQ73" i="2"/>
  <c r="BS73" i="2"/>
  <c r="BX73" i="2"/>
  <c r="BZ73" i="2"/>
  <c r="CB73" i="2"/>
  <c r="CE73" i="2"/>
  <c r="CG73" i="2"/>
  <c r="CI73" i="2"/>
  <c r="CK73" i="2"/>
  <c r="CM73" i="2"/>
  <c r="CO73" i="2"/>
  <c r="CQ73" i="2"/>
  <c r="CS73" i="2"/>
  <c r="CU73" i="2"/>
  <c r="CW73" i="2"/>
  <c r="CY73" i="2"/>
  <c r="DA73" i="2"/>
  <c r="DC73" i="2"/>
  <c r="DE73" i="2"/>
  <c r="DG73" i="2"/>
  <c r="A74" i="2"/>
  <c r="B74" i="2"/>
  <c r="C74" i="2"/>
  <c r="E74" i="2"/>
  <c r="F74" i="2" s="1"/>
  <c r="C82" i="3" s="1"/>
  <c r="H74" i="2"/>
  <c r="I74" i="2" s="1"/>
  <c r="D82" i="3" s="1"/>
  <c r="K74" i="2"/>
  <c r="M74" i="2"/>
  <c r="O74" i="2"/>
  <c r="Q74" i="2"/>
  <c r="S74" i="2"/>
  <c r="U74" i="2"/>
  <c r="W74" i="2"/>
  <c r="Y74" i="2"/>
  <c r="AA74" i="2"/>
  <c r="AC74" i="2"/>
  <c r="AE74" i="2"/>
  <c r="AG74" i="2"/>
  <c r="AI74" i="2"/>
  <c r="AL74" i="2"/>
  <c r="AN74" i="2"/>
  <c r="AP74" i="2"/>
  <c r="AR74" i="2"/>
  <c r="AT74" i="2"/>
  <c r="AV74" i="2"/>
  <c r="AX74" i="2"/>
  <c r="AZ74" i="2"/>
  <c r="BB74" i="2"/>
  <c r="BD74" i="2"/>
  <c r="BF74" i="2"/>
  <c r="BH74" i="2"/>
  <c r="BJ74" i="2"/>
  <c r="BL74" i="2"/>
  <c r="BO74" i="2"/>
  <c r="BQ74" i="2"/>
  <c r="BS74" i="2"/>
  <c r="BX74" i="2"/>
  <c r="BZ74" i="2"/>
  <c r="CB74" i="2"/>
  <c r="CE74" i="2"/>
  <c r="CG74" i="2"/>
  <c r="CI74" i="2"/>
  <c r="CK74" i="2"/>
  <c r="CM74" i="2"/>
  <c r="CO74" i="2"/>
  <c r="CQ74" i="2"/>
  <c r="CS74" i="2"/>
  <c r="CU74" i="2"/>
  <c r="CW74" i="2"/>
  <c r="CY74" i="2"/>
  <c r="DA74" i="2"/>
  <c r="DC74" i="2"/>
  <c r="DE74" i="2"/>
  <c r="DG74" i="2"/>
  <c r="A75" i="2"/>
  <c r="B75" i="2"/>
  <c r="C75" i="2"/>
  <c r="B83" i="3" s="1"/>
  <c r="E75" i="2"/>
  <c r="F75" i="2" s="1"/>
  <c r="C83" i="3" s="1"/>
  <c r="H75" i="2"/>
  <c r="I75" i="2" s="1"/>
  <c r="D83" i="3" s="1"/>
  <c r="K75" i="2"/>
  <c r="M75" i="2"/>
  <c r="O75" i="2"/>
  <c r="Q75" i="2"/>
  <c r="S75" i="2"/>
  <c r="U75" i="2"/>
  <c r="W75" i="2"/>
  <c r="Y75" i="2"/>
  <c r="AA75" i="2"/>
  <c r="AC75" i="2"/>
  <c r="AE75" i="2"/>
  <c r="AG75" i="2"/>
  <c r="AI75" i="2"/>
  <c r="AL75" i="2"/>
  <c r="AN75" i="2"/>
  <c r="AP75" i="2"/>
  <c r="AR75" i="2"/>
  <c r="AT75" i="2"/>
  <c r="AV75" i="2"/>
  <c r="AX75" i="2"/>
  <c r="AZ75" i="2"/>
  <c r="BB75" i="2"/>
  <c r="BD75" i="2"/>
  <c r="BF75" i="2"/>
  <c r="BH75" i="2"/>
  <c r="BJ75" i="2"/>
  <c r="BL75" i="2"/>
  <c r="BO75" i="2"/>
  <c r="BQ75" i="2"/>
  <c r="BS75" i="2"/>
  <c r="BX75" i="2"/>
  <c r="BZ75" i="2"/>
  <c r="CB75" i="2"/>
  <c r="CE75" i="2"/>
  <c r="CG75" i="2"/>
  <c r="CI75" i="2"/>
  <c r="CK75" i="2"/>
  <c r="CM75" i="2"/>
  <c r="CO75" i="2"/>
  <c r="CQ75" i="2"/>
  <c r="CS75" i="2"/>
  <c r="CU75" i="2"/>
  <c r="CW75" i="2"/>
  <c r="CY75" i="2"/>
  <c r="DA75" i="2"/>
  <c r="DC75" i="2"/>
  <c r="DE75" i="2"/>
  <c r="DG75" i="2"/>
  <c r="A76" i="2"/>
  <c r="B76" i="2"/>
  <c r="C76" i="2"/>
  <c r="B84" i="3" s="1"/>
  <c r="E76" i="2"/>
  <c r="F76" i="2" s="1"/>
  <c r="C84" i="3" s="1"/>
  <c r="H76" i="2"/>
  <c r="I76" i="2" s="1"/>
  <c r="D84" i="3" s="1"/>
  <c r="K76" i="2"/>
  <c r="M76" i="2"/>
  <c r="O76" i="2"/>
  <c r="Q76" i="2"/>
  <c r="S76" i="2"/>
  <c r="U76" i="2"/>
  <c r="W76" i="2"/>
  <c r="Y76" i="2"/>
  <c r="AA76" i="2"/>
  <c r="AC76" i="2"/>
  <c r="AE76" i="2"/>
  <c r="AG76" i="2"/>
  <c r="AI76" i="2"/>
  <c r="AL76" i="2"/>
  <c r="AN76" i="2"/>
  <c r="AP76" i="2"/>
  <c r="AR76" i="2"/>
  <c r="AT76" i="2"/>
  <c r="AV76" i="2"/>
  <c r="AX76" i="2"/>
  <c r="AZ76" i="2"/>
  <c r="BB76" i="2"/>
  <c r="BD76" i="2"/>
  <c r="BF76" i="2"/>
  <c r="BH76" i="2"/>
  <c r="BJ76" i="2"/>
  <c r="BL76" i="2"/>
  <c r="BO76" i="2"/>
  <c r="BQ76" i="2"/>
  <c r="BS76" i="2"/>
  <c r="BX76" i="2"/>
  <c r="BZ76" i="2"/>
  <c r="CB76" i="2"/>
  <c r="CE76" i="2"/>
  <c r="CG76" i="2"/>
  <c r="CI76" i="2"/>
  <c r="CK76" i="2"/>
  <c r="CM76" i="2"/>
  <c r="CO76" i="2"/>
  <c r="CQ76" i="2"/>
  <c r="CS76" i="2"/>
  <c r="CU76" i="2"/>
  <c r="CW76" i="2"/>
  <c r="CY76" i="2"/>
  <c r="DA76" i="2"/>
  <c r="DC76" i="2"/>
  <c r="DE76" i="2"/>
  <c r="DG76" i="2"/>
  <c r="A77" i="2"/>
  <c r="B77" i="2"/>
  <c r="C77" i="2"/>
  <c r="E77" i="2"/>
  <c r="F77" i="2" s="1"/>
  <c r="C85" i="3" s="1"/>
  <c r="H77" i="2"/>
  <c r="I77" i="2" s="1"/>
  <c r="D85" i="3" s="1"/>
  <c r="K77" i="2"/>
  <c r="M77" i="2"/>
  <c r="O77" i="2"/>
  <c r="Q77" i="2"/>
  <c r="S77" i="2"/>
  <c r="U77" i="2"/>
  <c r="W77" i="2"/>
  <c r="Y77" i="2"/>
  <c r="AA77" i="2"/>
  <c r="AC77" i="2"/>
  <c r="AE77" i="2"/>
  <c r="AG77" i="2"/>
  <c r="AI77" i="2"/>
  <c r="AL77" i="2"/>
  <c r="AN77" i="2"/>
  <c r="AP77" i="2"/>
  <c r="AR77" i="2"/>
  <c r="AT77" i="2"/>
  <c r="AV77" i="2"/>
  <c r="AX77" i="2"/>
  <c r="AZ77" i="2"/>
  <c r="BB77" i="2"/>
  <c r="BD77" i="2"/>
  <c r="BF77" i="2"/>
  <c r="BH77" i="2"/>
  <c r="BJ77" i="2"/>
  <c r="BL77" i="2"/>
  <c r="BO77" i="2"/>
  <c r="BQ77" i="2"/>
  <c r="BS77" i="2"/>
  <c r="BX77" i="2"/>
  <c r="BZ77" i="2"/>
  <c r="CB77" i="2"/>
  <c r="CE77" i="2"/>
  <c r="CG77" i="2"/>
  <c r="CI77" i="2"/>
  <c r="CK77" i="2"/>
  <c r="CM77" i="2"/>
  <c r="CO77" i="2"/>
  <c r="CQ77" i="2"/>
  <c r="CS77" i="2"/>
  <c r="CU77" i="2"/>
  <c r="CW77" i="2"/>
  <c r="CY77" i="2"/>
  <c r="DA77" i="2"/>
  <c r="DC77" i="2"/>
  <c r="DE77" i="2"/>
  <c r="DG77" i="2"/>
  <c r="A78" i="2"/>
  <c r="B78" i="2"/>
  <c r="C78" i="2"/>
  <c r="B86" i="3" s="1"/>
  <c r="E78" i="2"/>
  <c r="F78" i="2" s="1"/>
  <c r="C86" i="3" s="1"/>
  <c r="H78" i="2"/>
  <c r="I78" i="2" s="1"/>
  <c r="D86" i="3" s="1"/>
  <c r="K78" i="2"/>
  <c r="M78" i="2"/>
  <c r="O78" i="2"/>
  <c r="Q78" i="2"/>
  <c r="S78" i="2"/>
  <c r="U78" i="2"/>
  <c r="W78" i="2"/>
  <c r="Y78" i="2"/>
  <c r="AA78" i="2"/>
  <c r="AC78" i="2"/>
  <c r="AE78" i="2"/>
  <c r="AG78" i="2"/>
  <c r="AI78" i="2"/>
  <c r="AL78" i="2"/>
  <c r="AN78" i="2"/>
  <c r="AP78" i="2"/>
  <c r="AR78" i="2"/>
  <c r="AT78" i="2"/>
  <c r="AV78" i="2"/>
  <c r="AX78" i="2"/>
  <c r="AZ78" i="2"/>
  <c r="BB78" i="2"/>
  <c r="BD78" i="2"/>
  <c r="BF78" i="2"/>
  <c r="BH78" i="2"/>
  <c r="BJ78" i="2"/>
  <c r="BL78" i="2"/>
  <c r="BO78" i="2"/>
  <c r="BQ78" i="2"/>
  <c r="BS78" i="2"/>
  <c r="BX78" i="2"/>
  <c r="BZ78" i="2"/>
  <c r="CB78" i="2"/>
  <c r="CE78" i="2"/>
  <c r="CG78" i="2"/>
  <c r="CI78" i="2"/>
  <c r="CK78" i="2"/>
  <c r="CM78" i="2"/>
  <c r="CO78" i="2"/>
  <c r="CQ78" i="2"/>
  <c r="CS78" i="2"/>
  <c r="CU78" i="2"/>
  <c r="CW78" i="2"/>
  <c r="CY78" i="2"/>
  <c r="DA78" i="2"/>
  <c r="DC78" i="2"/>
  <c r="DE78" i="2"/>
  <c r="DG78" i="2"/>
  <c r="A79" i="2"/>
  <c r="B79" i="2"/>
  <c r="C79" i="2"/>
  <c r="B87" i="3" s="1"/>
  <c r="E79" i="2"/>
  <c r="F79" i="2" s="1"/>
  <c r="C87" i="3" s="1"/>
  <c r="H79" i="2"/>
  <c r="I79" i="2" s="1"/>
  <c r="D87" i="3" s="1"/>
  <c r="K79" i="2"/>
  <c r="M79" i="2"/>
  <c r="O79" i="2"/>
  <c r="Q79" i="2"/>
  <c r="S79" i="2"/>
  <c r="U79" i="2"/>
  <c r="W79" i="2"/>
  <c r="Y79" i="2"/>
  <c r="AA79" i="2"/>
  <c r="AC79" i="2"/>
  <c r="AE79" i="2"/>
  <c r="AG79" i="2"/>
  <c r="AI79" i="2"/>
  <c r="AL79" i="2"/>
  <c r="AN79" i="2"/>
  <c r="AP79" i="2"/>
  <c r="AR79" i="2"/>
  <c r="AT79" i="2"/>
  <c r="AV79" i="2"/>
  <c r="AX79" i="2"/>
  <c r="AZ79" i="2"/>
  <c r="BB79" i="2"/>
  <c r="BD79" i="2"/>
  <c r="BF79" i="2"/>
  <c r="BH79" i="2"/>
  <c r="BJ79" i="2"/>
  <c r="BL79" i="2"/>
  <c r="BO79" i="2"/>
  <c r="BQ79" i="2"/>
  <c r="BS79" i="2"/>
  <c r="BX79" i="2"/>
  <c r="BZ79" i="2"/>
  <c r="CB79" i="2"/>
  <c r="CE79" i="2"/>
  <c r="CG79" i="2"/>
  <c r="CI79" i="2"/>
  <c r="CK79" i="2"/>
  <c r="CM79" i="2"/>
  <c r="CO79" i="2"/>
  <c r="CQ79" i="2"/>
  <c r="CS79" i="2"/>
  <c r="CU79" i="2"/>
  <c r="CW79" i="2"/>
  <c r="CY79" i="2"/>
  <c r="DA79" i="2"/>
  <c r="DC79" i="2"/>
  <c r="DE79" i="2"/>
  <c r="DG79" i="2"/>
  <c r="C80" i="3"/>
  <c r="B82" i="3"/>
  <c r="B79" i="3"/>
  <c r="B81" i="3"/>
  <c r="B85" i="3"/>
  <c r="B83" i="8"/>
  <c r="C83" i="8"/>
  <c r="D83" i="8"/>
  <c r="E83" i="8"/>
  <c r="B84" i="8"/>
  <c r="C84" i="8"/>
  <c r="D84" i="8"/>
  <c r="E84" i="8"/>
  <c r="B73" i="8"/>
  <c r="C73" i="8"/>
  <c r="D73" i="8"/>
  <c r="E73" i="8"/>
  <c r="B74" i="8"/>
  <c r="C74" i="8"/>
  <c r="D74" i="8"/>
  <c r="E74" i="8"/>
  <c r="B75" i="8"/>
  <c r="C75" i="8"/>
  <c r="D75" i="8"/>
  <c r="E75" i="8"/>
  <c r="B76" i="8"/>
  <c r="C76" i="8"/>
  <c r="D76" i="8"/>
  <c r="E76" i="8"/>
  <c r="B77" i="8"/>
  <c r="C77" i="8"/>
  <c r="D77" i="8"/>
  <c r="E77" i="8"/>
  <c r="B78" i="8"/>
  <c r="C78" i="8"/>
  <c r="D78" i="8"/>
  <c r="E78" i="8"/>
  <c r="B79" i="8"/>
  <c r="C79" i="8"/>
  <c r="D79" i="8"/>
  <c r="E79" i="8"/>
  <c r="B80" i="8"/>
  <c r="C80" i="8"/>
  <c r="D80" i="8"/>
  <c r="E80" i="8"/>
  <c r="B81" i="8"/>
  <c r="C81" i="8"/>
  <c r="D81" i="8"/>
  <c r="E81" i="8"/>
  <c r="B82" i="8"/>
  <c r="C82" i="8"/>
  <c r="D82" i="8"/>
  <c r="E82" i="8"/>
  <c r="B65" i="8"/>
  <c r="C65" i="8"/>
  <c r="D65" i="8"/>
  <c r="E65" i="8"/>
  <c r="B66" i="8"/>
  <c r="C66" i="8"/>
  <c r="D66" i="8"/>
  <c r="E66" i="8"/>
  <c r="B67" i="8"/>
  <c r="C67" i="8"/>
  <c r="D67" i="8"/>
  <c r="E67" i="8"/>
  <c r="B68" i="8"/>
  <c r="C68" i="8"/>
  <c r="D68" i="8"/>
  <c r="E68" i="8"/>
  <c r="B69" i="8"/>
  <c r="C69" i="8"/>
  <c r="D69" i="8"/>
  <c r="E69" i="8"/>
  <c r="B70" i="8"/>
  <c r="C70" i="8"/>
  <c r="D70" i="8"/>
  <c r="E70" i="8"/>
  <c r="B71" i="8"/>
  <c r="C71" i="8"/>
  <c r="D71" i="8"/>
  <c r="E71" i="8"/>
  <c r="B72" i="8"/>
  <c r="C72" i="8"/>
  <c r="D72" i="8"/>
  <c r="E72" i="8"/>
  <c r="M9" i="9"/>
  <c r="B83" i="11"/>
  <c r="C83" i="11"/>
  <c r="D83" i="11"/>
  <c r="E83" i="11"/>
  <c r="B84" i="11"/>
  <c r="C84" i="11"/>
  <c r="D84" i="11"/>
  <c r="E84" i="11"/>
  <c r="B77" i="11"/>
  <c r="C77" i="11"/>
  <c r="D77" i="11"/>
  <c r="E77" i="11"/>
  <c r="B78" i="11"/>
  <c r="C78" i="11"/>
  <c r="D78" i="11"/>
  <c r="E78" i="11"/>
  <c r="B79" i="11"/>
  <c r="C79" i="11"/>
  <c r="D79" i="11"/>
  <c r="E79" i="11"/>
  <c r="B80" i="11"/>
  <c r="C80" i="11"/>
  <c r="D80" i="11"/>
  <c r="E80" i="11"/>
  <c r="B81" i="11"/>
  <c r="C81" i="11"/>
  <c r="D81" i="11"/>
  <c r="E81" i="11"/>
  <c r="B82" i="11"/>
  <c r="C82" i="11"/>
  <c r="D82" i="11"/>
  <c r="E82" i="11"/>
  <c r="B69" i="11"/>
  <c r="C69" i="11"/>
  <c r="D69" i="11"/>
  <c r="E69" i="11"/>
  <c r="B70" i="11"/>
  <c r="C70" i="11"/>
  <c r="D70" i="11"/>
  <c r="E70" i="11"/>
  <c r="B71" i="11"/>
  <c r="C71" i="11"/>
  <c r="D71" i="11"/>
  <c r="E71" i="11"/>
  <c r="B72" i="11"/>
  <c r="C72" i="11"/>
  <c r="D72" i="11"/>
  <c r="E72" i="11"/>
  <c r="B73" i="11"/>
  <c r="C73" i="11"/>
  <c r="D73" i="11"/>
  <c r="E73" i="11"/>
  <c r="B74" i="11"/>
  <c r="C74" i="11"/>
  <c r="D74" i="11"/>
  <c r="E74" i="11"/>
  <c r="B75" i="11"/>
  <c r="C75" i="11"/>
  <c r="D75" i="11"/>
  <c r="E75" i="11"/>
  <c r="B76" i="11"/>
  <c r="C76" i="11"/>
  <c r="D76" i="11"/>
  <c r="E76" i="11"/>
  <c r="B57" i="11"/>
  <c r="C57" i="11"/>
  <c r="D57" i="11"/>
  <c r="E57" i="11"/>
  <c r="B58" i="11"/>
  <c r="C58" i="11"/>
  <c r="D58" i="11"/>
  <c r="E58" i="11"/>
  <c r="B59" i="11"/>
  <c r="C59" i="11"/>
  <c r="D59" i="11"/>
  <c r="E59" i="11"/>
  <c r="B60" i="11"/>
  <c r="C60" i="11"/>
  <c r="D60" i="11"/>
  <c r="E60" i="11"/>
  <c r="B61" i="11"/>
  <c r="C61" i="11"/>
  <c r="D61" i="11"/>
  <c r="E61" i="11"/>
  <c r="B62" i="11"/>
  <c r="C62" i="11"/>
  <c r="D62" i="11"/>
  <c r="E62" i="11"/>
  <c r="B63" i="11"/>
  <c r="C63" i="11"/>
  <c r="D63" i="11"/>
  <c r="E63" i="11"/>
  <c r="B64" i="11"/>
  <c r="C64" i="11"/>
  <c r="D64" i="11"/>
  <c r="E64" i="11"/>
  <c r="B65" i="11"/>
  <c r="C65" i="11"/>
  <c r="D65" i="11"/>
  <c r="E65" i="11"/>
  <c r="B66" i="11"/>
  <c r="C66" i="11"/>
  <c r="D66" i="11"/>
  <c r="E66" i="11"/>
  <c r="B67" i="11"/>
  <c r="C67" i="11"/>
  <c r="D67" i="11"/>
  <c r="E67" i="11"/>
  <c r="B68" i="11"/>
  <c r="C68" i="11"/>
  <c r="D68" i="11"/>
  <c r="E68" i="11"/>
  <c r="B83" i="9"/>
  <c r="C83" i="9"/>
  <c r="E83" i="9"/>
  <c r="B78" i="9"/>
  <c r="C78" i="9"/>
  <c r="E78" i="9"/>
  <c r="B79" i="9"/>
  <c r="C79" i="9"/>
  <c r="E79" i="9"/>
  <c r="B80" i="9"/>
  <c r="C80" i="9"/>
  <c r="E80" i="9"/>
  <c r="B81" i="9"/>
  <c r="C81" i="9"/>
  <c r="E81" i="9"/>
  <c r="B82" i="9"/>
  <c r="C82" i="9"/>
  <c r="E82" i="9"/>
  <c r="B50" i="9"/>
  <c r="C50" i="9"/>
  <c r="E50" i="9"/>
  <c r="B51" i="9"/>
  <c r="C51" i="9"/>
  <c r="E51" i="9"/>
  <c r="B52" i="9"/>
  <c r="C52" i="9"/>
  <c r="E52" i="9"/>
  <c r="B53" i="9"/>
  <c r="C53" i="9"/>
  <c r="E53" i="9"/>
  <c r="B54" i="9"/>
  <c r="C54" i="9"/>
  <c r="E54" i="9"/>
  <c r="B55" i="9"/>
  <c r="C55" i="9"/>
  <c r="E55" i="9"/>
  <c r="B56" i="9"/>
  <c r="C56" i="9"/>
  <c r="E56" i="9"/>
  <c r="B57" i="9"/>
  <c r="C57" i="9"/>
  <c r="E57" i="9"/>
  <c r="B58" i="9"/>
  <c r="C58" i="9"/>
  <c r="E58" i="9"/>
  <c r="B59" i="9"/>
  <c r="C59" i="9"/>
  <c r="E59" i="9"/>
  <c r="B60" i="9"/>
  <c r="C60" i="9"/>
  <c r="E60" i="9"/>
  <c r="B61" i="9"/>
  <c r="C61" i="9"/>
  <c r="E61" i="9"/>
  <c r="B62" i="9"/>
  <c r="C62" i="9"/>
  <c r="E62" i="9"/>
  <c r="B63" i="9"/>
  <c r="C63" i="9"/>
  <c r="E63" i="9"/>
  <c r="B64" i="9"/>
  <c r="C64" i="9"/>
  <c r="E64" i="9"/>
  <c r="B65" i="9"/>
  <c r="C65" i="9"/>
  <c r="E65" i="9"/>
  <c r="B66" i="9"/>
  <c r="C66" i="9"/>
  <c r="E66" i="9"/>
  <c r="B67" i="9"/>
  <c r="C67" i="9"/>
  <c r="E67" i="9"/>
  <c r="B68" i="9"/>
  <c r="C68" i="9"/>
  <c r="E68" i="9"/>
  <c r="B69" i="9"/>
  <c r="C69" i="9"/>
  <c r="E69" i="9"/>
  <c r="B70" i="9"/>
  <c r="C70" i="9"/>
  <c r="E70" i="9"/>
  <c r="B71" i="9"/>
  <c r="C71" i="9"/>
  <c r="E71" i="9"/>
  <c r="B72" i="9"/>
  <c r="C72" i="9"/>
  <c r="E72" i="9"/>
  <c r="B73" i="9"/>
  <c r="C73" i="9"/>
  <c r="E73" i="9"/>
  <c r="B74" i="9"/>
  <c r="C74" i="9"/>
  <c r="E74" i="9"/>
  <c r="B75" i="9"/>
  <c r="C75" i="9"/>
  <c r="E75" i="9"/>
  <c r="B76" i="9"/>
  <c r="C76" i="9"/>
  <c r="E76" i="9"/>
  <c r="B77" i="9"/>
  <c r="C77" i="9"/>
  <c r="E77" i="9"/>
  <c r="C7" i="3" l="1"/>
  <c r="D78" i="3"/>
  <c r="C78" i="3"/>
  <c r="B78" i="3"/>
  <c r="D77" i="3"/>
  <c r="C77" i="3"/>
  <c r="B77" i="3"/>
  <c r="D76" i="3"/>
  <c r="C76" i="3"/>
  <c r="B76" i="3"/>
  <c r="D75" i="3"/>
  <c r="C75" i="3"/>
  <c r="B75" i="3"/>
  <c r="D74" i="3"/>
  <c r="C74" i="3"/>
  <c r="B74" i="3"/>
  <c r="D73" i="3"/>
  <c r="C73" i="3"/>
  <c r="B73" i="3"/>
  <c r="D72" i="3"/>
  <c r="C72" i="3"/>
  <c r="B72" i="3"/>
  <c r="D71" i="3"/>
  <c r="C71" i="3"/>
  <c r="B71" i="3"/>
  <c r="D70" i="3"/>
  <c r="C70" i="3"/>
  <c r="B70" i="3"/>
  <c r="D69" i="3"/>
  <c r="C69" i="3"/>
  <c r="B69" i="3"/>
  <c r="D68" i="3"/>
  <c r="C68" i="3"/>
  <c r="B68" i="3"/>
  <c r="AH7" i="2" l="1"/>
  <c r="AJ65" i="2" l="1"/>
  <c r="AJ73" i="2"/>
  <c r="AJ74" i="2"/>
  <c r="AJ72" i="2"/>
  <c r="AJ64" i="2"/>
  <c r="AJ63" i="2"/>
  <c r="AJ71" i="2"/>
  <c r="AJ77" i="2"/>
  <c r="AJ76" i="2"/>
  <c r="AJ79" i="2"/>
  <c r="AJ66" i="2"/>
  <c r="AJ58" i="2"/>
  <c r="AJ62" i="2"/>
  <c r="AJ60" i="2"/>
  <c r="AJ68" i="2"/>
  <c r="AJ69" i="2"/>
  <c r="AJ61" i="2"/>
  <c r="AJ70" i="2"/>
  <c r="AJ57" i="2"/>
  <c r="AJ78" i="2"/>
  <c r="AJ75" i="2"/>
  <c r="AJ56" i="2"/>
  <c r="AJ67" i="2"/>
  <c r="AJ59" i="2"/>
  <c r="E78" i="3" l="1"/>
  <c r="E68" i="3"/>
  <c r="E71" i="3"/>
  <c r="E81" i="3"/>
  <c r="E83" i="3"/>
  <c r="E69" i="3"/>
  <c r="E70" i="3"/>
  <c r="E84" i="3"/>
  <c r="E72" i="3"/>
  <c r="E73" i="3"/>
  <c r="E86" i="3"/>
  <c r="E77" i="3"/>
  <c r="E85" i="3"/>
  <c r="E80" i="3"/>
  <c r="E75" i="3"/>
  <c r="E76" i="3"/>
  <c r="E74" i="3"/>
  <c r="E79" i="3"/>
  <c r="E82" i="3"/>
  <c r="E87" i="3"/>
  <c r="W12" i="2"/>
  <c r="C25" i="4" l="1"/>
  <c r="C26" i="4"/>
  <c r="C27" i="4"/>
  <c r="C28" i="4"/>
  <c r="C29" i="4"/>
  <c r="C30" i="4"/>
  <c r="C31" i="4"/>
  <c r="M10" i="2" l="1"/>
  <c r="M11" i="2"/>
  <c r="M12" i="2"/>
  <c r="O10" i="2"/>
  <c r="O11" i="2"/>
  <c r="O12" i="2"/>
  <c r="O13" i="2"/>
  <c r="BL10" i="2"/>
  <c r="AV10" i="2"/>
  <c r="AG12" i="2"/>
  <c r="AG18" i="2"/>
  <c r="BK7" i="2"/>
  <c r="K10" i="2"/>
  <c r="BM73" i="2" l="1"/>
  <c r="BM65" i="2"/>
  <c r="BM57" i="2"/>
  <c r="BU57" i="2" s="1"/>
  <c r="BV57" i="2" s="1"/>
  <c r="BM72" i="2"/>
  <c r="BM78" i="2"/>
  <c r="BM71" i="2"/>
  <c r="BM79" i="2"/>
  <c r="BM60" i="2"/>
  <c r="BM75" i="2"/>
  <c r="BM62" i="2"/>
  <c r="BM61" i="2"/>
  <c r="BM69" i="2"/>
  <c r="BM68" i="2"/>
  <c r="BM66" i="2"/>
  <c r="BM58" i="2"/>
  <c r="BU58" i="2" s="1"/>
  <c r="BV58" i="2" s="1"/>
  <c r="BM70" i="2"/>
  <c r="BM67" i="2"/>
  <c r="BM77" i="2"/>
  <c r="BM74" i="2"/>
  <c r="BM63" i="2"/>
  <c r="BM64" i="2"/>
  <c r="BM56" i="2"/>
  <c r="BU56" i="2" s="1"/>
  <c r="BV56" i="2" s="1"/>
  <c r="BM76" i="2"/>
  <c r="BM59" i="2"/>
  <c r="BU59" i="2" s="1"/>
  <c r="BV59" i="2" s="1"/>
  <c r="Q10" i="2"/>
  <c r="BL11" i="2"/>
  <c r="BL12" i="2"/>
  <c r="BL13" i="2"/>
  <c r="BL14" i="2"/>
  <c r="BL15" i="2"/>
  <c r="BL16" i="2"/>
  <c r="BL17" i="2"/>
  <c r="BL18" i="2"/>
  <c r="BL19" i="2"/>
  <c r="BL20" i="2"/>
  <c r="BL21" i="2"/>
  <c r="BL22" i="2"/>
  <c r="BL23" i="2"/>
  <c r="BL24" i="2"/>
  <c r="BL25" i="2"/>
  <c r="BL26" i="2"/>
  <c r="BL27" i="2"/>
  <c r="BL28" i="2"/>
  <c r="BL29" i="2"/>
  <c r="BL30" i="2"/>
  <c r="BL31" i="2"/>
  <c r="BL32" i="2"/>
  <c r="BL33" i="2"/>
  <c r="BL34" i="2"/>
  <c r="BL35" i="2"/>
  <c r="BL36" i="2"/>
  <c r="BL37" i="2"/>
  <c r="BL38" i="2"/>
  <c r="BL39" i="2"/>
  <c r="BL40" i="2"/>
  <c r="BL41" i="2"/>
  <c r="BL42" i="2"/>
  <c r="BL43" i="2"/>
  <c r="BL44" i="2"/>
  <c r="BL45" i="2"/>
  <c r="BL46" i="2"/>
  <c r="BL47" i="2"/>
  <c r="BL48" i="2"/>
  <c r="BL49" i="2"/>
  <c r="BL50" i="2"/>
  <c r="BL51" i="2"/>
  <c r="BL52" i="2"/>
  <c r="BL53" i="2"/>
  <c r="BL54" i="2"/>
  <c r="BL55" i="2"/>
  <c r="BJ11" i="2"/>
  <c r="BJ12" i="2"/>
  <c r="BJ13" i="2"/>
  <c r="BJ14" i="2"/>
  <c r="BJ15" i="2"/>
  <c r="BJ16" i="2"/>
  <c r="BJ17" i="2"/>
  <c r="BJ18" i="2"/>
  <c r="BJ19" i="2"/>
  <c r="BJ20" i="2"/>
  <c r="BJ21" i="2"/>
  <c r="BJ22" i="2"/>
  <c r="BJ23" i="2"/>
  <c r="BJ24" i="2"/>
  <c r="BJ25" i="2"/>
  <c r="BJ26" i="2"/>
  <c r="BJ27" i="2"/>
  <c r="BJ28" i="2"/>
  <c r="BJ29" i="2"/>
  <c r="BJ30" i="2"/>
  <c r="BJ31" i="2"/>
  <c r="BJ32" i="2"/>
  <c r="BJ33" i="2"/>
  <c r="BJ34" i="2"/>
  <c r="BJ35" i="2"/>
  <c r="BJ36" i="2"/>
  <c r="BJ37" i="2"/>
  <c r="BJ38" i="2"/>
  <c r="BJ39" i="2"/>
  <c r="BJ40" i="2"/>
  <c r="BJ41" i="2"/>
  <c r="BJ42" i="2"/>
  <c r="BJ43" i="2"/>
  <c r="BJ44" i="2"/>
  <c r="BJ45" i="2"/>
  <c r="BJ46" i="2"/>
  <c r="BJ47" i="2"/>
  <c r="BJ48" i="2"/>
  <c r="BJ49" i="2"/>
  <c r="BJ50" i="2"/>
  <c r="BJ51" i="2"/>
  <c r="BJ52" i="2"/>
  <c r="BJ53" i="2"/>
  <c r="BJ54" i="2"/>
  <c r="BJ55" i="2"/>
  <c r="BH11" i="2"/>
  <c r="BH12" i="2"/>
  <c r="BH13" i="2"/>
  <c r="BH14" i="2"/>
  <c r="BH15" i="2"/>
  <c r="BH16" i="2"/>
  <c r="BH17" i="2"/>
  <c r="BH18" i="2"/>
  <c r="BH19" i="2"/>
  <c r="BH20" i="2"/>
  <c r="BH21" i="2"/>
  <c r="BH22" i="2"/>
  <c r="BH23" i="2"/>
  <c r="BH24" i="2"/>
  <c r="BH25" i="2"/>
  <c r="BH26" i="2"/>
  <c r="BH27" i="2"/>
  <c r="BH28" i="2"/>
  <c r="BH29" i="2"/>
  <c r="BH30" i="2"/>
  <c r="BH31" i="2"/>
  <c r="BH32" i="2"/>
  <c r="BH33" i="2"/>
  <c r="BH34" i="2"/>
  <c r="BH35" i="2"/>
  <c r="BH36" i="2"/>
  <c r="BH37" i="2"/>
  <c r="BH38" i="2"/>
  <c r="BH39" i="2"/>
  <c r="BH40" i="2"/>
  <c r="BH41" i="2"/>
  <c r="BH42" i="2"/>
  <c r="BH43" i="2"/>
  <c r="BH44" i="2"/>
  <c r="BH45" i="2"/>
  <c r="BH46" i="2"/>
  <c r="BH47" i="2"/>
  <c r="BH48" i="2"/>
  <c r="BH49" i="2"/>
  <c r="BH50" i="2"/>
  <c r="BH51" i="2"/>
  <c r="BH52" i="2"/>
  <c r="BH53" i="2"/>
  <c r="BH54" i="2"/>
  <c r="BH55" i="2"/>
  <c r="BF11" i="2"/>
  <c r="BF12" i="2"/>
  <c r="BF13" i="2"/>
  <c r="BF14" i="2"/>
  <c r="BF15" i="2"/>
  <c r="BF16" i="2"/>
  <c r="BF17" i="2"/>
  <c r="BF18" i="2"/>
  <c r="BF19" i="2"/>
  <c r="BF20" i="2"/>
  <c r="BF21" i="2"/>
  <c r="BF22" i="2"/>
  <c r="BF23" i="2"/>
  <c r="BF24" i="2"/>
  <c r="BF25" i="2"/>
  <c r="BF26" i="2"/>
  <c r="BF27" i="2"/>
  <c r="BF28" i="2"/>
  <c r="BF29" i="2"/>
  <c r="BF30" i="2"/>
  <c r="BF31" i="2"/>
  <c r="BF32" i="2"/>
  <c r="BF33" i="2"/>
  <c r="BF34" i="2"/>
  <c r="BF35" i="2"/>
  <c r="BF36" i="2"/>
  <c r="BF37" i="2"/>
  <c r="BF38" i="2"/>
  <c r="BF39" i="2"/>
  <c r="BF40" i="2"/>
  <c r="BF41" i="2"/>
  <c r="BF42" i="2"/>
  <c r="BF43" i="2"/>
  <c r="BF44" i="2"/>
  <c r="BF45" i="2"/>
  <c r="BF46" i="2"/>
  <c r="BF47" i="2"/>
  <c r="BF48" i="2"/>
  <c r="BF49" i="2"/>
  <c r="BF50" i="2"/>
  <c r="BF51" i="2"/>
  <c r="BF52" i="2"/>
  <c r="BF53" i="2"/>
  <c r="BD11" i="2"/>
  <c r="BD12" i="2"/>
  <c r="BD13" i="2"/>
  <c r="BD14" i="2"/>
  <c r="BD15" i="2"/>
  <c r="BD16" i="2"/>
  <c r="BD17" i="2"/>
  <c r="BD18" i="2"/>
  <c r="BD19" i="2"/>
  <c r="BD20" i="2"/>
  <c r="BD21" i="2"/>
  <c r="BD22" i="2"/>
  <c r="BD23" i="2"/>
  <c r="BD24" i="2"/>
  <c r="BD25" i="2"/>
  <c r="BD26" i="2"/>
  <c r="BD27" i="2"/>
  <c r="BD28" i="2"/>
  <c r="BD29" i="2"/>
  <c r="BD30" i="2"/>
  <c r="BD31" i="2"/>
  <c r="BD32" i="2"/>
  <c r="BD33" i="2"/>
  <c r="BD34" i="2"/>
  <c r="BD35" i="2"/>
  <c r="BD36" i="2"/>
  <c r="BD37" i="2"/>
  <c r="BD38" i="2"/>
  <c r="BD39" i="2"/>
  <c r="BD40" i="2"/>
  <c r="BD41" i="2"/>
  <c r="BD42" i="2"/>
  <c r="BD43" i="2"/>
  <c r="BD44" i="2"/>
  <c r="BD45" i="2"/>
  <c r="BD46" i="2"/>
  <c r="BD47" i="2"/>
  <c r="BD48" i="2"/>
  <c r="BD49" i="2"/>
  <c r="BD50" i="2"/>
  <c r="BD51" i="2"/>
  <c r="BD52" i="2"/>
  <c r="BD53" i="2"/>
  <c r="BD54" i="2"/>
  <c r="BD55" i="2"/>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AZ11" i="2"/>
  <c r="AZ12" i="2"/>
  <c r="AZ13" i="2"/>
  <c r="AZ14" i="2"/>
  <c r="AZ15" i="2"/>
  <c r="AZ16" i="2"/>
  <c r="AZ17" i="2"/>
  <c r="AZ18" i="2"/>
  <c r="AZ19" i="2"/>
  <c r="AZ20" i="2"/>
  <c r="AZ21" i="2"/>
  <c r="AZ22" i="2"/>
  <c r="AZ23" i="2"/>
  <c r="AZ24" i="2"/>
  <c r="AZ25" i="2"/>
  <c r="AZ26" i="2"/>
  <c r="AZ27" i="2"/>
  <c r="AZ28" i="2"/>
  <c r="AZ29" i="2"/>
  <c r="AZ30" i="2"/>
  <c r="AZ31" i="2"/>
  <c r="AZ32" i="2"/>
  <c r="AZ33" i="2"/>
  <c r="AZ34" i="2"/>
  <c r="AZ35" i="2"/>
  <c r="AZ36" i="2"/>
  <c r="AZ37" i="2"/>
  <c r="AZ38" i="2"/>
  <c r="AZ39" i="2"/>
  <c r="AZ40" i="2"/>
  <c r="AZ41" i="2"/>
  <c r="AZ42" i="2"/>
  <c r="AZ43" i="2"/>
  <c r="AZ44" i="2"/>
  <c r="AZ45" i="2"/>
  <c r="AZ46" i="2"/>
  <c r="AZ47" i="2"/>
  <c r="AZ48" i="2"/>
  <c r="AZ49" i="2"/>
  <c r="AZ50" i="2"/>
  <c r="AZ51" i="2"/>
  <c r="AZ52" i="2"/>
  <c r="AZ53" i="2"/>
  <c r="AZ54" i="2"/>
  <c r="AZ55" i="2"/>
  <c r="AX11" i="2"/>
  <c r="AX12" i="2"/>
  <c r="AX13" i="2"/>
  <c r="AX14" i="2"/>
  <c r="AX15" i="2"/>
  <c r="AX16" i="2"/>
  <c r="AX17" i="2"/>
  <c r="AX18" i="2"/>
  <c r="AX19" i="2"/>
  <c r="AX20" i="2"/>
  <c r="AX21" i="2"/>
  <c r="AX22" i="2"/>
  <c r="AX23" i="2"/>
  <c r="AX24" i="2"/>
  <c r="AX25" i="2"/>
  <c r="AX26" i="2"/>
  <c r="AX27" i="2"/>
  <c r="AX28" i="2"/>
  <c r="AX29" i="2"/>
  <c r="AX30" i="2"/>
  <c r="AX31" i="2"/>
  <c r="AX32" i="2"/>
  <c r="AX33" i="2"/>
  <c r="AX34" i="2"/>
  <c r="AX35" i="2"/>
  <c r="AX36" i="2"/>
  <c r="AX37" i="2"/>
  <c r="AX38" i="2"/>
  <c r="AX39" i="2"/>
  <c r="AX40" i="2"/>
  <c r="AX41" i="2"/>
  <c r="AX42" i="2"/>
  <c r="AX43" i="2"/>
  <c r="AX44" i="2"/>
  <c r="AX45" i="2"/>
  <c r="AX46" i="2"/>
  <c r="AX47" i="2"/>
  <c r="AX48" i="2"/>
  <c r="AX49" i="2"/>
  <c r="AX50" i="2"/>
  <c r="AX51" i="2"/>
  <c r="AX52" i="2"/>
  <c r="AX53" i="2"/>
  <c r="AX54" i="2"/>
  <c r="AX55" i="2"/>
  <c r="BH10" i="2"/>
  <c r="BF10" i="2"/>
  <c r="BD10" i="2"/>
  <c r="BB10" i="2"/>
  <c r="AZ10" i="2"/>
  <c r="AX10" i="2"/>
  <c r="BJ10" i="2"/>
  <c r="AV11" i="2"/>
  <c r="AV12" i="2"/>
  <c r="AV13" i="2"/>
  <c r="AV14" i="2"/>
  <c r="AV15" i="2"/>
  <c r="AV16" i="2"/>
  <c r="AV17" i="2"/>
  <c r="AV18" i="2"/>
  <c r="AV19" i="2"/>
  <c r="AV20" i="2"/>
  <c r="AV21" i="2"/>
  <c r="AV22" i="2"/>
  <c r="AV23" i="2"/>
  <c r="AV24" i="2"/>
  <c r="AV25" i="2"/>
  <c r="AV26" i="2"/>
  <c r="AV27" i="2"/>
  <c r="AV28" i="2"/>
  <c r="AV29" i="2"/>
  <c r="AV30" i="2"/>
  <c r="AV31" i="2"/>
  <c r="AV32" i="2"/>
  <c r="AV33" i="2"/>
  <c r="AV34" i="2"/>
  <c r="AV35" i="2"/>
  <c r="AV36" i="2"/>
  <c r="AV37" i="2"/>
  <c r="AV38" i="2"/>
  <c r="AV39" i="2"/>
  <c r="AV40"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P10"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N10" i="2"/>
  <c r="AN11" i="2"/>
  <c r="AN12" i="2"/>
  <c r="AN13" i="2"/>
  <c r="AN14" i="2"/>
  <c r="AN15" i="2"/>
  <c r="AN16" i="2"/>
  <c r="AN17" i="2"/>
  <c r="AN18" i="2"/>
  <c r="AN19" i="2"/>
  <c r="AN20" i="2"/>
  <c r="AN21" i="2"/>
  <c r="AN22" i="2"/>
  <c r="AN23" i="2"/>
  <c r="AN24" i="2"/>
  <c r="AN25" i="2"/>
  <c r="AN26" i="2"/>
  <c r="AN27" i="2"/>
  <c r="AN28" i="2"/>
  <c r="AN29" i="2"/>
  <c r="AN30" i="2"/>
  <c r="AN31" i="2"/>
  <c r="AN32" i="2"/>
  <c r="AN33" i="2"/>
  <c r="AN34" i="2"/>
  <c r="AN35" i="2"/>
  <c r="AN36" i="2"/>
  <c r="AL18" i="2"/>
  <c r="AL10" i="2"/>
  <c r="AL11" i="2"/>
  <c r="AL12" i="2"/>
  <c r="AL13" i="2"/>
  <c r="AL14" i="2"/>
  <c r="AL15" i="2"/>
  <c r="AL16" i="2"/>
  <c r="AL17" i="2"/>
  <c r="AL19" i="2"/>
  <c r="AL20" i="2"/>
  <c r="AL21" i="2"/>
  <c r="AL22" i="2"/>
  <c r="AL23" i="2"/>
  <c r="AL24" i="2"/>
  <c r="AL25" i="2"/>
  <c r="AL26" i="2"/>
  <c r="AL27" i="2"/>
  <c r="AL28" i="2"/>
  <c r="AL29" i="2"/>
  <c r="AL30" i="2"/>
  <c r="AL31" i="2"/>
  <c r="AL32" i="2"/>
  <c r="AL33" i="2"/>
  <c r="AL34" i="2"/>
  <c r="AL35" i="2"/>
  <c r="AL36" i="2"/>
  <c r="AL37" i="2"/>
  <c r="AL38" i="2"/>
  <c r="AL39" i="2"/>
  <c r="AL40" i="2"/>
  <c r="Q29" i="2"/>
  <c r="Y28" i="2"/>
  <c r="AG23" i="2"/>
  <c r="S19" i="2"/>
  <c r="Y13"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G11" i="2"/>
  <c r="AG13" i="2"/>
  <c r="AG14" i="2"/>
  <c r="AG15" i="2"/>
  <c r="AG16" i="2"/>
  <c r="AG17" i="2"/>
  <c r="AG19" i="2"/>
  <c r="AG20" i="2"/>
  <c r="AG21" i="2"/>
  <c r="AG22"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Y11" i="2"/>
  <c r="Y12" i="2"/>
  <c r="Y14" i="2"/>
  <c r="Y15" i="2"/>
  <c r="Y16" i="2"/>
  <c r="Y17" i="2"/>
  <c r="Y18" i="2"/>
  <c r="Y19" i="2"/>
  <c r="Y20" i="2"/>
  <c r="Y21" i="2"/>
  <c r="Y22" i="2"/>
  <c r="Y23" i="2"/>
  <c r="Y24" i="2"/>
  <c r="Y25" i="2"/>
  <c r="Y26" i="2"/>
  <c r="Y27" i="2"/>
  <c r="Y29" i="2"/>
  <c r="Y30" i="2"/>
  <c r="Y31" i="2"/>
  <c r="Y32" i="2"/>
  <c r="Y33" i="2"/>
  <c r="Y34" i="2"/>
  <c r="Y35" i="2"/>
  <c r="Y36" i="2"/>
  <c r="Y37" i="2"/>
  <c r="Y38" i="2"/>
  <c r="Y39" i="2"/>
  <c r="Y40" i="2"/>
  <c r="Y41" i="2"/>
  <c r="Y42" i="2"/>
  <c r="Y43" i="2"/>
  <c r="Y44" i="2"/>
  <c r="Y45" i="2"/>
  <c r="Y46" i="2"/>
  <c r="Y47" i="2"/>
  <c r="Y48" i="2"/>
  <c r="Y49" i="2"/>
  <c r="Y50" i="2"/>
  <c r="Y51" i="2"/>
  <c r="Y52" i="2"/>
  <c r="Y53" i="2"/>
  <c r="Y54" i="2"/>
  <c r="Y55" i="2"/>
  <c r="W11"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S11" i="2"/>
  <c r="S12" i="2"/>
  <c r="S13" i="2"/>
  <c r="S14" i="2"/>
  <c r="S15" i="2"/>
  <c r="S16" i="2"/>
  <c r="S17" i="2"/>
  <c r="S18"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Q11" i="2"/>
  <c r="Q12" i="2"/>
  <c r="Q13" i="2"/>
  <c r="Q14" i="2"/>
  <c r="Q15" i="2"/>
  <c r="Q16" i="2"/>
  <c r="Q17" i="2"/>
  <c r="Q18" i="2"/>
  <c r="Q19" i="2"/>
  <c r="Q20" i="2"/>
  <c r="Q21" i="2"/>
  <c r="Q22" i="2"/>
  <c r="Q23" i="2"/>
  <c r="Q24" i="2"/>
  <c r="Q25" i="2"/>
  <c r="Q26" i="2"/>
  <c r="Q27" i="2"/>
  <c r="Q28" i="2"/>
  <c r="Q30" i="2"/>
  <c r="Q31" i="2"/>
  <c r="Q32" i="2"/>
  <c r="Q33" i="2"/>
  <c r="Q34" i="2"/>
  <c r="Q35" i="2"/>
  <c r="Q36" i="2"/>
  <c r="Q37" i="2"/>
  <c r="Q38" i="2"/>
  <c r="Q39" i="2"/>
  <c r="Q40" i="2"/>
  <c r="Q41" i="2"/>
  <c r="Q42" i="2"/>
  <c r="Q43" i="2"/>
  <c r="Q44" i="2"/>
  <c r="Q45" i="2"/>
  <c r="Q46" i="2"/>
  <c r="Q47" i="2"/>
  <c r="Q48" i="2"/>
  <c r="Q49" i="2"/>
  <c r="Q50" i="2"/>
  <c r="Q51" i="2"/>
  <c r="Q52" i="2"/>
  <c r="Q53" i="2"/>
  <c r="Q54" i="2"/>
  <c r="Q55"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13" i="2"/>
  <c r="M14" i="2"/>
  <c r="M15" i="2"/>
  <c r="AA10" i="2"/>
  <c r="AC10" i="2"/>
  <c r="AE10" i="2"/>
  <c r="AG10" i="2"/>
  <c r="AI10" i="2"/>
  <c r="Y10" i="2"/>
  <c r="W10" i="2"/>
  <c r="U10" i="2"/>
  <c r="S10" i="2"/>
  <c r="K12" i="2"/>
  <c r="K13" i="2"/>
  <c r="K14" i="2"/>
  <c r="K15" i="2"/>
  <c r="K16" i="2"/>
  <c r="K17" i="2"/>
  <c r="K18" i="2"/>
  <c r="AJ18" i="2" s="1"/>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11" i="2"/>
  <c r="DG10" i="2"/>
  <c r="AN37" i="2"/>
  <c r="AN38" i="2"/>
  <c r="AN39" i="2"/>
  <c r="AN40" i="2"/>
  <c r="AN41" i="2"/>
  <c r="AN42" i="2"/>
  <c r="AN43" i="2"/>
  <c r="AN44" i="2"/>
  <c r="AN45" i="2"/>
  <c r="AN46" i="2"/>
  <c r="AN47" i="2"/>
  <c r="AN48" i="2"/>
  <c r="AN49" i="2"/>
  <c r="AN50" i="2"/>
  <c r="AN51" i="2"/>
  <c r="AN52" i="2"/>
  <c r="AN53" i="2"/>
  <c r="AN54" i="2"/>
  <c r="F71" i="3" l="1"/>
  <c r="BU63" i="2"/>
  <c r="F78" i="3"/>
  <c r="BU70" i="2"/>
  <c r="F77" i="3"/>
  <c r="BU69" i="2"/>
  <c r="F68" i="3"/>
  <c r="BU60" i="2"/>
  <c r="F80" i="3"/>
  <c r="BU72" i="2"/>
  <c r="F84" i="3"/>
  <c r="BU76" i="2"/>
  <c r="F82" i="3"/>
  <c r="BU74" i="2"/>
  <c r="F69" i="3"/>
  <c r="BU61" i="2"/>
  <c r="F87" i="3"/>
  <c r="BU79" i="2"/>
  <c r="AJ11" i="2"/>
  <c r="AJ12" i="2"/>
  <c r="F85" i="3"/>
  <c r="BU77" i="2"/>
  <c r="F74" i="3"/>
  <c r="BU66" i="2"/>
  <c r="F70" i="3"/>
  <c r="BU62" i="2"/>
  <c r="F79" i="3"/>
  <c r="BU71" i="2"/>
  <c r="F73" i="3"/>
  <c r="BU65" i="2"/>
  <c r="F72" i="3"/>
  <c r="BU64" i="2"/>
  <c r="F75" i="3"/>
  <c r="BU67" i="2"/>
  <c r="F76" i="3"/>
  <c r="BU68" i="2"/>
  <c r="F83" i="3"/>
  <c r="BU75" i="2"/>
  <c r="F86" i="3"/>
  <c r="BU78" i="2"/>
  <c r="F81" i="3"/>
  <c r="BU73" i="2"/>
  <c r="AJ48" i="2"/>
  <c r="AJ40" i="2"/>
  <c r="AJ36" i="2"/>
  <c r="AJ24" i="2"/>
  <c r="AJ20" i="2"/>
  <c r="AJ16" i="2"/>
  <c r="AJ32" i="2"/>
  <c r="AJ52" i="2"/>
  <c r="AJ44" i="2"/>
  <c r="AJ28" i="2"/>
  <c r="AJ53" i="2"/>
  <c r="AJ49" i="2"/>
  <c r="AJ45" i="2"/>
  <c r="AJ41" i="2"/>
  <c r="AJ37" i="2"/>
  <c r="AJ33" i="2"/>
  <c r="AJ29" i="2"/>
  <c r="AJ25" i="2"/>
  <c r="AJ21" i="2"/>
  <c r="AJ15" i="2"/>
  <c r="AJ54" i="2"/>
  <c r="AJ46" i="2"/>
  <c r="AJ42" i="2"/>
  <c r="AJ38" i="2"/>
  <c r="AJ34" i="2"/>
  <c r="AJ30" i="2"/>
  <c r="AJ26" i="2"/>
  <c r="AJ22" i="2"/>
  <c r="AJ50" i="2"/>
  <c r="AJ17" i="2"/>
  <c r="AJ55" i="2"/>
  <c r="AJ51" i="2"/>
  <c r="AJ47" i="2"/>
  <c r="AJ43" i="2"/>
  <c r="AJ39" i="2"/>
  <c r="AJ35" i="2"/>
  <c r="AJ31" i="2"/>
  <c r="AJ27" i="2"/>
  <c r="AJ23" i="2"/>
  <c r="AJ19" i="2"/>
  <c r="E22" i="3" s="1"/>
  <c r="AJ13" i="2"/>
  <c r="AJ14" i="2"/>
  <c r="AJ10" i="2"/>
  <c r="E14" i="2"/>
  <c r="F14" i="2" s="1"/>
  <c r="E12" i="2"/>
  <c r="F12" i="2" s="1"/>
  <c r="E13" i="2"/>
  <c r="F13" i="2" s="1"/>
  <c r="E15" i="2"/>
  <c r="F15" i="2" s="1"/>
  <c r="E16" i="2"/>
  <c r="F16" i="2" s="1"/>
  <c r="E17" i="2"/>
  <c r="F17" i="2" s="1"/>
  <c r="E18" i="2"/>
  <c r="F18" i="2" s="1"/>
  <c r="E19" i="2"/>
  <c r="F19" i="2" s="1"/>
  <c r="C22" i="3" s="1"/>
  <c r="E20" i="2"/>
  <c r="F20" i="2" s="1"/>
  <c r="E21" i="2"/>
  <c r="F21" i="2" s="1"/>
  <c r="E22" i="2"/>
  <c r="F22" i="2" s="1"/>
  <c r="E23" i="2"/>
  <c r="F23" i="2" s="1"/>
  <c r="E24" i="2"/>
  <c r="F24" i="2" s="1"/>
  <c r="E25" i="2"/>
  <c r="F25" i="2" s="1"/>
  <c r="E26" i="2"/>
  <c r="F26" i="2" s="1"/>
  <c r="E27" i="2"/>
  <c r="F27" i="2" s="1"/>
  <c r="E28" i="2"/>
  <c r="F28" i="2" s="1"/>
  <c r="E29" i="2"/>
  <c r="F29" i="2" s="1"/>
  <c r="E30" i="2"/>
  <c r="F30" i="2" s="1"/>
  <c r="E31" i="2"/>
  <c r="F31" i="2" s="1"/>
  <c r="E32" i="2"/>
  <c r="F32" i="2" s="1"/>
  <c r="E33" i="2"/>
  <c r="F33" i="2" s="1"/>
  <c r="E34" i="2"/>
  <c r="F34" i="2" s="1"/>
  <c r="E35" i="2"/>
  <c r="F35" i="2" s="1"/>
  <c r="E36" i="2"/>
  <c r="F36" i="2" s="1"/>
  <c r="E37" i="2"/>
  <c r="F37" i="2" s="1"/>
  <c r="E38" i="2"/>
  <c r="F38" i="2" s="1"/>
  <c r="E39" i="2"/>
  <c r="F39" i="2" s="1"/>
  <c r="E40" i="2"/>
  <c r="F40" i="2" s="1"/>
  <c r="E41" i="2"/>
  <c r="F41" i="2" s="1"/>
  <c r="E42" i="2"/>
  <c r="F42" i="2" s="1"/>
  <c r="E43" i="2"/>
  <c r="F43" i="2" s="1"/>
  <c r="E44" i="2"/>
  <c r="F44" i="2" s="1"/>
  <c r="E45" i="2"/>
  <c r="F45" i="2" s="1"/>
  <c r="E46" i="2"/>
  <c r="F46" i="2" s="1"/>
  <c r="E47" i="2"/>
  <c r="F47" i="2" s="1"/>
  <c r="E48" i="2"/>
  <c r="F48" i="2" s="1"/>
  <c r="E49" i="2"/>
  <c r="F49" i="2" s="1"/>
  <c r="E50" i="2"/>
  <c r="F50" i="2" s="1"/>
  <c r="E51" i="2"/>
  <c r="F51" i="2" s="1"/>
  <c r="E52" i="2"/>
  <c r="F52" i="2" s="1"/>
  <c r="E53" i="2"/>
  <c r="F53" i="2" s="1"/>
  <c r="E54" i="2"/>
  <c r="F54" i="2" s="1"/>
  <c r="E55" i="2"/>
  <c r="F55" i="2" s="1"/>
  <c r="E11" i="2"/>
  <c r="F11" i="2" s="1"/>
  <c r="C14" i="3" s="1"/>
  <c r="E10" i="2"/>
  <c r="F10" i="2" s="1"/>
  <c r="G8" i="1"/>
  <c r="AT33" i="2"/>
  <c r="BM33" i="2" s="1"/>
  <c r="AT12" i="2"/>
  <c r="BM12" i="2" s="1"/>
  <c r="AT13" i="2"/>
  <c r="BM13" i="2" s="1"/>
  <c r="AT14" i="2"/>
  <c r="BM14" i="2" s="1"/>
  <c r="AT15" i="2"/>
  <c r="BM15" i="2" s="1"/>
  <c r="AT16" i="2"/>
  <c r="BM16" i="2" s="1"/>
  <c r="AT17" i="2"/>
  <c r="BM17" i="2" s="1"/>
  <c r="AT18" i="2"/>
  <c r="BM18" i="2" s="1"/>
  <c r="AT19" i="2"/>
  <c r="BM19" i="2" s="1"/>
  <c r="F22" i="3" s="1"/>
  <c r="AT20" i="2"/>
  <c r="BM20" i="2" s="1"/>
  <c r="AT21" i="2"/>
  <c r="BM21" i="2" s="1"/>
  <c r="AT22" i="2"/>
  <c r="BM22" i="2" s="1"/>
  <c r="AT23" i="2"/>
  <c r="BM23" i="2" s="1"/>
  <c r="AT24" i="2"/>
  <c r="BM24" i="2" s="1"/>
  <c r="AT25" i="2"/>
  <c r="BM25" i="2" s="1"/>
  <c r="AT26" i="2"/>
  <c r="BM26" i="2" s="1"/>
  <c r="AT27" i="2"/>
  <c r="BM27" i="2" s="1"/>
  <c r="AT28" i="2"/>
  <c r="BM28" i="2" s="1"/>
  <c r="AT29" i="2"/>
  <c r="BM29" i="2" s="1"/>
  <c r="AT30" i="2"/>
  <c r="BM30" i="2" s="1"/>
  <c r="AT31" i="2"/>
  <c r="BM31" i="2" s="1"/>
  <c r="AT32" i="2"/>
  <c r="BM32" i="2" s="1"/>
  <c r="AT34" i="2"/>
  <c r="BM34" i="2" s="1"/>
  <c r="AT35" i="2"/>
  <c r="BM35" i="2" s="1"/>
  <c r="AT36" i="2"/>
  <c r="BM36" i="2" s="1"/>
  <c r="AT37" i="2"/>
  <c r="AT38" i="2"/>
  <c r="AT39" i="2"/>
  <c r="AT40" i="2"/>
  <c r="AT41" i="2"/>
  <c r="AT42" i="2"/>
  <c r="AT43" i="2"/>
  <c r="AT44" i="2"/>
  <c r="AT45" i="2"/>
  <c r="AT46" i="2"/>
  <c r="AT47" i="2"/>
  <c r="AT48" i="2"/>
  <c r="AT49" i="2"/>
  <c r="AT50" i="2"/>
  <c r="AT51" i="2"/>
  <c r="AT52" i="2"/>
  <c r="AT53" i="2"/>
  <c r="AT54" i="2"/>
  <c r="AT55" i="2"/>
  <c r="AT11" i="2"/>
  <c r="BM11" i="2" s="1"/>
  <c r="AT10" i="2"/>
  <c r="BM10" i="2" s="1"/>
  <c r="H68" i="3" l="1"/>
  <c r="BV60" i="2"/>
  <c r="I68" i="3" s="1"/>
  <c r="BV70" i="2"/>
  <c r="I78" i="3" s="1"/>
  <c r="H78" i="3"/>
  <c r="BV73" i="2"/>
  <c r="I81" i="3" s="1"/>
  <c r="H81" i="3"/>
  <c r="BV75" i="2"/>
  <c r="I83" i="3" s="1"/>
  <c r="H83" i="3"/>
  <c r="BV67" i="2"/>
  <c r="I75" i="3" s="1"/>
  <c r="H75" i="3"/>
  <c r="BV65" i="2"/>
  <c r="I73" i="3" s="1"/>
  <c r="H73" i="3"/>
  <c r="BV62" i="2"/>
  <c r="I70" i="3" s="1"/>
  <c r="H70" i="3"/>
  <c r="BV77" i="2"/>
  <c r="I85" i="3" s="1"/>
  <c r="H85" i="3"/>
  <c r="BV79" i="2"/>
  <c r="I87" i="3" s="1"/>
  <c r="H87" i="3"/>
  <c r="BV74" i="2"/>
  <c r="I82" i="3" s="1"/>
  <c r="H82" i="3"/>
  <c r="BV72" i="2"/>
  <c r="I80" i="3" s="1"/>
  <c r="H80" i="3"/>
  <c r="BV69" i="2"/>
  <c r="I77" i="3" s="1"/>
  <c r="H77" i="3"/>
  <c r="H71" i="3"/>
  <c r="BV63" i="2"/>
  <c r="I71" i="3" s="1"/>
  <c r="BV78" i="2"/>
  <c r="I86" i="3" s="1"/>
  <c r="H86" i="3"/>
  <c r="BV68" i="2"/>
  <c r="I76" i="3" s="1"/>
  <c r="H76" i="3"/>
  <c r="BV64" i="2"/>
  <c r="I72" i="3" s="1"/>
  <c r="H72" i="3"/>
  <c r="BV71" i="2"/>
  <c r="I79" i="3" s="1"/>
  <c r="H79" i="3"/>
  <c r="BV66" i="2"/>
  <c r="I74" i="3" s="1"/>
  <c r="H74" i="3"/>
  <c r="BV61" i="2"/>
  <c r="I69" i="3" s="1"/>
  <c r="H69" i="3"/>
  <c r="BV76" i="2"/>
  <c r="I84" i="3" s="1"/>
  <c r="H84" i="3"/>
  <c r="BF54" i="2"/>
  <c r="BF55" i="2"/>
  <c r="BC7" i="2" l="1"/>
  <c r="C12" i="2" l="1"/>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11" i="2"/>
  <c r="C10" i="2"/>
  <c r="D48" i="8" l="1"/>
  <c r="D49" i="8"/>
  <c r="D50"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H92" i="3"/>
  <c r="B92" i="3"/>
  <c r="BR7" i="2" l="1"/>
  <c r="BG7" i="2"/>
  <c r="BI7" i="2"/>
  <c r="BE7" i="2"/>
  <c r="AY7" i="2"/>
  <c r="BA7" i="2"/>
  <c r="D37" i="4"/>
  <c r="BT73" i="2" l="1"/>
  <c r="G81" i="3" s="1"/>
  <c r="BT78" i="2"/>
  <c r="G86" i="3" s="1"/>
  <c r="BT61" i="2"/>
  <c r="G69" i="3" s="1"/>
  <c r="BT76" i="2"/>
  <c r="G84" i="3" s="1"/>
  <c r="BT68" i="2"/>
  <c r="G76" i="3" s="1"/>
  <c r="BT66" i="2"/>
  <c r="G74" i="3" s="1"/>
  <c r="BT71" i="2"/>
  <c r="G79" i="3" s="1"/>
  <c r="BT57" i="2"/>
  <c r="BT62" i="2"/>
  <c r="G70" i="3" s="1"/>
  <c r="BT74" i="2"/>
  <c r="G82" i="3" s="1"/>
  <c r="BT79" i="2"/>
  <c r="G87" i="3" s="1"/>
  <c r="BT72" i="2"/>
  <c r="G80" i="3" s="1"/>
  <c r="BT65" i="2"/>
  <c r="G73" i="3" s="1"/>
  <c r="BT69" i="2"/>
  <c r="G77" i="3" s="1"/>
  <c r="BT56" i="2"/>
  <c r="BT64" i="2"/>
  <c r="G72" i="3" s="1"/>
  <c r="BT67" i="2"/>
  <c r="G75" i="3" s="1"/>
  <c r="BT77" i="2"/>
  <c r="G85" i="3" s="1"/>
  <c r="BT58" i="2"/>
  <c r="BT63" i="2"/>
  <c r="G71" i="3" s="1"/>
  <c r="BT70" i="2"/>
  <c r="G78" i="3" s="1"/>
  <c r="BT60" i="2"/>
  <c r="G68" i="3" s="1"/>
  <c r="BT59" i="2"/>
  <c r="BT75" i="2"/>
  <c r="G83" i="3" s="1"/>
  <c r="F29" i="7"/>
  <c r="B37" i="4" l="1"/>
  <c r="B48" i="11" l="1"/>
  <c r="C48" i="11"/>
  <c r="D48" i="11"/>
  <c r="E48" i="11"/>
  <c r="B49" i="11"/>
  <c r="C49" i="11"/>
  <c r="D49" i="11"/>
  <c r="E49" i="11"/>
  <c r="B50" i="11"/>
  <c r="C50" i="11"/>
  <c r="D50" i="11"/>
  <c r="E50" i="11"/>
  <c r="B51" i="11"/>
  <c r="C51" i="11"/>
  <c r="D51" i="11"/>
  <c r="E51" i="11"/>
  <c r="B52" i="11"/>
  <c r="C52" i="11"/>
  <c r="D52" i="11"/>
  <c r="E52" i="11"/>
  <c r="B53" i="11"/>
  <c r="C53" i="11"/>
  <c r="D53" i="11"/>
  <c r="E53" i="11"/>
  <c r="B54" i="11"/>
  <c r="C54" i="11"/>
  <c r="D54" i="11"/>
  <c r="E54" i="11"/>
  <c r="B55" i="11"/>
  <c r="C55" i="11"/>
  <c r="D55" i="11"/>
  <c r="E55" i="11"/>
  <c r="B56" i="11"/>
  <c r="C56" i="11"/>
  <c r="D56" i="11"/>
  <c r="E56" i="11"/>
  <c r="B19" i="2" l="1"/>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11" i="2"/>
  <c r="B12" i="2"/>
  <c r="B13" i="2"/>
  <c r="B14" i="2"/>
  <c r="B15" i="2"/>
  <c r="B16" i="2"/>
  <c r="B17" i="2"/>
  <c r="B18" i="2"/>
  <c r="B10" i="2"/>
  <c r="E47" i="11" l="1"/>
  <c r="D47" i="11"/>
  <c r="C47" i="11"/>
  <c r="B47" i="11"/>
  <c r="E46" i="11"/>
  <c r="D46" i="11"/>
  <c r="C46" i="11"/>
  <c r="B46" i="11"/>
  <c r="E45" i="11"/>
  <c r="D45" i="11"/>
  <c r="C45" i="11"/>
  <c r="B45" i="11"/>
  <c r="E44" i="11"/>
  <c r="C44" i="11"/>
  <c r="B44" i="11"/>
  <c r="E43" i="11"/>
  <c r="D43" i="11"/>
  <c r="C43" i="11"/>
  <c r="B43" i="11"/>
  <c r="E42" i="11"/>
  <c r="D42" i="11"/>
  <c r="C42" i="11"/>
  <c r="B42" i="11"/>
  <c r="E41" i="11"/>
  <c r="C41" i="11"/>
  <c r="B41" i="11"/>
  <c r="E40" i="11"/>
  <c r="C40" i="11"/>
  <c r="B40" i="11"/>
  <c r="E39" i="11"/>
  <c r="C39" i="11"/>
  <c r="B39" i="11"/>
  <c r="E38" i="11"/>
  <c r="D38" i="11"/>
  <c r="C38" i="11"/>
  <c r="B38" i="11"/>
  <c r="E37" i="11"/>
  <c r="D37" i="11"/>
  <c r="C37" i="11"/>
  <c r="B37" i="11"/>
  <c r="E36" i="11"/>
  <c r="D36" i="11"/>
  <c r="C36" i="11"/>
  <c r="B36" i="11"/>
  <c r="E35" i="11"/>
  <c r="D35" i="11"/>
  <c r="C35" i="11"/>
  <c r="B35" i="11"/>
  <c r="E34" i="11"/>
  <c r="C34" i="11"/>
  <c r="B34" i="11"/>
  <c r="E33" i="11"/>
  <c r="D33" i="11"/>
  <c r="C33" i="11"/>
  <c r="B33" i="11"/>
  <c r="E32" i="11"/>
  <c r="D32" i="11"/>
  <c r="C32" i="11"/>
  <c r="B32" i="11"/>
  <c r="E31" i="11"/>
  <c r="D31" i="11"/>
  <c r="C31" i="11"/>
  <c r="B31" i="11"/>
  <c r="E30" i="11"/>
  <c r="D30" i="11"/>
  <c r="C30" i="11"/>
  <c r="B30" i="11"/>
  <c r="E29" i="11"/>
  <c r="D29" i="11"/>
  <c r="C29" i="11"/>
  <c r="B29" i="11"/>
  <c r="E28" i="11"/>
  <c r="D28" i="11"/>
  <c r="C28" i="11"/>
  <c r="B28" i="11"/>
  <c r="E27" i="11"/>
  <c r="D27" i="11"/>
  <c r="C27" i="11"/>
  <c r="B27" i="11"/>
  <c r="E26" i="11"/>
  <c r="D26" i="11"/>
  <c r="C26" i="11"/>
  <c r="B26" i="11"/>
  <c r="E25" i="11"/>
  <c r="D25" i="11"/>
  <c r="C25" i="11"/>
  <c r="B25" i="11"/>
  <c r="E24" i="11"/>
  <c r="D24" i="11"/>
  <c r="C24" i="11"/>
  <c r="B24" i="11"/>
  <c r="E23" i="11"/>
  <c r="D23" i="11"/>
  <c r="C23" i="11"/>
  <c r="B23" i="11"/>
  <c r="E22" i="11"/>
  <c r="D22" i="11"/>
  <c r="C22" i="11"/>
  <c r="B22" i="11"/>
  <c r="E21" i="11"/>
  <c r="D21" i="11"/>
  <c r="C21" i="11"/>
  <c r="B21" i="11"/>
  <c r="E20" i="11"/>
  <c r="D20" i="11"/>
  <c r="C20" i="11"/>
  <c r="B20" i="11"/>
  <c r="E19" i="11"/>
  <c r="D19" i="11"/>
  <c r="C19" i="11"/>
  <c r="B19" i="11"/>
  <c r="E18" i="11"/>
  <c r="D18" i="11"/>
  <c r="C18" i="11"/>
  <c r="B18" i="11"/>
  <c r="E17" i="11"/>
  <c r="D17" i="11"/>
  <c r="C17" i="11"/>
  <c r="B17" i="11"/>
  <c r="E16" i="11"/>
  <c r="D16" i="11"/>
  <c r="C16" i="11"/>
  <c r="B16" i="11"/>
  <c r="E15" i="11"/>
  <c r="D15" i="11"/>
  <c r="C15" i="11"/>
  <c r="B15" i="11"/>
  <c r="C10" i="11"/>
  <c r="M9" i="11"/>
  <c r="H9" i="11"/>
  <c r="C9" i="11"/>
  <c r="B16" i="9" l="1"/>
  <c r="C16" i="9"/>
  <c r="D16" i="9"/>
  <c r="E16" i="9"/>
  <c r="B17" i="9"/>
  <c r="C17" i="9"/>
  <c r="D17" i="9"/>
  <c r="E17" i="9"/>
  <c r="B18" i="9"/>
  <c r="C18" i="9"/>
  <c r="D18" i="9"/>
  <c r="E18" i="9"/>
  <c r="B19" i="9"/>
  <c r="C19" i="9"/>
  <c r="D19" i="9"/>
  <c r="E19" i="9"/>
  <c r="B20" i="9"/>
  <c r="C20" i="9"/>
  <c r="D20" i="9"/>
  <c r="E20" i="9"/>
  <c r="B21" i="9"/>
  <c r="C21" i="9"/>
  <c r="D21" i="9"/>
  <c r="E21" i="9"/>
  <c r="B22" i="9"/>
  <c r="C22" i="9"/>
  <c r="D22" i="9"/>
  <c r="E22" i="9"/>
  <c r="B23" i="9"/>
  <c r="C23" i="9"/>
  <c r="D23" i="9"/>
  <c r="E23" i="9"/>
  <c r="B24" i="9"/>
  <c r="C24" i="9"/>
  <c r="D24" i="9"/>
  <c r="E24" i="9"/>
  <c r="B25" i="9"/>
  <c r="C25" i="9"/>
  <c r="D25" i="9"/>
  <c r="E25" i="9"/>
  <c r="B26" i="9"/>
  <c r="C26" i="9"/>
  <c r="D26" i="9"/>
  <c r="E26" i="9"/>
  <c r="B27" i="9"/>
  <c r="C27" i="9"/>
  <c r="D27" i="9"/>
  <c r="E27" i="9"/>
  <c r="B28" i="9"/>
  <c r="C28" i="9"/>
  <c r="D28" i="9"/>
  <c r="E28" i="9"/>
  <c r="B29" i="9"/>
  <c r="C29" i="9"/>
  <c r="D29" i="9"/>
  <c r="E29" i="9"/>
  <c r="B30" i="9"/>
  <c r="C30" i="9"/>
  <c r="D30" i="9"/>
  <c r="E30" i="9"/>
  <c r="B31" i="9"/>
  <c r="C31" i="9"/>
  <c r="D31" i="9"/>
  <c r="E31" i="9"/>
  <c r="B32" i="9"/>
  <c r="C32" i="9"/>
  <c r="D32" i="9"/>
  <c r="E32" i="9"/>
  <c r="B33" i="9"/>
  <c r="C33" i="9"/>
  <c r="E33" i="9"/>
  <c r="B34" i="9"/>
  <c r="C34" i="9"/>
  <c r="D34" i="9"/>
  <c r="E34" i="9"/>
  <c r="B35" i="9"/>
  <c r="C35" i="9"/>
  <c r="D35" i="9"/>
  <c r="E35" i="9"/>
  <c r="B36" i="9"/>
  <c r="C36" i="9"/>
  <c r="D36" i="9"/>
  <c r="E36" i="9"/>
  <c r="B37" i="9"/>
  <c r="C37" i="9"/>
  <c r="D37" i="9"/>
  <c r="E37" i="9"/>
  <c r="B38" i="9"/>
  <c r="C38" i="9"/>
  <c r="E38" i="9"/>
  <c r="B39" i="9"/>
  <c r="C39" i="9"/>
  <c r="E39" i="9"/>
  <c r="B40" i="9"/>
  <c r="C40" i="9"/>
  <c r="D40" i="9"/>
  <c r="E40" i="9"/>
  <c r="B41" i="9"/>
  <c r="C41" i="9"/>
  <c r="D41" i="9"/>
  <c r="E41" i="9"/>
  <c r="B42" i="9"/>
  <c r="C42" i="9"/>
  <c r="D42" i="9"/>
  <c r="E42" i="9"/>
  <c r="B43" i="9"/>
  <c r="C43" i="9"/>
  <c r="E43" i="9"/>
  <c r="B44" i="9"/>
  <c r="C44" i="9"/>
  <c r="D44" i="9"/>
  <c r="E44" i="9"/>
  <c r="B45" i="9"/>
  <c r="C45" i="9"/>
  <c r="D45" i="9"/>
  <c r="E45" i="9"/>
  <c r="B46" i="9"/>
  <c r="C46" i="9"/>
  <c r="D46" i="9"/>
  <c r="E46" i="9"/>
  <c r="B47" i="9"/>
  <c r="C47" i="9"/>
  <c r="D47" i="9"/>
  <c r="E47" i="9"/>
  <c r="B48" i="9"/>
  <c r="C48" i="9"/>
  <c r="D48" i="9"/>
  <c r="E48" i="9"/>
  <c r="B49" i="9"/>
  <c r="C49" i="9"/>
  <c r="E49" i="9"/>
  <c r="E15" i="9"/>
  <c r="E14" i="9"/>
  <c r="B15" i="9"/>
  <c r="C15" i="9"/>
  <c r="D15" i="9"/>
  <c r="D14" i="9"/>
  <c r="C14" i="9"/>
  <c r="B14" i="9"/>
  <c r="H9" i="9"/>
  <c r="C10" i="9"/>
  <c r="C9" i="9"/>
  <c r="C11" i="8" l="1"/>
  <c r="C8" i="8"/>
  <c r="C7" i="8"/>
  <c r="B17" i="8"/>
  <c r="C17" i="8"/>
  <c r="E17" i="8"/>
  <c r="B18" i="8"/>
  <c r="C18" i="8"/>
  <c r="E18" i="8"/>
  <c r="B19" i="8"/>
  <c r="C19" i="8"/>
  <c r="E19" i="8"/>
  <c r="B20" i="8"/>
  <c r="C20" i="8"/>
  <c r="E20" i="8"/>
  <c r="B21" i="8"/>
  <c r="C21" i="8"/>
  <c r="E21" i="8"/>
  <c r="B22" i="8"/>
  <c r="C22" i="8"/>
  <c r="E22" i="8"/>
  <c r="B23" i="8"/>
  <c r="C23" i="8"/>
  <c r="E23" i="8"/>
  <c r="B24" i="8"/>
  <c r="C24" i="8"/>
  <c r="E24" i="8"/>
  <c r="B25" i="8"/>
  <c r="C25" i="8"/>
  <c r="E25" i="8"/>
  <c r="B26" i="8"/>
  <c r="C26" i="8"/>
  <c r="E26" i="8"/>
  <c r="B27" i="8"/>
  <c r="C27" i="8"/>
  <c r="E27" i="8"/>
  <c r="B28" i="8"/>
  <c r="C28" i="8"/>
  <c r="E28" i="8"/>
  <c r="B29" i="8"/>
  <c r="C29" i="8"/>
  <c r="E29" i="8"/>
  <c r="B30" i="8"/>
  <c r="C30" i="8"/>
  <c r="E30" i="8"/>
  <c r="B31" i="8"/>
  <c r="C31" i="8"/>
  <c r="E31" i="8"/>
  <c r="B32" i="8"/>
  <c r="C32" i="8"/>
  <c r="E32" i="8"/>
  <c r="B33" i="8"/>
  <c r="C33" i="8"/>
  <c r="E33" i="8"/>
  <c r="B34" i="8"/>
  <c r="C34" i="8"/>
  <c r="E34" i="8"/>
  <c r="B35" i="8"/>
  <c r="C35" i="8"/>
  <c r="E35" i="8"/>
  <c r="B36" i="8"/>
  <c r="C36" i="8"/>
  <c r="E36" i="8"/>
  <c r="B37" i="8"/>
  <c r="C37" i="8"/>
  <c r="E37" i="8"/>
  <c r="B38" i="8"/>
  <c r="C38" i="8"/>
  <c r="E38" i="8"/>
  <c r="B39" i="8"/>
  <c r="C39" i="8"/>
  <c r="E39" i="8"/>
  <c r="B40" i="8"/>
  <c r="C40" i="8"/>
  <c r="E40" i="8"/>
  <c r="B41" i="8"/>
  <c r="C41" i="8"/>
  <c r="E41" i="8"/>
  <c r="B42" i="8"/>
  <c r="C42" i="8"/>
  <c r="E42" i="8"/>
  <c r="B43" i="8"/>
  <c r="C43" i="8"/>
  <c r="E43" i="8"/>
  <c r="B44" i="8"/>
  <c r="C44" i="8"/>
  <c r="E44" i="8"/>
  <c r="B45" i="8"/>
  <c r="C45" i="8"/>
  <c r="D45" i="8"/>
  <c r="E45" i="8"/>
  <c r="B46" i="8"/>
  <c r="C46" i="8"/>
  <c r="D46" i="8"/>
  <c r="E46" i="8"/>
  <c r="B47" i="8"/>
  <c r="C47" i="8"/>
  <c r="D47" i="8"/>
  <c r="E47" i="8"/>
  <c r="B48" i="8"/>
  <c r="C48" i="8"/>
  <c r="E48" i="8"/>
  <c r="B49" i="8"/>
  <c r="C49" i="8"/>
  <c r="E49" i="8"/>
  <c r="B50" i="8"/>
  <c r="C50" i="8"/>
  <c r="E50" i="8"/>
  <c r="B51" i="8"/>
  <c r="C51" i="8"/>
  <c r="D51" i="8"/>
  <c r="E51" i="8"/>
  <c r="B52" i="8"/>
  <c r="C52" i="8"/>
  <c r="D52" i="8"/>
  <c r="E52" i="8"/>
  <c r="B53" i="8"/>
  <c r="C53" i="8"/>
  <c r="D53" i="8"/>
  <c r="E53" i="8"/>
  <c r="B54" i="8"/>
  <c r="C54" i="8"/>
  <c r="D54" i="8"/>
  <c r="E54" i="8"/>
  <c r="B55" i="8"/>
  <c r="C55" i="8"/>
  <c r="D55" i="8"/>
  <c r="E55" i="8"/>
  <c r="B56" i="8"/>
  <c r="C56" i="8"/>
  <c r="D56" i="8"/>
  <c r="E56" i="8"/>
  <c r="B57" i="8"/>
  <c r="C57" i="8"/>
  <c r="D57" i="8"/>
  <c r="E57" i="8"/>
  <c r="B58" i="8"/>
  <c r="C58" i="8"/>
  <c r="D58" i="8"/>
  <c r="E58" i="8"/>
  <c r="B59" i="8"/>
  <c r="C59" i="8"/>
  <c r="D59" i="8"/>
  <c r="E59" i="8"/>
  <c r="B60" i="8"/>
  <c r="C60" i="8"/>
  <c r="D60" i="8"/>
  <c r="E60" i="8"/>
  <c r="B61" i="8"/>
  <c r="C61" i="8"/>
  <c r="D61" i="8"/>
  <c r="E61" i="8"/>
  <c r="B62" i="8"/>
  <c r="C62" i="8"/>
  <c r="D62" i="8"/>
  <c r="E62" i="8"/>
  <c r="B63" i="8"/>
  <c r="C63" i="8"/>
  <c r="D63" i="8"/>
  <c r="E63" i="8"/>
  <c r="B64" i="8"/>
  <c r="C64" i="8"/>
  <c r="D64" i="8"/>
  <c r="E64" i="8"/>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F19" i="7" l="1"/>
  <c r="B19" i="7"/>
  <c r="B52" i="3" l="1"/>
  <c r="B53" i="3"/>
  <c r="B54" i="3"/>
  <c r="B55" i="3"/>
  <c r="B56" i="3"/>
  <c r="B57" i="3"/>
  <c r="B58" i="3"/>
  <c r="B59" i="3"/>
  <c r="B60" i="3"/>
  <c r="B61" i="3"/>
  <c r="B62" i="3"/>
  <c r="C6" i="3" l="1"/>
  <c r="C5" i="3"/>
  <c r="AN55" i="2" l="1"/>
  <c r="AP37" i="2"/>
  <c r="AP38" i="2"/>
  <c r="AP39" i="2"/>
  <c r="AP40" i="2"/>
  <c r="AP41" i="2"/>
  <c r="AP42" i="2"/>
  <c r="AP43" i="2"/>
  <c r="AP44" i="2"/>
  <c r="AP45" i="2"/>
  <c r="AP46" i="2"/>
  <c r="AP47" i="2"/>
  <c r="AP48" i="2"/>
  <c r="AP49" i="2"/>
  <c r="AP50" i="2"/>
  <c r="AP51" i="2"/>
  <c r="AP52" i="2"/>
  <c r="AP53" i="2"/>
  <c r="AP54" i="2"/>
  <c r="AP55" i="2"/>
  <c r="AR37" i="2"/>
  <c r="AR38" i="2"/>
  <c r="AR39" i="2"/>
  <c r="AR40" i="2"/>
  <c r="AR41" i="2"/>
  <c r="AR42" i="2"/>
  <c r="AR43" i="2"/>
  <c r="AR44" i="2"/>
  <c r="AR45" i="2"/>
  <c r="AR46" i="2"/>
  <c r="AR47" i="2"/>
  <c r="AR48" i="2"/>
  <c r="AR49" i="2"/>
  <c r="AR50" i="2"/>
  <c r="AR51" i="2"/>
  <c r="AR52" i="2"/>
  <c r="AR53" i="2"/>
  <c r="AR54" i="2"/>
  <c r="AR55" i="2"/>
  <c r="AV41" i="2"/>
  <c r="AV42" i="2"/>
  <c r="AV43" i="2"/>
  <c r="AV44" i="2"/>
  <c r="AV45" i="2"/>
  <c r="AV46" i="2"/>
  <c r="AV47" i="2"/>
  <c r="AV48" i="2"/>
  <c r="AV49" i="2"/>
  <c r="AV50" i="2"/>
  <c r="AV51" i="2"/>
  <c r="AV52" i="2"/>
  <c r="AV53" i="2"/>
  <c r="AV54" i="2"/>
  <c r="AV55" i="2"/>
  <c r="BM39" i="2" l="1"/>
  <c r="BM38" i="2"/>
  <c r="BM37" i="2"/>
  <c r="BM40" i="2"/>
  <c r="E16" i="8"/>
  <c r="E15" i="8"/>
  <c r="B16" i="8"/>
  <c r="C16" i="8"/>
  <c r="D15" i="8"/>
  <c r="C15" i="8"/>
  <c r="B15" i="8"/>
  <c r="C16" i="4" l="1"/>
  <c r="C15" i="4"/>
  <c r="B8" i="3"/>
  <c r="B6" i="3"/>
  <c r="B5" i="3"/>
  <c r="B16" i="3"/>
  <c r="B26" i="4" s="1"/>
  <c r="B17" i="3"/>
  <c r="B27" i="4" s="1"/>
  <c r="B18" i="3"/>
  <c r="B28" i="4" s="1"/>
  <c r="B19" i="3"/>
  <c r="B29" i="4" s="1"/>
  <c r="B20" i="3"/>
  <c r="B30" i="4" s="1"/>
  <c r="B21" i="3"/>
  <c r="B31" i="4" s="1"/>
  <c r="B22" i="3"/>
  <c r="B32" i="4" s="1"/>
  <c r="B23" i="3"/>
  <c r="B24" i="3"/>
  <c r="B25" i="3"/>
  <c r="B26" i="3"/>
  <c r="B27" i="3"/>
  <c r="B28" i="3"/>
  <c r="B29" i="3"/>
  <c r="B30" i="3"/>
  <c r="B31" i="3"/>
  <c r="B32" i="3"/>
  <c r="B33" i="3"/>
  <c r="B34" i="3"/>
  <c r="B35" i="3"/>
  <c r="B36" i="3"/>
  <c r="B37" i="3"/>
  <c r="B38" i="3"/>
  <c r="B39" i="3"/>
  <c r="B40" i="3"/>
  <c r="B41" i="3"/>
  <c r="B42" i="3"/>
  <c r="B43" i="3"/>
  <c r="B44" i="3"/>
  <c r="B45" i="3"/>
  <c r="B14" i="3"/>
  <c r="B24" i="4" s="1"/>
  <c r="B15" i="3"/>
  <c r="B25" i="4" s="1"/>
  <c r="B50" i="3" l="1"/>
  <c r="B48" i="3"/>
  <c r="B46" i="3"/>
  <c r="B51" i="3"/>
  <c r="B49" i="3"/>
  <c r="B47" i="3"/>
  <c r="DF7" i="2"/>
  <c r="CA7" i="2"/>
  <c r="BO20" i="2"/>
  <c r="BQ20" i="2"/>
  <c r="BS20" i="2"/>
  <c r="BX20" i="2"/>
  <c r="BZ20" i="2"/>
  <c r="BO21" i="2"/>
  <c r="BQ21" i="2"/>
  <c r="BS21" i="2"/>
  <c r="BX21" i="2"/>
  <c r="BZ21" i="2"/>
  <c r="BO22" i="2"/>
  <c r="BQ22" i="2"/>
  <c r="BS22" i="2"/>
  <c r="BX22" i="2"/>
  <c r="BZ22" i="2"/>
  <c r="BO23" i="2"/>
  <c r="BQ23" i="2"/>
  <c r="BS23" i="2"/>
  <c r="BX23" i="2"/>
  <c r="BZ23" i="2"/>
  <c r="BO24" i="2"/>
  <c r="BQ24" i="2"/>
  <c r="BS24" i="2"/>
  <c r="BX24" i="2"/>
  <c r="BZ24" i="2"/>
  <c r="BO25" i="2"/>
  <c r="BQ25" i="2"/>
  <c r="BS25" i="2"/>
  <c r="BX25" i="2"/>
  <c r="BZ25" i="2"/>
  <c r="BO26" i="2"/>
  <c r="BQ26" i="2"/>
  <c r="BS26" i="2"/>
  <c r="BX26" i="2"/>
  <c r="BZ26" i="2"/>
  <c r="BO27" i="2"/>
  <c r="BQ27" i="2"/>
  <c r="BS27" i="2"/>
  <c r="BX27" i="2"/>
  <c r="BZ27" i="2"/>
  <c r="BO28" i="2"/>
  <c r="BQ28" i="2"/>
  <c r="BS28" i="2"/>
  <c r="BX28" i="2"/>
  <c r="BZ28" i="2"/>
  <c r="BO29" i="2"/>
  <c r="BQ29" i="2"/>
  <c r="BS29" i="2"/>
  <c r="BX29" i="2"/>
  <c r="BZ29" i="2"/>
  <c r="BO30" i="2"/>
  <c r="BQ30" i="2"/>
  <c r="BS30" i="2"/>
  <c r="BX30" i="2"/>
  <c r="BZ30" i="2"/>
  <c r="BO31" i="2"/>
  <c r="BQ31" i="2"/>
  <c r="BS31" i="2"/>
  <c r="BX31" i="2"/>
  <c r="BZ31" i="2"/>
  <c r="BO32" i="2"/>
  <c r="BQ32" i="2"/>
  <c r="BS32" i="2"/>
  <c r="BX32" i="2"/>
  <c r="BZ32" i="2"/>
  <c r="CC66" i="2" l="1"/>
  <c r="J74" i="3" s="1"/>
  <c r="CC68" i="2"/>
  <c r="J76" i="3" s="1"/>
  <c r="CC79" i="2"/>
  <c r="J87" i="3" s="1"/>
  <c r="CC56" i="2"/>
  <c r="CC61" i="2"/>
  <c r="J69" i="3" s="1"/>
  <c r="CC59" i="2"/>
  <c r="CC64" i="2"/>
  <c r="J72" i="3" s="1"/>
  <c r="CC76" i="2"/>
  <c r="J84" i="3" s="1"/>
  <c r="CC60" i="2"/>
  <c r="J68" i="3" s="1"/>
  <c r="CC69" i="2"/>
  <c r="J77" i="3" s="1"/>
  <c r="CC73" i="2"/>
  <c r="J81" i="3" s="1"/>
  <c r="CC71" i="2"/>
  <c r="J79" i="3" s="1"/>
  <c r="CC70" i="2"/>
  <c r="J78" i="3" s="1"/>
  <c r="CC62" i="2"/>
  <c r="J70" i="3" s="1"/>
  <c r="CC63" i="2"/>
  <c r="J71" i="3" s="1"/>
  <c r="CC75" i="2"/>
  <c r="J83" i="3" s="1"/>
  <c r="CC74" i="2"/>
  <c r="J82" i="3" s="1"/>
  <c r="CC77" i="2"/>
  <c r="J85" i="3" s="1"/>
  <c r="CC67" i="2"/>
  <c r="J75" i="3" s="1"/>
  <c r="CC58" i="2"/>
  <c r="CC78" i="2"/>
  <c r="J86" i="3" s="1"/>
  <c r="CC65" i="2"/>
  <c r="J73" i="3" s="1"/>
  <c r="CC57" i="2"/>
  <c r="CC72" i="2"/>
  <c r="J80" i="3" s="1"/>
  <c r="DH76" i="2"/>
  <c r="DH58" i="2"/>
  <c r="DH59" i="2"/>
  <c r="DI59" i="2" s="1"/>
  <c r="DJ59" i="2" s="1"/>
  <c r="DK59" i="2" s="1"/>
  <c r="DL59" i="2" s="1"/>
  <c r="DM59" i="2" s="1"/>
  <c r="DH74" i="2"/>
  <c r="DH68" i="2"/>
  <c r="DH60" i="2"/>
  <c r="DH72" i="2"/>
  <c r="DH71" i="2"/>
  <c r="DH70" i="2"/>
  <c r="DH64" i="2"/>
  <c r="DH66" i="2"/>
  <c r="DH67" i="2"/>
  <c r="DH79" i="2"/>
  <c r="DH73" i="2"/>
  <c r="DH65" i="2"/>
  <c r="DH57" i="2"/>
  <c r="DI57" i="2" s="1"/>
  <c r="DJ57" i="2" s="1"/>
  <c r="DK57" i="2" s="1"/>
  <c r="DL57" i="2" s="1"/>
  <c r="DM57" i="2" s="1"/>
  <c r="DH63" i="2"/>
  <c r="DH62" i="2"/>
  <c r="DH75" i="2"/>
  <c r="DH77" i="2"/>
  <c r="DH69" i="2"/>
  <c r="DH61" i="2"/>
  <c r="DH78" i="2"/>
  <c r="DH56" i="2"/>
  <c r="DI56" i="2" s="1"/>
  <c r="DJ56" i="2" s="1"/>
  <c r="DK56" i="2" s="1"/>
  <c r="DL56" i="2" s="1"/>
  <c r="DM56" i="2" s="1"/>
  <c r="F33" i="3"/>
  <c r="F23" i="3"/>
  <c r="F32" i="3"/>
  <c r="F28" i="3"/>
  <c r="F24" i="3"/>
  <c r="F29" i="3"/>
  <c r="F25" i="3"/>
  <c r="F34" i="3"/>
  <c r="F30" i="3"/>
  <c r="F26" i="3"/>
  <c r="F35" i="3"/>
  <c r="F27" i="3"/>
  <c r="F31" i="3"/>
  <c r="K12" i="3"/>
  <c r="J12" i="3"/>
  <c r="G12" i="3"/>
  <c r="F12" i="3"/>
  <c r="E12" i="3"/>
  <c r="D12" i="3"/>
  <c r="C12" i="3"/>
  <c r="DI58" i="2" l="1"/>
  <c r="DJ58" i="2" s="1"/>
  <c r="DK58" i="2" s="1"/>
  <c r="DL58" i="2" s="1"/>
  <c r="DM58" i="2" s="1"/>
  <c r="DI66" i="2"/>
  <c r="K74" i="3"/>
  <c r="DI72" i="2"/>
  <c r="K80" i="3"/>
  <c r="K85" i="3"/>
  <c r="DI77" i="2"/>
  <c r="DI67" i="2"/>
  <c r="K75" i="3"/>
  <c r="DI71" i="2"/>
  <c r="K79" i="3"/>
  <c r="K83" i="3"/>
  <c r="DI75" i="2"/>
  <c r="K70" i="3"/>
  <c r="DI62" i="2"/>
  <c r="DI64" i="2"/>
  <c r="K72" i="3"/>
  <c r="DI60" i="2"/>
  <c r="K68" i="3"/>
  <c r="DI74" i="2"/>
  <c r="K82" i="3"/>
  <c r="DI78" i="2"/>
  <c r="K86" i="3"/>
  <c r="DI65" i="2"/>
  <c r="K73" i="3"/>
  <c r="DI61" i="2"/>
  <c r="K69" i="3"/>
  <c r="DI73" i="2"/>
  <c r="K81" i="3"/>
  <c r="DI69" i="2"/>
  <c r="K77" i="3"/>
  <c r="DI63" i="2"/>
  <c r="K71" i="3"/>
  <c r="K87" i="3"/>
  <c r="DI79" i="2"/>
  <c r="DI70" i="2"/>
  <c r="K78" i="3"/>
  <c r="DI68" i="2"/>
  <c r="K76" i="3"/>
  <c r="DI76" i="2"/>
  <c r="K84" i="3"/>
  <c r="CM11" i="2"/>
  <c r="CO11" i="2"/>
  <c r="CQ11" i="2"/>
  <c r="CS11" i="2"/>
  <c r="CU11" i="2"/>
  <c r="CW11" i="2"/>
  <c r="CY11" i="2"/>
  <c r="DA11" i="2"/>
  <c r="DC11" i="2"/>
  <c r="DE11" i="2"/>
  <c r="DG11" i="2"/>
  <c r="CM12" i="2"/>
  <c r="CO12" i="2"/>
  <c r="CQ12" i="2"/>
  <c r="CS12" i="2"/>
  <c r="CU12" i="2"/>
  <c r="CW12" i="2"/>
  <c r="CY12" i="2"/>
  <c r="DA12" i="2"/>
  <c r="DC12" i="2"/>
  <c r="DE12" i="2"/>
  <c r="DG12" i="2"/>
  <c r="CM13" i="2"/>
  <c r="CO13" i="2"/>
  <c r="CQ13" i="2"/>
  <c r="CS13" i="2"/>
  <c r="CU13" i="2"/>
  <c r="CW13" i="2"/>
  <c r="CY13" i="2"/>
  <c r="DA13" i="2"/>
  <c r="DC13" i="2"/>
  <c r="DE13" i="2"/>
  <c r="DG13" i="2"/>
  <c r="CM14" i="2"/>
  <c r="CO14" i="2"/>
  <c r="CQ14" i="2"/>
  <c r="CS14" i="2"/>
  <c r="CU14" i="2"/>
  <c r="CW14" i="2"/>
  <c r="CY14" i="2"/>
  <c r="DA14" i="2"/>
  <c r="DC14" i="2"/>
  <c r="DE14" i="2"/>
  <c r="DG14" i="2"/>
  <c r="CM15" i="2"/>
  <c r="CO15" i="2"/>
  <c r="CQ15" i="2"/>
  <c r="CS15" i="2"/>
  <c r="CU15" i="2"/>
  <c r="CW15" i="2"/>
  <c r="CY15" i="2"/>
  <c r="DA15" i="2"/>
  <c r="DC15" i="2"/>
  <c r="DE15" i="2"/>
  <c r="DG15" i="2"/>
  <c r="CM16" i="2"/>
  <c r="CO16" i="2"/>
  <c r="CQ16" i="2"/>
  <c r="CS16" i="2"/>
  <c r="CU16" i="2"/>
  <c r="CW16" i="2"/>
  <c r="CY16" i="2"/>
  <c r="DA16" i="2"/>
  <c r="DC16" i="2"/>
  <c r="DE16" i="2"/>
  <c r="DG16" i="2"/>
  <c r="CM17" i="2"/>
  <c r="CO17" i="2"/>
  <c r="CQ17" i="2"/>
  <c r="CS17" i="2"/>
  <c r="CU17" i="2"/>
  <c r="CW17" i="2"/>
  <c r="CY17" i="2"/>
  <c r="DA17" i="2"/>
  <c r="DC17" i="2"/>
  <c r="DE17" i="2"/>
  <c r="DG17" i="2"/>
  <c r="CM18" i="2"/>
  <c r="CO18" i="2"/>
  <c r="CQ18" i="2"/>
  <c r="CS18" i="2"/>
  <c r="CU18" i="2"/>
  <c r="CW18" i="2"/>
  <c r="CY18" i="2"/>
  <c r="DA18" i="2"/>
  <c r="DC18" i="2"/>
  <c r="DE18" i="2"/>
  <c r="DG18" i="2"/>
  <c r="CM19" i="2"/>
  <c r="CO19" i="2"/>
  <c r="CQ19" i="2"/>
  <c r="CS19" i="2"/>
  <c r="CU19" i="2"/>
  <c r="CW19" i="2"/>
  <c r="CY19" i="2"/>
  <c r="DA19" i="2"/>
  <c r="DC19" i="2"/>
  <c r="DE19" i="2"/>
  <c r="DG19" i="2"/>
  <c r="CM20" i="2"/>
  <c r="CO20" i="2"/>
  <c r="CQ20" i="2"/>
  <c r="CS20" i="2"/>
  <c r="CU20" i="2"/>
  <c r="CW20" i="2"/>
  <c r="CY20" i="2"/>
  <c r="DA20" i="2"/>
  <c r="DC20" i="2"/>
  <c r="DE20" i="2"/>
  <c r="DG20" i="2"/>
  <c r="CM21" i="2"/>
  <c r="CO21" i="2"/>
  <c r="CQ21" i="2"/>
  <c r="CS21" i="2"/>
  <c r="CU21" i="2"/>
  <c r="CW21" i="2"/>
  <c r="CY21" i="2"/>
  <c r="DA21" i="2"/>
  <c r="DC21" i="2"/>
  <c r="DE21" i="2"/>
  <c r="DG21" i="2"/>
  <c r="CM22" i="2"/>
  <c r="CO22" i="2"/>
  <c r="CQ22" i="2"/>
  <c r="CS22" i="2"/>
  <c r="CU22" i="2"/>
  <c r="CW22" i="2"/>
  <c r="CY22" i="2"/>
  <c r="DA22" i="2"/>
  <c r="DC22" i="2"/>
  <c r="DE22" i="2"/>
  <c r="DG22" i="2"/>
  <c r="CM23" i="2"/>
  <c r="CO23" i="2"/>
  <c r="CQ23" i="2"/>
  <c r="CS23" i="2"/>
  <c r="CU23" i="2"/>
  <c r="CW23" i="2"/>
  <c r="CY23" i="2"/>
  <c r="DA23" i="2"/>
  <c r="DC23" i="2"/>
  <c r="DE23" i="2"/>
  <c r="DG23" i="2"/>
  <c r="CM24" i="2"/>
  <c r="CO24" i="2"/>
  <c r="CQ24" i="2"/>
  <c r="CS24" i="2"/>
  <c r="CU24" i="2"/>
  <c r="CW24" i="2"/>
  <c r="CY24" i="2"/>
  <c r="DA24" i="2"/>
  <c r="DC24" i="2"/>
  <c r="DE24" i="2"/>
  <c r="DG24" i="2"/>
  <c r="CM25" i="2"/>
  <c r="CO25" i="2"/>
  <c r="CQ25" i="2"/>
  <c r="CS25" i="2"/>
  <c r="CU25" i="2"/>
  <c r="CW25" i="2"/>
  <c r="CY25" i="2"/>
  <c r="DA25" i="2"/>
  <c r="DC25" i="2"/>
  <c r="DE25" i="2"/>
  <c r="DG25" i="2"/>
  <c r="CM26" i="2"/>
  <c r="CO26" i="2"/>
  <c r="CQ26" i="2"/>
  <c r="CS26" i="2"/>
  <c r="CU26" i="2"/>
  <c r="CW26" i="2"/>
  <c r="CY26" i="2"/>
  <c r="DA26" i="2"/>
  <c r="DC26" i="2"/>
  <c r="DE26" i="2"/>
  <c r="DG26" i="2"/>
  <c r="CM27" i="2"/>
  <c r="CO27" i="2"/>
  <c r="CQ27" i="2"/>
  <c r="CS27" i="2"/>
  <c r="CU27" i="2"/>
  <c r="CW27" i="2"/>
  <c r="CY27" i="2"/>
  <c r="DA27" i="2"/>
  <c r="DC27" i="2"/>
  <c r="DE27" i="2"/>
  <c r="DG27" i="2"/>
  <c r="CM28" i="2"/>
  <c r="CO28" i="2"/>
  <c r="CQ28" i="2"/>
  <c r="CS28" i="2"/>
  <c r="CU28" i="2"/>
  <c r="CW28" i="2"/>
  <c r="CY28" i="2"/>
  <c r="DA28" i="2"/>
  <c r="DC28" i="2"/>
  <c r="DE28" i="2"/>
  <c r="DG28" i="2"/>
  <c r="CM29" i="2"/>
  <c r="CO29" i="2"/>
  <c r="CQ29" i="2"/>
  <c r="CS29" i="2"/>
  <c r="CU29" i="2"/>
  <c r="CW29" i="2"/>
  <c r="CY29" i="2"/>
  <c r="DA29" i="2"/>
  <c r="DC29" i="2"/>
  <c r="DE29" i="2"/>
  <c r="DG29" i="2"/>
  <c r="CM30" i="2"/>
  <c r="CO30" i="2"/>
  <c r="CQ30" i="2"/>
  <c r="CS30" i="2"/>
  <c r="CU30" i="2"/>
  <c r="CW30" i="2"/>
  <c r="CY30" i="2"/>
  <c r="DA30" i="2"/>
  <c r="DC30" i="2"/>
  <c r="DE30" i="2"/>
  <c r="DG30" i="2"/>
  <c r="CM31" i="2"/>
  <c r="CO31" i="2"/>
  <c r="CQ31" i="2"/>
  <c r="CS31" i="2"/>
  <c r="CU31" i="2"/>
  <c r="CW31" i="2"/>
  <c r="CY31" i="2"/>
  <c r="DA31" i="2"/>
  <c r="DC31" i="2"/>
  <c r="DE31" i="2"/>
  <c r="DG31" i="2"/>
  <c r="CM32" i="2"/>
  <c r="CO32" i="2"/>
  <c r="CQ32" i="2"/>
  <c r="CS32" i="2"/>
  <c r="CU32" i="2"/>
  <c r="CW32" i="2"/>
  <c r="CY32" i="2"/>
  <c r="DA32" i="2"/>
  <c r="DC32" i="2"/>
  <c r="DE32" i="2"/>
  <c r="DG32" i="2"/>
  <c r="CM33" i="2"/>
  <c r="CO33" i="2"/>
  <c r="CQ33" i="2"/>
  <c r="CS33" i="2"/>
  <c r="CU33" i="2"/>
  <c r="CW33" i="2"/>
  <c r="CY33" i="2"/>
  <c r="DA33" i="2"/>
  <c r="DC33" i="2"/>
  <c r="DE33" i="2"/>
  <c r="DG33" i="2"/>
  <c r="CM34" i="2"/>
  <c r="CO34" i="2"/>
  <c r="CQ34" i="2"/>
  <c r="CS34" i="2"/>
  <c r="CU34" i="2"/>
  <c r="CW34" i="2"/>
  <c r="CY34" i="2"/>
  <c r="DA34" i="2"/>
  <c r="DC34" i="2"/>
  <c r="DE34" i="2"/>
  <c r="DG34" i="2"/>
  <c r="CM35" i="2"/>
  <c r="CO35" i="2"/>
  <c r="CQ35" i="2"/>
  <c r="CS35" i="2"/>
  <c r="CU35" i="2"/>
  <c r="CW35" i="2"/>
  <c r="CY35" i="2"/>
  <c r="DA35" i="2"/>
  <c r="DC35" i="2"/>
  <c r="DE35" i="2"/>
  <c r="DG35" i="2"/>
  <c r="CM36" i="2"/>
  <c r="CO36" i="2"/>
  <c r="CQ36" i="2"/>
  <c r="CS36" i="2"/>
  <c r="CU36" i="2"/>
  <c r="CW36" i="2"/>
  <c r="CY36" i="2"/>
  <c r="DA36" i="2"/>
  <c r="DC36" i="2"/>
  <c r="DE36" i="2"/>
  <c r="DG36" i="2"/>
  <c r="CM37" i="2"/>
  <c r="CO37" i="2"/>
  <c r="CQ37" i="2"/>
  <c r="CS37" i="2"/>
  <c r="CU37" i="2"/>
  <c r="CW37" i="2"/>
  <c r="CY37" i="2"/>
  <c r="DA37" i="2"/>
  <c r="DC37" i="2"/>
  <c r="DE37" i="2"/>
  <c r="DG37" i="2"/>
  <c r="CM38" i="2"/>
  <c r="CO38" i="2"/>
  <c r="CQ38" i="2"/>
  <c r="CS38" i="2"/>
  <c r="CU38" i="2"/>
  <c r="CW38" i="2"/>
  <c r="CY38" i="2"/>
  <c r="DA38" i="2"/>
  <c r="DC38" i="2"/>
  <c r="DE38" i="2"/>
  <c r="DG38" i="2"/>
  <c r="CM39" i="2"/>
  <c r="CO39" i="2"/>
  <c r="CQ39" i="2"/>
  <c r="CS39" i="2"/>
  <c r="CU39" i="2"/>
  <c r="CW39" i="2"/>
  <c r="CY39" i="2"/>
  <c r="DA39" i="2"/>
  <c r="DC39" i="2"/>
  <c r="DE39" i="2"/>
  <c r="DG39" i="2"/>
  <c r="CM40" i="2"/>
  <c r="CO40" i="2"/>
  <c r="CQ40" i="2"/>
  <c r="CS40" i="2"/>
  <c r="CU40" i="2"/>
  <c r="CW40" i="2"/>
  <c r="CY40" i="2"/>
  <c r="DA40" i="2"/>
  <c r="DC40" i="2"/>
  <c r="DE40" i="2"/>
  <c r="DG40" i="2"/>
  <c r="CM41" i="2"/>
  <c r="CO41" i="2"/>
  <c r="CQ41" i="2"/>
  <c r="CS41" i="2"/>
  <c r="CU41" i="2"/>
  <c r="CW41" i="2"/>
  <c r="CY41" i="2"/>
  <c r="DA41" i="2"/>
  <c r="DC41" i="2"/>
  <c r="DE41" i="2"/>
  <c r="DG41" i="2"/>
  <c r="CM42" i="2"/>
  <c r="CO42" i="2"/>
  <c r="CQ42" i="2"/>
  <c r="CS42" i="2"/>
  <c r="CU42" i="2"/>
  <c r="CW42" i="2"/>
  <c r="CY42" i="2"/>
  <c r="DA42" i="2"/>
  <c r="DC42" i="2"/>
  <c r="DE42" i="2"/>
  <c r="DG42" i="2"/>
  <c r="CM43" i="2"/>
  <c r="CO43" i="2"/>
  <c r="CQ43" i="2"/>
  <c r="CS43" i="2"/>
  <c r="CU43" i="2"/>
  <c r="CW43" i="2"/>
  <c r="CY43" i="2"/>
  <c r="DA43" i="2"/>
  <c r="DC43" i="2"/>
  <c r="DE43" i="2"/>
  <c r="DG43" i="2"/>
  <c r="CM44" i="2"/>
  <c r="CO44" i="2"/>
  <c r="CQ44" i="2"/>
  <c r="CS44" i="2"/>
  <c r="CU44" i="2"/>
  <c r="CW44" i="2"/>
  <c r="CY44" i="2"/>
  <c r="DA44" i="2"/>
  <c r="DC44" i="2"/>
  <c r="DE44" i="2"/>
  <c r="DG44" i="2"/>
  <c r="CM45" i="2"/>
  <c r="CO45" i="2"/>
  <c r="CQ45" i="2"/>
  <c r="CS45" i="2"/>
  <c r="CU45" i="2"/>
  <c r="CW45" i="2"/>
  <c r="CY45" i="2"/>
  <c r="DA45" i="2"/>
  <c r="DC45" i="2"/>
  <c r="DE45" i="2"/>
  <c r="DG45" i="2"/>
  <c r="CM46" i="2"/>
  <c r="CO46" i="2"/>
  <c r="CQ46" i="2"/>
  <c r="CS46" i="2"/>
  <c r="CU46" i="2"/>
  <c r="CW46" i="2"/>
  <c r="CY46" i="2"/>
  <c r="DA46" i="2"/>
  <c r="DC46" i="2"/>
  <c r="DE46" i="2"/>
  <c r="DG46" i="2"/>
  <c r="CM47" i="2"/>
  <c r="CO47" i="2"/>
  <c r="CQ47" i="2"/>
  <c r="CS47" i="2"/>
  <c r="CU47" i="2"/>
  <c r="CW47" i="2"/>
  <c r="CY47" i="2"/>
  <c r="DA47" i="2"/>
  <c r="DC47" i="2"/>
  <c r="DE47" i="2"/>
  <c r="DG47" i="2"/>
  <c r="CM48" i="2"/>
  <c r="CO48" i="2"/>
  <c r="CQ48" i="2"/>
  <c r="CS48" i="2"/>
  <c r="CU48" i="2"/>
  <c r="CW48" i="2"/>
  <c r="CY48" i="2"/>
  <c r="DA48" i="2"/>
  <c r="DC48" i="2"/>
  <c r="DE48" i="2"/>
  <c r="DG48" i="2"/>
  <c r="CM49" i="2"/>
  <c r="CO49" i="2"/>
  <c r="CQ49" i="2"/>
  <c r="CS49" i="2"/>
  <c r="CU49" i="2"/>
  <c r="CW49" i="2"/>
  <c r="CY49" i="2"/>
  <c r="DA49" i="2"/>
  <c r="DC49" i="2"/>
  <c r="DE49" i="2"/>
  <c r="DG49" i="2"/>
  <c r="CM50" i="2"/>
  <c r="CO50" i="2"/>
  <c r="CQ50" i="2"/>
  <c r="CS50" i="2"/>
  <c r="CU50" i="2"/>
  <c r="CW50" i="2"/>
  <c r="CY50" i="2"/>
  <c r="DA50" i="2"/>
  <c r="DC50" i="2"/>
  <c r="DE50" i="2"/>
  <c r="DG50" i="2"/>
  <c r="CM51" i="2"/>
  <c r="CO51" i="2"/>
  <c r="CQ51" i="2"/>
  <c r="CS51" i="2"/>
  <c r="CU51" i="2"/>
  <c r="CW51" i="2"/>
  <c r="CY51" i="2"/>
  <c r="DA51" i="2"/>
  <c r="DC51" i="2"/>
  <c r="DE51" i="2"/>
  <c r="DG51" i="2"/>
  <c r="CM52" i="2"/>
  <c r="CO52" i="2"/>
  <c r="CQ52" i="2"/>
  <c r="CS52" i="2"/>
  <c r="CU52" i="2"/>
  <c r="CW52" i="2"/>
  <c r="CY52" i="2"/>
  <c r="DA52" i="2"/>
  <c r="DC52" i="2"/>
  <c r="DE52" i="2"/>
  <c r="DG52" i="2"/>
  <c r="CM53" i="2"/>
  <c r="CO53" i="2"/>
  <c r="CQ53" i="2"/>
  <c r="CS53" i="2"/>
  <c r="CU53" i="2"/>
  <c r="CW53" i="2"/>
  <c r="CY53" i="2"/>
  <c r="DA53" i="2"/>
  <c r="DC53" i="2"/>
  <c r="DE53" i="2"/>
  <c r="DG53" i="2"/>
  <c r="CM54" i="2"/>
  <c r="CO54" i="2"/>
  <c r="CQ54" i="2"/>
  <c r="CS54" i="2"/>
  <c r="CU54" i="2"/>
  <c r="CW54" i="2"/>
  <c r="CY54" i="2"/>
  <c r="DA54" i="2"/>
  <c r="DC54" i="2"/>
  <c r="DE54" i="2"/>
  <c r="DG54" i="2"/>
  <c r="CM55" i="2"/>
  <c r="CO55" i="2"/>
  <c r="CQ55" i="2"/>
  <c r="CS55" i="2"/>
  <c r="CU55" i="2"/>
  <c r="CW55" i="2"/>
  <c r="CY55" i="2"/>
  <c r="DA55" i="2"/>
  <c r="DC55" i="2"/>
  <c r="DE55" i="2"/>
  <c r="DG55" i="2"/>
  <c r="DE10" i="2"/>
  <c r="DC10" i="2"/>
  <c r="DA10" i="2"/>
  <c r="CY10" i="2"/>
  <c r="CW10" i="2"/>
  <c r="CU10" i="2"/>
  <c r="CS10" i="2"/>
  <c r="CQ10" i="2"/>
  <c r="CO10" i="2"/>
  <c r="CM10" i="2"/>
  <c r="CK11" i="2"/>
  <c r="CK12" i="2"/>
  <c r="CK13" i="2"/>
  <c r="CK14" i="2"/>
  <c r="CK15" i="2"/>
  <c r="CK16" i="2"/>
  <c r="CK17" i="2"/>
  <c r="CK18" i="2"/>
  <c r="CK19" i="2"/>
  <c r="CK20" i="2"/>
  <c r="CK21" i="2"/>
  <c r="CK22" i="2"/>
  <c r="CK23" i="2"/>
  <c r="CK24" i="2"/>
  <c r="CK25" i="2"/>
  <c r="CK26" i="2"/>
  <c r="CK27" i="2"/>
  <c r="CK28" i="2"/>
  <c r="CK29" i="2"/>
  <c r="CK30" i="2"/>
  <c r="CK31" i="2"/>
  <c r="CK32" i="2"/>
  <c r="CK33" i="2"/>
  <c r="CK34" i="2"/>
  <c r="CK35" i="2"/>
  <c r="CK36" i="2"/>
  <c r="CK37" i="2"/>
  <c r="CK38" i="2"/>
  <c r="CK39" i="2"/>
  <c r="CK40" i="2"/>
  <c r="CK41" i="2"/>
  <c r="CK42" i="2"/>
  <c r="CK43" i="2"/>
  <c r="CK44" i="2"/>
  <c r="CK45" i="2"/>
  <c r="CK46" i="2"/>
  <c r="CK47" i="2"/>
  <c r="CK48" i="2"/>
  <c r="CK49" i="2"/>
  <c r="CK50" i="2"/>
  <c r="CK51" i="2"/>
  <c r="CK52" i="2"/>
  <c r="CK53" i="2"/>
  <c r="CK54" i="2"/>
  <c r="CK55" i="2"/>
  <c r="CK10" i="2"/>
  <c r="CI11" i="2"/>
  <c r="CI12" i="2"/>
  <c r="CI13" i="2"/>
  <c r="CI14" i="2"/>
  <c r="CI15" i="2"/>
  <c r="CI16" i="2"/>
  <c r="CI17" i="2"/>
  <c r="CI18" i="2"/>
  <c r="CI19" i="2"/>
  <c r="CI20" i="2"/>
  <c r="CI21" i="2"/>
  <c r="CI22" i="2"/>
  <c r="CI23" i="2"/>
  <c r="CI24" i="2"/>
  <c r="CI25" i="2"/>
  <c r="CI26" i="2"/>
  <c r="CI27" i="2"/>
  <c r="CI28" i="2"/>
  <c r="CI29" i="2"/>
  <c r="CI30" i="2"/>
  <c r="CI31" i="2"/>
  <c r="CI32" i="2"/>
  <c r="CI33" i="2"/>
  <c r="CI34" i="2"/>
  <c r="CI35" i="2"/>
  <c r="CI36" i="2"/>
  <c r="CI37" i="2"/>
  <c r="CI38" i="2"/>
  <c r="CI39" i="2"/>
  <c r="CI40" i="2"/>
  <c r="CI41" i="2"/>
  <c r="CI42" i="2"/>
  <c r="CI43" i="2"/>
  <c r="CI44" i="2"/>
  <c r="CI45" i="2"/>
  <c r="CI46" i="2"/>
  <c r="CI47" i="2"/>
  <c r="CI48" i="2"/>
  <c r="CI49" i="2"/>
  <c r="CI50" i="2"/>
  <c r="CI51" i="2"/>
  <c r="CI52" i="2"/>
  <c r="CI53" i="2"/>
  <c r="CI54" i="2"/>
  <c r="CI55" i="2"/>
  <c r="CI10" i="2"/>
  <c r="CG11" i="2"/>
  <c r="CG12" i="2"/>
  <c r="CG13" i="2"/>
  <c r="CG14" i="2"/>
  <c r="CG15" i="2"/>
  <c r="CG16" i="2"/>
  <c r="CG17" i="2"/>
  <c r="CG18" i="2"/>
  <c r="CG19" i="2"/>
  <c r="CG20" i="2"/>
  <c r="CG21" i="2"/>
  <c r="CG22" i="2"/>
  <c r="CG23" i="2"/>
  <c r="CG24" i="2"/>
  <c r="CG25" i="2"/>
  <c r="CG26" i="2"/>
  <c r="CG27" i="2"/>
  <c r="CG28" i="2"/>
  <c r="CG29" i="2"/>
  <c r="CG30" i="2"/>
  <c r="CG31" i="2"/>
  <c r="CG32" i="2"/>
  <c r="CG33" i="2"/>
  <c r="CG34" i="2"/>
  <c r="CG35" i="2"/>
  <c r="CG36" i="2"/>
  <c r="CG37" i="2"/>
  <c r="CG38" i="2"/>
  <c r="CG39" i="2"/>
  <c r="CG40" i="2"/>
  <c r="CG41" i="2"/>
  <c r="CG42" i="2"/>
  <c r="CG43" i="2"/>
  <c r="CG44" i="2"/>
  <c r="CG45" i="2"/>
  <c r="CG46" i="2"/>
  <c r="CG47" i="2"/>
  <c r="CG48" i="2"/>
  <c r="CG49" i="2"/>
  <c r="CG50" i="2"/>
  <c r="CG51" i="2"/>
  <c r="CG52" i="2"/>
  <c r="CG53" i="2"/>
  <c r="CG54" i="2"/>
  <c r="CG55" i="2"/>
  <c r="CG10" i="2"/>
  <c r="CE11" i="2"/>
  <c r="CE12" i="2"/>
  <c r="CE13" i="2"/>
  <c r="CE14" i="2"/>
  <c r="CE15" i="2"/>
  <c r="CE16" i="2"/>
  <c r="CE17" i="2"/>
  <c r="CE18" i="2"/>
  <c r="CE19" i="2"/>
  <c r="CE20" i="2"/>
  <c r="CE21" i="2"/>
  <c r="CE22" i="2"/>
  <c r="CE23" i="2"/>
  <c r="CE24" i="2"/>
  <c r="CE25" i="2"/>
  <c r="CE26" i="2"/>
  <c r="CE27" i="2"/>
  <c r="CE28" i="2"/>
  <c r="CE29" i="2"/>
  <c r="CE30" i="2"/>
  <c r="CE31" i="2"/>
  <c r="CE32" i="2"/>
  <c r="CE33" i="2"/>
  <c r="CE34" i="2"/>
  <c r="CE35" i="2"/>
  <c r="CE36" i="2"/>
  <c r="CE37" i="2"/>
  <c r="CE38" i="2"/>
  <c r="CE39" i="2"/>
  <c r="CE40" i="2"/>
  <c r="CE41" i="2"/>
  <c r="CE42" i="2"/>
  <c r="CE43" i="2"/>
  <c r="CE44" i="2"/>
  <c r="CE45" i="2"/>
  <c r="CE46" i="2"/>
  <c r="CE47" i="2"/>
  <c r="CE48" i="2"/>
  <c r="CE49" i="2"/>
  <c r="CE50" i="2"/>
  <c r="CE51" i="2"/>
  <c r="CE52" i="2"/>
  <c r="CE53" i="2"/>
  <c r="CE54" i="2"/>
  <c r="CE55" i="2"/>
  <c r="CE10" i="2"/>
  <c r="CB12" i="2"/>
  <c r="CB13" i="2"/>
  <c r="CB14" i="2"/>
  <c r="CB15" i="2"/>
  <c r="CB16" i="2"/>
  <c r="CB17" i="2"/>
  <c r="CB18" i="2"/>
  <c r="CB19" i="2"/>
  <c r="CB20" i="2"/>
  <c r="CB21" i="2"/>
  <c r="CB22" i="2"/>
  <c r="CB23" i="2"/>
  <c r="CB24" i="2"/>
  <c r="CB25" i="2"/>
  <c r="CB26" i="2"/>
  <c r="CB27" i="2"/>
  <c r="CB28" i="2"/>
  <c r="CB29" i="2"/>
  <c r="CB30" i="2"/>
  <c r="CB31" i="2"/>
  <c r="CB32" i="2"/>
  <c r="CB33" i="2"/>
  <c r="CB34" i="2"/>
  <c r="CB35" i="2"/>
  <c r="CB36" i="2"/>
  <c r="CB37" i="2"/>
  <c r="CB38" i="2"/>
  <c r="CB39" i="2"/>
  <c r="CB40" i="2"/>
  <c r="CB41" i="2"/>
  <c r="CB42" i="2"/>
  <c r="CB43" i="2"/>
  <c r="CB44" i="2"/>
  <c r="CB45" i="2"/>
  <c r="CB46" i="2"/>
  <c r="CB47" i="2"/>
  <c r="CB48" i="2"/>
  <c r="CB49" i="2"/>
  <c r="CB50" i="2"/>
  <c r="CB51" i="2"/>
  <c r="CB52" i="2"/>
  <c r="CB53" i="2"/>
  <c r="CB54" i="2"/>
  <c r="CB55" i="2"/>
  <c r="CB11" i="2"/>
  <c r="CB10" i="2"/>
  <c r="BZ11" i="2"/>
  <c r="BZ12" i="2"/>
  <c r="BZ13" i="2"/>
  <c r="BZ14" i="2"/>
  <c r="BZ15" i="2"/>
  <c r="BZ16" i="2"/>
  <c r="BZ17" i="2"/>
  <c r="BZ18" i="2"/>
  <c r="BZ19" i="2"/>
  <c r="BZ33" i="2"/>
  <c r="BZ34" i="2"/>
  <c r="BZ35" i="2"/>
  <c r="BZ36" i="2"/>
  <c r="BZ37" i="2"/>
  <c r="BZ38" i="2"/>
  <c r="BZ39" i="2"/>
  <c r="BZ40" i="2"/>
  <c r="BZ41" i="2"/>
  <c r="BZ42" i="2"/>
  <c r="BZ43" i="2"/>
  <c r="BZ44" i="2"/>
  <c r="BZ45" i="2"/>
  <c r="BZ46" i="2"/>
  <c r="BZ47" i="2"/>
  <c r="BZ48" i="2"/>
  <c r="BZ49" i="2"/>
  <c r="BZ50" i="2"/>
  <c r="BZ51" i="2"/>
  <c r="BZ52" i="2"/>
  <c r="BZ53" i="2"/>
  <c r="BZ54" i="2"/>
  <c r="BZ55" i="2"/>
  <c r="BZ10" i="2"/>
  <c r="BX11" i="2"/>
  <c r="BX12" i="2"/>
  <c r="BX13" i="2"/>
  <c r="BX14" i="2"/>
  <c r="BX15" i="2"/>
  <c r="BX16" i="2"/>
  <c r="BX17" i="2"/>
  <c r="BX18" i="2"/>
  <c r="BX19" i="2"/>
  <c r="BX33" i="2"/>
  <c r="BX34" i="2"/>
  <c r="BX35" i="2"/>
  <c r="BX36" i="2"/>
  <c r="BX37" i="2"/>
  <c r="BX38" i="2"/>
  <c r="BX39" i="2"/>
  <c r="BX40" i="2"/>
  <c r="BX41" i="2"/>
  <c r="BX42" i="2"/>
  <c r="BX43" i="2"/>
  <c r="BX44" i="2"/>
  <c r="BX45" i="2"/>
  <c r="BX46" i="2"/>
  <c r="BX47" i="2"/>
  <c r="BX48" i="2"/>
  <c r="BX49" i="2"/>
  <c r="BX50" i="2"/>
  <c r="BX51" i="2"/>
  <c r="BX52" i="2"/>
  <c r="BX53" i="2"/>
  <c r="BX54" i="2"/>
  <c r="BX55" i="2"/>
  <c r="BX10" i="2"/>
  <c r="DJ76" i="2" l="1"/>
  <c r="L84" i="3"/>
  <c r="DJ70" i="2"/>
  <c r="L78" i="3"/>
  <c r="DJ73" i="2"/>
  <c r="L81" i="3"/>
  <c r="DJ65" i="2"/>
  <c r="L73" i="3"/>
  <c r="DJ74" i="2"/>
  <c r="L82" i="3"/>
  <c r="DJ64" i="2"/>
  <c r="L72" i="3"/>
  <c r="DJ72" i="2"/>
  <c r="L80" i="3"/>
  <c r="DJ79" i="2"/>
  <c r="L87" i="3"/>
  <c r="DJ62" i="2"/>
  <c r="L70" i="3"/>
  <c r="L85" i="3"/>
  <c r="DJ77" i="2"/>
  <c r="DJ75" i="2"/>
  <c r="L83" i="3"/>
  <c r="DJ63" i="2"/>
  <c r="L71" i="3"/>
  <c r="DJ67" i="2"/>
  <c r="L75" i="3"/>
  <c r="DJ68" i="2"/>
  <c r="L76" i="3"/>
  <c r="DJ69" i="2"/>
  <c r="L77" i="3"/>
  <c r="DJ61" i="2"/>
  <c r="L69" i="3"/>
  <c r="DJ78" i="2"/>
  <c r="L86" i="3"/>
  <c r="DJ60" i="2"/>
  <c r="L68" i="3"/>
  <c r="DJ71" i="2"/>
  <c r="L79" i="3"/>
  <c r="DJ66" i="2"/>
  <c r="L74" i="3"/>
  <c r="BT20" i="2"/>
  <c r="G23" i="3" s="1"/>
  <c r="BT22" i="2"/>
  <c r="G25" i="3" s="1"/>
  <c r="BT24" i="2"/>
  <c r="G27" i="3" s="1"/>
  <c r="BT26" i="2"/>
  <c r="G29" i="3" s="1"/>
  <c r="BT28" i="2"/>
  <c r="G31" i="3" s="1"/>
  <c r="BT30" i="2"/>
  <c r="G33" i="3" s="1"/>
  <c r="BT32" i="2"/>
  <c r="G35" i="3" s="1"/>
  <c r="BT31" i="2"/>
  <c r="G34" i="3" s="1"/>
  <c r="BT27" i="2"/>
  <c r="G30" i="3" s="1"/>
  <c r="BT23" i="2"/>
  <c r="G26" i="3" s="1"/>
  <c r="BT29" i="2"/>
  <c r="G32" i="3" s="1"/>
  <c r="BT25" i="2"/>
  <c r="G28" i="3" s="1"/>
  <c r="BT21" i="2"/>
  <c r="G24" i="3" s="1"/>
  <c r="DH10" i="2"/>
  <c r="K62" i="3"/>
  <c r="K60" i="3"/>
  <c r="DH55" i="2"/>
  <c r="K58" i="3" s="1"/>
  <c r="DH53" i="2"/>
  <c r="K56" i="3" s="1"/>
  <c r="DH51" i="2"/>
  <c r="K54" i="3" s="1"/>
  <c r="DH49" i="2"/>
  <c r="K52" i="3" s="1"/>
  <c r="DH47" i="2"/>
  <c r="K50" i="3" s="1"/>
  <c r="DH45" i="2"/>
  <c r="K48" i="3" s="1"/>
  <c r="DH43" i="2"/>
  <c r="K46" i="3" s="1"/>
  <c r="DH41" i="2"/>
  <c r="K44" i="3" s="1"/>
  <c r="DH39" i="2"/>
  <c r="K42" i="3" s="1"/>
  <c r="DH37" i="2"/>
  <c r="K40" i="3" s="1"/>
  <c r="DH35" i="2"/>
  <c r="K38" i="3" s="1"/>
  <c r="DH33" i="2"/>
  <c r="K36" i="3" s="1"/>
  <c r="DH31" i="2"/>
  <c r="K34" i="3" s="1"/>
  <c r="DH29" i="2"/>
  <c r="K32" i="3" s="1"/>
  <c r="DH27" i="2"/>
  <c r="K30" i="3" s="1"/>
  <c r="DH25" i="2"/>
  <c r="K28" i="3" s="1"/>
  <c r="DH23" i="2"/>
  <c r="K26" i="3" s="1"/>
  <c r="DH21" i="2"/>
  <c r="K24" i="3" s="1"/>
  <c r="DH19" i="2"/>
  <c r="K22" i="3" s="1"/>
  <c r="DH17" i="2"/>
  <c r="K20" i="3" s="1"/>
  <c r="DH15" i="2"/>
  <c r="K18" i="3" s="1"/>
  <c r="DH13" i="2"/>
  <c r="K16" i="3" s="1"/>
  <c r="DH11" i="2"/>
  <c r="K14" i="3" s="1"/>
  <c r="K61" i="3"/>
  <c r="K59" i="3"/>
  <c r="DH54" i="2"/>
  <c r="K57" i="3" s="1"/>
  <c r="DH52" i="2"/>
  <c r="K55" i="3" s="1"/>
  <c r="DH50" i="2"/>
  <c r="K53" i="3" s="1"/>
  <c r="DH48" i="2"/>
  <c r="K51" i="3" s="1"/>
  <c r="DH46" i="2"/>
  <c r="K49" i="3" s="1"/>
  <c r="DH44" i="2"/>
  <c r="K47" i="3" s="1"/>
  <c r="DH42" i="2"/>
  <c r="K45" i="3" s="1"/>
  <c r="DH40" i="2"/>
  <c r="K43" i="3" s="1"/>
  <c r="DH38" i="2"/>
  <c r="K41" i="3" s="1"/>
  <c r="DH36" i="2"/>
  <c r="K39" i="3" s="1"/>
  <c r="DH34" i="2"/>
  <c r="K37" i="3" s="1"/>
  <c r="DH32" i="2"/>
  <c r="K35" i="3" s="1"/>
  <c r="DH30" i="2"/>
  <c r="K33" i="3" s="1"/>
  <c r="DH28" i="2"/>
  <c r="K31" i="3" s="1"/>
  <c r="DH26" i="2"/>
  <c r="K29" i="3" s="1"/>
  <c r="DH24" i="2"/>
  <c r="K27" i="3" s="1"/>
  <c r="DH22" i="2"/>
  <c r="K25" i="3" s="1"/>
  <c r="DH20" i="2"/>
  <c r="K23" i="3" s="1"/>
  <c r="DH18" i="2"/>
  <c r="K21" i="3" s="1"/>
  <c r="DH16" i="2"/>
  <c r="K19" i="3" s="1"/>
  <c r="DH14" i="2"/>
  <c r="K17" i="3" s="1"/>
  <c r="DH12" i="2"/>
  <c r="K15" i="3" s="1"/>
  <c r="CC10" i="2"/>
  <c r="J62" i="3"/>
  <c r="J60" i="3"/>
  <c r="CC55" i="2"/>
  <c r="J58" i="3" s="1"/>
  <c r="CC53" i="2"/>
  <c r="J56" i="3" s="1"/>
  <c r="CC51" i="2"/>
  <c r="J54" i="3" s="1"/>
  <c r="CC49" i="2"/>
  <c r="J52" i="3" s="1"/>
  <c r="CC47" i="2"/>
  <c r="J50" i="3" s="1"/>
  <c r="CC45" i="2"/>
  <c r="J48" i="3" s="1"/>
  <c r="CC43" i="2"/>
  <c r="J46" i="3" s="1"/>
  <c r="CC41" i="2"/>
  <c r="J44" i="3" s="1"/>
  <c r="CC39" i="2"/>
  <c r="J42" i="3" s="1"/>
  <c r="CC37" i="2"/>
  <c r="J40" i="3" s="1"/>
  <c r="CC35" i="2"/>
  <c r="J38" i="3" s="1"/>
  <c r="CC33" i="2"/>
  <c r="J36" i="3" s="1"/>
  <c r="CC31" i="2"/>
  <c r="J34" i="3" s="1"/>
  <c r="CC29" i="2"/>
  <c r="J32" i="3" s="1"/>
  <c r="CC27" i="2"/>
  <c r="J30" i="3" s="1"/>
  <c r="CC25" i="2"/>
  <c r="J28" i="3" s="1"/>
  <c r="CC23" i="2"/>
  <c r="J26" i="3" s="1"/>
  <c r="CC21" i="2"/>
  <c r="J24" i="3" s="1"/>
  <c r="CC19" i="2"/>
  <c r="J22" i="3" s="1"/>
  <c r="CC17" i="2"/>
  <c r="J20" i="3" s="1"/>
  <c r="CC15" i="2"/>
  <c r="J18" i="3" s="1"/>
  <c r="CC13" i="2"/>
  <c r="J16" i="3" s="1"/>
  <c r="CC11" i="2"/>
  <c r="J14" i="3" s="1"/>
  <c r="CC12" i="2"/>
  <c r="J15" i="3" s="1"/>
  <c r="J61" i="3"/>
  <c r="J59" i="3"/>
  <c r="CC54" i="2"/>
  <c r="J57" i="3" s="1"/>
  <c r="CC52" i="2"/>
  <c r="J55" i="3" s="1"/>
  <c r="CC50" i="2"/>
  <c r="J53" i="3" s="1"/>
  <c r="CC48" i="2"/>
  <c r="J51" i="3" s="1"/>
  <c r="CC46" i="2"/>
  <c r="J49" i="3" s="1"/>
  <c r="CC44" i="2"/>
  <c r="J47" i="3" s="1"/>
  <c r="CC42" i="2"/>
  <c r="J45" i="3" s="1"/>
  <c r="CC40" i="2"/>
  <c r="J43" i="3" s="1"/>
  <c r="CC38" i="2"/>
  <c r="J41" i="3" s="1"/>
  <c r="CC36" i="2"/>
  <c r="J39" i="3" s="1"/>
  <c r="CC34" i="2"/>
  <c r="J37" i="3" s="1"/>
  <c r="CC32" i="2"/>
  <c r="J35" i="3" s="1"/>
  <c r="CC30" i="2"/>
  <c r="J33" i="3" s="1"/>
  <c r="CC28" i="2"/>
  <c r="J31" i="3" s="1"/>
  <c r="CC26" i="2"/>
  <c r="J29" i="3" s="1"/>
  <c r="CC24" i="2"/>
  <c r="J27" i="3" s="1"/>
  <c r="CC22" i="2"/>
  <c r="J25" i="3" s="1"/>
  <c r="CC20" i="2"/>
  <c r="J23" i="3" s="1"/>
  <c r="CC18" i="2"/>
  <c r="J21" i="3" s="1"/>
  <c r="CC16" i="2"/>
  <c r="J19" i="3" s="1"/>
  <c r="CC14" i="2"/>
  <c r="J17" i="3" s="1"/>
  <c r="BS33" i="2"/>
  <c r="BS34" i="2"/>
  <c r="BS35" i="2"/>
  <c r="BS36" i="2"/>
  <c r="BS37" i="2"/>
  <c r="BS38" i="2"/>
  <c r="BS39" i="2"/>
  <c r="BS40" i="2"/>
  <c r="BS41" i="2"/>
  <c r="BS42" i="2"/>
  <c r="BS43" i="2"/>
  <c r="BS44" i="2"/>
  <c r="BS45" i="2"/>
  <c r="BS46" i="2"/>
  <c r="BS47" i="2"/>
  <c r="BS48" i="2"/>
  <c r="BS49" i="2"/>
  <c r="BS50" i="2"/>
  <c r="BS51" i="2"/>
  <c r="BS52" i="2"/>
  <c r="BS53" i="2"/>
  <c r="BS54" i="2"/>
  <c r="BS55" i="2"/>
  <c r="BS11" i="2"/>
  <c r="BS12" i="2"/>
  <c r="BS13" i="2"/>
  <c r="BS14" i="2"/>
  <c r="BS15" i="2"/>
  <c r="BS16" i="2"/>
  <c r="BS17" i="2"/>
  <c r="BS18" i="2"/>
  <c r="BS19" i="2"/>
  <c r="BQ11" i="2"/>
  <c r="BQ12" i="2"/>
  <c r="BQ13" i="2"/>
  <c r="BQ14" i="2"/>
  <c r="BQ15" i="2"/>
  <c r="BQ16" i="2"/>
  <c r="BQ17" i="2"/>
  <c r="BQ18" i="2"/>
  <c r="BQ19" i="2"/>
  <c r="BQ33" i="2"/>
  <c r="BQ34" i="2"/>
  <c r="BQ35" i="2"/>
  <c r="BQ36" i="2"/>
  <c r="BQ37" i="2"/>
  <c r="BQ38" i="2"/>
  <c r="BQ39" i="2"/>
  <c r="BQ40" i="2"/>
  <c r="BQ41" i="2"/>
  <c r="BQ42" i="2"/>
  <c r="BQ43" i="2"/>
  <c r="BQ44" i="2"/>
  <c r="BQ45" i="2"/>
  <c r="BQ46" i="2"/>
  <c r="BQ47" i="2"/>
  <c r="BQ48" i="2"/>
  <c r="BQ49" i="2"/>
  <c r="BQ50" i="2"/>
  <c r="BQ51" i="2"/>
  <c r="BQ52" i="2"/>
  <c r="BQ53" i="2"/>
  <c r="BQ54" i="2"/>
  <c r="BQ55" i="2"/>
  <c r="BO11" i="2"/>
  <c r="BO12" i="2"/>
  <c r="BO13" i="2"/>
  <c r="BO14" i="2"/>
  <c r="BO15" i="2"/>
  <c r="BO16" i="2"/>
  <c r="BO17" i="2"/>
  <c r="BO18" i="2"/>
  <c r="BO19" i="2"/>
  <c r="BO33" i="2"/>
  <c r="BO34" i="2"/>
  <c r="BO35" i="2"/>
  <c r="BO36" i="2"/>
  <c r="BO37" i="2"/>
  <c r="BO38" i="2"/>
  <c r="BO39" i="2"/>
  <c r="BO40" i="2"/>
  <c r="BO41" i="2"/>
  <c r="BO42" i="2"/>
  <c r="BO43" i="2"/>
  <c r="BO44" i="2"/>
  <c r="BO45" i="2"/>
  <c r="BO46" i="2"/>
  <c r="BO47" i="2"/>
  <c r="BO48" i="2"/>
  <c r="BO49" i="2"/>
  <c r="BO50" i="2"/>
  <c r="BO51" i="2"/>
  <c r="BO52" i="2"/>
  <c r="BO53" i="2"/>
  <c r="BO54" i="2"/>
  <c r="BO55" i="2"/>
  <c r="BS10" i="2"/>
  <c r="BQ10" i="2"/>
  <c r="BO10" i="2"/>
  <c r="M85" i="3" l="1"/>
  <c r="N85" i="3" s="1"/>
  <c r="DK77" i="2"/>
  <c r="M72" i="3"/>
  <c r="N72" i="3" s="1"/>
  <c r="DK64" i="2"/>
  <c r="M74" i="3"/>
  <c r="N74" i="3" s="1"/>
  <c r="DK66" i="2"/>
  <c r="M68" i="3"/>
  <c r="N68" i="3" s="1"/>
  <c r="DK60" i="2"/>
  <c r="M69" i="3"/>
  <c r="N69" i="3" s="1"/>
  <c r="DK61" i="2"/>
  <c r="M76" i="3"/>
  <c r="N76" i="3" s="1"/>
  <c r="DK68" i="2"/>
  <c r="M71" i="3"/>
  <c r="N71" i="3" s="1"/>
  <c r="DK63" i="2"/>
  <c r="DK79" i="2"/>
  <c r="M87" i="3"/>
  <c r="N87" i="3" s="1"/>
  <c r="M73" i="3"/>
  <c r="N73" i="3" s="1"/>
  <c r="DK65" i="2"/>
  <c r="M78" i="3"/>
  <c r="N78" i="3" s="1"/>
  <c r="DK70" i="2"/>
  <c r="DK71" i="2"/>
  <c r="M79" i="3"/>
  <c r="N79" i="3" s="1"/>
  <c r="DK78" i="2"/>
  <c r="M86" i="3"/>
  <c r="N86" i="3" s="1"/>
  <c r="M77" i="3"/>
  <c r="N77" i="3" s="1"/>
  <c r="DK69" i="2"/>
  <c r="M75" i="3"/>
  <c r="N75" i="3" s="1"/>
  <c r="DK67" i="2"/>
  <c r="M83" i="3"/>
  <c r="N83" i="3" s="1"/>
  <c r="DK75" i="2"/>
  <c r="M70" i="3"/>
  <c r="N70" i="3" s="1"/>
  <c r="DK62" i="2"/>
  <c r="M80" i="3"/>
  <c r="N80" i="3" s="1"/>
  <c r="DK72" i="2"/>
  <c r="M82" i="3"/>
  <c r="N82" i="3" s="1"/>
  <c r="DK74" i="2"/>
  <c r="M81" i="3"/>
  <c r="N81" i="3" s="1"/>
  <c r="DK73" i="2"/>
  <c r="M84" i="3"/>
  <c r="N84" i="3" s="1"/>
  <c r="DK76" i="2"/>
  <c r="BT10" i="2"/>
  <c r="BT18" i="2"/>
  <c r="G21" i="3" s="1"/>
  <c r="BT16" i="2"/>
  <c r="G19" i="3" s="1"/>
  <c r="BT14" i="2"/>
  <c r="G17" i="3" s="1"/>
  <c r="BT12" i="2"/>
  <c r="G15" i="3" s="1"/>
  <c r="DI47" i="2"/>
  <c r="DI51" i="2"/>
  <c r="BT43" i="2"/>
  <c r="G46" i="3" s="1"/>
  <c r="BT41" i="2"/>
  <c r="G44" i="3" s="1"/>
  <c r="BT39" i="2"/>
  <c r="G42" i="3" s="1"/>
  <c r="BT37" i="2"/>
  <c r="G40" i="3" s="1"/>
  <c r="BT35" i="2"/>
  <c r="G38" i="3" s="1"/>
  <c r="BT33" i="2"/>
  <c r="G36" i="3" s="1"/>
  <c r="BT42" i="2"/>
  <c r="G45" i="3" s="1"/>
  <c r="BT40" i="2"/>
  <c r="G43" i="3" s="1"/>
  <c r="BT38" i="2"/>
  <c r="G41" i="3" s="1"/>
  <c r="BT36" i="2"/>
  <c r="G39" i="3" s="1"/>
  <c r="BT34" i="2"/>
  <c r="G37" i="3" s="1"/>
  <c r="BT19" i="2"/>
  <c r="G22" i="3" s="1"/>
  <c r="BT17" i="2"/>
  <c r="G20" i="3" s="1"/>
  <c r="BT15" i="2"/>
  <c r="G18" i="3" s="1"/>
  <c r="BT13" i="2"/>
  <c r="G16" i="3" s="1"/>
  <c r="BT11" i="2"/>
  <c r="G14" i="3" s="1"/>
  <c r="G61" i="3"/>
  <c r="G59" i="3"/>
  <c r="BT54" i="2"/>
  <c r="G57" i="3" s="1"/>
  <c r="BT52" i="2"/>
  <c r="G55" i="3" s="1"/>
  <c r="BT50" i="2"/>
  <c r="G53" i="3" s="1"/>
  <c r="BT48" i="2"/>
  <c r="G51" i="3" s="1"/>
  <c r="BT46" i="2"/>
  <c r="G49" i="3" s="1"/>
  <c r="BT44" i="2"/>
  <c r="G47" i="3" s="1"/>
  <c r="DI15" i="2"/>
  <c r="BT53" i="2"/>
  <c r="G56" i="3" s="1"/>
  <c r="BT51" i="2"/>
  <c r="G54" i="3" s="1"/>
  <c r="BT49" i="2"/>
  <c r="G52" i="3" s="1"/>
  <c r="BT47" i="2"/>
  <c r="G50" i="3" s="1"/>
  <c r="BT45" i="2"/>
  <c r="G48" i="3" s="1"/>
  <c r="DI19" i="2"/>
  <c r="L22" i="3" s="1"/>
  <c r="DI23" i="2"/>
  <c r="DI39" i="2"/>
  <c r="DI27" i="2"/>
  <c r="DI35" i="2"/>
  <c r="DI31" i="2"/>
  <c r="DI43" i="2"/>
  <c r="G62" i="3"/>
  <c r="G60" i="3"/>
  <c r="BT55" i="2"/>
  <c r="G58" i="3" s="1"/>
  <c r="DI55" i="2"/>
  <c r="DI11" i="2"/>
  <c r="DI10" i="2"/>
  <c r="DI13" i="2"/>
  <c r="DI17" i="2"/>
  <c r="DI21" i="2"/>
  <c r="DI25" i="2"/>
  <c r="DI29" i="2"/>
  <c r="DI33" i="2"/>
  <c r="DI37" i="2"/>
  <c r="DI41" i="2"/>
  <c r="DI45" i="2"/>
  <c r="DI49" i="2"/>
  <c r="DI53" i="2"/>
  <c r="DI16" i="2"/>
  <c r="DI20" i="2"/>
  <c r="DI24" i="2"/>
  <c r="DI28" i="2"/>
  <c r="DI32" i="2"/>
  <c r="DI36" i="2"/>
  <c r="DI40" i="2"/>
  <c r="DI44" i="2"/>
  <c r="DI48" i="2"/>
  <c r="DI52" i="2"/>
  <c r="DI12" i="2"/>
  <c r="DI14" i="2"/>
  <c r="DI18" i="2"/>
  <c r="DI22" i="2"/>
  <c r="DI26" i="2"/>
  <c r="DI30" i="2"/>
  <c r="DI34" i="2"/>
  <c r="DI38" i="2"/>
  <c r="DI42" i="2"/>
  <c r="DI46" i="2"/>
  <c r="DI50" i="2"/>
  <c r="DI54" i="2"/>
  <c r="AL41" i="2"/>
  <c r="BM41" i="2" s="1"/>
  <c r="AL42" i="2"/>
  <c r="BM42" i="2" s="1"/>
  <c r="AL43" i="2"/>
  <c r="BM43" i="2" s="1"/>
  <c r="AL44" i="2"/>
  <c r="BM44" i="2" s="1"/>
  <c r="AL45" i="2"/>
  <c r="BM45" i="2" s="1"/>
  <c r="AL46" i="2"/>
  <c r="BM46" i="2" s="1"/>
  <c r="AL47" i="2"/>
  <c r="BM47" i="2" s="1"/>
  <c r="AL48" i="2"/>
  <c r="BM48" i="2" s="1"/>
  <c r="AL49" i="2"/>
  <c r="BM49" i="2" s="1"/>
  <c r="AL50" i="2"/>
  <c r="BM50" i="2" s="1"/>
  <c r="AL51" i="2"/>
  <c r="BM51" i="2" s="1"/>
  <c r="AL52" i="2"/>
  <c r="BM52" i="2" s="1"/>
  <c r="AL53" i="2"/>
  <c r="BM53" i="2" s="1"/>
  <c r="AL54" i="2"/>
  <c r="BM54" i="2" s="1"/>
  <c r="AL55" i="2"/>
  <c r="BM55" i="2" s="1"/>
  <c r="DL76" i="2" l="1"/>
  <c r="DL62" i="2"/>
  <c r="DL64" i="2"/>
  <c r="DL73" i="2"/>
  <c r="DL72" i="2"/>
  <c r="DL75" i="2"/>
  <c r="DL69" i="2"/>
  <c r="DL65" i="2"/>
  <c r="DL63" i="2"/>
  <c r="DL61" i="2"/>
  <c r="DL66" i="2"/>
  <c r="DL77" i="2"/>
  <c r="DL74" i="2"/>
  <c r="DL67" i="2"/>
  <c r="DL70" i="2"/>
  <c r="DL68" i="2"/>
  <c r="DL60" i="2"/>
  <c r="DL78" i="2"/>
  <c r="DL79" i="2"/>
  <c r="DL71" i="2"/>
  <c r="DJ10" i="2"/>
  <c r="L13" i="3"/>
  <c r="F15" i="3"/>
  <c r="F60" i="3"/>
  <c r="F52" i="3"/>
  <c r="F47" i="3"/>
  <c r="F43" i="3"/>
  <c r="F39" i="3"/>
  <c r="F18" i="3"/>
  <c r="F17" i="3"/>
  <c r="F56" i="3"/>
  <c r="F48" i="3"/>
  <c r="F44" i="3"/>
  <c r="F40" i="3"/>
  <c r="F36" i="3"/>
  <c r="F19" i="3"/>
  <c r="F59" i="3"/>
  <c r="F55" i="3"/>
  <c r="F51" i="3"/>
  <c r="F62" i="3"/>
  <c r="F58" i="3"/>
  <c r="F54" i="3"/>
  <c r="F50" i="3"/>
  <c r="F46" i="3"/>
  <c r="F42" i="3"/>
  <c r="F38" i="3"/>
  <c r="F21" i="3"/>
  <c r="F61" i="3"/>
  <c r="F57" i="3"/>
  <c r="F53" i="3"/>
  <c r="F49" i="3"/>
  <c r="F45" i="3"/>
  <c r="F41" i="3"/>
  <c r="F37" i="3"/>
  <c r="F20" i="3"/>
  <c r="F16" i="3"/>
  <c r="DJ30" i="2"/>
  <c r="M33" i="3" s="1"/>
  <c r="L33" i="3"/>
  <c r="DJ14" i="2"/>
  <c r="M17" i="3" s="1"/>
  <c r="L17" i="3"/>
  <c r="DJ32" i="2"/>
  <c r="M35" i="3" s="1"/>
  <c r="L35" i="3"/>
  <c r="DJ16" i="2"/>
  <c r="M19" i="3" s="1"/>
  <c r="L19" i="3"/>
  <c r="DJ29" i="2"/>
  <c r="M32" i="3" s="1"/>
  <c r="L32" i="3"/>
  <c r="DJ13" i="2"/>
  <c r="M16" i="3" s="1"/>
  <c r="L16" i="3"/>
  <c r="DJ43" i="2"/>
  <c r="M46" i="3" s="1"/>
  <c r="L46" i="3"/>
  <c r="DJ39" i="2"/>
  <c r="M42" i="3" s="1"/>
  <c r="L42" i="3"/>
  <c r="DJ15" i="2"/>
  <c r="M18" i="3" s="1"/>
  <c r="L18" i="3"/>
  <c r="DJ38" i="2"/>
  <c r="M41" i="3" s="1"/>
  <c r="L41" i="3"/>
  <c r="DJ22" i="2"/>
  <c r="M25" i="3" s="1"/>
  <c r="L25" i="3"/>
  <c r="DJ40" i="2"/>
  <c r="M43" i="3" s="1"/>
  <c r="L43" i="3"/>
  <c r="DJ24" i="2"/>
  <c r="M27" i="3" s="1"/>
  <c r="L27" i="3"/>
  <c r="DJ37" i="2"/>
  <c r="M40" i="3" s="1"/>
  <c r="L40" i="3"/>
  <c r="DJ21" i="2"/>
  <c r="M24" i="3" s="1"/>
  <c r="L24" i="3"/>
  <c r="DJ11" i="2"/>
  <c r="M14" i="3" s="1"/>
  <c r="L14" i="3"/>
  <c r="DJ35" i="2"/>
  <c r="M38" i="3" s="1"/>
  <c r="L38" i="3"/>
  <c r="DJ19" i="2"/>
  <c r="M22" i="3" s="1"/>
  <c r="DJ42" i="2"/>
  <c r="M45" i="3" s="1"/>
  <c r="L45" i="3"/>
  <c r="DJ26" i="2"/>
  <c r="M29" i="3" s="1"/>
  <c r="L29" i="3"/>
  <c r="DJ12" i="2"/>
  <c r="M15" i="3" s="1"/>
  <c r="L15" i="3"/>
  <c r="DJ44" i="2"/>
  <c r="M47" i="3" s="1"/>
  <c r="L47" i="3"/>
  <c r="DJ28" i="2"/>
  <c r="M31" i="3" s="1"/>
  <c r="L31" i="3"/>
  <c r="DJ41" i="2"/>
  <c r="M44" i="3" s="1"/>
  <c r="L44" i="3"/>
  <c r="DJ25" i="2"/>
  <c r="M28" i="3" s="1"/>
  <c r="L28" i="3"/>
  <c r="DJ31" i="2"/>
  <c r="M34" i="3" s="1"/>
  <c r="L34" i="3"/>
  <c r="DJ23" i="2"/>
  <c r="M26" i="3" s="1"/>
  <c r="L26" i="3"/>
  <c r="DJ34" i="2"/>
  <c r="M37" i="3" s="1"/>
  <c r="L37" i="3"/>
  <c r="DJ18" i="2"/>
  <c r="L21" i="3"/>
  <c r="DJ36" i="2"/>
  <c r="M39" i="3" s="1"/>
  <c r="L39" i="3"/>
  <c r="DJ20" i="2"/>
  <c r="M23" i="3" s="1"/>
  <c r="L23" i="3"/>
  <c r="DJ33" i="2"/>
  <c r="M36" i="3" s="1"/>
  <c r="L36" i="3"/>
  <c r="DJ17" i="2"/>
  <c r="M20" i="3" s="1"/>
  <c r="L20" i="3"/>
  <c r="DJ27" i="2"/>
  <c r="M30" i="3" s="1"/>
  <c r="L30" i="3"/>
  <c r="DJ45" i="2"/>
  <c r="M48" i="3" s="1"/>
  <c r="L48" i="3"/>
  <c r="M61" i="3"/>
  <c r="L61" i="3"/>
  <c r="DJ50" i="2"/>
  <c r="M53" i="3" s="1"/>
  <c r="L53" i="3"/>
  <c r="DJ52" i="2"/>
  <c r="M55" i="3" s="1"/>
  <c r="L55" i="3"/>
  <c r="M60" i="3"/>
  <c r="L60" i="3"/>
  <c r="DJ49" i="2"/>
  <c r="M52" i="3" s="1"/>
  <c r="L52" i="3"/>
  <c r="M62" i="3"/>
  <c r="L62" i="3"/>
  <c r="DJ47" i="2"/>
  <c r="M50" i="3" s="1"/>
  <c r="L50" i="3"/>
  <c r="DJ54" i="2"/>
  <c r="M57" i="3" s="1"/>
  <c r="L57" i="3"/>
  <c r="DJ46" i="2"/>
  <c r="M49" i="3" s="1"/>
  <c r="L49" i="3"/>
  <c r="M59" i="3"/>
  <c r="L59" i="3"/>
  <c r="DJ48" i="2"/>
  <c r="M51" i="3" s="1"/>
  <c r="L51" i="3"/>
  <c r="DJ53" i="2"/>
  <c r="M56" i="3" s="1"/>
  <c r="L56" i="3"/>
  <c r="DJ55" i="2"/>
  <c r="M58" i="3" s="1"/>
  <c r="L58" i="3"/>
  <c r="DJ51" i="2"/>
  <c r="M54" i="3" s="1"/>
  <c r="L54" i="3"/>
  <c r="O69" i="3" l="1"/>
  <c r="P69" i="3" s="1"/>
  <c r="DM61" i="2"/>
  <c r="DM71" i="2"/>
  <c r="O79" i="3"/>
  <c r="P79" i="3" s="1"/>
  <c r="DM78" i="2"/>
  <c r="O86" i="3"/>
  <c r="P86" i="3" s="1"/>
  <c r="DM68" i="2"/>
  <c r="O76" i="3"/>
  <c r="P76" i="3" s="1"/>
  <c r="DM67" i="2"/>
  <c r="O75" i="3"/>
  <c r="P75" i="3" s="1"/>
  <c r="DM77" i="2"/>
  <c r="O85" i="3"/>
  <c r="P85" i="3" s="1"/>
  <c r="DM65" i="2"/>
  <c r="O73" i="3"/>
  <c r="P73" i="3" s="1"/>
  <c r="DM75" i="2"/>
  <c r="O83" i="3"/>
  <c r="P83" i="3" s="1"/>
  <c r="DM73" i="2"/>
  <c r="O81" i="3"/>
  <c r="P81" i="3" s="1"/>
  <c r="DM62" i="2"/>
  <c r="O70" i="3"/>
  <c r="P70" i="3" s="1"/>
  <c r="DM79" i="2"/>
  <c r="O87" i="3"/>
  <c r="P87" i="3" s="1"/>
  <c r="DM60" i="2"/>
  <c r="O68" i="3"/>
  <c r="P68" i="3" s="1"/>
  <c r="DM70" i="2"/>
  <c r="O78" i="3"/>
  <c r="P78" i="3" s="1"/>
  <c r="DM74" i="2"/>
  <c r="O82" i="3"/>
  <c r="P82" i="3" s="1"/>
  <c r="DM66" i="2"/>
  <c r="O74" i="3"/>
  <c r="P74" i="3" s="1"/>
  <c r="DM63" i="2"/>
  <c r="O71" i="3"/>
  <c r="P71" i="3" s="1"/>
  <c r="DM69" i="2"/>
  <c r="O77" i="3"/>
  <c r="P77" i="3" s="1"/>
  <c r="DM72" i="2"/>
  <c r="O80" i="3"/>
  <c r="P80" i="3" s="1"/>
  <c r="DM64" i="2"/>
  <c r="O72" i="3"/>
  <c r="P72" i="3" s="1"/>
  <c r="DM76" i="2"/>
  <c r="O84" i="3"/>
  <c r="P84" i="3" s="1"/>
  <c r="M21" i="3"/>
  <c r="E49" i="3"/>
  <c r="E21" i="3"/>
  <c r="E18" i="3"/>
  <c r="E59" i="3"/>
  <c r="E55" i="3"/>
  <c r="E47" i="3"/>
  <c r="E43" i="3"/>
  <c r="E39" i="3"/>
  <c r="E31" i="3"/>
  <c r="E27" i="3"/>
  <c r="E23" i="3"/>
  <c r="E20" i="3"/>
  <c r="E17" i="3"/>
  <c r="E16" i="3"/>
  <c r="E14" i="3"/>
  <c r="E35" i="3"/>
  <c r="E19" i="3"/>
  <c r="E15" i="3"/>
  <c r="E45" i="3"/>
  <c r="E41" i="3"/>
  <c r="E37" i="3"/>
  <c r="E33" i="3"/>
  <c r="E29" i="3"/>
  <c r="E25" i="3"/>
  <c r="E61" i="3"/>
  <c r="E57" i="3"/>
  <c r="E53" i="3"/>
  <c r="E51" i="3"/>
  <c r="E62" i="3"/>
  <c r="E60" i="3"/>
  <c r="E58" i="3"/>
  <c r="E56" i="3"/>
  <c r="E54" i="3"/>
  <c r="E52" i="3"/>
  <c r="E50" i="3"/>
  <c r="E48" i="3"/>
  <c r="E46" i="3"/>
  <c r="E44" i="3"/>
  <c r="E42" i="3"/>
  <c r="E40" i="3"/>
  <c r="E38" i="3"/>
  <c r="E36" i="3"/>
  <c r="E34" i="3"/>
  <c r="E32" i="3"/>
  <c r="E30" i="3"/>
  <c r="E28" i="3"/>
  <c r="E26" i="3"/>
  <c r="E24" i="3"/>
  <c r="H11" i="2"/>
  <c r="I11" i="2" s="1"/>
  <c r="D14" i="3" s="1"/>
  <c r="H12" i="2"/>
  <c r="I12" i="2" s="1"/>
  <c r="D15" i="3" s="1"/>
  <c r="H13" i="2"/>
  <c r="I13" i="2" s="1"/>
  <c r="D16" i="3" s="1"/>
  <c r="H14" i="2"/>
  <c r="I14" i="2" s="1"/>
  <c r="D17" i="3" s="1"/>
  <c r="H15" i="2"/>
  <c r="I15" i="2" s="1"/>
  <c r="D18" i="3" s="1"/>
  <c r="H16" i="2"/>
  <c r="I16" i="2" s="1"/>
  <c r="D19" i="3" s="1"/>
  <c r="H17" i="2"/>
  <c r="I17" i="2" s="1"/>
  <c r="D20" i="3" s="1"/>
  <c r="H18" i="2"/>
  <c r="I18" i="2" s="1"/>
  <c r="D21" i="3" s="1"/>
  <c r="H19" i="2"/>
  <c r="I19" i="2" s="1"/>
  <c r="D22" i="3" s="1"/>
  <c r="H20" i="2"/>
  <c r="I20" i="2" s="1"/>
  <c r="D23" i="3" s="1"/>
  <c r="H21" i="2"/>
  <c r="I21" i="2" s="1"/>
  <c r="D24" i="3" s="1"/>
  <c r="H22" i="2"/>
  <c r="I22" i="2" s="1"/>
  <c r="D25" i="3" s="1"/>
  <c r="H23" i="2"/>
  <c r="I23" i="2" s="1"/>
  <c r="D26" i="3" s="1"/>
  <c r="H24" i="2"/>
  <c r="I24" i="2" s="1"/>
  <c r="D27" i="3" s="1"/>
  <c r="H25" i="2"/>
  <c r="I25" i="2" s="1"/>
  <c r="D28" i="3" s="1"/>
  <c r="H26" i="2"/>
  <c r="I26" i="2" s="1"/>
  <c r="D29" i="3" s="1"/>
  <c r="H27" i="2"/>
  <c r="I27" i="2" s="1"/>
  <c r="D30" i="3" s="1"/>
  <c r="H28" i="2"/>
  <c r="I28" i="2" s="1"/>
  <c r="D31" i="3" s="1"/>
  <c r="H29" i="2"/>
  <c r="I29" i="2" s="1"/>
  <c r="D32" i="3" s="1"/>
  <c r="H30" i="2"/>
  <c r="I30" i="2" s="1"/>
  <c r="D33" i="3" s="1"/>
  <c r="H31" i="2"/>
  <c r="I31" i="2" s="1"/>
  <c r="D34" i="3" s="1"/>
  <c r="H32" i="2"/>
  <c r="I32" i="2" s="1"/>
  <c r="D35" i="3" s="1"/>
  <c r="H33" i="2"/>
  <c r="I33" i="2" s="1"/>
  <c r="D36" i="3" s="1"/>
  <c r="H34" i="2"/>
  <c r="I34" i="2" s="1"/>
  <c r="D37" i="3" s="1"/>
  <c r="H35" i="2"/>
  <c r="I35" i="2" s="1"/>
  <c r="D38" i="3" s="1"/>
  <c r="H36" i="2"/>
  <c r="I36" i="2" s="1"/>
  <c r="D39" i="3" s="1"/>
  <c r="H37" i="2"/>
  <c r="I37" i="2" s="1"/>
  <c r="D40" i="3" s="1"/>
  <c r="H38" i="2"/>
  <c r="I38" i="2" s="1"/>
  <c r="D41" i="3" s="1"/>
  <c r="H39" i="2"/>
  <c r="I39" i="2" s="1"/>
  <c r="D42" i="3" s="1"/>
  <c r="H40" i="2"/>
  <c r="I40" i="2" s="1"/>
  <c r="D43" i="3" s="1"/>
  <c r="H41" i="2"/>
  <c r="I41" i="2" s="1"/>
  <c r="D44" i="3" s="1"/>
  <c r="H42" i="2"/>
  <c r="I42" i="2" s="1"/>
  <c r="D45" i="3" s="1"/>
  <c r="H43" i="2"/>
  <c r="I43" i="2" s="1"/>
  <c r="D46" i="3" s="1"/>
  <c r="H44" i="2"/>
  <c r="I44" i="2" s="1"/>
  <c r="D47" i="3" s="1"/>
  <c r="H45" i="2"/>
  <c r="I45" i="2" s="1"/>
  <c r="D48" i="3" s="1"/>
  <c r="H46" i="2"/>
  <c r="I46" i="2" s="1"/>
  <c r="D49" i="3" s="1"/>
  <c r="H47" i="2"/>
  <c r="I47" i="2" s="1"/>
  <c r="D50" i="3" s="1"/>
  <c r="H48" i="2"/>
  <c r="I48" i="2" s="1"/>
  <c r="D51" i="3" s="1"/>
  <c r="H49" i="2"/>
  <c r="I49" i="2" s="1"/>
  <c r="D52" i="3" s="1"/>
  <c r="H50" i="2"/>
  <c r="I50" i="2" s="1"/>
  <c r="D53" i="3" s="1"/>
  <c r="H51" i="2"/>
  <c r="I51" i="2" s="1"/>
  <c r="D54" i="3" s="1"/>
  <c r="H52" i="2"/>
  <c r="I52" i="2" s="1"/>
  <c r="D55" i="3" s="1"/>
  <c r="H53" i="2"/>
  <c r="I53" i="2" s="1"/>
  <c r="D56" i="3" s="1"/>
  <c r="H54" i="2"/>
  <c r="I54" i="2" s="1"/>
  <c r="D57" i="3" s="1"/>
  <c r="H55" i="2"/>
  <c r="I55" i="2" s="1"/>
  <c r="D58" i="3" s="1"/>
  <c r="D59" i="3"/>
  <c r="D60" i="3"/>
  <c r="D61" i="3"/>
  <c r="D62" i="3"/>
  <c r="H10" i="2"/>
  <c r="I10" i="2" s="1"/>
  <c r="BU10" i="2" s="1"/>
  <c r="BU53" i="2" l="1"/>
  <c r="BU49" i="2"/>
  <c r="BU45" i="2"/>
  <c r="H48" i="3" s="1"/>
  <c r="BU41" i="2"/>
  <c r="BU37" i="2"/>
  <c r="H40" i="3" s="1"/>
  <c r="BU33" i="2"/>
  <c r="BU17" i="2"/>
  <c r="BU13" i="2"/>
  <c r="H16" i="3" s="1"/>
  <c r="BV10" i="2"/>
  <c r="DK10" i="2" s="1"/>
  <c r="BU29" i="2"/>
  <c r="BU21" i="2"/>
  <c r="C59" i="3"/>
  <c r="C55" i="3"/>
  <c r="BU52" i="2"/>
  <c r="C51" i="3"/>
  <c r="BU48" i="2"/>
  <c r="C47" i="3"/>
  <c r="BU44" i="2"/>
  <c r="C43" i="3"/>
  <c r="BU40" i="2"/>
  <c r="C39" i="3"/>
  <c r="BU36" i="2"/>
  <c r="C35" i="3"/>
  <c r="BU32" i="2"/>
  <c r="C31" i="3"/>
  <c r="BU28" i="2"/>
  <c r="C27" i="3"/>
  <c r="BU24" i="2"/>
  <c r="C23" i="3"/>
  <c r="BU20" i="2"/>
  <c r="C19" i="3"/>
  <c r="BU16" i="2"/>
  <c r="C15" i="3"/>
  <c r="BU12" i="2"/>
  <c r="C58" i="3"/>
  <c r="BU55" i="2"/>
  <c r="C54" i="3"/>
  <c r="BU51" i="2"/>
  <c r="C50" i="3"/>
  <c r="BU47" i="2"/>
  <c r="C46" i="3"/>
  <c r="BU43" i="2"/>
  <c r="C42" i="3"/>
  <c r="BU39" i="2"/>
  <c r="C38" i="3"/>
  <c r="BU35" i="2"/>
  <c r="C34" i="3"/>
  <c r="BU31" i="2"/>
  <c r="C30" i="3"/>
  <c r="BU27" i="2"/>
  <c r="C26" i="3"/>
  <c r="BU23" i="2"/>
  <c r="BU19" i="2"/>
  <c r="H22" i="3" s="1"/>
  <c r="C18" i="3"/>
  <c r="BU15" i="2"/>
  <c r="C62" i="3"/>
  <c r="C61" i="3"/>
  <c r="C57" i="3"/>
  <c r="BU54" i="2"/>
  <c r="C53" i="3"/>
  <c r="BU50" i="2"/>
  <c r="C49" i="3"/>
  <c r="BU46" i="2"/>
  <c r="C45" i="3"/>
  <c r="BU42" i="2"/>
  <c r="C41" i="3"/>
  <c r="BU38" i="2"/>
  <c r="C37" i="3"/>
  <c r="BU34" i="2"/>
  <c r="C33" i="3"/>
  <c r="BU30" i="2"/>
  <c r="C29" i="3"/>
  <c r="BU26" i="2"/>
  <c r="C25" i="3"/>
  <c r="BU22" i="2"/>
  <c r="C21" i="3"/>
  <c r="BU18" i="2"/>
  <c r="C17" i="3"/>
  <c r="BU14" i="2"/>
  <c r="C28" i="3"/>
  <c r="BU25" i="2"/>
  <c r="C60" i="3"/>
  <c r="H56" i="3"/>
  <c r="C56" i="3"/>
  <c r="C52" i="3"/>
  <c r="C48" i="3"/>
  <c r="C44" i="3"/>
  <c r="C40" i="3"/>
  <c r="C36" i="3"/>
  <c r="C32" i="3"/>
  <c r="C24" i="3"/>
  <c r="C20" i="3"/>
  <c r="C16" i="3"/>
  <c r="C23" i="4"/>
  <c r="M63" i="3"/>
  <c r="M64" i="3"/>
  <c r="M65" i="3"/>
  <c r="M66" i="3"/>
  <c r="M67" i="3"/>
  <c r="M13" i="3"/>
  <c r="L63" i="3"/>
  <c r="L64" i="3"/>
  <c r="L65" i="3"/>
  <c r="L66" i="3"/>
  <c r="L67" i="3"/>
  <c r="K13" i="3"/>
  <c r="J13" i="3"/>
  <c r="G13" i="3"/>
  <c r="F13" i="3"/>
  <c r="E13" i="3"/>
  <c r="D63" i="3"/>
  <c r="D64" i="3"/>
  <c r="D65" i="3"/>
  <c r="D66" i="3"/>
  <c r="D67" i="3"/>
  <c r="D13" i="3"/>
  <c r="C63" i="3"/>
  <c r="C64" i="3"/>
  <c r="C65" i="3"/>
  <c r="C66" i="3"/>
  <c r="C67" i="3"/>
  <c r="DL10" i="2" l="1"/>
  <c r="BV45" i="2"/>
  <c r="DK45" i="2" s="1"/>
  <c r="BV53" i="2"/>
  <c r="DK53" i="2" s="1"/>
  <c r="BV13" i="2"/>
  <c r="DK13" i="2" s="1"/>
  <c r="BV37" i="2"/>
  <c r="DK37" i="2" s="1"/>
  <c r="I48" i="3"/>
  <c r="N48" i="3" s="1"/>
  <c r="BV15" i="2"/>
  <c r="DK15" i="2" s="1"/>
  <c r="H18" i="3"/>
  <c r="BV39" i="2"/>
  <c r="DK39" i="2" s="1"/>
  <c r="H42" i="3"/>
  <c r="BV47" i="2"/>
  <c r="DK47" i="2" s="1"/>
  <c r="H50" i="3"/>
  <c r="BV55" i="2"/>
  <c r="DK55" i="2" s="1"/>
  <c r="H58" i="3"/>
  <c r="BV14" i="2"/>
  <c r="DK14" i="2" s="1"/>
  <c r="H17" i="3"/>
  <c r="BV18" i="2"/>
  <c r="DK18" i="2" s="1"/>
  <c r="H21" i="3"/>
  <c r="BV36" i="2"/>
  <c r="DK36" i="2" s="1"/>
  <c r="H39" i="3"/>
  <c r="BV40" i="2"/>
  <c r="DK40" i="2" s="1"/>
  <c r="H43" i="3"/>
  <c r="BV44" i="2"/>
  <c r="DK44" i="2" s="1"/>
  <c r="H47" i="3"/>
  <c r="BV48" i="2"/>
  <c r="DK48" i="2" s="1"/>
  <c r="H51" i="3"/>
  <c r="BV52" i="2"/>
  <c r="DK52" i="2" s="1"/>
  <c r="H55" i="3"/>
  <c r="H59" i="3"/>
  <c r="BV23" i="2"/>
  <c r="DK23" i="2" s="1"/>
  <c r="H26" i="3"/>
  <c r="BV31" i="2"/>
  <c r="DK31" i="2" s="1"/>
  <c r="H34" i="3"/>
  <c r="BV22" i="2"/>
  <c r="DK22" i="2" s="1"/>
  <c r="H25" i="3"/>
  <c r="BV26" i="2"/>
  <c r="DK26" i="2" s="1"/>
  <c r="H29" i="3"/>
  <c r="BV30" i="2"/>
  <c r="DK30" i="2" s="1"/>
  <c r="H33" i="3"/>
  <c r="BV19" i="2"/>
  <c r="BV35" i="2"/>
  <c r="DK35" i="2" s="1"/>
  <c r="H38" i="3"/>
  <c r="BV43" i="2"/>
  <c r="DK43" i="2" s="1"/>
  <c r="H46" i="3"/>
  <c r="BV51" i="2"/>
  <c r="DK51" i="2" s="1"/>
  <c r="H54" i="3"/>
  <c r="H62" i="3"/>
  <c r="BV12" i="2"/>
  <c r="DK12" i="2" s="1"/>
  <c r="H15" i="3"/>
  <c r="BV16" i="2"/>
  <c r="DK16" i="2" s="1"/>
  <c r="H19" i="3"/>
  <c r="BV34" i="2"/>
  <c r="DK34" i="2" s="1"/>
  <c r="H37" i="3"/>
  <c r="BV38" i="2"/>
  <c r="DK38" i="2" s="1"/>
  <c r="H41" i="3"/>
  <c r="BV42" i="2"/>
  <c r="DK42" i="2" s="1"/>
  <c r="H45" i="3"/>
  <c r="BV46" i="2"/>
  <c r="DK46" i="2" s="1"/>
  <c r="H49" i="3"/>
  <c r="BV50" i="2"/>
  <c r="DK50" i="2" s="1"/>
  <c r="H53" i="3"/>
  <c r="BV54" i="2"/>
  <c r="DK54" i="2" s="1"/>
  <c r="H57" i="3"/>
  <c r="H61" i="3"/>
  <c r="BV25" i="2"/>
  <c r="DK25" i="2" s="1"/>
  <c r="H28" i="3"/>
  <c r="BV27" i="2"/>
  <c r="DK27" i="2" s="1"/>
  <c r="H30" i="3"/>
  <c r="BV20" i="2"/>
  <c r="DK20" i="2" s="1"/>
  <c r="H23" i="3"/>
  <c r="BV24" i="2"/>
  <c r="DK24" i="2" s="1"/>
  <c r="H27" i="3"/>
  <c r="BV28" i="2"/>
  <c r="DK28" i="2" s="1"/>
  <c r="H31" i="3"/>
  <c r="BV32" i="2"/>
  <c r="DK32" i="2" s="1"/>
  <c r="H35" i="3"/>
  <c r="BV17" i="2"/>
  <c r="DK17" i="2" s="1"/>
  <c r="H20" i="3"/>
  <c r="BV21" i="2"/>
  <c r="DK21" i="2" s="1"/>
  <c r="H24" i="3"/>
  <c r="BV29" i="2"/>
  <c r="DK29" i="2" s="1"/>
  <c r="H32" i="3"/>
  <c r="BV33" i="2"/>
  <c r="DK33" i="2" s="1"/>
  <c r="H36" i="3"/>
  <c r="BV41" i="2"/>
  <c r="DK41" i="2" s="1"/>
  <c r="H44" i="3"/>
  <c r="BV49" i="2"/>
  <c r="DK49" i="2" s="1"/>
  <c r="H52" i="3"/>
  <c r="H60" i="3"/>
  <c r="C19" i="4"/>
  <c r="C8" i="3" s="1"/>
  <c r="DK19" i="2" l="1"/>
  <c r="I22" i="3"/>
  <c r="N22" i="3" s="1"/>
  <c r="DM10" i="2"/>
  <c r="O13" i="3"/>
  <c r="D23" i="4" s="1"/>
  <c r="C9" i="8"/>
  <c r="H8" i="11"/>
  <c r="H8" i="9"/>
  <c r="I56" i="3"/>
  <c r="N56" i="3" s="1"/>
  <c r="DL53" i="2"/>
  <c r="I16" i="3"/>
  <c r="N16" i="3" s="1"/>
  <c r="DL13" i="2"/>
  <c r="I40" i="3"/>
  <c r="N40" i="3" s="1"/>
  <c r="I60" i="3"/>
  <c r="N60" i="3" s="1"/>
  <c r="I52" i="3"/>
  <c r="N52" i="3" s="1"/>
  <c r="I44" i="3"/>
  <c r="N44" i="3" s="1"/>
  <c r="I36" i="3"/>
  <c r="N36" i="3" s="1"/>
  <c r="I32" i="3"/>
  <c r="N32" i="3" s="1"/>
  <c r="I24" i="3"/>
  <c r="N24" i="3" s="1"/>
  <c r="I20" i="3"/>
  <c r="N20" i="3" s="1"/>
  <c r="I35" i="3"/>
  <c r="N35" i="3" s="1"/>
  <c r="I31" i="3"/>
  <c r="N31" i="3" s="1"/>
  <c r="I27" i="3"/>
  <c r="N27" i="3" s="1"/>
  <c r="I23" i="3"/>
  <c r="N23" i="3" s="1"/>
  <c r="I30" i="3"/>
  <c r="N30" i="3" s="1"/>
  <c r="I28" i="3"/>
  <c r="N28" i="3" s="1"/>
  <c r="I61" i="3"/>
  <c r="N61" i="3" s="1"/>
  <c r="I57" i="3"/>
  <c r="N57" i="3" s="1"/>
  <c r="I53" i="3"/>
  <c r="N53" i="3" s="1"/>
  <c r="I49" i="3"/>
  <c r="N49" i="3" s="1"/>
  <c r="I45" i="3"/>
  <c r="N45" i="3" s="1"/>
  <c r="I41" i="3"/>
  <c r="N41" i="3" s="1"/>
  <c r="I37" i="3"/>
  <c r="N37" i="3" s="1"/>
  <c r="I19" i="3"/>
  <c r="N19" i="3" s="1"/>
  <c r="I15" i="3"/>
  <c r="N15" i="3" s="1"/>
  <c r="I62" i="3"/>
  <c r="N62" i="3" s="1"/>
  <c r="I54" i="3"/>
  <c r="N54" i="3" s="1"/>
  <c r="I46" i="3"/>
  <c r="N46" i="3" s="1"/>
  <c r="I38" i="3"/>
  <c r="N38" i="3" s="1"/>
  <c r="I33" i="3"/>
  <c r="N33" i="3" s="1"/>
  <c r="I29" i="3"/>
  <c r="N29" i="3" s="1"/>
  <c r="I25" i="3"/>
  <c r="N25" i="3" s="1"/>
  <c r="I34" i="3"/>
  <c r="N34" i="3" s="1"/>
  <c r="I26" i="3"/>
  <c r="N26" i="3" s="1"/>
  <c r="I59" i="3"/>
  <c r="N59" i="3" s="1"/>
  <c r="I55" i="3"/>
  <c r="N55" i="3" s="1"/>
  <c r="I51" i="3"/>
  <c r="N51" i="3" s="1"/>
  <c r="I47" i="3"/>
  <c r="N47" i="3" s="1"/>
  <c r="I43" i="3"/>
  <c r="N43" i="3" s="1"/>
  <c r="I39" i="3"/>
  <c r="N39" i="3" s="1"/>
  <c r="I21" i="3"/>
  <c r="N21" i="3" s="1"/>
  <c r="I17" i="3"/>
  <c r="N17" i="3" s="1"/>
  <c r="I58" i="3"/>
  <c r="N58" i="3" s="1"/>
  <c r="I50" i="3"/>
  <c r="N50" i="3" s="1"/>
  <c r="I42" i="3"/>
  <c r="N42" i="3" s="1"/>
  <c r="I18" i="3"/>
  <c r="N18" i="3" s="1"/>
  <c r="DL45" i="2"/>
  <c r="DL37" i="2"/>
  <c r="K63" i="3"/>
  <c r="K64" i="3"/>
  <c r="K65" i="3"/>
  <c r="K66" i="3"/>
  <c r="K67" i="3"/>
  <c r="J63" i="3"/>
  <c r="J64" i="3"/>
  <c r="J65" i="3"/>
  <c r="J66" i="3"/>
  <c r="J67" i="3"/>
  <c r="I63" i="3"/>
  <c r="N63" i="3" s="1"/>
  <c r="I64" i="3"/>
  <c r="N64" i="3" s="1"/>
  <c r="I65" i="3"/>
  <c r="N65" i="3" s="1"/>
  <c r="I66" i="3"/>
  <c r="N66" i="3" s="1"/>
  <c r="I67" i="3"/>
  <c r="N67" i="3" s="1"/>
  <c r="H63" i="3"/>
  <c r="H64" i="3"/>
  <c r="H65" i="3"/>
  <c r="H66" i="3"/>
  <c r="H67" i="3"/>
  <c r="I13" i="3"/>
  <c r="N13" i="3" s="1"/>
  <c r="H13" i="3"/>
  <c r="G63" i="3"/>
  <c r="G64" i="3"/>
  <c r="G65" i="3"/>
  <c r="G66" i="3"/>
  <c r="G67" i="3"/>
  <c r="F63" i="3"/>
  <c r="F64" i="3"/>
  <c r="F65" i="3"/>
  <c r="F66" i="3"/>
  <c r="F67" i="3"/>
  <c r="E63" i="3"/>
  <c r="E64" i="3"/>
  <c r="E65" i="3"/>
  <c r="E66" i="3"/>
  <c r="E67" i="3"/>
  <c r="A2" i="3"/>
  <c r="B63" i="3"/>
  <c r="B64" i="3"/>
  <c r="B65" i="3"/>
  <c r="B66" i="3"/>
  <c r="B67" i="3"/>
  <c r="B13" i="3"/>
  <c r="B23" i="4" s="1"/>
  <c r="A11" i="2"/>
  <c r="A10" i="2"/>
  <c r="P13" i="3" l="1"/>
  <c r="F23" i="4" s="1"/>
  <c r="O40" i="3"/>
  <c r="DM37" i="2"/>
  <c r="O16" i="3"/>
  <c r="DM13" i="2"/>
  <c r="DM45" i="2"/>
  <c r="O48" i="3"/>
  <c r="DL15" i="2"/>
  <c r="DL39" i="2"/>
  <c r="DL47" i="2"/>
  <c r="DL55" i="2"/>
  <c r="DL14" i="2"/>
  <c r="DL18" i="2"/>
  <c r="DL36" i="2"/>
  <c r="DL40" i="2"/>
  <c r="DL44" i="2"/>
  <c r="DL48" i="2"/>
  <c r="DL52" i="2"/>
  <c r="DL31" i="2"/>
  <c r="DL26" i="2"/>
  <c r="DM53" i="2"/>
  <c r="O56" i="3"/>
  <c r="DL19" i="2"/>
  <c r="DL35" i="2"/>
  <c r="DL43" i="2"/>
  <c r="DL51" i="2"/>
  <c r="DL12" i="2"/>
  <c r="DL16" i="2"/>
  <c r="DL34" i="2"/>
  <c r="DL38" i="2"/>
  <c r="DL42" i="2"/>
  <c r="DL46" i="2"/>
  <c r="DL50" i="2"/>
  <c r="DL54" i="2"/>
  <c r="DL25" i="2"/>
  <c r="DL27" i="2"/>
  <c r="DL20" i="2"/>
  <c r="DL24" i="2"/>
  <c r="DL28" i="2"/>
  <c r="DL32" i="2"/>
  <c r="DL17" i="2"/>
  <c r="DL33" i="2"/>
  <c r="DL41" i="2"/>
  <c r="DL49" i="2"/>
  <c r="DL23" i="2"/>
  <c r="DL22" i="2"/>
  <c r="DL30" i="2"/>
  <c r="DL21" i="2"/>
  <c r="DL29" i="2"/>
  <c r="P40" i="3" l="1"/>
  <c r="P16" i="3"/>
  <c r="F26" i="4" s="1"/>
  <c r="D26" i="4"/>
  <c r="O32" i="3"/>
  <c r="DM29" i="2"/>
  <c r="DM21" i="2"/>
  <c r="O24" i="3"/>
  <c r="DM30" i="2"/>
  <c r="O33" i="3"/>
  <c r="DM22" i="2"/>
  <c r="O25" i="3"/>
  <c r="DM23" i="2"/>
  <c r="O26" i="3"/>
  <c r="O28" i="3"/>
  <c r="DM25" i="2"/>
  <c r="O61" i="3"/>
  <c r="O66" i="3"/>
  <c r="O57" i="3"/>
  <c r="DM54" i="2"/>
  <c r="DM50" i="2"/>
  <c r="O53" i="3"/>
  <c r="O49" i="3"/>
  <c r="DM46" i="2"/>
  <c r="DM42" i="2"/>
  <c r="O45" i="3"/>
  <c r="O41" i="3"/>
  <c r="DM38" i="2"/>
  <c r="DM34" i="2"/>
  <c r="O37" i="3"/>
  <c r="O19" i="3"/>
  <c r="DM16" i="2"/>
  <c r="O15" i="3"/>
  <c r="DM12" i="2"/>
  <c r="P56" i="3"/>
  <c r="O59" i="3"/>
  <c r="O64" i="3"/>
  <c r="O55" i="3"/>
  <c r="DM52" i="2"/>
  <c r="DM48" i="2"/>
  <c r="O51" i="3"/>
  <c r="O47" i="3"/>
  <c r="DM44" i="2"/>
  <c r="DM40" i="2"/>
  <c r="O43" i="3"/>
  <c r="O39" i="3"/>
  <c r="DM36" i="2"/>
  <c r="O21" i="3"/>
  <c r="D31" i="4" s="1"/>
  <c r="DM18" i="2"/>
  <c r="DM14" i="2"/>
  <c r="P48" i="3"/>
  <c r="O60" i="3"/>
  <c r="O65" i="3"/>
  <c r="O52" i="3"/>
  <c r="DM49" i="2"/>
  <c r="O44" i="3"/>
  <c r="DM41" i="2"/>
  <c r="O36" i="3"/>
  <c r="DM33" i="2"/>
  <c r="O20" i="3"/>
  <c r="D30" i="4" s="1"/>
  <c r="DM17" i="2"/>
  <c r="DM32" i="2"/>
  <c r="O35" i="3"/>
  <c r="DM28" i="2"/>
  <c r="O31" i="3"/>
  <c r="O27" i="3"/>
  <c r="DM24" i="2"/>
  <c r="O23" i="3"/>
  <c r="DM20" i="2"/>
  <c r="DM27" i="2"/>
  <c r="O30" i="3"/>
  <c r="O62" i="3"/>
  <c r="O67" i="3"/>
  <c r="DM51" i="2"/>
  <c r="O54" i="3"/>
  <c r="DM43" i="2"/>
  <c r="O46" i="3"/>
  <c r="DM35" i="2"/>
  <c r="O38" i="3"/>
  <c r="DM19" i="2"/>
  <c r="O22" i="3"/>
  <c r="D32" i="4" s="1"/>
  <c r="O29" i="3"/>
  <c r="DM26" i="2"/>
  <c r="O34" i="3"/>
  <c r="DM31" i="2"/>
  <c r="DM55" i="2"/>
  <c r="O58" i="3"/>
  <c r="O63" i="3"/>
  <c r="DM47" i="2"/>
  <c r="O50" i="3"/>
  <c r="DM39" i="2"/>
  <c r="O42" i="3"/>
  <c r="DM15" i="2"/>
  <c r="O18" i="3"/>
  <c r="D28" i="4" s="1"/>
  <c r="C13" i="3"/>
  <c r="P64" i="3" l="1"/>
  <c r="P66" i="3"/>
  <c r="P67" i="3"/>
  <c r="P63" i="3"/>
  <c r="P65" i="3"/>
  <c r="P34" i="3"/>
  <c r="P23" i="3"/>
  <c r="P39" i="3"/>
  <c r="P19" i="3"/>
  <c r="F29" i="4" s="1"/>
  <c r="D29" i="4"/>
  <c r="P27" i="3"/>
  <c r="P15" i="3"/>
  <c r="F25" i="4" s="1"/>
  <c r="D25" i="4"/>
  <c r="P32" i="3"/>
  <c r="P18" i="3"/>
  <c r="F28" i="4" s="1"/>
  <c r="P42" i="3"/>
  <c r="P50" i="3"/>
  <c r="P22" i="3"/>
  <c r="F32" i="4" s="1"/>
  <c r="P38" i="3"/>
  <c r="P46" i="3"/>
  <c r="P54" i="3"/>
  <c r="P20" i="3"/>
  <c r="F30" i="4" s="1"/>
  <c r="P36" i="3"/>
  <c r="P44" i="3"/>
  <c r="P52" i="3"/>
  <c r="P21" i="3"/>
  <c r="F31" i="4" s="1"/>
  <c r="P43" i="3"/>
  <c r="P51" i="3"/>
  <c r="P41" i="3"/>
  <c r="P49" i="3"/>
  <c r="P57" i="3"/>
  <c r="P61" i="3"/>
  <c r="P26" i="3"/>
  <c r="P25" i="3"/>
  <c r="P33" i="3"/>
  <c r="P24" i="3"/>
  <c r="P58" i="3"/>
  <c r="P29" i="3"/>
  <c r="P62" i="3"/>
  <c r="P30" i="3"/>
  <c r="P31" i="3"/>
  <c r="P35" i="3"/>
  <c r="P60" i="3"/>
  <c r="P47" i="3"/>
  <c r="P55" i="3"/>
  <c r="P59" i="3"/>
  <c r="P37" i="3"/>
  <c r="P45" i="3"/>
  <c r="P53" i="3"/>
  <c r="P28" i="3"/>
  <c r="F14" i="3"/>
  <c r="BU11" i="2" l="1"/>
  <c r="H14" i="3" l="1"/>
  <c r="BV11" i="2"/>
  <c r="DK11" i="2" s="1"/>
  <c r="DL11" i="2" l="1"/>
  <c r="I14" i="3"/>
  <c r="N14" i="3" s="1"/>
  <c r="DM11" i="2" l="1"/>
  <c r="O14" i="3"/>
  <c r="D24" i="4" l="1"/>
  <c r="P14" i="3"/>
  <c r="F24" i="4" s="1"/>
  <c r="D12" i="7" l="1"/>
  <c r="D10" i="7"/>
  <c r="D8" i="7"/>
  <c r="D13" i="7" s="1"/>
  <c r="D9" i="7"/>
  <c r="D7" i="7"/>
  <c r="D11" i="7"/>
  <c r="G12" i="7" l="1"/>
  <c r="G9" i="7"/>
  <c r="G7" i="7"/>
  <c r="G10" i="7"/>
  <c r="G11" i="7"/>
  <c r="G8" i="7"/>
  <c r="G13" i="7" l="1"/>
</calcChain>
</file>

<file path=xl/sharedStrings.xml><?xml version="1.0" encoding="utf-8"?>
<sst xmlns="http://schemas.openxmlformats.org/spreadsheetml/2006/main" count="339" uniqueCount="265">
  <si>
    <t>Subject:</t>
  </si>
  <si>
    <t>Units(LEC):</t>
  </si>
  <si>
    <t>Day(LEC):</t>
  </si>
  <si>
    <t>Day(LAB):</t>
  </si>
  <si>
    <t>Subject Code:</t>
  </si>
  <si>
    <t>Units(LAB):</t>
  </si>
  <si>
    <t>Time(LEC):</t>
  </si>
  <si>
    <t>Time(LAB):</t>
  </si>
  <si>
    <t>Course:</t>
  </si>
  <si>
    <t>Total Units:</t>
  </si>
  <si>
    <t>Room(LEC):</t>
  </si>
  <si>
    <t>Room(LAB):</t>
  </si>
  <si>
    <t>No.</t>
  </si>
  <si>
    <t>Student Name</t>
  </si>
  <si>
    <r>
      <t xml:space="preserve">Course
</t>
    </r>
    <r>
      <rPr>
        <i/>
        <sz val="8"/>
        <color theme="1"/>
        <rFont val="Arial"/>
        <family val="2"/>
      </rPr>
      <t>(optional)</t>
    </r>
  </si>
  <si>
    <r>
      <t xml:space="preserve">Address
</t>
    </r>
    <r>
      <rPr>
        <i/>
        <sz val="8"/>
        <color theme="1"/>
        <rFont val="Arial"/>
        <family val="2"/>
      </rPr>
      <t>(optional)</t>
    </r>
  </si>
  <si>
    <r>
      <t xml:space="preserve">Contact No.
</t>
    </r>
    <r>
      <rPr>
        <i/>
        <sz val="8"/>
        <color theme="1"/>
        <rFont val="Arial"/>
        <family val="2"/>
      </rPr>
      <t>(optional)</t>
    </r>
  </si>
  <si>
    <r>
      <t xml:space="preserve">Email Address
</t>
    </r>
    <r>
      <rPr>
        <i/>
        <sz val="8"/>
        <color theme="1"/>
        <rFont val="Arial"/>
        <family val="2"/>
      </rPr>
      <t>(optional)</t>
    </r>
  </si>
  <si>
    <t>Last Name</t>
  </si>
  <si>
    <t>First Name</t>
  </si>
  <si>
    <t>Q</t>
  </si>
  <si>
    <t>STUDENT REGISTRATION</t>
  </si>
  <si>
    <t>COMPLETE THE FOLLOWING ENTRIES</t>
  </si>
  <si>
    <t>Academic Year</t>
  </si>
  <si>
    <t>Semester</t>
  </si>
  <si>
    <t>Faculty Name:</t>
  </si>
  <si>
    <t>Campus Registrar</t>
  </si>
  <si>
    <t>NO.</t>
  </si>
  <si>
    <t>STUDENT NUMBER</t>
  </si>
  <si>
    <t>STUDENT NAME</t>
  </si>
  <si>
    <t>FINAL RATING</t>
  </si>
  <si>
    <t>L.A. (20%)</t>
  </si>
  <si>
    <t>FINAL RATING
(LECTURE)</t>
  </si>
  <si>
    <t>FINAL RATING
(LAB)</t>
  </si>
  <si>
    <t>AVERAGE</t>
  </si>
  <si>
    <t>R.A.</t>
  </si>
  <si>
    <t>REM</t>
  </si>
  <si>
    <t>L.E.</t>
  </si>
  <si>
    <t>PQ3</t>
  </si>
  <si>
    <t>PQ4</t>
  </si>
  <si>
    <t>PQ5</t>
  </si>
  <si>
    <t>MQ1</t>
  </si>
  <si>
    <t>MQ2</t>
  </si>
  <si>
    <t>MQ3</t>
  </si>
  <si>
    <t>MQ4</t>
  </si>
  <si>
    <t>FQ1</t>
  </si>
  <si>
    <t>FQ2</t>
  </si>
  <si>
    <t>FQ3</t>
  </si>
  <si>
    <t>FQ4</t>
  </si>
  <si>
    <t>QZS</t>
  </si>
  <si>
    <t>L.A.</t>
  </si>
  <si>
    <t>POR</t>
  </si>
  <si>
    <t>MOR</t>
  </si>
  <si>
    <t>FOR</t>
  </si>
  <si>
    <t>O.R.</t>
  </si>
  <si>
    <t>MEEP3</t>
  </si>
  <si>
    <t>MEEP4</t>
  </si>
  <si>
    <t>MEEP5</t>
  </si>
  <si>
    <t>FEEP1</t>
  </si>
  <si>
    <t>FEEP2</t>
  </si>
  <si>
    <t>FEEP3</t>
  </si>
  <si>
    <t>FEEP4</t>
  </si>
  <si>
    <t>E.G.</t>
  </si>
  <si>
    <t>Average</t>
  </si>
  <si>
    <t>RAW GRADES</t>
  </si>
  <si>
    <t>Student Number</t>
  </si>
  <si>
    <t>M.I.</t>
  </si>
  <si>
    <t>NAME OF STUDENT</t>
  </si>
  <si>
    <t>LECTURE</t>
  </si>
  <si>
    <t>LABORATORY</t>
  </si>
  <si>
    <t>REMARKS</t>
  </si>
  <si>
    <t>Last Name, First Name, M.I.</t>
  </si>
  <si>
    <t>F.R. (lec)</t>
  </si>
  <si>
    <t>F.R. (lab)</t>
  </si>
  <si>
    <t>AVE.</t>
  </si>
  <si>
    <t>M.E</t>
  </si>
  <si>
    <t>E.E.</t>
  </si>
  <si>
    <t>Republic of the Philippines</t>
  </si>
  <si>
    <t>CAVITE STATE UNIVERSITY</t>
  </si>
  <si>
    <t>Silang Campus</t>
  </si>
  <si>
    <t>Biga, Silang, Cavite</t>
  </si>
  <si>
    <t>GRADING SHEET</t>
  </si>
  <si>
    <t>Title :</t>
  </si>
  <si>
    <t>Curriculum Year:</t>
  </si>
  <si>
    <t>Date</t>
  </si>
  <si>
    <t>1.00 - 1.75</t>
  </si>
  <si>
    <t>2.00 - 2.75</t>
  </si>
  <si>
    <t>3.00</t>
  </si>
  <si>
    <t>5.00</t>
  </si>
  <si>
    <t>TOTAL</t>
  </si>
  <si>
    <t>Recommending Approval :</t>
  </si>
  <si>
    <t>Grade</t>
  </si>
  <si>
    <t>F.E.</t>
  </si>
  <si>
    <t>GRADE SETTING</t>
  </si>
  <si>
    <t>MIDTERM EXAM</t>
  </si>
  <si>
    <t>FINAL EXAM</t>
  </si>
  <si>
    <t>Department:</t>
  </si>
  <si>
    <t>First</t>
  </si>
  <si>
    <t>DIT</t>
  </si>
  <si>
    <t>BSIT</t>
  </si>
  <si>
    <t>LONG EXAMS/PROJECTS (70%)</t>
  </si>
  <si>
    <t>EXERCISES / EXPERIMENTS  (30%)</t>
  </si>
  <si>
    <t>Year Level</t>
  </si>
  <si>
    <t>First Year</t>
  </si>
  <si>
    <t>Second Year</t>
  </si>
  <si>
    <t>Third Year</t>
  </si>
  <si>
    <t>Fourth Year</t>
  </si>
  <si>
    <t>Courses</t>
  </si>
  <si>
    <t>BSCS</t>
  </si>
  <si>
    <t>CCT</t>
  </si>
  <si>
    <t>BM-HR</t>
  </si>
  <si>
    <t>BM-FM</t>
  </si>
  <si>
    <t>BM-MM</t>
  </si>
  <si>
    <t>BSTRM</t>
  </si>
  <si>
    <t>BSHRM</t>
  </si>
  <si>
    <t>DHRM</t>
  </si>
  <si>
    <t>BSPysch</t>
  </si>
  <si>
    <t>BSE-Eng</t>
  </si>
  <si>
    <t>BEED</t>
  </si>
  <si>
    <t>BSE-Math</t>
  </si>
  <si>
    <t>BSE-Bio</t>
  </si>
  <si>
    <t>Campus Dean:</t>
  </si>
  <si>
    <t>Department</t>
  </si>
  <si>
    <t>TED</t>
  </si>
  <si>
    <t>DOM</t>
  </si>
  <si>
    <t>DAS</t>
  </si>
  <si>
    <t>Second</t>
  </si>
  <si>
    <t>Summer</t>
  </si>
  <si>
    <t>LEP1</t>
  </si>
  <si>
    <t>LEP2</t>
  </si>
  <si>
    <t>L.E.P.</t>
  </si>
  <si>
    <t xml:space="preserve">Year and Section: </t>
  </si>
  <si>
    <t>Instructor</t>
  </si>
  <si>
    <t>Prepared by:</t>
  </si>
  <si>
    <t>Checked and Reviewed by:</t>
  </si>
  <si>
    <t>Department Chairperson</t>
  </si>
  <si>
    <t>Department Chairperson:</t>
  </si>
  <si>
    <t>Year Level:</t>
  </si>
  <si>
    <t>Section:</t>
  </si>
  <si>
    <t>WEEK 1</t>
  </si>
  <si>
    <t>WEEK 2</t>
  </si>
  <si>
    <t>WEEK 3</t>
  </si>
  <si>
    <t>WEEK 4</t>
  </si>
  <si>
    <t>Course Code &amp; Title :</t>
  </si>
  <si>
    <t>Class Schedule :</t>
  </si>
  <si>
    <t>Semester &amp; AY :</t>
  </si>
  <si>
    <t>Room Assignment :</t>
  </si>
  <si>
    <t>Name of Instructor :</t>
  </si>
  <si>
    <t>Month &amp; Year :</t>
  </si>
  <si>
    <t>NAME</t>
  </si>
  <si>
    <t>Page 1 of 2</t>
  </si>
  <si>
    <t>DEPARTMENT OF INFORMATION TECHNOLOGY</t>
  </si>
  <si>
    <t>SUBJECT:</t>
  </si>
  <si>
    <t>SCHEDULE:</t>
  </si>
  <si>
    <t>SECTION:</t>
  </si>
  <si>
    <t>INSTRUCTOR:</t>
  </si>
  <si>
    <t>SURNAME</t>
  </si>
  <si>
    <t>FIRSTNAME</t>
  </si>
  <si>
    <t>DATE</t>
  </si>
  <si>
    <t>ACKNOWLEDGMENT RECEIPT</t>
  </si>
  <si>
    <t>SEATWORK 1</t>
  </si>
  <si>
    <t>WORKSHEET 1</t>
  </si>
  <si>
    <t>QUIZ 1</t>
  </si>
  <si>
    <t>Tuesday</t>
  </si>
  <si>
    <t>CLASS RECORD</t>
  </si>
  <si>
    <t>N</t>
  </si>
  <si>
    <t>Subject  :</t>
  </si>
  <si>
    <t>Semester/Summer:</t>
  </si>
  <si>
    <t>Name</t>
  </si>
  <si>
    <t>Credit</t>
  </si>
  <si>
    <t>Remarks</t>
  </si>
  <si>
    <t>xxxxxxxxxxxxxxxxxxxx Nothing Follows xxxxxxxxxxxxxxxxxxxx</t>
  </si>
  <si>
    <t>Name &amp; Signature of Instructor/Professor</t>
  </si>
  <si>
    <t xml:space="preserve">SUMMARY OF DISTRIBUTION </t>
  </si>
  <si>
    <t>RANGE</t>
  </si>
  <si>
    <t>%</t>
  </si>
  <si>
    <t>Incomplete</t>
  </si>
  <si>
    <t>Dropped</t>
  </si>
  <si>
    <t>Noted by:</t>
  </si>
  <si>
    <t>Approved by:</t>
  </si>
  <si>
    <t>Campus Administrator</t>
  </si>
  <si>
    <t>Date:</t>
  </si>
  <si>
    <t>MARCH 2019</t>
  </si>
  <si>
    <t>UREG-QF-13</t>
  </si>
  <si>
    <t>7:00-10:00</t>
  </si>
  <si>
    <t>JOCELYN L. REYES, Ph.D.</t>
  </si>
  <si>
    <t>GERSOM N. BARADI</t>
  </si>
  <si>
    <t>OTHER REQUIREMENTS (0%)</t>
  </si>
  <si>
    <t>CLASS PARTICIPATION (10%)</t>
  </si>
  <si>
    <t>Activity 4</t>
  </si>
  <si>
    <t>Activity 3</t>
  </si>
  <si>
    <t>Activity 5</t>
  </si>
  <si>
    <t>Activity 6</t>
  </si>
  <si>
    <t>Activity 7</t>
  </si>
  <si>
    <t>Activity 8</t>
  </si>
  <si>
    <t>Activity 9</t>
  </si>
  <si>
    <t>Activity 10</t>
  </si>
  <si>
    <t>Activity 11</t>
  </si>
  <si>
    <t>Activity 12</t>
  </si>
  <si>
    <t>Activity 13</t>
  </si>
  <si>
    <t>Activity 14</t>
  </si>
  <si>
    <r>
      <t>'</t>
    </r>
    <r>
      <rPr>
        <sz val="11"/>
        <color theme="1"/>
        <rFont val="Lucida Calligraphy"/>
        <family val="4"/>
      </rPr>
      <t xml:space="preserve"> 046 513-5706   </t>
    </r>
    <r>
      <rPr>
        <sz val="11"/>
        <color theme="1"/>
        <rFont val="Wingdings 2"/>
        <family val="1"/>
        <charset val="2"/>
      </rPr>
      <t>'</t>
    </r>
    <r>
      <rPr>
        <sz val="11"/>
        <color theme="1"/>
        <rFont val="Lucida Calligraphy"/>
        <family val="4"/>
      </rPr>
      <t xml:space="preserve"> 046 513-3965</t>
    </r>
  </si>
  <si>
    <t>✉ cvsusilang@cvsu.edu.ph</t>
  </si>
  <si>
    <t>BEVERLY A. MALABAG</t>
  </si>
  <si>
    <t>LONG EXAMS (60%)</t>
  </si>
  <si>
    <t>LEARNING ACTIVITIES (30%)</t>
  </si>
  <si>
    <t>L  A  B  O  R  A  T  O  R  Y (40%)</t>
  </si>
  <si>
    <t>L   E  C  T  U  R  E (60%)</t>
  </si>
  <si>
    <t>Quiz 1</t>
  </si>
  <si>
    <t>Quiz 2</t>
  </si>
  <si>
    <t>Activity 1</t>
  </si>
  <si>
    <t>Activity 2</t>
  </si>
  <si>
    <t>Project</t>
  </si>
  <si>
    <t>Lab Act 1</t>
  </si>
  <si>
    <t>Lab Act 7</t>
  </si>
  <si>
    <t>Lab Act 2</t>
  </si>
  <si>
    <t>Lab Act 3</t>
  </si>
  <si>
    <t>Lab Act 4</t>
  </si>
  <si>
    <t>Lab Act 5</t>
  </si>
  <si>
    <t>Lab Act 6</t>
  </si>
  <si>
    <t>KATRIZA ROANNE A. PATENIO</t>
  </si>
  <si>
    <t>Monday</t>
  </si>
  <si>
    <t>2021-2022</t>
  </si>
  <si>
    <t>Department of Information Technology</t>
  </si>
  <si>
    <t>ITEC 111</t>
  </si>
  <si>
    <t>201501-367</t>
  </si>
  <si>
    <t>Ambata</t>
  </si>
  <si>
    <t>James Christian</t>
  </si>
  <si>
    <t>E.</t>
  </si>
  <si>
    <t>201601-276</t>
  </si>
  <si>
    <t>Ambojia</t>
  </si>
  <si>
    <t>Gyke Seagal</t>
  </si>
  <si>
    <t>B.</t>
  </si>
  <si>
    <t>201701-239</t>
  </si>
  <si>
    <t>Ampong</t>
  </si>
  <si>
    <t>Mark</t>
  </si>
  <si>
    <t>M.</t>
  </si>
  <si>
    <t>201102-050</t>
  </si>
  <si>
    <t>Bermejo</t>
  </si>
  <si>
    <t>Raymar Joseph</t>
  </si>
  <si>
    <t>C.</t>
  </si>
  <si>
    <t>201701-514</t>
  </si>
  <si>
    <t>Dela Rosa</t>
  </si>
  <si>
    <t>Ariane</t>
  </si>
  <si>
    <t>201702-002</t>
  </si>
  <si>
    <t>Loraya</t>
  </si>
  <si>
    <t xml:space="preserve">Kurt Marlow </t>
  </si>
  <si>
    <t>2015-01-323</t>
  </si>
  <si>
    <t>Manjares</t>
  </si>
  <si>
    <t>Jhon Renz</t>
  </si>
  <si>
    <t>2017-01-441</t>
  </si>
  <si>
    <t>Monzon</t>
  </si>
  <si>
    <t>Almer Ivan</t>
  </si>
  <si>
    <t>Sibul</t>
  </si>
  <si>
    <t>Mark Anthony</t>
  </si>
  <si>
    <t>FOURTH YEAR</t>
  </si>
  <si>
    <t>2016-02-071</t>
  </si>
  <si>
    <t>De Boise</t>
  </si>
  <si>
    <t>Jarel</t>
  </si>
  <si>
    <t>2017-01-296</t>
  </si>
  <si>
    <t>R.</t>
  </si>
  <si>
    <t>DROPPED</t>
  </si>
  <si>
    <t>DRP</t>
  </si>
  <si>
    <t>IRREG (OLD)</t>
  </si>
  <si>
    <t>Advanced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</si>
</sst>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mmmm\ d\,\ yyyy;@"/>
    <numFmt numFmtId="165" formatCode="0.000"/>
    <numFmt numFmtId="166" formatCode="[$-F400]h:mm:ss\ AM/PM"/>
  </numFmts>
  <fonts count="49">
    <font>
      <sz val="11"/>
      <color theme="1"/>
      <name val="Calibri"/>
      <family val="2"/>
      <scheme val="minor"/>
    </font>
    <font>
      <sz val="11"/>
      <color theme="1"/>
      <name val="Calibri"/>
      <family val="2"/>
      <scheme val="minor"/>
    </font>
    <font>
      <sz val="11"/>
      <color rgb="FF9C6500"/>
      <name val="Calibri"/>
      <family val="2"/>
      <scheme val="minor"/>
    </font>
    <font>
      <b/>
      <sz val="8"/>
      <color theme="1"/>
      <name val="Arial"/>
      <family val="2"/>
    </font>
    <font>
      <sz val="8"/>
      <color theme="1"/>
      <name val="Arial"/>
      <family val="2"/>
    </font>
    <font>
      <i/>
      <sz val="8"/>
      <color theme="1"/>
      <name val="Arial"/>
      <family val="2"/>
    </font>
    <font>
      <sz val="10"/>
      <name val="Arial"/>
      <family val="2"/>
    </font>
    <font>
      <b/>
      <sz val="24"/>
      <color rgb="FFFFFF00"/>
      <name val="Aharoni"/>
    </font>
    <font>
      <b/>
      <sz val="10"/>
      <color theme="1"/>
      <name val="Arial"/>
      <family val="2"/>
    </font>
    <font>
      <b/>
      <sz val="9"/>
      <color theme="1"/>
      <name val="Arial"/>
      <family val="2"/>
    </font>
    <font>
      <sz val="10"/>
      <color theme="1"/>
      <name val="Arial"/>
      <family val="2"/>
    </font>
    <font>
      <b/>
      <sz val="11"/>
      <color theme="1" tint="4.9989318521683403E-2"/>
      <name val="Calibri"/>
      <family val="2"/>
      <scheme val="minor"/>
    </font>
    <font>
      <b/>
      <sz val="11"/>
      <color theme="1"/>
      <name val="Arial"/>
      <family val="2"/>
    </font>
    <font>
      <b/>
      <sz val="11"/>
      <name val="Arial"/>
      <family val="2"/>
    </font>
    <font>
      <b/>
      <sz val="11"/>
      <color theme="1" tint="4.9989318521683403E-2"/>
      <name val="Arial"/>
      <family val="2"/>
    </font>
    <font>
      <b/>
      <sz val="9"/>
      <color theme="1" tint="4.9989318521683403E-2"/>
      <name val="Arial"/>
      <family val="2"/>
    </font>
    <font>
      <sz val="9"/>
      <color theme="1"/>
      <name val="Arial"/>
      <family val="2"/>
    </font>
    <font>
      <b/>
      <i/>
      <sz val="10"/>
      <color theme="1"/>
      <name val="Arial"/>
      <family val="2"/>
    </font>
    <font>
      <sz val="22"/>
      <color rgb="FFFFFF00"/>
      <name val="Aharoni"/>
    </font>
    <font>
      <sz val="12"/>
      <color theme="1"/>
      <name val="Arial"/>
      <family val="2"/>
    </font>
    <font>
      <b/>
      <sz val="11"/>
      <color theme="1"/>
      <name val="Century Gothic"/>
      <family val="2"/>
    </font>
    <font>
      <b/>
      <sz val="14"/>
      <color theme="1"/>
      <name val="Bookman Old Style"/>
      <family val="1"/>
    </font>
    <font>
      <i/>
      <sz val="10"/>
      <color theme="1"/>
      <name val="Century Gothic"/>
      <family val="2"/>
    </font>
    <font>
      <b/>
      <sz val="14"/>
      <color theme="1"/>
      <name val="Arial"/>
      <family val="2"/>
    </font>
    <font>
      <b/>
      <sz val="18"/>
      <color theme="1"/>
      <name val="Cambria"/>
      <family val="1"/>
    </font>
    <font>
      <b/>
      <sz val="12"/>
      <color theme="1"/>
      <name val="Arial"/>
      <family val="2"/>
    </font>
    <font>
      <sz val="14"/>
      <color theme="1"/>
      <name val="Arial"/>
      <family val="2"/>
    </font>
    <font>
      <b/>
      <sz val="11"/>
      <name val="Aharoni"/>
    </font>
    <font>
      <b/>
      <sz val="11"/>
      <color theme="1"/>
      <name val="Calibri"/>
      <family val="2"/>
      <scheme val="minor"/>
    </font>
    <font>
      <b/>
      <i/>
      <sz val="8"/>
      <color theme="1"/>
      <name val="Arial"/>
      <family val="2"/>
    </font>
    <font>
      <sz val="8"/>
      <color theme="4" tint="0.79998168889431442"/>
      <name val="Arial"/>
      <family val="2"/>
    </font>
    <font>
      <sz val="11"/>
      <color theme="1"/>
      <name val="Arial"/>
      <family val="2"/>
    </font>
    <font>
      <sz val="10"/>
      <color rgb="FF000000"/>
      <name val="Arial"/>
      <family val="2"/>
    </font>
    <font>
      <i/>
      <sz val="10"/>
      <color theme="0" tint="-0.499984740745262"/>
      <name val="Arial"/>
      <family val="2"/>
    </font>
    <font>
      <sz val="11"/>
      <color theme="0" tint="-0.499984740745262"/>
      <name val="Calibri"/>
      <family val="2"/>
      <scheme val="minor"/>
    </font>
    <font>
      <sz val="9"/>
      <color rgb="FF0070C0"/>
      <name val="Arial"/>
      <family val="2"/>
    </font>
    <font>
      <sz val="11"/>
      <color rgb="FF0070C0"/>
      <name val="Arial"/>
      <family val="2"/>
    </font>
    <font>
      <sz val="11"/>
      <color rgb="FF0070C0"/>
      <name val="Calibri"/>
      <family val="2"/>
      <scheme val="minor"/>
    </font>
    <font>
      <sz val="8"/>
      <color rgb="FF0070C0"/>
      <name val="Arial"/>
      <family val="2"/>
    </font>
    <font>
      <b/>
      <sz val="11"/>
      <color rgb="FF0070C0"/>
      <name val="Arial"/>
      <family val="2"/>
    </font>
    <font>
      <b/>
      <sz val="9"/>
      <color rgb="FF0070C0"/>
      <name val="Arial"/>
      <family val="2"/>
    </font>
    <font>
      <sz val="10"/>
      <color rgb="FF0070C0"/>
      <name val="Arial"/>
      <family val="2"/>
    </font>
    <font>
      <i/>
      <sz val="12"/>
      <color theme="1"/>
      <name val="Arial"/>
      <family val="2"/>
    </font>
    <font>
      <sz val="10"/>
      <color theme="1"/>
      <name val="Arial"/>
      <family val="2"/>
    </font>
    <font>
      <sz val="10"/>
      <name val="Arial"/>
      <family val="2"/>
    </font>
    <font>
      <sz val="8"/>
      <name val="Calibri"/>
      <family val="2"/>
      <scheme val="minor"/>
    </font>
    <font>
      <sz val="11"/>
      <color theme="1"/>
      <name val="Wingdings 2"/>
      <family val="1"/>
      <charset val="2"/>
    </font>
    <font>
      <sz val="11"/>
      <color theme="1"/>
      <name val="Lucida Calligraphy"/>
      <family val="4"/>
    </font>
    <font>
      <u/>
      <sz val="11"/>
      <color theme="10"/>
      <name val="Calibri"/>
      <family val="2"/>
      <scheme val="minor"/>
    </font>
  </fonts>
  <fills count="22">
    <fill>
      <patternFill patternType="none"/>
    </fill>
    <fill>
      <patternFill patternType="gray125"/>
    </fill>
    <fill>
      <patternFill patternType="solid">
        <fgColor rgb="FFFFEB9C"/>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7030A0"/>
        <bgColor indexed="64"/>
      </patternFill>
    </fill>
    <fill>
      <patternFill patternType="solid">
        <fgColor rgb="FF00B0F0"/>
        <bgColor indexed="64"/>
      </patternFill>
    </fill>
    <fill>
      <patternFill patternType="solid">
        <fgColor rgb="FF00B050"/>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s>
  <borders count="78">
    <border>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thin">
        <color auto="1"/>
      </bottom>
      <diagonal/>
    </border>
    <border>
      <left style="medium">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thick">
        <color auto="1"/>
      </left>
      <right/>
      <top style="medium">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thin">
        <color auto="1"/>
      </left>
      <right style="thin">
        <color auto="1"/>
      </right>
      <top/>
      <bottom style="thin">
        <color auto="1"/>
      </bottom>
      <diagonal/>
    </border>
    <border>
      <left style="medium">
        <color auto="1"/>
      </left>
      <right/>
      <top style="medium">
        <color auto="1"/>
      </top>
      <bottom style="thin">
        <color auto="1"/>
      </bottom>
      <diagonal/>
    </border>
    <border>
      <left style="medium">
        <color auto="1"/>
      </left>
      <right/>
      <top/>
      <bottom style="thin">
        <color auto="1"/>
      </bottom>
      <diagonal/>
    </border>
    <border>
      <left style="medium">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style="thin">
        <color indexed="64"/>
      </left>
      <right style="medium">
        <color auto="1"/>
      </right>
      <top style="medium">
        <color auto="1"/>
      </top>
      <bottom style="thin">
        <color auto="1"/>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right style="medium">
        <color auto="1"/>
      </right>
      <top style="medium">
        <color auto="1"/>
      </top>
      <bottom style="thin">
        <color auto="1"/>
      </bottom>
      <diagonal/>
    </border>
    <border>
      <left/>
      <right/>
      <top style="medium">
        <color indexed="64"/>
      </top>
      <bottom style="thin">
        <color auto="1"/>
      </bottom>
      <diagonal/>
    </border>
    <border>
      <left/>
      <right/>
      <top style="thin">
        <color indexed="64"/>
      </top>
      <bottom/>
      <diagonal/>
    </border>
    <border>
      <left style="thin">
        <color auto="1"/>
      </left>
      <right style="medium">
        <color indexed="64"/>
      </right>
      <top/>
      <bottom style="thin">
        <color auto="1"/>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style="medium">
        <color auto="1"/>
      </bottom>
      <diagonal/>
    </border>
    <border>
      <left style="thin">
        <color rgb="FF000000"/>
      </left>
      <right style="thin">
        <color rgb="FF000000"/>
      </right>
      <top/>
      <bottom style="thin">
        <color rgb="FF000000"/>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style="thin">
        <color auto="1"/>
      </right>
      <top/>
      <bottom/>
      <diagonal/>
    </border>
    <border>
      <left style="thin">
        <color auto="1"/>
      </left>
      <right/>
      <top/>
      <bottom/>
      <diagonal/>
    </border>
    <border>
      <left style="medium">
        <color auto="1"/>
      </left>
      <right style="thin">
        <color auto="1"/>
      </right>
      <top style="thin">
        <color auto="1"/>
      </top>
      <bottom/>
      <diagonal/>
    </border>
    <border>
      <left/>
      <right/>
      <top style="thin">
        <color auto="1"/>
      </top>
      <bottom style="medium">
        <color auto="1"/>
      </bottom>
      <diagonal/>
    </border>
    <border>
      <left style="thin">
        <color rgb="FF0070C0"/>
      </left>
      <right/>
      <top/>
      <bottom/>
      <diagonal/>
    </border>
    <border>
      <left style="thin">
        <color rgb="FF0070C0"/>
      </left>
      <right style="thin">
        <color rgb="FF0070C0"/>
      </right>
      <top style="thin">
        <color rgb="FF0070C0"/>
      </top>
      <bottom style="thin">
        <color rgb="FF0070C0"/>
      </bottom>
      <diagonal/>
    </border>
    <border>
      <left style="thin">
        <color rgb="FF0070C0"/>
      </left>
      <right style="thin">
        <color auto="1"/>
      </right>
      <top style="thin">
        <color auto="1"/>
      </top>
      <bottom style="thin">
        <color auto="1"/>
      </bottom>
      <diagonal/>
    </border>
    <border>
      <left style="thin">
        <color auto="1"/>
      </left>
      <right style="thin">
        <color rgb="FF0070C0"/>
      </right>
      <top style="thin">
        <color auto="1"/>
      </top>
      <bottom style="thin">
        <color auto="1"/>
      </bottom>
      <diagonal/>
    </border>
    <border>
      <left style="thin">
        <color rgb="FF0070C0"/>
      </left>
      <right style="thin">
        <color auto="1"/>
      </right>
      <top style="thin">
        <color auto="1"/>
      </top>
      <bottom style="thin">
        <color rgb="FF0070C0"/>
      </bottom>
      <diagonal/>
    </border>
    <border>
      <left style="thin">
        <color auto="1"/>
      </left>
      <right style="thin">
        <color auto="1"/>
      </right>
      <top style="thin">
        <color auto="1"/>
      </top>
      <bottom style="thin">
        <color rgb="FF0070C0"/>
      </bottom>
      <diagonal/>
    </border>
    <border>
      <left style="thin">
        <color auto="1"/>
      </left>
      <right style="thin">
        <color rgb="FF0070C0"/>
      </right>
      <top style="thin">
        <color auto="1"/>
      </top>
      <bottom style="thin">
        <color rgb="FF0070C0"/>
      </bottom>
      <diagonal/>
    </border>
    <border>
      <left style="thin">
        <color rgb="FF0070C0"/>
      </left>
      <right style="thin">
        <color auto="1"/>
      </right>
      <top/>
      <bottom style="thin">
        <color auto="1"/>
      </bottom>
      <diagonal/>
    </border>
    <border>
      <left style="thin">
        <color auto="1"/>
      </left>
      <right style="thin">
        <color rgb="FF0070C0"/>
      </right>
      <top/>
      <bottom style="thin">
        <color auto="1"/>
      </bottom>
      <diagonal/>
    </border>
    <border>
      <left style="thin">
        <color rgb="FF000000"/>
      </left>
      <right style="thin">
        <color rgb="FF000000"/>
      </right>
      <top style="thin">
        <color rgb="FF000000"/>
      </top>
      <bottom style="thin">
        <color rgb="FF0070C0"/>
      </bottom>
      <diagonal/>
    </border>
    <border>
      <left style="medium">
        <color auto="1"/>
      </left>
      <right style="medium">
        <color auto="1"/>
      </right>
      <top style="thin">
        <color auto="1"/>
      </top>
      <bottom/>
      <diagonal/>
    </border>
    <border>
      <left/>
      <right style="medium">
        <color auto="1"/>
      </right>
      <top style="thin">
        <color auto="1"/>
      </top>
      <bottom/>
      <diagonal/>
    </border>
    <border>
      <left/>
      <right style="thin">
        <color auto="1"/>
      </right>
      <top style="medium">
        <color auto="1"/>
      </top>
      <bottom style="thin">
        <color auto="1"/>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2" fillId="0" borderId="0"/>
    <xf numFmtId="0" fontId="48" fillId="0" borderId="0" applyNumberFormat="0" applyFill="0" applyBorder="0" applyAlignment="0" applyProtection="0"/>
  </cellStyleXfs>
  <cellXfs count="465">
    <xf numFmtId="0" fontId="0" fillId="0" borderId="0" xfId="0"/>
    <xf numFmtId="0" fontId="3" fillId="0" borderId="6" xfId="0" applyFont="1" applyBorder="1" applyAlignment="1">
      <alignment vertical="center"/>
    </xf>
    <xf numFmtId="0" fontId="4" fillId="4" borderId="7" xfId="0" applyFont="1" applyFill="1" applyBorder="1" applyAlignment="1" applyProtection="1">
      <alignment horizontal="center" vertical="center"/>
      <protection hidden="1"/>
    </xf>
    <xf numFmtId="0" fontId="3" fillId="0" borderId="7" xfId="0" applyFont="1" applyBorder="1" applyAlignment="1">
      <alignment vertical="center"/>
    </xf>
    <xf numFmtId="0" fontId="6" fillId="5" borderId="12" xfId="0" applyFont="1" applyFill="1" applyBorder="1" applyProtection="1">
      <protection locked="0"/>
    </xf>
    <xf numFmtId="0" fontId="4" fillId="0" borderId="11" xfId="0" applyFont="1" applyBorder="1" applyAlignment="1" applyProtection="1">
      <alignment horizontal="center" vertical="center"/>
      <protection locked="0"/>
    </xf>
    <xf numFmtId="49" fontId="6" fillId="5" borderId="12" xfId="0" applyNumberFormat="1" applyFont="1" applyFill="1" applyBorder="1" applyProtection="1">
      <protection locked="0"/>
    </xf>
    <xf numFmtId="1" fontId="4" fillId="15" borderId="8" xfId="0" applyNumberFormat="1" applyFont="1" applyFill="1" applyBorder="1" applyAlignment="1" applyProtection="1">
      <alignment horizontal="center" vertical="center"/>
      <protection locked="0"/>
    </xf>
    <xf numFmtId="1" fontId="4" fillId="0" borderId="8" xfId="0" applyNumberFormat="1" applyFont="1" applyBorder="1" applyAlignment="1" applyProtection="1">
      <alignment horizontal="center" vertical="center"/>
      <protection locked="0"/>
    </xf>
    <xf numFmtId="0" fontId="4" fillId="15" borderId="8" xfId="0" applyFont="1" applyFill="1" applyBorder="1" applyAlignment="1" applyProtection="1">
      <alignment horizontal="center" vertical="center"/>
      <protection locked="0"/>
    </xf>
    <xf numFmtId="0" fontId="4" fillId="0" borderId="8" xfId="0" applyFont="1" applyFill="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0" fillId="0" borderId="12" xfId="0" applyBorder="1"/>
    <xf numFmtId="0" fontId="8" fillId="0" borderId="27"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9" fontId="17" fillId="0" borderId="7" xfId="0" applyNumberFormat="1" applyFont="1" applyFill="1" applyBorder="1" applyAlignment="1" applyProtection="1">
      <alignment horizontal="center" vertical="center" wrapText="1"/>
      <protection hidden="1"/>
    </xf>
    <xf numFmtId="0" fontId="17" fillId="0" borderId="7" xfId="0" applyFont="1" applyFill="1" applyBorder="1" applyAlignment="1" applyProtection="1">
      <alignment horizontal="center" vertical="center" wrapText="1"/>
      <protection hidden="1"/>
    </xf>
    <xf numFmtId="0" fontId="17" fillId="0" borderId="7" xfId="0" applyFont="1" applyFill="1" applyBorder="1" applyAlignment="1" applyProtection="1">
      <alignment horizontal="center" vertical="center"/>
      <protection hidden="1"/>
    </xf>
    <xf numFmtId="0" fontId="10" fillId="0" borderId="1" xfId="0" applyFont="1" applyBorder="1" applyAlignment="1" applyProtection="1">
      <alignment vertical="center"/>
      <protection hidden="1"/>
    </xf>
    <xf numFmtId="0" fontId="16" fillId="0" borderId="2" xfId="0" applyFont="1" applyBorder="1" applyAlignment="1" applyProtection="1">
      <alignment vertical="center"/>
      <protection hidden="1"/>
    </xf>
    <xf numFmtId="2" fontId="10" fillId="0" borderId="30" xfId="0" applyNumberFormat="1" applyFont="1" applyBorder="1" applyAlignment="1" applyProtection="1">
      <alignment horizontal="center" vertical="center"/>
      <protection hidden="1"/>
    </xf>
    <xf numFmtId="2" fontId="10" fillId="0" borderId="26" xfId="0" applyNumberFormat="1" applyFont="1" applyBorder="1" applyAlignment="1" applyProtection="1">
      <alignment horizontal="center" vertical="center"/>
      <protection hidden="1"/>
    </xf>
    <xf numFmtId="2" fontId="10" fillId="0" borderId="26" xfId="0" applyNumberFormat="1" applyFont="1" applyFill="1" applyBorder="1" applyAlignment="1" applyProtection="1">
      <alignment horizontal="center" vertical="center"/>
      <protection hidden="1"/>
    </xf>
    <xf numFmtId="2" fontId="10" fillId="0" borderId="2" xfId="0" applyNumberFormat="1" applyFont="1" applyBorder="1" applyAlignment="1" applyProtection="1">
      <alignment horizontal="center" vertical="center"/>
      <protection hidden="1"/>
    </xf>
    <xf numFmtId="2" fontId="10" fillId="16" borderId="30" xfId="0" applyNumberFormat="1" applyFont="1" applyFill="1" applyBorder="1" applyAlignment="1" applyProtection="1">
      <alignment horizontal="center" vertical="center"/>
      <protection hidden="1"/>
    </xf>
    <xf numFmtId="2" fontId="10" fillId="17" borderId="12" xfId="0" applyNumberFormat="1" applyFont="1" applyFill="1" applyBorder="1" applyAlignment="1" applyProtection="1">
      <alignment horizontal="center" vertical="center"/>
      <protection hidden="1"/>
    </xf>
    <xf numFmtId="2" fontId="10" fillId="0" borderId="4" xfId="0" applyNumberFormat="1" applyFont="1" applyBorder="1" applyAlignment="1" applyProtection="1">
      <alignment horizontal="center" vertical="center"/>
      <protection hidden="1"/>
    </xf>
    <xf numFmtId="0" fontId="10" fillId="0" borderId="31" xfId="0" applyNumberFormat="1" applyFont="1" applyFill="1" applyBorder="1" applyAlignment="1" applyProtection="1">
      <alignment horizontal="center" vertical="center"/>
      <protection hidden="1"/>
    </xf>
    <xf numFmtId="0" fontId="19" fillId="0" borderId="0" xfId="0" applyFont="1" applyAlignment="1" applyProtection="1">
      <alignment vertical="center"/>
      <protection hidden="1"/>
    </xf>
    <xf numFmtId="0" fontId="19" fillId="0" borderId="0" xfId="0" applyFont="1" applyBorder="1" applyAlignment="1" applyProtection="1">
      <alignment vertical="top"/>
      <protection hidden="1"/>
    </xf>
    <xf numFmtId="0" fontId="19" fillId="0" borderId="0" xfId="0" applyFont="1" applyBorder="1" applyAlignment="1" applyProtection="1">
      <alignment vertical="center"/>
      <protection hidden="1"/>
    </xf>
    <xf numFmtId="0" fontId="19" fillId="0" borderId="0" xfId="0" applyFont="1" applyBorder="1" applyAlignment="1" applyProtection="1">
      <alignment vertical="center" shrinkToFit="1"/>
      <protection hidden="1"/>
    </xf>
    <xf numFmtId="0" fontId="19" fillId="0" borderId="11" xfId="0" applyFont="1" applyBorder="1" applyAlignment="1" applyProtection="1">
      <alignment horizontal="center" vertical="center"/>
      <protection hidden="1"/>
    </xf>
    <xf numFmtId="0" fontId="26" fillId="0" borderId="2" xfId="0" applyFont="1" applyBorder="1" applyAlignment="1" applyProtection="1">
      <alignment horizontal="left" vertical="center"/>
      <protection hidden="1"/>
    </xf>
    <xf numFmtId="2" fontId="26" fillId="0" borderId="1" xfId="0" applyNumberFormat="1" applyFont="1" applyBorder="1" applyAlignment="1" applyProtection="1">
      <alignment horizontal="center" vertical="center"/>
      <protection hidden="1"/>
    </xf>
    <xf numFmtId="0" fontId="26" fillId="0" borderId="28" xfId="0" applyFont="1" applyBorder="1" applyAlignment="1" applyProtection="1">
      <alignment horizontal="center" vertical="center"/>
      <protection hidden="1"/>
    </xf>
    <xf numFmtId="0" fontId="26" fillId="0" borderId="11"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25" fillId="0" borderId="0" xfId="0" applyFont="1" applyBorder="1" applyAlignment="1" applyProtection="1">
      <alignment horizontal="center" vertical="center"/>
      <protection hidden="1"/>
    </xf>
    <xf numFmtId="0" fontId="25" fillId="0" borderId="0" xfId="0" applyFont="1" applyAlignment="1" applyProtection="1">
      <alignment horizontal="center" vertical="center"/>
      <protection hidden="1"/>
    </xf>
    <xf numFmtId="0" fontId="19" fillId="0" borderId="0" xfId="0" applyFont="1" applyAlignment="1" applyProtection="1">
      <alignment horizontal="center" vertical="center"/>
      <protection hidden="1"/>
    </xf>
    <xf numFmtId="0" fontId="19" fillId="0" borderId="0" xfId="0" applyFont="1" applyAlignment="1" applyProtection="1">
      <alignment horizontal="right" vertical="center"/>
      <protection hidden="1"/>
    </xf>
    <xf numFmtId="0" fontId="25" fillId="0" borderId="0" xfId="0" applyFont="1" applyAlignment="1" applyProtection="1">
      <alignment vertical="center"/>
      <protection hidden="1"/>
    </xf>
    <xf numFmtId="0" fontId="0" fillId="0" borderId="0" xfId="0" applyAlignment="1"/>
    <xf numFmtId="2" fontId="10" fillId="0" borderId="40" xfId="0" applyNumberFormat="1" applyFont="1" applyBorder="1" applyAlignment="1" applyProtection="1">
      <alignment horizontal="center" vertical="center"/>
      <protection hidden="1"/>
    </xf>
    <xf numFmtId="0" fontId="10" fillId="5" borderId="12" xfId="0" applyFont="1" applyFill="1" applyBorder="1" applyProtection="1">
      <protection locked="0"/>
    </xf>
    <xf numFmtId="1" fontId="4" fillId="8" borderId="8" xfId="0" applyNumberFormat="1" applyFont="1" applyFill="1" applyBorder="1" applyAlignment="1" applyProtection="1">
      <alignment horizontal="center" vertical="center"/>
      <protection locked="0"/>
    </xf>
    <xf numFmtId="0" fontId="28" fillId="0" borderId="0" xfId="0" applyFont="1"/>
    <xf numFmtId="2" fontId="0" fillId="0" borderId="0" xfId="0" applyNumberFormat="1"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26"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9" fontId="4" fillId="14" borderId="8" xfId="0" applyNumberFormat="1" applyFont="1" applyFill="1" applyBorder="1" applyAlignment="1" applyProtection="1">
      <alignment horizontal="center" vertical="center"/>
      <protection locked="0"/>
    </xf>
    <xf numFmtId="9" fontId="4" fillId="14" borderId="8" xfId="0" applyNumberFormat="1" applyFont="1" applyFill="1" applyBorder="1" applyAlignment="1" applyProtection="1">
      <alignment vertical="center"/>
      <protection locked="0"/>
    </xf>
    <xf numFmtId="0" fontId="9" fillId="0" borderId="4" xfId="0" applyFont="1" applyBorder="1"/>
    <xf numFmtId="0" fontId="9" fillId="0" borderId="4" xfId="0" applyFont="1" applyBorder="1" applyAlignment="1">
      <alignment horizontal="left" vertical="center"/>
    </xf>
    <xf numFmtId="0" fontId="9" fillId="0" borderId="38" xfId="0" applyFont="1" applyFill="1" applyBorder="1" applyAlignment="1">
      <alignment horizontal="left" vertical="center"/>
    </xf>
    <xf numFmtId="0" fontId="6" fillId="5" borderId="26" xfId="0" applyFont="1" applyFill="1" applyBorder="1" applyProtection="1">
      <protection locked="0"/>
    </xf>
    <xf numFmtId="0" fontId="5" fillId="5" borderId="8" xfId="0" applyFont="1" applyFill="1" applyBorder="1" applyAlignment="1">
      <alignment horizontal="center" vertical="center" wrapText="1"/>
    </xf>
    <xf numFmtId="0" fontId="5" fillId="5" borderId="18" xfId="0" applyFont="1" applyFill="1" applyBorder="1" applyAlignment="1">
      <alignment horizontal="center" vertical="center" wrapText="1"/>
    </xf>
    <xf numFmtId="9" fontId="4" fillId="14" borderId="8" xfId="1" applyFont="1" applyFill="1" applyBorder="1" applyAlignment="1" applyProtection="1">
      <alignment horizontal="center" vertical="center"/>
      <protection locked="0"/>
    </xf>
    <xf numFmtId="9" fontId="3" fillId="14" borderId="18" xfId="1" applyFont="1" applyFill="1" applyBorder="1" applyAlignment="1" applyProtection="1">
      <alignment horizontal="center" vertical="center"/>
      <protection locked="0"/>
    </xf>
    <xf numFmtId="9" fontId="3" fillId="14" borderId="8" xfId="0" applyNumberFormat="1" applyFont="1" applyFill="1" applyBorder="1" applyAlignment="1" applyProtection="1">
      <alignment horizontal="center" vertical="center"/>
      <protection locked="0"/>
    </xf>
    <xf numFmtId="0" fontId="0" fillId="0" borderId="0" xfId="0" applyBorder="1"/>
    <xf numFmtId="0" fontId="0" fillId="0" borderId="32" xfId="0" applyBorder="1"/>
    <xf numFmtId="0" fontId="0" fillId="0" borderId="14" xfId="0" applyBorder="1"/>
    <xf numFmtId="0" fontId="0" fillId="0" borderId="32" xfId="0" applyBorder="1" applyAlignment="1">
      <alignment horizontal="left"/>
    </xf>
    <xf numFmtId="0" fontId="0" fillId="0" borderId="14" xfId="0" applyBorder="1" applyAlignment="1">
      <alignment horizontal="left"/>
    </xf>
    <xf numFmtId="0" fontId="0" fillId="0" borderId="47" xfId="0" applyBorder="1"/>
    <xf numFmtId="0" fontId="16" fillId="0" borderId="0" xfId="0" applyFont="1" applyAlignment="1">
      <alignment horizontal="center" vertical="center"/>
    </xf>
    <xf numFmtId="0" fontId="31" fillId="0" borderId="0" xfId="0" applyFont="1"/>
    <xf numFmtId="0" fontId="4" fillId="0" borderId="0" xfId="0" applyFont="1" applyAlignment="1">
      <alignment horizontal="center" vertical="center"/>
    </xf>
    <xf numFmtId="0" fontId="16" fillId="0" borderId="26" xfId="0" applyFont="1" applyBorder="1" applyAlignment="1">
      <alignment horizontal="center" vertical="center"/>
    </xf>
    <xf numFmtId="0" fontId="16" fillId="0" borderId="26" xfId="0" applyFont="1" applyBorder="1"/>
    <xf numFmtId="0" fontId="16" fillId="0" borderId="12" xfId="0" applyFont="1" applyBorder="1" applyAlignment="1">
      <alignment horizontal="center" vertical="center"/>
    </xf>
    <xf numFmtId="0" fontId="16" fillId="0" borderId="12" xfId="0" applyFont="1" applyBorder="1"/>
    <xf numFmtId="0" fontId="6" fillId="5" borderId="2" xfId="0" applyFont="1" applyFill="1" applyBorder="1" applyAlignment="1" applyProtection="1">
      <alignment horizontal="left"/>
      <protection locked="0"/>
    </xf>
    <xf numFmtId="0" fontId="4" fillId="3" borderId="30" xfId="0" applyFont="1" applyFill="1" applyBorder="1" applyAlignment="1" applyProtection="1">
      <alignment horizontal="left" vertical="center"/>
      <protection locked="0"/>
    </xf>
    <xf numFmtId="0" fontId="3" fillId="0" borderId="33" xfId="0" applyFont="1" applyBorder="1"/>
    <xf numFmtId="0" fontId="28" fillId="0" borderId="47" xfId="0" applyFont="1" applyBorder="1" applyAlignment="1">
      <alignment horizontal="left"/>
    </xf>
    <xf numFmtId="0" fontId="4" fillId="3" borderId="38" xfId="0" applyFont="1" applyFill="1" applyBorder="1" applyAlignment="1" applyProtection="1">
      <alignment horizontal="left" vertical="center"/>
      <protection locked="0"/>
    </xf>
    <xf numFmtId="0" fontId="3" fillId="0" borderId="44" xfId="0" applyFont="1" applyBorder="1" applyAlignment="1">
      <alignment horizontal="left" vertical="center"/>
    </xf>
    <xf numFmtId="0" fontId="9" fillId="16" borderId="38" xfId="0" applyFont="1" applyFill="1" applyBorder="1" applyAlignment="1">
      <alignment horizontal="center" vertical="center"/>
    </xf>
    <xf numFmtId="0" fontId="9" fillId="16" borderId="39" xfId="0" applyFont="1" applyFill="1" applyBorder="1" applyAlignment="1">
      <alignment horizontal="center" vertical="center"/>
    </xf>
    <xf numFmtId="0" fontId="31" fillId="0" borderId="26" xfId="0" applyFont="1" applyBorder="1"/>
    <xf numFmtId="0" fontId="31" fillId="0" borderId="12" xfId="0" applyFont="1" applyBorder="1"/>
    <xf numFmtId="0" fontId="16" fillId="0" borderId="35" xfId="0" applyFont="1" applyBorder="1" applyAlignment="1">
      <alignment horizontal="center" vertical="center"/>
    </xf>
    <xf numFmtId="0" fontId="31" fillId="0" borderId="0" xfId="0" applyFont="1" applyBorder="1"/>
    <xf numFmtId="0" fontId="31" fillId="0" borderId="59" xfId="0" applyFont="1" applyBorder="1"/>
    <xf numFmtId="14" fontId="16" fillId="0" borderId="26" xfId="0" applyNumberFormat="1" applyFont="1" applyBorder="1" applyAlignment="1">
      <alignment horizontal="center"/>
    </xf>
    <xf numFmtId="14" fontId="16" fillId="0" borderId="12" xfId="0" applyNumberFormat="1" applyFont="1" applyBorder="1" applyAlignment="1">
      <alignment horizontal="center"/>
    </xf>
    <xf numFmtId="0" fontId="16" fillId="0" borderId="26" xfId="0" applyFont="1" applyBorder="1" applyAlignment="1">
      <alignment horizontal="center"/>
    </xf>
    <xf numFmtId="0" fontId="31" fillId="0" borderId="26" xfId="0" applyFont="1" applyBorder="1" applyAlignment="1">
      <alignment horizontal="center"/>
    </xf>
    <xf numFmtId="0" fontId="16" fillId="0" borderId="12" xfId="0" applyFont="1" applyBorder="1" applyAlignment="1">
      <alignment horizontal="center"/>
    </xf>
    <xf numFmtId="0" fontId="31" fillId="0" borderId="12" xfId="0" applyFont="1" applyBorder="1" applyAlignment="1">
      <alignment horizontal="center"/>
    </xf>
    <xf numFmtId="0" fontId="9" fillId="17" borderId="30" xfId="0" applyFont="1" applyFill="1" applyBorder="1" applyAlignment="1">
      <alignment vertical="center"/>
    </xf>
    <xf numFmtId="0" fontId="9" fillId="17" borderId="33" xfId="0" applyFont="1" applyFill="1" applyBorder="1" applyAlignment="1">
      <alignment vertical="center"/>
    </xf>
    <xf numFmtId="0" fontId="9" fillId="16" borderId="61" xfId="0" applyFont="1" applyFill="1" applyBorder="1" applyAlignment="1">
      <alignment horizontal="center" vertical="center"/>
    </xf>
    <xf numFmtId="0" fontId="9" fillId="16" borderId="62" xfId="0" applyFont="1" applyFill="1" applyBorder="1" applyAlignment="1">
      <alignment horizontal="center" vertical="center"/>
    </xf>
    <xf numFmtId="14" fontId="9" fillId="16" borderId="63" xfId="0" applyNumberFormat="1" applyFont="1" applyFill="1" applyBorder="1" applyAlignment="1">
      <alignment horizontal="center" vertical="center"/>
    </xf>
    <xf numFmtId="0" fontId="9" fillId="16" borderId="63" xfId="0" applyFont="1" applyFill="1" applyBorder="1" applyAlignment="1">
      <alignment horizontal="center" vertical="center"/>
    </xf>
    <xf numFmtId="0" fontId="16" fillId="0" borderId="26" xfId="0" applyNumberFormat="1" applyFont="1" applyBorder="1" applyAlignment="1">
      <alignment horizontal="center"/>
    </xf>
    <xf numFmtId="0" fontId="16" fillId="0" borderId="26" xfId="0" applyNumberFormat="1" applyFont="1" applyBorder="1"/>
    <xf numFmtId="0" fontId="31" fillId="0" borderId="26" xfId="0" applyNumberFormat="1" applyFont="1" applyBorder="1" applyAlignment="1">
      <alignment horizontal="center"/>
    </xf>
    <xf numFmtId="0" fontId="31" fillId="0" borderId="26" xfId="0" applyNumberFormat="1" applyFont="1" applyBorder="1"/>
    <xf numFmtId="0" fontId="16" fillId="0" borderId="12" xfId="0" applyNumberFormat="1" applyFont="1" applyBorder="1" applyAlignment="1">
      <alignment horizontal="center"/>
    </xf>
    <xf numFmtId="0" fontId="16" fillId="0" borderId="12" xfId="0" applyNumberFormat="1" applyFont="1" applyBorder="1"/>
    <xf numFmtId="0" fontId="31" fillId="0" borderId="12" xfId="0" applyNumberFormat="1" applyFont="1" applyBorder="1" applyAlignment="1">
      <alignment horizontal="center"/>
    </xf>
    <xf numFmtId="0" fontId="31" fillId="0" borderId="12" xfId="0" applyNumberFormat="1" applyFont="1" applyBorder="1"/>
    <xf numFmtId="0" fontId="19" fillId="0" borderId="0" xfId="0" applyFont="1" applyAlignment="1" applyProtection="1">
      <alignment horizontal="center" vertical="center"/>
      <protection hidden="1"/>
    </xf>
    <xf numFmtId="0" fontId="19" fillId="0" borderId="0" xfId="0" applyFont="1" applyBorder="1" applyAlignment="1" applyProtection="1">
      <alignment horizontal="center" vertical="center"/>
      <protection hidden="1"/>
    </xf>
    <xf numFmtId="164" fontId="25" fillId="0" borderId="32" xfId="0" applyNumberFormat="1" applyFont="1" applyBorder="1" applyAlignment="1" applyProtection="1">
      <alignment horizontal="center" vertical="center"/>
      <protection hidden="1"/>
    </xf>
    <xf numFmtId="0" fontId="19" fillId="0" borderId="3" xfId="0" applyFont="1" applyBorder="1" applyAlignment="1" applyProtection="1">
      <alignment horizontal="center" vertical="center"/>
      <protection hidden="1"/>
    </xf>
    <xf numFmtId="0" fontId="26" fillId="0" borderId="60" xfId="0" applyFont="1" applyBorder="1" applyAlignment="1" applyProtection="1">
      <alignment horizontal="left" vertical="center"/>
      <protection hidden="1"/>
    </xf>
    <xf numFmtId="2" fontId="26" fillId="0" borderId="30" xfId="0" applyNumberFormat="1" applyFont="1" applyBorder="1" applyAlignment="1" applyProtection="1">
      <alignment horizontal="center" vertical="center"/>
      <protection hidden="1"/>
    </xf>
    <xf numFmtId="0" fontId="26" fillId="0" borderId="27" xfId="0" applyFont="1" applyBorder="1" applyAlignment="1" applyProtection="1">
      <alignment horizontal="center" vertical="center"/>
      <protection hidden="1"/>
    </xf>
    <xf numFmtId="0" fontId="26" fillId="0" borderId="3" xfId="0" applyFont="1" applyBorder="1" applyAlignment="1" applyProtection="1">
      <alignment horizontal="center" vertical="center"/>
      <protection hidden="1"/>
    </xf>
    <xf numFmtId="49" fontId="25" fillId="0" borderId="0" xfId="0" applyNumberFormat="1" applyFont="1" applyFill="1" applyBorder="1" applyAlignment="1" applyProtection="1">
      <alignment vertical="center"/>
      <protection hidden="1"/>
    </xf>
    <xf numFmtId="49" fontId="19" fillId="0" borderId="0" xfId="0" applyNumberFormat="1" applyFont="1" applyFill="1" applyBorder="1" applyAlignment="1" applyProtection="1">
      <alignment vertical="center"/>
      <protection hidden="1"/>
    </xf>
    <xf numFmtId="0" fontId="19" fillId="0" borderId="32" xfId="0" applyFont="1" applyBorder="1" applyAlignment="1" applyProtection="1">
      <alignment vertical="center"/>
      <protection hidden="1"/>
    </xf>
    <xf numFmtId="0" fontId="19" fillId="0" borderId="34" xfId="0" applyFont="1" applyBorder="1" applyAlignment="1" applyProtection="1">
      <alignment vertical="center"/>
      <protection hidden="1"/>
    </xf>
    <xf numFmtId="0" fontId="19" fillId="0" borderId="0" xfId="0" applyFont="1" applyAlignment="1" applyProtection="1">
      <alignment horizontal="left" vertical="center"/>
      <protection hidden="1"/>
    </xf>
    <xf numFmtId="0" fontId="19" fillId="0" borderId="0" xfId="0" applyFont="1" applyAlignment="1"/>
    <xf numFmtId="0" fontId="19" fillId="0" borderId="0" xfId="0" applyFont="1"/>
    <xf numFmtId="0" fontId="19" fillId="0" borderId="0" xfId="0" applyFont="1" applyBorder="1" applyAlignment="1">
      <alignment horizontal="center"/>
    </xf>
    <xf numFmtId="0" fontId="35" fillId="0" borderId="0" xfId="0" applyFont="1" applyAlignment="1">
      <alignment horizontal="center" vertical="center"/>
    </xf>
    <xf numFmtId="0" fontId="36" fillId="0" borderId="0" xfId="0" applyFont="1"/>
    <xf numFmtId="0" fontId="37" fillId="0" borderId="0" xfId="0" applyFont="1"/>
    <xf numFmtId="0" fontId="36" fillId="0" borderId="0" xfId="0" applyFont="1" applyAlignment="1">
      <alignment vertical="center"/>
    </xf>
    <xf numFmtId="0" fontId="38" fillId="0" borderId="0" xfId="0" applyFont="1" applyAlignment="1">
      <alignment horizontal="center" vertical="center"/>
    </xf>
    <xf numFmtId="0" fontId="39" fillId="0" borderId="0" xfId="0" applyFont="1" applyFill="1" applyBorder="1" applyAlignment="1">
      <alignment vertical="center"/>
    </xf>
    <xf numFmtId="0" fontId="39" fillId="0" borderId="32" xfId="0" applyFont="1" applyFill="1" applyBorder="1" applyAlignment="1">
      <alignment vertical="center"/>
    </xf>
    <xf numFmtId="0" fontId="39" fillId="0" borderId="14" xfId="0" applyFont="1" applyFill="1" applyBorder="1" applyAlignment="1">
      <alignment vertical="center"/>
    </xf>
    <xf numFmtId="0" fontId="39" fillId="0" borderId="14" xfId="0" applyFont="1" applyFill="1" applyBorder="1" applyAlignment="1">
      <alignment vertical="top"/>
    </xf>
    <xf numFmtId="0" fontId="39" fillId="0" borderId="0" xfId="0" applyFont="1" applyFill="1" applyBorder="1" applyAlignment="1">
      <alignment vertical="top"/>
    </xf>
    <xf numFmtId="0" fontId="39" fillId="0" borderId="32" xfId="0" applyFont="1" applyFill="1" applyBorder="1" applyAlignment="1">
      <alignment vertical="top"/>
    </xf>
    <xf numFmtId="0" fontId="35" fillId="0" borderId="26" xfId="0" applyFont="1" applyBorder="1" applyAlignment="1">
      <alignment horizontal="center" vertical="center"/>
    </xf>
    <xf numFmtId="0" fontId="41" fillId="5" borderId="26" xfId="0" applyFont="1" applyFill="1" applyBorder="1" applyAlignment="1" applyProtection="1">
      <alignment horizontal="left"/>
      <protection locked="0"/>
    </xf>
    <xf numFmtId="0" fontId="41" fillId="5" borderId="54" xfId="0" applyFont="1" applyFill="1" applyBorder="1" applyAlignment="1" applyProtection="1">
      <alignment horizontal="left"/>
      <protection locked="0"/>
    </xf>
    <xf numFmtId="0" fontId="35" fillId="0" borderId="26" xfId="0" applyFont="1" applyBorder="1"/>
    <xf numFmtId="0" fontId="35" fillId="0" borderId="12" xfId="0" applyFont="1" applyBorder="1" applyAlignment="1">
      <alignment horizontal="center" vertical="center"/>
    </xf>
    <xf numFmtId="0" fontId="41" fillId="5" borderId="12" xfId="0" applyFont="1" applyFill="1" applyBorder="1" applyAlignment="1" applyProtection="1">
      <alignment horizontal="left"/>
      <protection locked="0"/>
    </xf>
    <xf numFmtId="0" fontId="41" fillId="5" borderId="50" xfId="0" applyFont="1" applyFill="1" applyBorder="1" applyAlignment="1" applyProtection="1">
      <alignment horizontal="left"/>
      <protection locked="0"/>
    </xf>
    <xf numFmtId="0" fontId="35" fillId="0" borderId="12" xfId="0" applyFont="1" applyBorder="1"/>
    <xf numFmtId="0" fontId="37" fillId="0" borderId="65" xfId="0" applyFont="1" applyBorder="1"/>
    <xf numFmtId="0" fontId="35" fillId="0" borderId="67" xfId="0" applyFont="1" applyBorder="1" applyAlignment="1">
      <alignment horizontal="center" vertical="center"/>
    </xf>
    <xf numFmtId="0" fontId="35" fillId="0" borderId="69" xfId="0" applyFont="1" applyBorder="1" applyAlignment="1">
      <alignment horizontal="center" vertical="center"/>
    </xf>
    <xf numFmtId="0" fontId="41" fillId="5" borderId="70" xfId="0" applyFont="1" applyFill="1" applyBorder="1" applyAlignment="1" applyProtection="1">
      <alignment horizontal="left"/>
      <protection locked="0"/>
    </xf>
    <xf numFmtId="0" fontId="35" fillId="0" borderId="68" xfId="0" applyFont="1" applyBorder="1"/>
    <xf numFmtId="0" fontId="35" fillId="0" borderId="72" xfId="0" applyFont="1" applyBorder="1" applyAlignment="1">
      <alignment horizontal="center" vertical="center"/>
    </xf>
    <xf numFmtId="0" fontId="35" fillId="0" borderId="73" xfId="0" applyFont="1" applyBorder="1"/>
    <xf numFmtId="0" fontId="41" fillId="5" borderId="74" xfId="0" applyFont="1" applyFill="1" applyBorder="1" applyAlignment="1" applyProtection="1">
      <alignment horizontal="left"/>
      <protection locked="0"/>
    </xf>
    <xf numFmtId="0" fontId="35" fillId="0" borderId="70" xfId="0" applyFont="1" applyBorder="1"/>
    <xf numFmtId="0" fontId="35" fillId="0" borderId="71" xfId="0" applyFont="1" applyBorder="1"/>
    <xf numFmtId="0" fontId="40" fillId="0" borderId="66" xfId="0" applyFont="1" applyFill="1" applyBorder="1" applyAlignment="1">
      <alignment horizontal="center" vertical="center"/>
    </xf>
    <xf numFmtId="14" fontId="40" fillId="0" borderId="66" xfId="0" applyNumberFormat="1" applyFont="1" applyFill="1" applyBorder="1" applyAlignment="1">
      <alignment horizontal="center" vertical="center"/>
    </xf>
    <xf numFmtId="0" fontId="35" fillId="0" borderId="66" xfId="0" applyFont="1" applyBorder="1" applyAlignment="1">
      <alignment horizontal="center" vertical="center"/>
    </xf>
    <xf numFmtId="0" fontId="41" fillId="5" borderId="66" xfId="0" applyFont="1" applyFill="1" applyBorder="1" applyAlignment="1" applyProtection="1">
      <alignment horizontal="left"/>
      <protection locked="0"/>
    </xf>
    <xf numFmtId="0" fontId="35" fillId="0" borderId="66" xfId="0" applyFont="1" applyBorder="1"/>
    <xf numFmtId="0" fontId="9" fillId="17" borderId="30" xfId="0" applyFont="1" applyFill="1" applyBorder="1" applyAlignment="1">
      <alignment horizontal="center" vertical="center"/>
    </xf>
    <xf numFmtId="0" fontId="4" fillId="0" borderId="28" xfId="0" applyFont="1" applyBorder="1"/>
    <xf numFmtId="0" fontId="4" fillId="0" borderId="10" xfId="0" applyFont="1" applyBorder="1" applyAlignment="1" applyProtection="1">
      <alignment horizontal="center" vertical="center"/>
      <protection locked="0"/>
    </xf>
    <xf numFmtId="0" fontId="43" fillId="0" borderId="12" xfId="0" applyFont="1" applyBorder="1"/>
    <xf numFmtId="0" fontId="6" fillId="5" borderId="12" xfId="0" applyFont="1" applyFill="1" applyBorder="1" applyAlignment="1" applyProtection="1">
      <alignment horizontal="left"/>
      <protection locked="0"/>
    </xf>
    <xf numFmtId="0" fontId="44" fillId="0" borderId="12" xfId="0" applyFont="1" applyBorder="1"/>
    <xf numFmtId="0" fontId="6" fillId="5" borderId="26" xfId="0" applyFont="1" applyFill="1" applyBorder="1" applyAlignment="1" applyProtection="1">
      <alignment horizontal="left"/>
      <protection locked="0"/>
    </xf>
    <xf numFmtId="0" fontId="43" fillId="0" borderId="26" xfId="0" applyFont="1" applyBorder="1"/>
    <xf numFmtId="0" fontId="43" fillId="0" borderId="51" xfId="0" applyFont="1" applyBorder="1"/>
    <xf numFmtId="0" fontId="6" fillId="5" borderId="51" xfId="0" applyFont="1" applyFill="1" applyBorder="1" applyProtection="1">
      <protection locked="0"/>
    </xf>
    <xf numFmtId="0" fontId="6" fillId="5" borderId="51" xfId="0" applyFont="1" applyFill="1" applyBorder="1" applyAlignment="1" applyProtection="1">
      <alignment horizontal="left"/>
      <protection locked="0"/>
    </xf>
    <xf numFmtId="0" fontId="4" fillId="0" borderId="76"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6" fillId="5" borderId="33" xfId="0" applyFont="1" applyFill="1" applyBorder="1" applyProtection="1">
      <protection locked="0"/>
    </xf>
    <xf numFmtId="0" fontId="6" fillId="5" borderId="31" xfId="0" applyFont="1" applyFill="1" applyBorder="1" applyProtection="1">
      <protection locked="0"/>
    </xf>
    <xf numFmtId="0" fontId="6" fillId="5" borderId="52" xfId="0" applyFont="1" applyFill="1" applyBorder="1" applyProtection="1">
      <protection locked="0"/>
    </xf>
    <xf numFmtId="0" fontId="6" fillId="5" borderId="48" xfId="0" applyFont="1" applyFill="1" applyBorder="1" applyProtection="1">
      <protection locked="0"/>
    </xf>
    <xf numFmtId="2" fontId="10" fillId="0" borderId="0" xfId="0" applyNumberFormat="1" applyFont="1" applyAlignment="1" applyProtection="1">
      <alignment horizontal="center" vertical="center"/>
      <protection hidden="1"/>
    </xf>
    <xf numFmtId="0" fontId="28" fillId="0" borderId="0" xfId="0" applyFont="1" applyBorder="1"/>
    <xf numFmtId="2" fontId="10" fillId="0" borderId="32" xfId="0" applyNumberFormat="1" applyFont="1" applyBorder="1" applyAlignment="1" applyProtection="1">
      <alignment horizontal="center" vertical="center"/>
      <protection hidden="1"/>
    </xf>
    <xf numFmtId="0" fontId="31" fillId="0" borderId="16" xfId="0" applyFont="1" applyBorder="1"/>
    <xf numFmtId="0" fontId="4" fillId="0" borderId="12" xfId="0" applyFont="1" applyBorder="1" applyAlignment="1">
      <alignment horizontal="center" vertical="center"/>
    </xf>
    <xf numFmtId="0" fontId="9" fillId="16" borderId="41" xfId="0" applyFont="1" applyFill="1" applyBorder="1" applyAlignment="1">
      <alignment horizontal="center" vertical="center"/>
    </xf>
    <xf numFmtId="0" fontId="9" fillId="16" borderId="75" xfId="0" applyFont="1" applyFill="1" applyBorder="1" applyAlignment="1">
      <alignment horizontal="center" vertical="center"/>
    </xf>
    <xf numFmtId="0" fontId="9" fillId="16" borderId="43" xfId="0" applyFont="1" applyFill="1" applyBorder="1" applyAlignment="1">
      <alignment horizontal="center" vertical="center"/>
    </xf>
    <xf numFmtId="0" fontId="42" fillId="0" borderId="0" xfId="0" applyFont="1" applyAlignment="1" applyProtection="1">
      <alignment vertical="center"/>
      <protection hidden="1"/>
    </xf>
    <xf numFmtId="0" fontId="4" fillId="4" borderId="3" xfId="0" applyFont="1" applyFill="1" applyBorder="1" applyAlignment="1" applyProtection="1">
      <alignment horizontal="center" vertical="center"/>
      <protection locked="0"/>
    </xf>
    <xf numFmtId="0" fontId="4" fillId="4" borderId="6" xfId="0" applyFont="1" applyFill="1" applyBorder="1" applyAlignment="1" applyProtection="1">
      <alignment horizontal="center" vertical="center"/>
      <protection locked="0"/>
    </xf>
    <xf numFmtId="0" fontId="4" fillId="4" borderId="7" xfId="0" applyFont="1" applyFill="1" applyBorder="1" applyAlignment="1" applyProtection="1">
      <alignment horizontal="center" vertical="center"/>
      <protection locked="0"/>
    </xf>
    <xf numFmtId="0" fontId="3" fillId="0" borderId="3" xfId="0" applyFont="1" applyBorder="1" applyAlignment="1">
      <alignment vertical="center"/>
    </xf>
    <xf numFmtId="0" fontId="3" fillId="0" borderId="0" xfId="0" applyFont="1" applyAlignment="1">
      <alignment horizontal="left" vertical="center"/>
    </xf>
    <xf numFmtId="0" fontId="0" fillId="0" borderId="0" xfId="0" applyAlignment="1">
      <alignment horizontal="center"/>
    </xf>
    <xf numFmtId="1" fontId="19" fillId="0" borderId="3" xfId="0" applyNumberFormat="1" applyFont="1" applyBorder="1" applyAlignment="1" applyProtection="1">
      <alignment horizontal="center" vertical="center"/>
      <protection hidden="1"/>
    </xf>
    <xf numFmtId="1" fontId="19" fillId="0" borderId="11" xfId="0" applyNumberFormat="1" applyFont="1" applyBorder="1" applyAlignment="1" applyProtection="1">
      <alignment horizontal="center" vertical="center"/>
      <protection hidden="1"/>
    </xf>
    <xf numFmtId="0" fontId="0" fillId="0" borderId="0" xfId="0" applyProtection="1">
      <protection locked="0"/>
    </xf>
    <xf numFmtId="0" fontId="5" fillId="0" borderId="17" xfId="0" applyFont="1" applyBorder="1" applyAlignment="1" applyProtection="1">
      <alignment horizontal="center" vertical="center" shrinkToFit="1"/>
      <protection locked="0"/>
    </xf>
    <xf numFmtId="0" fontId="5" fillId="0" borderId="17" xfId="0" applyFont="1" applyBorder="1" applyAlignment="1" applyProtection="1">
      <alignment horizontal="center" vertical="center"/>
      <protection locked="0"/>
    </xf>
    <xf numFmtId="0" fontId="5" fillId="0" borderId="17" xfId="0" applyFont="1" applyBorder="1" applyAlignment="1" applyProtection="1">
      <alignment horizontal="center" vertical="center" wrapText="1"/>
      <protection locked="0"/>
    </xf>
    <xf numFmtId="1" fontId="4" fillId="5" borderId="8" xfId="0" applyNumberFormat="1" applyFont="1" applyFill="1" applyBorder="1" applyAlignment="1" applyProtection="1">
      <alignment horizontal="center" vertical="center"/>
      <protection locked="0"/>
    </xf>
    <xf numFmtId="1" fontId="4" fillId="0" borderId="8" xfId="0" applyNumberFormat="1" applyFont="1" applyFill="1" applyBorder="1" applyAlignment="1" applyProtection="1">
      <alignment horizontal="center" vertical="center"/>
      <protection locked="0"/>
    </xf>
    <xf numFmtId="0" fontId="4" fillId="0" borderId="24" xfId="0" applyFont="1" applyBorder="1" applyAlignment="1" applyProtection="1">
      <alignment horizontal="center" vertical="center" shrinkToFit="1"/>
      <protection locked="0"/>
    </xf>
    <xf numFmtId="0" fontId="4" fillId="0" borderId="24" xfId="0" applyFont="1" applyFill="1" applyBorder="1" applyAlignment="1" applyProtection="1">
      <alignment horizontal="center" vertical="center"/>
      <protection locked="0"/>
    </xf>
    <xf numFmtId="0" fontId="4" fillId="0" borderId="24" xfId="0" applyFont="1" applyBorder="1" applyAlignment="1" applyProtection="1">
      <alignment horizontal="center" vertical="center"/>
      <protection locked="0"/>
    </xf>
    <xf numFmtId="0" fontId="3" fillId="0" borderId="8" xfId="0" applyFont="1" applyBorder="1" applyAlignment="1" applyProtection="1">
      <alignment horizontal="center" vertical="center" wrapText="1"/>
      <protection locked="0"/>
    </xf>
    <xf numFmtId="0" fontId="3" fillId="0" borderId="18"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protection locked="0"/>
    </xf>
    <xf numFmtId="1" fontId="0" fillId="0" borderId="26" xfId="0" applyNumberFormat="1" applyBorder="1" applyAlignment="1" applyProtection="1">
      <alignment horizontal="center" vertical="center"/>
      <protection locked="0"/>
    </xf>
    <xf numFmtId="0" fontId="0" fillId="0" borderId="26" xfId="0" applyBorder="1" applyProtection="1">
      <protection hidden="1"/>
    </xf>
    <xf numFmtId="0" fontId="0" fillId="0" borderId="26" xfId="0" applyBorder="1" applyAlignment="1" applyProtection="1">
      <alignment horizontal="center"/>
      <protection hidden="1"/>
    </xf>
    <xf numFmtId="0" fontId="0" fillId="0" borderId="12" xfId="0" applyBorder="1" applyProtection="1">
      <protection hidden="1"/>
    </xf>
    <xf numFmtId="2" fontId="0" fillId="0" borderId="26" xfId="0" applyNumberFormat="1" applyBorder="1" applyAlignment="1" applyProtection="1">
      <alignment horizontal="center" vertical="center"/>
      <protection hidden="1"/>
    </xf>
    <xf numFmtId="2" fontId="0" fillId="18" borderId="26" xfId="0" applyNumberFormat="1" applyFill="1" applyBorder="1" applyAlignment="1" applyProtection="1">
      <alignment horizontal="center" vertical="center"/>
      <protection hidden="1"/>
    </xf>
    <xf numFmtId="2" fontId="0" fillId="19" borderId="26" xfId="0" applyNumberFormat="1" applyFill="1" applyBorder="1" applyAlignment="1" applyProtection="1">
      <alignment horizontal="center" vertical="center"/>
      <protection hidden="1"/>
    </xf>
    <xf numFmtId="2" fontId="0" fillId="17" borderId="26" xfId="0" applyNumberFormat="1" applyFill="1" applyBorder="1" applyAlignment="1" applyProtection="1">
      <alignment horizontal="center" vertical="center"/>
      <protection hidden="1"/>
    </xf>
    <xf numFmtId="2" fontId="0" fillId="20" borderId="26" xfId="0" applyNumberFormat="1" applyFill="1" applyBorder="1" applyAlignment="1" applyProtection="1">
      <alignment horizontal="center" vertical="center"/>
      <protection hidden="1"/>
    </xf>
    <xf numFmtId="2" fontId="0" fillId="21" borderId="26" xfId="0" applyNumberFormat="1" applyFill="1" applyBorder="1" applyAlignment="1" applyProtection="1">
      <alignment horizontal="center" vertical="center"/>
      <protection hidden="1"/>
    </xf>
    <xf numFmtId="0" fontId="0" fillId="0" borderId="26" xfId="0" applyBorder="1" applyAlignment="1" applyProtection="1">
      <alignment horizontal="center" vertical="center"/>
      <protection hidden="1"/>
    </xf>
    <xf numFmtId="9" fontId="17" fillId="0" borderId="53" xfId="0" applyNumberFormat="1" applyFont="1" applyFill="1" applyBorder="1" applyAlignment="1" applyProtection="1">
      <alignment horizontal="center" vertical="center" wrapText="1"/>
      <protection hidden="1"/>
    </xf>
    <xf numFmtId="0" fontId="8" fillId="0" borderId="15" xfId="0" applyFont="1" applyFill="1" applyBorder="1" applyAlignment="1" applyProtection="1">
      <alignment horizontal="center" vertical="center" wrapText="1"/>
      <protection hidden="1"/>
    </xf>
    <xf numFmtId="2" fontId="10" fillId="0" borderId="48" xfId="0" applyNumberFormat="1" applyFont="1" applyFill="1" applyBorder="1" applyAlignment="1" applyProtection="1">
      <alignment horizontal="center" vertical="center"/>
      <protection hidden="1"/>
    </xf>
    <xf numFmtId="0" fontId="10" fillId="0" borderId="38" xfId="0" applyFont="1" applyBorder="1" applyAlignment="1" applyProtection="1">
      <alignment vertical="center"/>
      <protection hidden="1"/>
    </xf>
    <xf numFmtId="0" fontId="16" fillId="0" borderId="42" xfId="0" applyFont="1" applyBorder="1" applyAlignment="1" applyProtection="1">
      <alignment vertical="center"/>
      <protection hidden="1"/>
    </xf>
    <xf numFmtId="2" fontId="10" fillId="0" borderId="38" xfId="0" applyNumberFormat="1" applyFont="1" applyBorder="1" applyAlignment="1" applyProtection="1">
      <alignment horizontal="center" vertical="center"/>
      <protection hidden="1"/>
    </xf>
    <xf numFmtId="2" fontId="10" fillId="0" borderId="41" xfId="0" applyNumberFormat="1" applyFont="1" applyBorder="1" applyAlignment="1" applyProtection="1">
      <alignment horizontal="center" vertical="center"/>
      <protection hidden="1"/>
    </xf>
    <xf numFmtId="2" fontId="10" fillId="0" borderId="43" xfId="0" applyNumberFormat="1" applyFont="1" applyBorder="1" applyAlignment="1" applyProtection="1">
      <alignment horizontal="center" vertical="center"/>
      <protection hidden="1"/>
    </xf>
    <xf numFmtId="2" fontId="10" fillId="0" borderId="43" xfId="0" applyNumberFormat="1" applyFont="1" applyFill="1" applyBorder="1" applyAlignment="1" applyProtection="1">
      <alignment horizontal="center" vertical="center"/>
      <protection hidden="1"/>
    </xf>
    <xf numFmtId="2" fontId="10" fillId="0" borderId="39" xfId="0" applyNumberFormat="1" applyFont="1" applyFill="1" applyBorder="1" applyAlignment="1" applyProtection="1">
      <alignment horizontal="center" vertical="center"/>
      <protection hidden="1"/>
    </xf>
    <xf numFmtId="2" fontId="10" fillId="0" borderId="42" xfId="0" applyNumberFormat="1" applyFont="1" applyBorder="1" applyAlignment="1" applyProtection="1">
      <alignment horizontal="center" vertical="center"/>
      <protection hidden="1"/>
    </xf>
    <xf numFmtId="2" fontId="10" fillId="17" borderId="43" xfId="0" applyNumberFormat="1" applyFont="1" applyFill="1" applyBorder="1" applyAlignment="1" applyProtection="1">
      <alignment horizontal="center" vertical="center"/>
      <protection hidden="1"/>
    </xf>
    <xf numFmtId="0" fontId="10" fillId="0" borderId="39" xfId="0" applyNumberFormat="1" applyFont="1" applyFill="1" applyBorder="1" applyAlignment="1" applyProtection="1">
      <alignment horizontal="center" vertical="center"/>
      <protection hidden="1"/>
    </xf>
    <xf numFmtId="0" fontId="19" fillId="0" borderId="0" xfId="0" applyFont="1" applyAlignment="1" applyProtection="1">
      <alignment horizontal="center" vertical="center"/>
      <protection hidden="1"/>
    </xf>
    <xf numFmtId="0" fontId="10" fillId="0" borderId="12" xfId="0" applyFont="1" applyBorder="1"/>
    <xf numFmtId="2" fontId="10" fillId="16" borderId="1" xfId="0" applyNumberFormat="1" applyFont="1" applyFill="1" applyBorder="1" applyAlignment="1" applyProtection="1">
      <alignment horizontal="center" vertical="center"/>
      <protection hidden="1"/>
    </xf>
    <xf numFmtId="0" fontId="4" fillId="0" borderId="11" xfId="0" applyFont="1" applyBorder="1" applyAlignment="1" applyProtection="1">
      <alignment horizontal="left" vertical="center"/>
      <protection locked="0"/>
    </xf>
    <xf numFmtId="49" fontId="4" fillId="0" borderId="11" xfId="0" applyNumberFormat="1" applyFont="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3" fillId="0" borderId="38" xfId="0" applyFont="1" applyBorder="1" applyAlignment="1">
      <alignment horizontal="left"/>
    </xf>
    <xf numFmtId="0" fontId="3" fillId="0" borderId="42" xfId="0" applyFont="1" applyBorder="1" applyAlignment="1">
      <alignment horizontal="left"/>
    </xf>
    <xf numFmtId="0" fontId="4" fillId="3" borderId="51" xfId="0" applyFont="1" applyFill="1" applyBorder="1" applyAlignment="1" applyProtection="1">
      <alignment horizontal="left" vertical="center"/>
      <protection locked="0"/>
    </xf>
    <xf numFmtId="0" fontId="4" fillId="3" borderId="52" xfId="0" applyFont="1" applyFill="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2" xfId="0" applyFont="1" applyBorder="1" applyAlignment="1" applyProtection="1">
      <alignment horizontal="left" vertical="center"/>
      <protection locked="0"/>
    </xf>
    <xf numFmtId="0" fontId="4" fillId="0" borderId="31" xfId="0" applyFont="1" applyBorder="1" applyAlignment="1" applyProtection="1">
      <alignment horizontal="left" vertical="center"/>
      <protection locked="0"/>
    </xf>
    <xf numFmtId="49" fontId="4" fillId="0" borderId="16" xfId="0" applyNumberFormat="1" applyFont="1" applyBorder="1" applyAlignment="1" applyProtection="1">
      <alignment horizontal="left" vertical="center"/>
      <protection locked="0"/>
    </xf>
    <xf numFmtId="49" fontId="4" fillId="0" borderId="31" xfId="0" applyNumberFormat="1" applyFont="1" applyBorder="1" applyAlignment="1" applyProtection="1">
      <alignment horizontal="left" vertical="center"/>
      <protection locked="0"/>
    </xf>
    <xf numFmtId="49" fontId="4" fillId="0" borderId="10" xfId="0" applyNumberFormat="1" applyFont="1" applyBorder="1" applyAlignment="1" applyProtection="1">
      <alignment horizontal="left" vertical="center"/>
      <protection locked="0"/>
    </xf>
    <xf numFmtId="0" fontId="0" fillId="0" borderId="0" xfId="0" applyAlignment="1">
      <alignment horizontal="center"/>
    </xf>
    <xf numFmtId="0" fontId="27" fillId="0" borderId="0" xfId="0" applyFont="1" applyFill="1" applyAlignment="1">
      <alignment horizontal="center" vertical="center" wrapText="1"/>
    </xf>
    <xf numFmtId="0" fontId="10" fillId="0" borderId="12" xfId="0" applyFont="1" applyFill="1" applyBorder="1" applyAlignment="1" applyProtection="1">
      <alignment vertical="center"/>
      <protection locked="0"/>
    </xf>
    <xf numFmtId="0" fontId="10" fillId="0" borderId="31" xfId="0" applyFont="1" applyFill="1" applyBorder="1" applyAlignment="1" applyProtection="1">
      <alignment vertical="center"/>
      <protection locked="0"/>
    </xf>
    <xf numFmtId="166" fontId="10" fillId="0" borderId="12" xfId="0" applyNumberFormat="1" applyFont="1" applyFill="1" applyBorder="1" applyAlignment="1" applyProtection="1">
      <alignment vertical="center"/>
      <protection locked="0"/>
    </xf>
    <xf numFmtId="166" fontId="10" fillId="0" borderId="31" xfId="0" applyNumberFormat="1" applyFont="1" applyFill="1" applyBorder="1" applyAlignment="1" applyProtection="1">
      <alignment vertical="center"/>
      <protection locked="0"/>
    </xf>
    <xf numFmtId="0" fontId="7" fillId="6" borderId="25" xfId="0" applyFont="1" applyFill="1" applyBorder="1" applyAlignment="1">
      <alignment horizontal="center" vertical="center" wrapText="1"/>
    </xf>
    <xf numFmtId="0" fontId="7" fillId="6" borderId="34"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7" fillId="6" borderId="37" xfId="0" applyFont="1" applyFill="1" applyBorder="1" applyAlignment="1">
      <alignment horizontal="center" vertical="center" wrapText="1"/>
    </xf>
    <xf numFmtId="0" fontId="7" fillId="6" borderId="44" xfId="0" applyFont="1" applyFill="1" applyBorder="1" applyAlignment="1">
      <alignment horizontal="center" vertical="center" wrapText="1"/>
    </xf>
    <xf numFmtId="0" fontId="8" fillId="12" borderId="27" xfId="0" applyFont="1" applyFill="1" applyBorder="1" applyAlignment="1">
      <alignment horizontal="center" vertical="center"/>
    </xf>
    <xf numFmtId="0" fontId="8" fillId="12" borderId="46" xfId="0" applyFont="1" applyFill="1" applyBorder="1" applyAlignment="1">
      <alignment horizontal="center" vertical="center"/>
    </xf>
    <xf numFmtId="0" fontId="8" fillId="12" borderId="45" xfId="0" applyFont="1" applyFill="1" applyBorder="1" applyAlignment="1">
      <alignment horizontal="center" vertical="center"/>
    </xf>
    <xf numFmtId="0" fontId="10" fillId="0" borderId="12" xfId="0" applyFont="1" applyFill="1" applyBorder="1" applyAlignment="1" applyProtection="1">
      <alignment vertical="top"/>
      <protection locked="0"/>
    </xf>
    <xf numFmtId="0" fontId="10" fillId="0" borderId="31" xfId="0" applyFont="1" applyFill="1" applyBorder="1" applyAlignment="1" applyProtection="1">
      <alignment vertical="top"/>
      <protection locked="0"/>
    </xf>
    <xf numFmtId="0" fontId="4" fillId="0" borderId="15" xfId="0" applyFont="1" applyBorder="1" applyAlignment="1" applyProtection="1">
      <alignment horizontal="left" vertical="center"/>
      <protection locked="0"/>
    </xf>
    <xf numFmtId="0" fontId="4" fillId="0" borderId="10" xfId="0" applyFont="1" applyBorder="1" applyAlignment="1" applyProtection="1">
      <alignment horizontal="left" vertical="center"/>
      <protection locked="0"/>
    </xf>
    <xf numFmtId="0" fontId="4" fillId="0" borderId="59" xfId="0" applyFont="1" applyBorder="1" applyAlignment="1" applyProtection="1">
      <alignment horizontal="left" vertical="center"/>
      <protection locked="0"/>
    </xf>
    <xf numFmtId="0" fontId="4" fillId="0" borderId="21" xfId="0" applyFont="1" applyBorder="1" applyAlignment="1" applyProtection="1">
      <alignment horizontal="left" vertical="center"/>
      <protection locked="0"/>
    </xf>
    <xf numFmtId="49" fontId="4" fillId="0" borderId="76" xfId="0" applyNumberFormat="1" applyFont="1" applyBorder="1" applyAlignment="1" applyProtection="1">
      <alignment horizontal="left" vertical="center"/>
      <protection locked="0"/>
    </xf>
    <xf numFmtId="49" fontId="4" fillId="0" borderId="75" xfId="0" applyNumberFormat="1" applyFont="1" applyBorder="1" applyAlignment="1" applyProtection="1">
      <alignment horizontal="left" vertical="center"/>
      <protection locked="0"/>
    </xf>
    <xf numFmtId="0" fontId="4" fillId="0" borderId="76" xfId="0" applyFont="1" applyBorder="1" applyAlignment="1" applyProtection="1">
      <alignment horizontal="left" vertical="center"/>
      <protection locked="0"/>
    </xf>
    <xf numFmtId="0" fontId="4" fillId="0" borderId="75" xfId="0" applyFont="1" applyBorder="1" applyAlignment="1" applyProtection="1">
      <alignment horizontal="left" vertical="center"/>
      <protection locked="0"/>
    </xf>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4" fillId="0" borderId="28" xfId="0" applyFont="1" applyBorder="1" applyAlignment="1" applyProtection="1">
      <alignment horizontal="left" vertical="center"/>
      <protection locked="0"/>
    </xf>
    <xf numFmtId="0" fontId="4" fillId="0" borderId="32" xfId="0" applyFont="1" applyBorder="1" applyAlignment="1" applyProtection="1">
      <alignment horizontal="left" vertical="center"/>
      <protection locked="0"/>
    </xf>
    <xf numFmtId="0" fontId="4" fillId="0" borderId="28" xfId="0" applyNumberFormat="1" applyFont="1" applyBorder="1" applyAlignment="1" applyProtection="1">
      <alignment horizontal="left" vertical="center"/>
      <protection locked="0"/>
    </xf>
    <xf numFmtId="0" fontId="4" fillId="0" borderId="10" xfId="0" applyNumberFormat="1" applyFont="1" applyBorder="1" applyAlignment="1" applyProtection="1">
      <alignment horizontal="left" vertical="center"/>
      <protection locked="0"/>
    </xf>
    <xf numFmtId="0" fontId="10" fillId="0" borderId="43" xfId="0" applyFont="1" applyFill="1" applyBorder="1" applyAlignment="1" applyProtection="1">
      <alignment vertical="center"/>
      <protection locked="0"/>
    </xf>
    <xf numFmtId="0" fontId="10" fillId="0" borderId="39" xfId="0" applyFont="1" applyFill="1" applyBorder="1" applyAlignment="1" applyProtection="1">
      <alignment vertical="center"/>
      <protection locked="0"/>
    </xf>
    <xf numFmtId="0" fontId="3" fillId="0" borderId="30" xfId="0" applyFont="1" applyBorder="1" applyAlignment="1">
      <alignment horizontal="left" vertical="center"/>
    </xf>
    <xf numFmtId="0" fontId="3" fillId="0" borderId="49" xfId="0" applyFont="1" applyBorder="1" applyAlignment="1">
      <alignment horizontal="left" vertical="center"/>
    </xf>
    <xf numFmtId="0" fontId="4" fillId="3" borderId="49" xfId="0" applyFont="1" applyFill="1" applyBorder="1" applyAlignment="1" applyProtection="1">
      <alignment horizontal="left"/>
      <protection locked="0"/>
    </xf>
    <xf numFmtId="0" fontId="4" fillId="3" borderId="33" xfId="0" applyFont="1" applyFill="1" applyBorder="1" applyAlignment="1" applyProtection="1">
      <alignment horizontal="left"/>
      <protection locked="0"/>
    </xf>
    <xf numFmtId="0" fontId="3" fillId="0" borderId="3" xfId="0" applyFont="1" applyBorder="1" applyAlignment="1">
      <alignment horizontal="left" vertical="center"/>
    </xf>
    <xf numFmtId="0" fontId="4" fillId="4" borderId="3" xfId="0" applyFont="1" applyFill="1" applyBorder="1" applyAlignment="1" applyProtection="1">
      <alignment horizontal="center" vertical="center"/>
      <protection locked="0"/>
    </xf>
    <xf numFmtId="0" fontId="3" fillId="0" borderId="4" xfId="0" applyFont="1" applyBorder="1" applyAlignment="1">
      <alignment horizontal="left" vertical="center"/>
    </xf>
    <xf numFmtId="0" fontId="3" fillId="0" borderId="12" xfId="0" applyFont="1" applyBorder="1" applyAlignment="1">
      <alignment horizontal="left" vertical="center"/>
    </xf>
    <xf numFmtId="0" fontId="3" fillId="0" borderId="6" xfId="0" applyFont="1" applyBorder="1" applyAlignment="1">
      <alignment horizontal="left" vertical="center"/>
    </xf>
    <xf numFmtId="0" fontId="4" fillId="4" borderId="6" xfId="0" applyFont="1" applyFill="1" applyBorder="1" applyAlignment="1" applyProtection="1">
      <alignment horizontal="center" vertical="center"/>
      <protection locked="0"/>
    </xf>
    <xf numFmtId="0" fontId="3" fillId="0" borderId="5" xfId="0" applyFont="1" applyBorder="1" applyAlignment="1">
      <alignment horizontal="left" vertical="center"/>
    </xf>
    <xf numFmtId="0" fontId="3" fillId="0" borderId="53" xfId="0" applyFont="1" applyBorder="1" applyAlignment="1">
      <alignment horizontal="left" vertical="center"/>
    </xf>
    <xf numFmtId="0" fontId="3" fillId="0" borderId="7" xfId="0" applyFont="1" applyBorder="1" applyAlignment="1">
      <alignment horizontal="left" vertical="center"/>
    </xf>
    <xf numFmtId="0" fontId="4" fillId="4" borderId="7" xfId="0" applyFont="1" applyFill="1" applyBorder="1" applyAlignment="1" applyProtection="1">
      <alignment horizontal="center" vertical="center"/>
      <protection locked="0"/>
    </xf>
    <xf numFmtId="0" fontId="4" fillId="5" borderId="8" xfId="0" applyFont="1" applyFill="1" applyBorder="1" applyAlignment="1">
      <alignment horizontal="center" vertical="center"/>
    </xf>
    <xf numFmtId="0" fontId="5" fillId="5" borderId="17" xfId="0" applyFont="1" applyFill="1" applyBorder="1" applyAlignment="1">
      <alignment horizontal="center" vertical="center" wrapText="1"/>
    </xf>
    <xf numFmtId="0" fontId="5" fillId="5" borderId="2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8" xfId="0" applyFont="1" applyFill="1" applyBorder="1" applyAlignment="1">
      <alignment horizontal="center" vertical="center"/>
    </xf>
    <xf numFmtId="0" fontId="7" fillId="6" borderId="0" xfId="0" applyFont="1" applyFill="1" applyAlignment="1">
      <alignment horizontal="center" vertical="center" wrapText="1"/>
    </xf>
    <xf numFmtId="0" fontId="5" fillId="0" borderId="18" xfId="0" applyFont="1" applyBorder="1" applyAlignment="1" applyProtection="1">
      <alignment horizontal="center" vertical="center"/>
      <protection locked="0"/>
    </xf>
    <xf numFmtId="0" fontId="5" fillId="0" borderId="20" xfId="0" applyFont="1" applyBorder="1" applyAlignment="1" applyProtection="1">
      <alignment horizontal="center" vertical="center"/>
      <protection locked="0"/>
    </xf>
    <xf numFmtId="0" fontId="5" fillId="0" borderId="18" xfId="0" applyFont="1" applyBorder="1" applyAlignment="1" applyProtection="1">
      <alignment horizontal="center" vertical="center" wrapText="1"/>
      <protection locked="0"/>
    </xf>
    <xf numFmtId="0" fontId="5" fillId="0" borderId="20" xfId="0" applyFont="1" applyBorder="1" applyAlignment="1" applyProtection="1">
      <alignment horizontal="center" vertical="center" wrapText="1"/>
      <protection locked="0"/>
    </xf>
    <xf numFmtId="0" fontId="3" fillId="10" borderId="18" xfId="0" applyFont="1" applyFill="1" applyBorder="1" applyAlignment="1" applyProtection="1">
      <alignment horizontal="center" vertical="center" wrapText="1"/>
      <protection locked="0"/>
    </xf>
    <xf numFmtId="0" fontId="3" fillId="10" borderId="19"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14" fontId="4" fillId="14" borderId="8" xfId="0" applyNumberFormat="1" applyFont="1" applyFill="1" applyBorder="1" applyAlignment="1" applyProtection="1">
      <alignment horizontal="center" vertical="center"/>
      <protection locked="0"/>
    </xf>
    <xf numFmtId="0" fontId="3" fillId="12" borderId="22" xfId="0" applyFont="1" applyFill="1" applyBorder="1" applyAlignment="1" applyProtection="1">
      <alignment horizontal="center" vertical="center"/>
      <protection locked="0"/>
    </xf>
    <xf numFmtId="0" fontId="3" fillId="12" borderId="19" xfId="0" applyFont="1" applyFill="1" applyBorder="1" applyAlignment="1" applyProtection="1">
      <alignment horizontal="center" vertical="center"/>
      <protection locked="0"/>
    </xf>
    <xf numFmtId="0" fontId="3" fillId="12" borderId="20" xfId="0" applyFont="1" applyFill="1" applyBorder="1" applyAlignment="1" applyProtection="1">
      <alignment horizontal="center" vertical="center"/>
      <protection locked="0"/>
    </xf>
    <xf numFmtId="0" fontId="3" fillId="10" borderId="8" xfId="0" applyFont="1" applyFill="1" applyBorder="1" applyAlignment="1" applyProtection="1">
      <alignment horizontal="center" vertical="center" wrapText="1"/>
      <protection locked="0"/>
    </xf>
    <xf numFmtId="0" fontId="5" fillId="0" borderId="23" xfId="0" applyFont="1" applyBorder="1" applyAlignment="1" applyProtection="1">
      <alignment horizontal="center" vertical="center"/>
      <protection locked="0"/>
    </xf>
    <xf numFmtId="0" fontId="30" fillId="14" borderId="8" xfId="0" applyNumberFormat="1" applyFont="1" applyFill="1" applyBorder="1" applyAlignment="1" applyProtection="1">
      <alignment horizontal="center" vertical="center"/>
      <protection hidden="1"/>
    </xf>
    <xf numFmtId="14" fontId="4" fillId="14" borderId="8" xfId="0" applyNumberFormat="1" applyFont="1" applyFill="1" applyBorder="1" applyAlignment="1" applyProtection="1">
      <alignment horizontal="center" vertical="center"/>
      <protection hidden="1"/>
    </xf>
    <xf numFmtId="0" fontId="14" fillId="9" borderId="18" xfId="0" applyFont="1" applyFill="1" applyBorder="1" applyAlignment="1" applyProtection="1">
      <alignment horizontal="center" vertical="center"/>
      <protection locked="0"/>
    </xf>
    <xf numFmtId="0" fontId="14" fillId="9" borderId="19" xfId="0" applyFont="1" applyFill="1" applyBorder="1" applyAlignment="1" applyProtection="1">
      <alignment horizontal="center" vertical="center"/>
      <protection locked="0"/>
    </xf>
    <xf numFmtId="0" fontId="14" fillId="9" borderId="20" xfId="0" applyFont="1" applyFill="1" applyBorder="1" applyAlignment="1" applyProtection="1">
      <alignment horizontal="center" vertical="center"/>
      <protection locked="0"/>
    </xf>
    <xf numFmtId="0" fontId="8" fillId="12" borderId="8" xfId="0" applyFont="1" applyFill="1" applyBorder="1" applyAlignment="1" applyProtection="1">
      <alignment horizontal="center" vertical="center" wrapText="1"/>
      <protection locked="0"/>
    </xf>
    <xf numFmtId="0" fontId="15" fillId="13" borderId="8" xfId="0" applyFont="1" applyFill="1" applyBorder="1" applyAlignment="1" applyProtection="1">
      <alignment horizontal="center" vertical="center"/>
      <protection locked="0"/>
    </xf>
    <xf numFmtId="0" fontId="3" fillId="13" borderId="17" xfId="0" applyFont="1" applyFill="1" applyBorder="1" applyAlignment="1" applyProtection="1">
      <alignment horizontal="center" vertical="center"/>
      <protection locked="0"/>
    </xf>
    <xf numFmtId="0" fontId="3" fillId="13" borderId="21" xfId="0" applyFont="1" applyFill="1" applyBorder="1" applyAlignment="1" applyProtection="1">
      <alignment horizontal="center" vertical="center"/>
      <protection locked="0"/>
    </xf>
    <xf numFmtId="0" fontId="3" fillId="13" borderId="24" xfId="0" applyFont="1" applyFill="1" applyBorder="1" applyAlignment="1" applyProtection="1">
      <alignment horizontal="center" vertical="center"/>
      <protection locked="0"/>
    </xf>
    <xf numFmtId="0" fontId="3" fillId="12" borderId="18" xfId="0" applyFont="1" applyFill="1" applyBorder="1" applyAlignment="1" applyProtection="1">
      <alignment horizontal="center" vertical="center"/>
      <protection locked="0"/>
    </xf>
    <xf numFmtId="0" fontId="11" fillId="2" borderId="17" xfId="2" applyFont="1" applyBorder="1" applyAlignment="1" applyProtection="1">
      <alignment horizontal="center" vertical="center"/>
      <protection locked="0"/>
    </xf>
    <xf numFmtId="0" fontId="11" fillId="2" borderId="21" xfId="2" applyFont="1" applyBorder="1" applyAlignment="1" applyProtection="1">
      <alignment horizontal="center" vertical="center"/>
      <protection locked="0"/>
    </xf>
    <xf numFmtId="0" fontId="11" fillId="2" borderId="24" xfId="2" applyFont="1" applyBorder="1" applyAlignment="1" applyProtection="1">
      <alignment horizontal="center" vertical="center"/>
      <protection locked="0"/>
    </xf>
    <xf numFmtId="0" fontId="11" fillId="2" borderId="8" xfId="2" applyFont="1" applyBorder="1" applyAlignment="1" applyProtection="1">
      <alignment horizontal="center" vertical="center" wrapText="1"/>
      <protection locked="0"/>
    </xf>
    <xf numFmtId="0" fontId="12" fillId="7" borderId="18" xfId="0" applyFont="1" applyFill="1" applyBorder="1" applyAlignment="1" applyProtection="1">
      <alignment horizontal="center" vertical="center"/>
      <protection locked="0"/>
    </xf>
    <xf numFmtId="0" fontId="12" fillId="7" borderId="19" xfId="0" applyFont="1" applyFill="1" applyBorder="1" applyAlignment="1" applyProtection="1">
      <alignment horizontal="center" vertical="center"/>
      <protection locked="0"/>
    </xf>
    <xf numFmtId="0" fontId="12" fillId="7" borderId="20" xfId="0" applyFont="1" applyFill="1" applyBorder="1" applyAlignment="1" applyProtection="1">
      <alignment horizontal="center" vertical="center"/>
      <protection locked="0"/>
    </xf>
    <xf numFmtId="0" fontId="13" fillId="8" borderId="18" xfId="0" applyFont="1" applyFill="1" applyBorder="1" applyAlignment="1" applyProtection="1">
      <alignment horizontal="center" vertical="center"/>
      <protection locked="0"/>
    </xf>
    <xf numFmtId="0" fontId="13" fillId="8" borderId="19" xfId="0" applyFont="1" applyFill="1" applyBorder="1" applyAlignment="1" applyProtection="1">
      <alignment horizontal="center" vertical="center"/>
      <protection locked="0"/>
    </xf>
    <xf numFmtId="0" fontId="13" fillId="8" borderId="20" xfId="0" applyFont="1" applyFill="1" applyBorder="1" applyAlignment="1" applyProtection="1">
      <alignment horizontal="center" vertical="center"/>
      <protection locked="0"/>
    </xf>
    <xf numFmtId="9" fontId="29" fillId="0" borderId="8" xfId="0" applyNumberFormat="1" applyFont="1" applyBorder="1" applyAlignment="1" applyProtection="1">
      <alignment horizontal="center" vertical="center"/>
      <protection locked="0"/>
    </xf>
    <xf numFmtId="14" fontId="4" fillId="14" borderId="18" xfId="0" applyNumberFormat="1" applyFont="1" applyFill="1" applyBorder="1" applyAlignment="1" applyProtection="1">
      <alignment horizontal="center" vertical="center"/>
      <protection locked="0"/>
    </xf>
    <xf numFmtId="14" fontId="4" fillId="14" borderId="20" xfId="0" applyNumberFormat="1" applyFont="1" applyFill="1" applyBorder="1" applyAlignment="1" applyProtection="1">
      <alignment horizontal="center" vertical="center"/>
      <protection locked="0"/>
    </xf>
    <xf numFmtId="0" fontId="4" fillId="14" borderId="8" xfId="0" applyNumberFormat="1" applyFont="1" applyFill="1" applyBorder="1" applyAlignment="1" applyProtection="1">
      <alignment horizontal="center" vertical="center"/>
      <protection locked="0"/>
    </xf>
    <xf numFmtId="0" fontId="8" fillId="11" borderId="8" xfId="0" applyFont="1" applyFill="1" applyBorder="1" applyAlignment="1" applyProtection="1">
      <alignment horizontal="center" vertical="center" wrapText="1"/>
      <protection locked="0"/>
    </xf>
    <xf numFmtId="0" fontId="8" fillId="11" borderId="18" xfId="0" applyFont="1" applyFill="1" applyBorder="1" applyAlignment="1" applyProtection="1">
      <alignment horizontal="center" vertical="center" wrapText="1"/>
      <protection locked="0"/>
    </xf>
    <xf numFmtId="0" fontId="25" fillId="0" borderId="17" xfId="0" applyFont="1" applyBorder="1" applyAlignment="1" applyProtection="1">
      <alignment horizontal="center" vertical="center" wrapText="1"/>
      <protection hidden="1"/>
    </xf>
    <xf numFmtId="0" fontId="25" fillId="0" borderId="24" xfId="0" applyFont="1" applyBorder="1" applyAlignment="1" applyProtection="1">
      <alignment horizontal="center" vertical="center" wrapText="1"/>
      <protection hidden="1"/>
    </xf>
    <xf numFmtId="0" fontId="19" fillId="0" borderId="0" xfId="0" applyFont="1" applyAlignment="1" applyProtection="1">
      <alignment horizontal="center" vertical="center"/>
      <protection hidden="1"/>
    </xf>
    <xf numFmtId="0" fontId="26" fillId="0" borderId="0" xfId="0" applyFont="1" applyBorder="1" applyAlignment="1" applyProtection="1">
      <alignment horizontal="center" vertical="center"/>
      <protection hidden="1"/>
    </xf>
    <xf numFmtId="0" fontId="25" fillId="0" borderId="32" xfId="0" applyFont="1" applyBorder="1" applyAlignment="1" applyProtection="1">
      <alignment horizontal="center" vertical="center"/>
      <protection hidden="1"/>
    </xf>
    <xf numFmtId="0" fontId="19" fillId="0" borderId="14" xfId="0" applyFont="1" applyBorder="1" applyAlignment="1" applyProtection="1">
      <alignment horizontal="left"/>
      <protection hidden="1"/>
    </xf>
    <xf numFmtId="0" fontId="19" fillId="0" borderId="14" xfId="0" applyFont="1" applyBorder="1" applyAlignment="1" applyProtection="1">
      <alignment horizontal="left" vertical="center"/>
      <protection hidden="1"/>
    </xf>
    <xf numFmtId="0" fontId="19" fillId="0" borderId="24" xfId="0" applyFont="1" applyBorder="1" applyAlignment="1" applyProtection="1">
      <alignment horizontal="center" vertical="center" wrapText="1"/>
      <protection hidden="1"/>
    </xf>
    <xf numFmtId="0" fontId="25" fillId="0" borderId="34" xfId="0" applyFont="1" applyBorder="1" applyAlignment="1" applyProtection="1">
      <alignment horizontal="center" vertical="center" wrapText="1"/>
      <protection hidden="1"/>
    </xf>
    <xf numFmtId="0" fontId="25" fillId="0" borderId="37" xfId="0" applyFont="1" applyBorder="1" applyAlignment="1" applyProtection="1">
      <alignment horizontal="center" vertical="center" wrapText="1"/>
      <protection hidden="1"/>
    </xf>
    <xf numFmtId="0" fontId="25" fillId="0" borderId="25" xfId="0" applyFont="1" applyBorder="1" applyAlignment="1" applyProtection="1">
      <alignment horizontal="center" vertical="center" wrapText="1"/>
      <protection hidden="1"/>
    </xf>
    <xf numFmtId="0" fontId="19" fillId="0" borderId="36" xfId="0" applyFont="1" applyBorder="1" applyAlignment="1" applyProtection="1">
      <alignment horizontal="center" vertical="center" wrapText="1"/>
      <protection hidden="1"/>
    </xf>
    <xf numFmtId="0" fontId="19" fillId="0" borderId="14" xfId="0" applyFont="1" applyBorder="1" applyAlignment="1" applyProtection="1">
      <alignment horizontal="left" vertical="top"/>
      <protection hidden="1"/>
    </xf>
    <xf numFmtId="0" fontId="20" fillId="0" borderId="0" xfId="0" applyFont="1" applyAlignment="1" applyProtection="1">
      <alignment horizontal="center" vertical="center"/>
      <protection hidden="1"/>
    </xf>
    <xf numFmtId="0" fontId="21" fillId="0" borderId="0" xfId="0" applyFont="1" applyAlignment="1" applyProtection="1">
      <alignment horizontal="center" vertical="center"/>
      <protection hidden="1"/>
    </xf>
    <xf numFmtId="0" fontId="22" fillId="0" borderId="0" xfId="0" applyFont="1" applyAlignment="1" applyProtection="1">
      <alignment horizontal="center" vertical="center"/>
      <protection hidden="1"/>
    </xf>
    <xf numFmtId="0" fontId="19" fillId="0" borderId="0" xfId="0" applyFont="1" applyBorder="1" applyAlignment="1" applyProtection="1">
      <alignment horizontal="center" vertical="center"/>
      <protection hidden="1"/>
    </xf>
    <xf numFmtId="0" fontId="23" fillId="0" borderId="0" xfId="0" applyFont="1" applyAlignment="1" applyProtection="1">
      <alignment horizontal="center" vertical="center"/>
      <protection hidden="1"/>
    </xf>
    <xf numFmtId="0" fontId="24" fillId="0" borderId="0" xfId="0" applyFont="1" applyAlignment="1" applyProtection="1">
      <alignment horizontal="center" vertical="center"/>
      <protection hidden="1"/>
    </xf>
    <xf numFmtId="0" fontId="19" fillId="0" borderId="32" xfId="0" applyFont="1" applyBorder="1" applyAlignment="1" applyProtection="1">
      <alignment horizontal="left" vertical="center"/>
      <protection hidden="1"/>
    </xf>
    <xf numFmtId="0" fontId="46" fillId="0" borderId="0" xfId="0" applyFont="1" applyAlignment="1">
      <alignment horizontal="center"/>
    </xf>
    <xf numFmtId="0" fontId="48" fillId="0" borderId="0" xfId="4" applyAlignment="1">
      <alignment horizontal="center" vertical="center"/>
    </xf>
    <xf numFmtId="1" fontId="19" fillId="0" borderId="16" xfId="0" applyNumberFormat="1" applyFont="1" applyBorder="1" applyAlignment="1" applyProtection="1">
      <alignment horizontal="center" vertical="center"/>
      <protection hidden="1"/>
    </xf>
    <xf numFmtId="1" fontId="19" fillId="0" borderId="14" xfId="0" applyNumberFormat="1" applyFont="1" applyBorder="1" applyAlignment="1" applyProtection="1">
      <alignment horizontal="center" vertical="center"/>
      <protection hidden="1"/>
    </xf>
    <xf numFmtId="1" fontId="19" fillId="0" borderId="5" xfId="0" applyNumberFormat="1" applyFont="1" applyBorder="1" applyAlignment="1" applyProtection="1">
      <alignment horizontal="center" vertical="center"/>
      <protection hidden="1"/>
    </xf>
    <xf numFmtId="0" fontId="25" fillId="0" borderId="0" xfId="0" applyFont="1" applyAlignment="1" applyProtection="1">
      <alignment horizontal="center" vertical="center"/>
      <protection hidden="1"/>
    </xf>
    <xf numFmtId="0" fontId="25" fillId="0" borderId="19" xfId="0" applyFont="1" applyBorder="1" applyAlignment="1" applyProtection="1">
      <alignment horizontal="center" vertical="center"/>
      <protection hidden="1"/>
    </xf>
    <xf numFmtId="0" fontId="25" fillId="0" borderId="20" xfId="0" applyFont="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49" fontId="19" fillId="0" borderId="1" xfId="0" applyNumberFormat="1" applyFont="1" applyBorder="1" applyAlignment="1" applyProtection="1">
      <alignment horizontal="center" vertical="center"/>
      <protection hidden="1"/>
    </xf>
    <xf numFmtId="49" fontId="19" fillId="0" borderId="48" xfId="0" applyNumberFormat="1" applyFont="1" applyBorder="1" applyAlignment="1" applyProtection="1">
      <alignment horizontal="center" vertical="center"/>
      <protection hidden="1"/>
    </xf>
    <xf numFmtId="49" fontId="19" fillId="0" borderId="4" xfId="0" applyNumberFormat="1" applyFont="1" applyBorder="1" applyAlignment="1" applyProtection="1">
      <alignment horizontal="center" vertical="center"/>
      <protection hidden="1"/>
    </xf>
    <xf numFmtId="49" fontId="19" fillId="0" borderId="31" xfId="0" applyNumberFormat="1" applyFont="1" applyBorder="1" applyAlignment="1" applyProtection="1">
      <alignment horizontal="center" vertical="center"/>
      <protection hidden="1"/>
    </xf>
    <xf numFmtId="1" fontId="19" fillId="0" borderId="40" xfId="0" applyNumberFormat="1" applyFont="1" applyBorder="1" applyAlignment="1" applyProtection="1">
      <alignment horizontal="center" vertical="center"/>
      <protection hidden="1"/>
    </xf>
    <xf numFmtId="1" fontId="19" fillId="0" borderId="32" xfId="0" applyNumberFormat="1" applyFont="1" applyBorder="1" applyAlignment="1" applyProtection="1">
      <alignment horizontal="center" vertical="center"/>
      <protection hidden="1"/>
    </xf>
    <xf numFmtId="1" fontId="19" fillId="0" borderId="2" xfId="0" applyNumberFormat="1" applyFont="1" applyBorder="1" applyAlignment="1" applyProtection="1">
      <alignment horizontal="center" vertical="center"/>
      <protection hidden="1"/>
    </xf>
    <xf numFmtId="9" fontId="19" fillId="0" borderId="30" xfId="1" applyFont="1" applyBorder="1" applyAlignment="1" applyProtection="1">
      <alignment horizontal="center" vertical="center"/>
      <protection hidden="1"/>
    </xf>
    <xf numFmtId="9" fontId="19" fillId="0" borderId="33" xfId="1" applyFont="1" applyBorder="1" applyAlignment="1" applyProtection="1">
      <alignment horizontal="center" vertical="center"/>
      <protection hidden="1"/>
    </xf>
    <xf numFmtId="9" fontId="19" fillId="0" borderId="13" xfId="1" applyFont="1" applyBorder="1" applyAlignment="1" applyProtection="1">
      <alignment horizontal="center" vertical="center"/>
      <protection hidden="1"/>
    </xf>
    <xf numFmtId="9" fontId="19" fillId="0" borderId="15" xfId="1" applyFont="1" applyBorder="1" applyAlignment="1" applyProtection="1">
      <alignment horizontal="center" vertical="center"/>
      <protection hidden="1"/>
    </xf>
    <xf numFmtId="49" fontId="25" fillId="0" borderId="38" xfId="0" applyNumberFormat="1" applyFont="1" applyBorder="1" applyAlignment="1" applyProtection="1">
      <alignment horizontal="center" vertical="center"/>
      <protection hidden="1"/>
    </xf>
    <xf numFmtId="49" fontId="25" fillId="0" borderId="39" xfId="0" applyNumberFormat="1" applyFont="1" applyBorder="1" applyAlignment="1" applyProtection="1">
      <alignment horizontal="center" vertical="center"/>
      <protection hidden="1"/>
    </xf>
    <xf numFmtId="1" fontId="19" fillId="0" borderId="41" xfId="0" applyNumberFormat="1" applyFont="1" applyBorder="1" applyAlignment="1" applyProtection="1">
      <alignment horizontal="center" vertical="center"/>
      <protection hidden="1"/>
    </xf>
    <xf numFmtId="0" fontId="19" fillId="0" borderId="64" xfId="0" applyFont="1" applyBorder="1" applyAlignment="1" applyProtection="1">
      <alignment horizontal="center" vertical="center"/>
      <protection hidden="1"/>
    </xf>
    <xf numFmtId="0" fontId="19" fillId="0" borderId="42" xfId="0" applyFont="1" applyBorder="1" applyAlignment="1" applyProtection="1">
      <alignment horizontal="center" vertical="center"/>
      <protection hidden="1"/>
    </xf>
    <xf numFmtId="9" fontId="19" fillId="0" borderId="38" xfId="1" applyFont="1" applyBorder="1" applyAlignment="1" applyProtection="1">
      <alignment horizontal="center" vertical="center"/>
      <protection hidden="1"/>
    </xf>
    <xf numFmtId="9" fontId="19" fillId="0" borderId="39" xfId="1" applyFont="1" applyBorder="1" applyAlignment="1" applyProtection="1">
      <alignment horizontal="center" vertical="center"/>
      <protection hidden="1"/>
    </xf>
    <xf numFmtId="0" fontId="19" fillId="0" borderId="16" xfId="0" applyFont="1" applyBorder="1" applyAlignment="1" applyProtection="1">
      <alignment horizontal="center" vertical="center"/>
      <protection hidden="1"/>
    </xf>
    <xf numFmtId="0" fontId="19" fillId="0" borderId="1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33" fillId="0" borderId="0" xfId="0" applyFont="1" applyAlignment="1">
      <alignment horizontal="center"/>
    </xf>
    <xf numFmtId="0" fontId="34" fillId="0" borderId="0" xfId="0" applyFont="1" applyAlignment="1">
      <alignment horizontal="center"/>
    </xf>
    <xf numFmtId="0" fontId="25" fillId="0" borderId="32" xfId="0" applyFont="1" applyBorder="1" applyAlignment="1" applyProtection="1">
      <alignment horizontal="center" vertical="center" wrapText="1"/>
      <protection hidden="1"/>
    </xf>
    <xf numFmtId="0" fontId="25" fillId="0" borderId="32" xfId="0" applyFont="1" applyBorder="1" applyAlignment="1">
      <alignment horizontal="center"/>
    </xf>
    <xf numFmtId="0" fontId="19" fillId="0" borderId="0" xfId="0" applyFont="1" applyAlignment="1">
      <alignment horizontal="center"/>
    </xf>
    <xf numFmtId="0" fontId="19" fillId="0" borderId="47" xfId="0" applyFont="1" applyBorder="1" applyAlignment="1">
      <alignment horizontal="center"/>
    </xf>
    <xf numFmtId="0" fontId="18" fillId="6" borderId="0" xfId="0" applyFont="1" applyFill="1" applyAlignment="1">
      <alignment horizontal="center"/>
    </xf>
    <xf numFmtId="0" fontId="12" fillId="0" borderId="3" xfId="0" applyFont="1" applyFill="1" applyBorder="1" applyAlignment="1" applyProtection="1">
      <alignment horizontal="center" vertical="center"/>
      <protection hidden="1"/>
    </xf>
    <xf numFmtId="0" fontId="8" fillId="0" borderId="25" xfId="0" applyFont="1" applyFill="1" applyBorder="1" applyAlignment="1" applyProtection="1">
      <alignment horizontal="center" vertical="center" wrapText="1"/>
      <protection hidden="1"/>
    </xf>
    <xf numFmtId="0" fontId="8" fillId="0" borderId="9" xfId="0" applyFont="1" applyFill="1" applyBorder="1" applyAlignment="1" applyProtection="1">
      <alignment horizontal="center" vertical="center" wrapText="1"/>
      <protection hidden="1"/>
    </xf>
    <xf numFmtId="0" fontId="8" fillId="0" borderId="28" xfId="0" applyFont="1" applyFill="1" applyBorder="1" applyAlignment="1" applyProtection="1">
      <alignment horizontal="center" vertical="center" wrapText="1"/>
      <protection hidden="1"/>
    </xf>
    <xf numFmtId="0" fontId="8" fillId="0" borderId="10" xfId="0" applyFont="1" applyFill="1" applyBorder="1" applyAlignment="1" applyProtection="1">
      <alignment horizontal="center" vertical="center" wrapText="1"/>
      <protection hidden="1"/>
    </xf>
    <xf numFmtId="0" fontId="9" fillId="0" borderId="17" xfId="0" applyFont="1" applyFill="1" applyBorder="1" applyAlignment="1" applyProtection="1">
      <alignment horizontal="center" vertical="center" wrapText="1"/>
      <protection hidden="1"/>
    </xf>
    <xf numFmtId="0" fontId="9" fillId="0" borderId="21" xfId="0" applyFont="1" applyFill="1" applyBorder="1" applyAlignment="1" applyProtection="1">
      <alignment horizontal="center" vertical="center" wrapText="1"/>
      <protection hidden="1"/>
    </xf>
    <xf numFmtId="0" fontId="9" fillId="0" borderId="24" xfId="0" applyFont="1" applyFill="1" applyBorder="1" applyAlignment="1" applyProtection="1">
      <alignment horizontal="center" vertical="center" wrapText="1"/>
      <protection hidden="1"/>
    </xf>
    <xf numFmtId="0" fontId="16" fillId="0" borderId="13" xfId="0" applyFont="1" applyFill="1" applyBorder="1" applyAlignment="1" applyProtection="1">
      <alignment horizontal="center" vertical="center" wrapText="1"/>
      <protection hidden="1"/>
    </xf>
    <xf numFmtId="0" fontId="16" fillId="0" borderId="29"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0" fontId="8" fillId="0" borderId="3" xfId="0" applyFont="1" applyFill="1" applyBorder="1" applyAlignment="1" applyProtection="1">
      <alignment horizontal="center" vertical="center"/>
      <protection hidden="1"/>
    </xf>
    <xf numFmtId="0" fontId="8" fillId="0" borderId="6" xfId="0" applyFont="1" applyFill="1" applyBorder="1" applyAlignment="1" applyProtection="1">
      <alignment horizontal="center" vertical="center"/>
      <protection hidden="1"/>
    </xf>
    <xf numFmtId="0" fontId="8" fillId="0" borderId="7" xfId="0" applyFont="1" applyFill="1" applyBorder="1" applyAlignment="1" applyProtection="1">
      <alignment horizontal="center" vertical="center"/>
      <protection hidden="1"/>
    </xf>
    <xf numFmtId="49" fontId="39" fillId="0" borderId="32" xfId="0" applyNumberFormat="1" applyFont="1" applyBorder="1" applyAlignment="1">
      <alignment horizontal="center"/>
    </xf>
    <xf numFmtId="0" fontId="40" fillId="0" borderId="66" xfId="0" applyFont="1" applyFill="1" applyBorder="1" applyAlignment="1">
      <alignment horizontal="center" vertical="center"/>
    </xf>
    <xf numFmtId="0" fontId="35" fillId="0" borderId="66" xfId="0" applyFont="1" applyFill="1" applyBorder="1" applyAlignment="1">
      <alignment horizontal="center" vertical="center"/>
    </xf>
    <xf numFmtId="0" fontId="40" fillId="0" borderId="66" xfId="0" applyFont="1" applyFill="1" applyBorder="1" applyAlignment="1">
      <alignment horizontal="center" vertical="center" wrapText="1"/>
    </xf>
    <xf numFmtId="0" fontId="23" fillId="17" borderId="18" xfId="0" applyFont="1" applyFill="1" applyBorder="1" applyAlignment="1">
      <alignment horizontal="center" vertical="center"/>
    </xf>
    <xf numFmtId="0" fontId="23" fillId="17" borderId="19" xfId="0" applyFont="1" applyFill="1" applyBorder="1" applyAlignment="1">
      <alignment horizontal="center" vertical="center"/>
    </xf>
    <xf numFmtId="0" fontId="23" fillId="17" borderId="20" xfId="0" applyFont="1" applyFill="1" applyBorder="1" applyAlignment="1">
      <alignment horizontal="center" vertical="center"/>
    </xf>
    <xf numFmtId="0" fontId="8" fillId="16" borderId="18" xfId="0" applyFont="1" applyFill="1" applyBorder="1" applyAlignment="1">
      <alignment horizontal="center" vertical="center"/>
    </xf>
    <xf numFmtId="0" fontId="8" fillId="16" borderId="19" xfId="0" applyFont="1" applyFill="1" applyBorder="1" applyAlignment="1">
      <alignment horizontal="center" vertical="center"/>
    </xf>
    <xf numFmtId="0" fontId="8" fillId="16" borderId="20" xfId="0" applyFont="1" applyFill="1" applyBorder="1" applyAlignment="1">
      <alignment horizontal="center" vertical="center"/>
    </xf>
    <xf numFmtId="0" fontId="8" fillId="16" borderId="37" xfId="0" applyFont="1" applyFill="1" applyBorder="1" applyAlignment="1">
      <alignment horizontal="center" vertical="center"/>
    </xf>
    <xf numFmtId="0" fontId="8" fillId="16" borderId="44" xfId="0" applyFont="1" applyFill="1" applyBorder="1" applyAlignment="1">
      <alignment horizontal="center" vertical="center"/>
    </xf>
    <xf numFmtId="0" fontId="8" fillId="0" borderId="30" xfId="0" applyFont="1" applyBorder="1" applyAlignment="1">
      <alignment horizontal="left" vertical="center"/>
    </xf>
    <xf numFmtId="0" fontId="8" fillId="0" borderId="49" xfId="0" applyFont="1" applyBorder="1" applyAlignment="1">
      <alignment horizontal="left" vertical="center"/>
    </xf>
    <xf numFmtId="0" fontId="8" fillId="0" borderId="49" xfId="0" applyFont="1" applyBorder="1" applyAlignment="1">
      <alignment horizontal="center" vertical="center"/>
    </xf>
    <xf numFmtId="0" fontId="8" fillId="0" borderId="55" xfId="0" applyFont="1" applyBorder="1" applyAlignment="1">
      <alignment horizontal="center" vertical="center"/>
    </xf>
    <xf numFmtId="0" fontId="8" fillId="0" borderId="56" xfId="0" applyFont="1" applyBorder="1" applyAlignment="1">
      <alignment horizontal="center" vertical="center"/>
    </xf>
    <xf numFmtId="0" fontId="8" fillId="0" borderId="57" xfId="0" applyFont="1" applyBorder="1" applyAlignment="1">
      <alignment horizontal="center" vertical="center"/>
    </xf>
    <xf numFmtId="0" fontId="8" fillId="0" borderId="58" xfId="0" applyFont="1" applyBorder="1" applyAlignment="1">
      <alignment horizontal="center" vertical="center"/>
    </xf>
    <xf numFmtId="0" fontId="8" fillId="0" borderId="55"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56" xfId="0" applyFont="1" applyBorder="1" applyAlignment="1">
      <alignment horizontal="center" vertical="center" wrapText="1"/>
    </xf>
    <xf numFmtId="0" fontId="8" fillId="0" borderId="57"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58" xfId="0" applyFont="1" applyBorder="1" applyAlignment="1">
      <alignment horizontal="center" vertical="center" wrapText="1"/>
    </xf>
    <xf numFmtId="0" fontId="8" fillId="0" borderId="60" xfId="0" applyFont="1" applyBorder="1" applyAlignment="1">
      <alignment horizontal="center" vertical="center"/>
    </xf>
    <xf numFmtId="0" fontId="8" fillId="0" borderId="43" xfId="0" applyFont="1" applyBorder="1" applyAlignment="1">
      <alignment horizontal="center" vertical="center"/>
    </xf>
    <xf numFmtId="0" fontId="8" fillId="0" borderId="42" xfId="0" applyFont="1" applyBorder="1" applyAlignment="1">
      <alignment horizontal="center" vertical="center"/>
    </xf>
    <xf numFmtId="0" fontId="8" fillId="0" borderId="25" xfId="0" applyFont="1" applyBorder="1" applyAlignment="1">
      <alignment horizontal="center" vertical="center"/>
    </xf>
    <xf numFmtId="0" fontId="8" fillId="0" borderId="34" xfId="0" applyFont="1" applyBorder="1" applyAlignment="1">
      <alignment horizontal="center" vertical="center"/>
    </xf>
    <xf numFmtId="0" fontId="8" fillId="0" borderId="9" xfId="0" applyFont="1" applyBorder="1" applyAlignment="1">
      <alignment horizontal="center" vertical="center"/>
    </xf>
    <xf numFmtId="0" fontId="8" fillId="0" borderId="36" xfId="0" applyFont="1" applyBorder="1" applyAlignment="1">
      <alignment horizontal="center" vertical="center"/>
    </xf>
    <xf numFmtId="0" fontId="8" fillId="0" borderId="37" xfId="0" applyFont="1" applyBorder="1" applyAlignment="1">
      <alignment horizontal="center" vertical="center"/>
    </xf>
    <xf numFmtId="0" fontId="8" fillId="0" borderId="44" xfId="0" applyFont="1" applyBorder="1" applyAlignment="1">
      <alignment horizontal="center" vertical="center"/>
    </xf>
    <xf numFmtId="0" fontId="8" fillId="0" borderId="38" xfId="0" applyFont="1" applyBorder="1" applyAlignment="1">
      <alignment horizontal="left" vertical="center"/>
    </xf>
    <xf numFmtId="0" fontId="8" fillId="0" borderId="43" xfId="0" applyFont="1" applyBorder="1" applyAlignment="1">
      <alignment horizontal="left" vertical="center"/>
    </xf>
    <xf numFmtId="0" fontId="16" fillId="17" borderId="17" xfId="0" applyFont="1" applyFill="1" applyBorder="1" applyAlignment="1">
      <alignment horizontal="center" vertical="center"/>
    </xf>
    <xf numFmtId="0" fontId="16" fillId="17" borderId="24" xfId="0" applyFont="1" applyFill="1" applyBorder="1" applyAlignment="1">
      <alignment horizontal="center" vertical="center"/>
    </xf>
    <xf numFmtId="0" fontId="9" fillId="17" borderId="17" xfId="0" applyFont="1" applyFill="1" applyBorder="1" applyAlignment="1">
      <alignment horizontal="center" vertical="center"/>
    </xf>
    <xf numFmtId="0" fontId="9" fillId="17" borderId="24" xfId="0" applyFont="1" applyFill="1" applyBorder="1" applyAlignment="1">
      <alignment horizontal="center" vertical="center"/>
    </xf>
    <xf numFmtId="0" fontId="9" fillId="17" borderId="17" xfId="0" applyFont="1" applyFill="1" applyBorder="1" applyAlignment="1">
      <alignment horizontal="center" vertical="center" wrapText="1"/>
    </xf>
    <xf numFmtId="0" fontId="9" fillId="17" borderId="24" xfId="0" applyFont="1" applyFill="1" applyBorder="1" applyAlignment="1">
      <alignment horizontal="center" vertical="center" wrapText="1"/>
    </xf>
    <xf numFmtId="0" fontId="9" fillId="17" borderId="30" xfId="0" applyFont="1" applyFill="1" applyBorder="1" applyAlignment="1">
      <alignment horizontal="center" vertical="center"/>
    </xf>
    <xf numFmtId="0" fontId="9" fillId="17" borderId="33" xfId="0" applyFont="1" applyFill="1" applyBorder="1" applyAlignment="1">
      <alignment horizontal="center" vertical="center"/>
    </xf>
    <xf numFmtId="0" fontId="9" fillId="17" borderId="77" xfId="0" applyFont="1" applyFill="1" applyBorder="1" applyAlignment="1">
      <alignment horizontal="center" vertical="center"/>
    </xf>
    <xf numFmtId="0" fontId="16" fillId="17" borderId="25" xfId="0" applyFont="1" applyFill="1" applyBorder="1" applyAlignment="1">
      <alignment horizontal="center" vertical="center"/>
    </xf>
    <xf numFmtId="0" fontId="16" fillId="17" borderId="35" xfId="0" applyFont="1" applyFill="1" applyBorder="1" applyAlignment="1">
      <alignment horizontal="center" vertical="center"/>
    </xf>
    <xf numFmtId="0" fontId="16" fillId="17" borderId="36" xfId="0" applyFont="1" applyFill="1" applyBorder="1" applyAlignment="1">
      <alignment horizontal="center" vertical="center"/>
    </xf>
    <xf numFmtId="0" fontId="9" fillId="17" borderId="34" xfId="0" applyFont="1" applyFill="1" applyBorder="1" applyAlignment="1">
      <alignment horizontal="center" vertical="center"/>
    </xf>
    <xf numFmtId="0" fontId="9" fillId="17" borderId="0" xfId="0" applyFont="1" applyFill="1" applyBorder="1" applyAlignment="1">
      <alignment horizontal="center" vertical="center"/>
    </xf>
    <xf numFmtId="0" fontId="9" fillId="17" borderId="37" xfId="0" applyFont="1" applyFill="1" applyBorder="1" applyAlignment="1">
      <alignment horizontal="center" vertical="center"/>
    </xf>
    <xf numFmtId="0" fontId="9" fillId="17" borderId="34" xfId="0" applyFont="1" applyFill="1" applyBorder="1" applyAlignment="1">
      <alignment horizontal="center" vertical="center" wrapText="1"/>
    </xf>
    <xf numFmtId="0" fontId="9" fillId="17" borderId="0" xfId="0" applyFont="1" applyFill="1" applyBorder="1" applyAlignment="1">
      <alignment horizontal="center" vertical="center" wrapText="1"/>
    </xf>
    <xf numFmtId="0" fontId="9" fillId="17" borderId="37" xfId="0" applyFont="1" applyFill="1" applyBorder="1" applyAlignment="1">
      <alignment horizontal="center" vertical="center" wrapText="1"/>
    </xf>
  </cellXfs>
  <cellStyles count="5">
    <cellStyle name="Hyperlink" xfId="4" builtinId="8"/>
    <cellStyle name="Neutral" xfId="2" builtinId="28"/>
    <cellStyle name="Normal" xfId="0" builtinId="0"/>
    <cellStyle name="Normal 2" xfId="3"/>
    <cellStyle name="Percent" xfId="1" builtinId="5"/>
  </cellStyles>
  <dxfs count="27">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b/>
        <i val="0"/>
        <color rgb="FFFF0000"/>
      </font>
    </dxf>
    <dxf>
      <font>
        <color rgb="FF9C0006"/>
      </font>
    </dxf>
    <dxf>
      <font>
        <color rgb="FF9C0006"/>
      </font>
    </dxf>
    <dxf>
      <font>
        <color rgb="FF9C0006"/>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1209116</xdr:colOff>
      <xdr:row>2</xdr:row>
      <xdr:rowOff>149598</xdr:rowOff>
    </xdr:from>
    <xdr:to>
      <xdr:col>1</xdr:col>
      <xdr:colOff>2151916</xdr:colOff>
      <xdr:row>6</xdr:row>
      <xdr:rowOff>179295</xdr:rowOff>
    </xdr:to>
    <xdr:pic>
      <xdr:nvPicPr>
        <xdr:cNvPr id="3" name="Picture 2" descr="CvSU Logo">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lum bright="12000" contrast="18000"/>
        </a:blip>
        <a:srcRect/>
        <a:stretch>
          <a:fillRect/>
        </a:stretch>
      </xdr:blipFill>
      <xdr:spPr bwMode="auto">
        <a:xfrm>
          <a:off x="1623734" y="530598"/>
          <a:ext cx="942800" cy="825315"/>
        </a:xfrm>
        <a:prstGeom prst="rect">
          <a:avLst/>
        </a:prstGeom>
        <a:noFill/>
        <a:ln w="9525">
          <a:noFill/>
          <a:miter lim="800000"/>
          <a:headEnd/>
          <a:tailEnd/>
        </a:ln>
      </xdr:spPr>
    </xdr:pic>
    <xdr:clientData/>
  </xdr:twoCellAnchor>
  <xdr:twoCellAnchor editAs="oneCell">
    <xdr:from>
      <xdr:col>6</xdr:col>
      <xdr:colOff>84604</xdr:colOff>
      <xdr:row>32</xdr:row>
      <xdr:rowOff>138953</xdr:rowOff>
    </xdr:from>
    <xdr:to>
      <xdr:col>9</xdr:col>
      <xdr:colOff>19385</xdr:colOff>
      <xdr:row>36</xdr:row>
      <xdr:rowOff>191218</xdr:rowOff>
    </xdr:to>
    <xdr:pic>
      <xdr:nvPicPr>
        <xdr:cNvPr id="4" name="Picture 3">
          <a:extLst>
            <a:ext uri="{FF2B5EF4-FFF2-40B4-BE49-F238E27FC236}">
              <a16:creationId xmlns:a16="http://schemas.microsoft.com/office/drawing/2014/main" id="{4A3303A2-45D2-4276-B1BF-86A381E7360E}"/>
            </a:ext>
          </a:extLst>
        </xdr:cNvPr>
        <xdr:cNvPicPr>
          <a:picLocks noChangeAspect="1"/>
        </xdr:cNvPicPr>
      </xdr:nvPicPr>
      <xdr:blipFill>
        <a:blip xmlns:r="http://schemas.openxmlformats.org/officeDocument/2006/relationships" r:embed="rId2" cstate="print">
          <a:biLevel thresh="25000"/>
          <a:extLst>
            <a:ext uri="{28A0092B-C50C-407E-A947-70E740481C1C}">
              <a14:useLocalDpi xmlns:a14="http://schemas.microsoft.com/office/drawing/2010/main" val="0"/>
            </a:ext>
          </a:extLst>
        </a:blip>
        <a:stretch>
          <a:fillRect/>
        </a:stretch>
      </xdr:blipFill>
      <xdr:spPr>
        <a:xfrm>
          <a:off x="8388163" y="20275924"/>
          <a:ext cx="1750134" cy="870294"/>
        </a:xfrm>
        <a:prstGeom prst="rect">
          <a:avLst/>
        </a:prstGeom>
      </xdr:spPr>
    </xdr:pic>
    <xdr:clientData/>
  </xdr:twoCellAnchor>
  <xdr:twoCellAnchor editAs="oneCell">
    <xdr:from>
      <xdr:col>3</xdr:col>
      <xdr:colOff>997324</xdr:colOff>
      <xdr:row>2</xdr:row>
      <xdr:rowOff>112058</xdr:rowOff>
    </xdr:from>
    <xdr:to>
      <xdr:col>4</xdr:col>
      <xdr:colOff>995083</xdr:colOff>
      <xdr:row>7</xdr:row>
      <xdr:rowOff>174325</xdr:rowOff>
    </xdr:to>
    <xdr:pic>
      <xdr:nvPicPr>
        <xdr:cNvPr id="5" name="image2.png"/>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36559" y="493058"/>
          <a:ext cx="1219200" cy="1048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762000</xdr:colOff>
      <xdr:row>1</xdr:row>
      <xdr:rowOff>76200</xdr:rowOff>
    </xdr:from>
    <xdr:to>
      <xdr:col>4</xdr:col>
      <xdr:colOff>142875</xdr:colOff>
      <xdr:row>5</xdr:row>
      <xdr:rowOff>150710</xdr:rowOff>
    </xdr:to>
    <xdr:pic>
      <xdr:nvPicPr>
        <xdr:cNvPr id="6" name="Picture 9" descr="CvSU logo">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76475" y="266700"/>
          <a:ext cx="942975" cy="836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9525</xdr:colOff>
      <xdr:row>1</xdr:row>
      <xdr:rowOff>47625</xdr:rowOff>
    </xdr:from>
    <xdr:to>
      <xdr:col>9</xdr:col>
      <xdr:colOff>533400</xdr:colOff>
      <xdr:row>5</xdr:row>
      <xdr:rowOff>180975</xdr:rowOff>
    </xdr:to>
    <xdr:sp macro="" textlink="">
      <xdr:nvSpPr>
        <xdr:cNvPr id="7" name="Text Box 1">
          <a:extLst>
            <a:ext uri="{FF2B5EF4-FFF2-40B4-BE49-F238E27FC236}">
              <a16:creationId xmlns:a16="http://schemas.microsoft.com/office/drawing/2014/main" id="{00000000-0008-0000-0500-000007000000}"/>
            </a:ext>
          </a:extLst>
        </xdr:cNvPr>
        <xdr:cNvSpPr txBox="1">
          <a:spLocks noChangeArrowheads="1"/>
        </xdr:cNvSpPr>
      </xdr:nvSpPr>
      <xdr:spPr bwMode="auto">
        <a:xfrm>
          <a:off x="2724150" y="238125"/>
          <a:ext cx="42386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PH" sz="1100" b="1" i="0" u="none" strike="noStrike" baseline="0">
              <a:solidFill>
                <a:srgbClr val="0070C0"/>
              </a:solidFill>
              <a:latin typeface="Century Gothic"/>
            </a:rPr>
            <a:t>Republic of the Philippines</a:t>
          </a:r>
          <a:endParaRPr lang="en-PH" sz="1100" b="0" i="0" u="none" strike="noStrike" baseline="0">
            <a:solidFill>
              <a:srgbClr val="0070C0"/>
            </a:solidFill>
            <a:latin typeface="Calibri"/>
          </a:endParaRPr>
        </a:p>
        <a:p>
          <a:pPr algn="ctr" rtl="0">
            <a:defRPr sz="1000"/>
          </a:pPr>
          <a:r>
            <a:rPr lang="en-PH" sz="1400" b="1" i="0" u="none" strike="noStrike" baseline="0">
              <a:solidFill>
                <a:srgbClr val="0070C0"/>
              </a:solidFill>
              <a:latin typeface="Bookman Old Style"/>
            </a:rPr>
            <a:t>CAVITE STATE UNIVERSITY</a:t>
          </a:r>
          <a:endParaRPr lang="en-PH" sz="1100" b="0" i="0" u="none" strike="noStrike" baseline="0">
            <a:solidFill>
              <a:srgbClr val="0070C0"/>
            </a:solidFill>
            <a:latin typeface="Calibri"/>
          </a:endParaRPr>
        </a:p>
        <a:p>
          <a:pPr algn="ctr" rtl="0">
            <a:defRPr sz="1000"/>
          </a:pPr>
          <a:r>
            <a:rPr lang="en-PH" sz="1100" b="1" i="0" u="none" strike="noStrike" baseline="0">
              <a:solidFill>
                <a:srgbClr val="0070C0"/>
              </a:solidFill>
              <a:latin typeface="Century Gothic"/>
            </a:rPr>
            <a:t>Silang Campus</a:t>
          </a:r>
          <a:endParaRPr lang="en-PH" sz="1100" b="0" i="0" u="none" strike="noStrike" baseline="0">
            <a:solidFill>
              <a:srgbClr val="0070C0"/>
            </a:solidFill>
            <a:latin typeface="Calibri"/>
          </a:endParaRPr>
        </a:p>
        <a:p>
          <a:pPr algn="ctr" rtl="0">
            <a:defRPr sz="1000"/>
          </a:pPr>
          <a:r>
            <a:rPr lang="en-PH" sz="1000" b="0" i="1" u="none" strike="noStrike" baseline="0">
              <a:solidFill>
                <a:srgbClr val="0070C0"/>
              </a:solidFill>
              <a:latin typeface="Century Gothic"/>
            </a:rPr>
            <a:t>Biga I, Silang, Cavite</a:t>
          </a:r>
          <a:endParaRPr lang="en-PH" sz="1100" b="0" i="0" u="none" strike="noStrike" baseline="0">
            <a:solidFill>
              <a:srgbClr val="0070C0"/>
            </a:solidFill>
            <a:latin typeface="Calibri"/>
          </a:endParaRPr>
        </a:p>
        <a:p>
          <a:pPr algn="ctr" rtl="0">
            <a:defRPr sz="1000"/>
          </a:pPr>
          <a:r>
            <a:rPr lang="en-PH" sz="1200" b="0" i="0" u="none" strike="noStrike" baseline="0">
              <a:solidFill>
                <a:srgbClr val="000000"/>
              </a:solidFill>
              <a:latin typeface="Times New Roman"/>
              <a:cs typeface="Times New Roman"/>
            </a:rPr>
            <a:t> </a:t>
          </a:r>
          <a:endParaRPr lang="en-PH" sz="1100" b="0" i="0" u="none" strike="noStrike" baseline="0">
            <a:solidFill>
              <a:srgbClr val="000000"/>
            </a:solidFill>
            <a:latin typeface="Calibri"/>
            <a:cs typeface="Times New Roman"/>
          </a:endParaRP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2100" b="1" i="0" u="none" strike="noStrike" baseline="0">
              <a:solidFill>
                <a:srgbClr val="000000"/>
              </a:solidFill>
              <a:latin typeface="Lucida Sans"/>
            </a:rPr>
            <a:t> </a:t>
          </a:r>
          <a:endParaRPr lang="en-PH" sz="1100" b="0" i="0" u="none" strike="noStrike" baseline="0">
            <a:solidFill>
              <a:srgbClr val="000000"/>
            </a:solidFill>
            <a:latin typeface="Calibri"/>
          </a:endParaRPr>
        </a:p>
        <a:p>
          <a:pPr algn="ctr" rtl="0">
            <a:defRPr sz="1000"/>
          </a:pPr>
          <a:r>
            <a:rPr lang="en-PH" sz="1100" b="0" i="0" u="none" strike="noStrike" baseline="0">
              <a:solidFill>
                <a:srgbClr val="000000"/>
              </a:solidFill>
              <a:latin typeface="Times New Roman"/>
              <a:cs typeface="Times New Roman"/>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1</xdr:row>
      <xdr:rowOff>28575</xdr:rowOff>
    </xdr:from>
    <xdr:to>
      <xdr:col>4</xdr:col>
      <xdr:colOff>742950</xdr:colOff>
      <xdr:row>3</xdr:row>
      <xdr:rowOff>161925</xdr:rowOff>
    </xdr:to>
    <xdr:pic>
      <xdr:nvPicPr>
        <xdr:cNvPr id="2" name="Picture 9" descr="CvSU logo">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8950" y="209550"/>
          <a:ext cx="5905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533400</xdr:colOff>
      <xdr:row>0</xdr:row>
      <xdr:rowOff>95250</xdr:rowOff>
    </xdr:from>
    <xdr:to>
      <xdr:col>10</xdr:col>
      <xdr:colOff>314325</xdr:colOff>
      <xdr:row>5</xdr:row>
      <xdr:rowOff>38100</xdr:rowOff>
    </xdr:to>
    <xdr:sp macro="" textlink="">
      <xdr:nvSpPr>
        <xdr:cNvPr id="3" name="Text Box 1">
          <a:extLst>
            <a:ext uri="{FF2B5EF4-FFF2-40B4-BE49-F238E27FC236}">
              <a16:creationId xmlns:a16="http://schemas.microsoft.com/office/drawing/2014/main" id="{00000000-0008-0000-0600-000003000000}"/>
            </a:ext>
          </a:extLst>
        </xdr:cNvPr>
        <xdr:cNvSpPr txBox="1">
          <a:spLocks noChangeArrowheads="1"/>
        </xdr:cNvSpPr>
      </xdr:nvSpPr>
      <xdr:spPr bwMode="auto">
        <a:xfrm>
          <a:off x="3409950" y="95250"/>
          <a:ext cx="335280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PH" sz="1100" b="1" i="0" u="none" strike="noStrike" baseline="0">
              <a:solidFill>
                <a:srgbClr val="000000"/>
              </a:solidFill>
              <a:latin typeface="Century Gothic"/>
            </a:rPr>
            <a:t>Republic of the Philippines</a:t>
          </a:r>
          <a:endParaRPr lang="en-PH" sz="1100" b="0" i="0" u="none" strike="noStrike" baseline="0">
            <a:solidFill>
              <a:srgbClr val="000000"/>
            </a:solidFill>
            <a:latin typeface="Calibri"/>
          </a:endParaRPr>
        </a:p>
        <a:p>
          <a:pPr algn="ctr" rtl="0">
            <a:defRPr sz="1000"/>
          </a:pPr>
          <a:r>
            <a:rPr lang="en-PH" sz="1400" b="1" i="0" u="none" strike="noStrike" baseline="0">
              <a:solidFill>
                <a:srgbClr val="000000"/>
              </a:solidFill>
              <a:latin typeface="Bookman Old Style"/>
            </a:rPr>
            <a:t>CAVITE STATE UNIVERSITY</a:t>
          </a:r>
          <a:endParaRPr lang="en-PH" sz="1100" b="0" i="0" u="none" strike="noStrike" baseline="0">
            <a:solidFill>
              <a:srgbClr val="000000"/>
            </a:solidFill>
            <a:latin typeface="Calibri"/>
          </a:endParaRPr>
        </a:p>
        <a:p>
          <a:pPr algn="ctr" rtl="0">
            <a:defRPr sz="1000"/>
          </a:pPr>
          <a:r>
            <a:rPr lang="en-PH" sz="1100" b="1" i="0" u="none" strike="noStrike" baseline="0">
              <a:solidFill>
                <a:srgbClr val="000000"/>
              </a:solidFill>
              <a:latin typeface="Century Gothic"/>
            </a:rPr>
            <a:t>Silang Campus</a:t>
          </a:r>
          <a:endParaRPr lang="en-PH" sz="1100" b="0" i="0" u="none" strike="noStrike" baseline="0">
            <a:solidFill>
              <a:srgbClr val="000000"/>
            </a:solidFill>
            <a:latin typeface="Calibri"/>
          </a:endParaRPr>
        </a:p>
        <a:p>
          <a:pPr algn="ctr" rtl="0">
            <a:defRPr sz="1000"/>
          </a:pPr>
          <a:r>
            <a:rPr lang="en-PH" sz="1000" b="0" i="1" u="none" strike="noStrike" baseline="0">
              <a:solidFill>
                <a:srgbClr val="000000"/>
              </a:solidFill>
              <a:latin typeface="Century Gothic"/>
            </a:rPr>
            <a:t>Biga I, Silang, Cavite</a:t>
          </a:r>
          <a:endParaRPr lang="en-PH" sz="1100" b="0" i="0" u="none" strike="noStrike" baseline="0">
            <a:solidFill>
              <a:srgbClr val="000000"/>
            </a:solidFill>
            <a:latin typeface="Calibri"/>
          </a:endParaRPr>
        </a:p>
        <a:p>
          <a:pPr algn="ctr" rtl="0">
            <a:defRPr sz="1000"/>
          </a:pPr>
          <a:r>
            <a:rPr lang="en-PH" sz="1200" b="0" i="0" u="none" strike="noStrike" baseline="0">
              <a:solidFill>
                <a:srgbClr val="000000"/>
              </a:solidFill>
              <a:latin typeface="Times New Roman"/>
              <a:cs typeface="Times New Roman"/>
            </a:rPr>
            <a:t> </a:t>
          </a:r>
          <a:endParaRPr lang="en-PH" sz="1100" b="0" i="0" u="none" strike="noStrike" baseline="0">
            <a:solidFill>
              <a:srgbClr val="000000"/>
            </a:solidFill>
            <a:latin typeface="Calibri"/>
            <a:cs typeface="Times New Roman"/>
          </a:endParaRP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2100" b="1" i="0" u="none" strike="noStrike" baseline="0">
              <a:solidFill>
                <a:srgbClr val="000000"/>
              </a:solidFill>
              <a:latin typeface="Lucida Sans"/>
            </a:rPr>
            <a:t> </a:t>
          </a:r>
          <a:endParaRPr lang="en-PH" sz="1100" b="0" i="0" u="none" strike="noStrike" baseline="0">
            <a:solidFill>
              <a:srgbClr val="000000"/>
            </a:solidFill>
            <a:latin typeface="Calibri"/>
          </a:endParaRPr>
        </a:p>
        <a:p>
          <a:pPr algn="ctr" rtl="0">
            <a:defRPr sz="1000"/>
          </a:pPr>
          <a:r>
            <a:rPr lang="en-PH" sz="1100" b="0" i="0" u="none" strike="noStrike" baseline="0">
              <a:solidFill>
                <a:srgbClr val="000000"/>
              </a:solidFill>
              <a:latin typeface="Times New Roman"/>
              <a:cs typeface="Times New Roman"/>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152400</xdr:colOff>
      <xdr:row>1</xdr:row>
      <xdr:rowOff>28575</xdr:rowOff>
    </xdr:from>
    <xdr:to>
      <xdr:col>4</xdr:col>
      <xdr:colOff>742950</xdr:colOff>
      <xdr:row>3</xdr:row>
      <xdr:rowOff>161925</xdr:rowOff>
    </xdr:to>
    <xdr:pic>
      <xdr:nvPicPr>
        <xdr:cNvPr id="2" name="Picture 9" descr="CvSU logo">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81350" y="219075"/>
          <a:ext cx="5905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533400</xdr:colOff>
      <xdr:row>0</xdr:row>
      <xdr:rowOff>95250</xdr:rowOff>
    </xdr:from>
    <xdr:to>
      <xdr:col>10</xdr:col>
      <xdr:colOff>314325</xdr:colOff>
      <xdr:row>5</xdr:row>
      <xdr:rowOff>38100</xdr:rowOff>
    </xdr:to>
    <xdr:sp macro="" textlink="">
      <xdr:nvSpPr>
        <xdr:cNvPr id="3" name="Text Box 1">
          <a:extLst>
            <a:ext uri="{FF2B5EF4-FFF2-40B4-BE49-F238E27FC236}">
              <a16:creationId xmlns:a16="http://schemas.microsoft.com/office/drawing/2014/main" id="{00000000-0008-0000-0700-000003000000}"/>
            </a:ext>
          </a:extLst>
        </xdr:cNvPr>
        <xdr:cNvSpPr txBox="1">
          <a:spLocks noChangeArrowheads="1"/>
        </xdr:cNvSpPr>
      </xdr:nvSpPr>
      <xdr:spPr bwMode="auto">
        <a:xfrm>
          <a:off x="3562350" y="95250"/>
          <a:ext cx="37052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PH" sz="1100" b="1" i="0" u="none" strike="noStrike" baseline="0">
              <a:solidFill>
                <a:srgbClr val="000000"/>
              </a:solidFill>
              <a:latin typeface="Century Gothic"/>
            </a:rPr>
            <a:t>Republic of the Philippines</a:t>
          </a:r>
          <a:endParaRPr lang="en-PH" sz="1100" b="0" i="0" u="none" strike="noStrike" baseline="0">
            <a:solidFill>
              <a:srgbClr val="000000"/>
            </a:solidFill>
            <a:latin typeface="Calibri"/>
          </a:endParaRPr>
        </a:p>
        <a:p>
          <a:pPr algn="ctr" rtl="0">
            <a:defRPr sz="1000"/>
          </a:pPr>
          <a:r>
            <a:rPr lang="en-PH" sz="1400" b="1" i="0" u="none" strike="noStrike" baseline="0">
              <a:solidFill>
                <a:srgbClr val="000000"/>
              </a:solidFill>
              <a:latin typeface="Bookman Old Style"/>
            </a:rPr>
            <a:t>CAVITE STATE UNIVERSITY</a:t>
          </a:r>
          <a:endParaRPr lang="en-PH" sz="1100" b="0" i="0" u="none" strike="noStrike" baseline="0">
            <a:solidFill>
              <a:srgbClr val="000000"/>
            </a:solidFill>
            <a:latin typeface="Calibri"/>
          </a:endParaRPr>
        </a:p>
        <a:p>
          <a:pPr algn="ctr" rtl="0">
            <a:defRPr sz="1000"/>
          </a:pPr>
          <a:r>
            <a:rPr lang="en-PH" sz="1100" b="1" i="0" u="none" strike="noStrike" baseline="0">
              <a:solidFill>
                <a:srgbClr val="000000"/>
              </a:solidFill>
              <a:latin typeface="Century Gothic"/>
            </a:rPr>
            <a:t>Silang Campus</a:t>
          </a:r>
          <a:endParaRPr lang="en-PH" sz="1100" b="0" i="0" u="none" strike="noStrike" baseline="0">
            <a:solidFill>
              <a:srgbClr val="000000"/>
            </a:solidFill>
            <a:latin typeface="Calibri"/>
          </a:endParaRPr>
        </a:p>
        <a:p>
          <a:pPr algn="ctr" rtl="0">
            <a:defRPr sz="1000"/>
          </a:pPr>
          <a:r>
            <a:rPr lang="en-PH" sz="1000" b="0" i="1" u="none" strike="noStrike" baseline="0">
              <a:solidFill>
                <a:srgbClr val="000000"/>
              </a:solidFill>
              <a:latin typeface="Century Gothic"/>
            </a:rPr>
            <a:t>Biga I, Silang, Cavite</a:t>
          </a:r>
          <a:endParaRPr lang="en-PH" sz="1100" b="0" i="0" u="none" strike="noStrike" baseline="0">
            <a:solidFill>
              <a:srgbClr val="000000"/>
            </a:solidFill>
            <a:latin typeface="Calibri"/>
          </a:endParaRPr>
        </a:p>
        <a:p>
          <a:pPr algn="ctr" rtl="0">
            <a:defRPr sz="1000"/>
          </a:pPr>
          <a:r>
            <a:rPr lang="en-PH" sz="1200" b="0" i="0" u="none" strike="noStrike" baseline="0">
              <a:solidFill>
                <a:srgbClr val="000000"/>
              </a:solidFill>
              <a:latin typeface="Times New Roman"/>
              <a:cs typeface="Times New Roman"/>
            </a:rPr>
            <a:t> </a:t>
          </a:r>
          <a:endParaRPr lang="en-PH" sz="1100" b="0" i="0" u="none" strike="noStrike" baseline="0">
            <a:solidFill>
              <a:srgbClr val="000000"/>
            </a:solidFill>
            <a:latin typeface="Calibri"/>
            <a:cs typeface="Times New Roman"/>
          </a:endParaRP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1100" b="0" i="0" u="none" strike="noStrike" baseline="0">
              <a:solidFill>
                <a:srgbClr val="000000"/>
              </a:solidFill>
              <a:latin typeface="Calibri"/>
              <a:cs typeface="Times New Roman"/>
            </a:rPr>
            <a:t> </a:t>
          </a:r>
        </a:p>
        <a:p>
          <a:pPr algn="ctr" rtl="0">
            <a:defRPr sz="1000"/>
          </a:pPr>
          <a:r>
            <a:rPr lang="en-PH" sz="2100" b="1" i="0" u="none" strike="noStrike" baseline="0">
              <a:solidFill>
                <a:srgbClr val="000000"/>
              </a:solidFill>
              <a:latin typeface="Lucida Sans"/>
            </a:rPr>
            <a:t> </a:t>
          </a:r>
          <a:endParaRPr lang="en-PH" sz="1100" b="0" i="0" u="none" strike="noStrike" baseline="0">
            <a:solidFill>
              <a:srgbClr val="000000"/>
            </a:solidFill>
            <a:latin typeface="Calibri"/>
          </a:endParaRPr>
        </a:p>
        <a:p>
          <a:pPr algn="ctr" rtl="0">
            <a:defRPr sz="1000"/>
          </a:pPr>
          <a:r>
            <a:rPr lang="en-PH" sz="1100" b="0" i="0" u="none" strike="noStrike" baseline="0">
              <a:solidFill>
                <a:srgbClr val="000000"/>
              </a:solidFill>
              <a:latin typeface="Times New Roman"/>
              <a:cs typeface="Times New Roman"/>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lass%20List%202016-2017%201st%20Sem\Grade-Initial\LEC&amp;LAB.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DING SETTINGS"/>
      <sheetName val="TRANSMUTATION"/>
      <sheetName val="FR_SCALE"/>
      <sheetName val="HOME"/>
      <sheetName val="REGISTRATION"/>
      <sheetName val="RAW GRADES"/>
      <sheetName val="DEPARTMENT CHAIR'S COPY"/>
      <sheetName val="DEPT. CHAIR'S COPY (LEC)"/>
      <sheetName val="SEMESTRAL GRADE"/>
      <sheetName val="SEMESTRAL GRADE (LEC)"/>
    </sheetNames>
    <sheetDataSet>
      <sheetData sheetId="0">
        <row r="3">
          <cell r="H3" t="str">
            <v>BSIT</v>
          </cell>
          <cell r="I3" t="str">
            <v>Mon</v>
          </cell>
        </row>
        <row r="4">
          <cell r="H4" t="str">
            <v>BSCS</v>
          </cell>
          <cell r="I4" t="str">
            <v>Tue</v>
          </cell>
        </row>
        <row r="5">
          <cell r="H5" t="str">
            <v>BSTM</v>
          </cell>
          <cell r="I5" t="str">
            <v>Wed</v>
          </cell>
        </row>
        <row r="6">
          <cell r="H6" t="str">
            <v>CCT</v>
          </cell>
          <cell r="I6" t="str">
            <v>Thu</v>
          </cell>
        </row>
        <row r="7">
          <cell r="H7" t="str">
            <v>BSBM</v>
          </cell>
          <cell r="I7" t="str">
            <v>Fri</v>
          </cell>
        </row>
        <row r="8">
          <cell r="H8" t="str">
            <v>BSED</v>
          </cell>
          <cell r="I8" t="str">
            <v>Sat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mailto:cvsusilang@cvsu.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81"/>
  <sheetViews>
    <sheetView zoomScale="115" zoomScaleNormal="115" workbookViewId="0">
      <selection activeCell="C7" sqref="C7:D7"/>
    </sheetView>
  </sheetViews>
  <sheetFormatPr defaultRowHeight="15"/>
  <cols>
    <col min="1" max="1" width="3.7109375" customWidth="1"/>
    <col min="2" max="2" width="13.28515625" customWidth="1"/>
    <col min="3" max="3" width="17.7109375" customWidth="1"/>
    <col min="4" max="4" width="29.5703125" customWidth="1"/>
    <col min="5" max="5" width="5" customWidth="1"/>
    <col min="6" max="6" width="14.28515625" customWidth="1"/>
    <col min="7" max="7" width="6.5703125" customWidth="1"/>
    <col min="8" max="8" width="11" customWidth="1"/>
    <col min="9" max="9" width="14.85546875" customWidth="1"/>
    <col min="15" max="15" width="21.7109375" customWidth="1"/>
    <col min="16" max="16" width="17.28515625" customWidth="1"/>
    <col min="17" max="17" width="18.5703125" customWidth="1"/>
    <col min="18" max="18" width="3.28515625" customWidth="1"/>
  </cols>
  <sheetData>
    <row r="1" spans="1:18" ht="15.75" thickBot="1"/>
    <row r="2" spans="1:18">
      <c r="A2" s="252" t="s">
        <v>21</v>
      </c>
      <c r="B2" s="253"/>
      <c r="C2" s="253"/>
      <c r="D2" s="253"/>
      <c r="E2" s="253"/>
      <c r="F2" s="253"/>
      <c r="G2" s="253"/>
      <c r="H2" s="253"/>
      <c r="I2" s="253"/>
      <c r="J2" s="253"/>
      <c r="K2" s="253"/>
      <c r="L2" s="253"/>
      <c r="M2" s="254"/>
    </row>
    <row r="3" spans="1:18" ht="15.75" thickBot="1">
      <c r="A3" s="255"/>
      <c r="B3" s="256"/>
      <c r="C3" s="256"/>
      <c r="D3" s="256"/>
      <c r="E3" s="256"/>
      <c r="F3" s="256"/>
      <c r="G3" s="256"/>
      <c r="H3" s="256"/>
      <c r="I3" s="256"/>
      <c r="J3" s="256"/>
      <c r="K3" s="256"/>
      <c r="L3" s="256"/>
      <c r="M3" s="257"/>
    </row>
    <row r="4" spans="1:18" ht="16.5" customHeight="1">
      <c r="A4" s="247"/>
      <c r="B4" s="247"/>
      <c r="C4" s="247"/>
      <c r="D4" s="247"/>
      <c r="E4" s="247"/>
      <c r="F4" s="247"/>
      <c r="G4" s="247"/>
      <c r="H4" s="247"/>
      <c r="I4" s="247"/>
      <c r="J4" s="247"/>
      <c r="K4" s="247"/>
      <c r="L4" s="247"/>
      <c r="M4" s="247"/>
    </row>
    <row r="5" spans="1:18" ht="15.75" thickBot="1">
      <c r="A5" s="246"/>
      <c r="B5" s="246"/>
      <c r="C5" s="246"/>
      <c r="D5" s="246"/>
      <c r="E5" s="246"/>
      <c r="F5" s="246"/>
      <c r="G5" s="246"/>
      <c r="H5" s="246"/>
      <c r="I5" s="246"/>
      <c r="J5" s="246"/>
      <c r="K5" s="246"/>
      <c r="L5" s="246"/>
      <c r="M5" s="246"/>
    </row>
    <row r="6" spans="1:18">
      <c r="A6" s="279" t="s">
        <v>0</v>
      </c>
      <c r="B6" s="280"/>
      <c r="C6" s="281" t="s">
        <v>264</v>
      </c>
      <c r="D6" s="282"/>
      <c r="E6" s="283" t="s">
        <v>1</v>
      </c>
      <c r="F6" s="283"/>
      <c r="G6" s="186">
        <v>2</v>
      </c>
      <c r="H6" s="189" t="s">
        <v>2</v>
      </c>
      <c r="I6" s="186" t="s">
        <v>163</v>
      </c>
      <c r="J6" s="283" t="s">
        <v>3</v>
      </c>
      <c r="K6" s="283"/>
      <c r="L6" s="284" t="s">
        <v>221</v>
      </c>
      <c r="M6" s="284"/>
    </row>
    <row r="7" spans="1:18" ht="15.75" thickBot="1">
      <c r="A7" s="285" t="s">
        <v>4</v>
      </c>
      <c r="B7" s="286"/>
      <c r="C7" s="238" t="s">
        <v>224</v>
      </c>
      <c r="D7" s="239"/>
      <c r="E7" s="287" t="s">
        <v>5</v>
      </c>
      <c r="F7" s="287"/>
      <c r="G7" s="187">
        <v>1</v>
      </c>
      <c r="H7" s="1" t="s">
        <v>6</v>
      </c>
      <c r="I7" s="187" t="s">
        <v>184</v>
      </c>
      <c r="J7" s="287" t="s">
        <v>7</v>
      </c>
      <c r="K7" s="287"/>
      <c r="L7" s="288"/>
      <c r="M7" s="288"/>
    </row>
    <row r="8" spans="1:18" ht="15.75" thickBot="1">
      <c r="A8" s="285" t="s">
        <v>8</v>
      </c>
      <c r="B8" s="289"/>
      <c r="C8" s="78" t="s">
        <v>99</v>
      </c>
      <c r="D8" s="79" t="s">
        <v>138</v>
      </c>
      <c r="E8" s="290" t="s">
        <v>9</v>
      </c>
      <c r="F8" s="291"/>
      <c r="G8" s="2">
        <f>SUM(G6:G7)</f>
        <v>3</v>
      </c>
      <c r="H8" s="3" t="s">
        <v>10</v>
      </c>
      <c r="I8" s="188"/>
      <c r="J8" s="291" t="s">
        <v>11</v>
      </c>
      <c r="K8" s="291"/>
      <c r="L8" s="292"/>
      <c r="M8" s="292"/>
    </row>
    <row r="9" spans="1:18" ht="15.75" thickBot="1">
      <c r="A9" s="236" t="s">
        <v>137</v>
      </c>
      <c r="B9" s="237"/>
      <c r="C9" s="81">
        <v>4</v>
      </c>
      <c r="D9" s="82" t="s">
        <v>263</v>
      </c>
      <c r="E9" s="190"/>
      <c r="F9" s="190"/>
      <c r="G9" s="190"/>
      <c r="H9" s="190"/>
      <c r="I9" s="190"/>
      <c r="J9" s="190"/>
      <c r="K9" s="190"/>
      <c r="L9" s="190"/>
      <c r="M9" s="190"/>
    </row>
    <row r="10" spans="1:18" ht="15.75" thickBot="1">
      <c r="A10" s="293" t="s">
        <v>12</v>
      </c>
      <c r="B10" s="294" t="s">
        <v>65</v>
      </c>
      <c r="C10" s="296" t="s">
        <v>13</v>
      </c>
      <c r="D10" s="296"/>
      <c r="E10" s="296"/>
      <c r="F10" s="297" t="s">
        <v>14</v>
      </c>
      <c r="G10" s="297" t="s">
        <v>15</v>
      </c>
      <c r="H10" s="298"/>
      <c r="I10" s="298"/>
      <c r="J10" s="271" t="s">
        <v>16</v>
      </c>
      <c r="K10" s="272"/>
      <c r="L10" s="271" t="s">
        <v>17</v>
      </c>
      <c r="M10" s="272"/>
    </row>
    <row r="11" spans="1:18" ht="15.75" thickBot="1">
      <c r="A11" s="293"/>
      <c r="B11" s="295"/>
      <c r="C11" s="59" t="s">
        <v>18</v>
      </c>
      <c r="D11" s="60" t="s">
        <v>19</v>
      </c>
      <c r="E11" s="59" t="s">
        <v>66</v>
      </c>
      <c r="F11" s="298"/>
      <c r="G11" s="298"/>
      <c r="H11" s="298"/>
      <c r="I11" s="298"/>
      <c r="J11" s="272"/>
      <c r="K11" s="272"/>
      <c r="L11" s="272"/>
      <c r="M11" s="272"/>
    </row>
    <row r="12" spans="1:18">
      <c r="A12" s="161">
        <v>1</v>
      </c>
      <c r="B12" s="167" t="s">
        <v>225</v>
      </c>
      <c r="C12" s="58" t="s">
        <v>226</v>
      </c>
      <c r="D12" s="166" t="s">
        <v>227</v>
      </c>
      <c r="E12" s="173" t="s">
        <v>228</v>
      </c>
      <c r="F12" s="162"/>
      <c r="G12" s="273"/>
      <c r="H12" s="274"/>
      <c r="I12" s="264"/>
      <c r="J12" s="275"/>
      <c r="K12" s="276"/>
      <c r="L12" s="273"/>
      <c r="M12" s="264"/>
      <c r="O12" s="258" t="s">
        <v>22</v>
      </c>
      <c r="P12" s="259"/>
      <c r="Q12" s="259"/>
      <c r="R12" s="260"/>
    </row>
    <row r="13" spans="1:18">
      <c r="A13" s="161">
        <v>2</v>
      </c>
      <c r="B13" s="165" t="s">
        <v>229</v>
      </c>
      <c r="C13" s="4" t="s">
        <v>230</v>
      </c>
      <c r="D13" s="164" t="s">
        <v>231</v>
      </c>
      <c r="E13" s="174" t="s">
        <v>232</v>
      </c>
      <c r="F13" s="162"/>
      <c r="G13" s="233"/>
      <c r="H13" s="233"/>
      <c r="I13" s="233"/>
      <c r="J13" s="234"/>
      <c r="K13" s="234"/>
      <c r="L13" s="235"/>
      <c r="M13" s="235"/>
      <c r="O13" s="55" t="s">
        <v>23</v>
      </c>
      <c r="P13" s="248" t="s">
        <v>222</v>
      </c>
      <c r="Q13" s="248"/>
      <c r="R13" s="249"/>
    </row>
    <row r="14" spans="1:18">
      <c r="A14" s="161">
        <v>3</v>
      </c>
      <c r="B14" s="163" t="s">
        <v>233</v>
      </c>
      <c r="C14" s="4" t="s">
        <v>234</v>
      </c>
      <c r="D14" s="164" t="s">
        <v>235</v>
      </c>
      <c r="E14" s="174" t="s">
        <v>236</v>
      </c>
      <c r="F14" s="162"/>
      <c r="G14" s="233"/>
      <c r="H14" s="233"/>
      <c r="I14" s="233"/>
      <c r="J14" s="234"/>
      <c r="K14" s="234"/>
      <c r="L14" s="235"/>
      <c r="M14" s="235"/>
      <c r="O14" s="55" t="s">
        <v>24</v>
      </c>
      <c r="P14" s="250" t="s">
        <v>126</v>
      </c>
      <c r="Q14" s="250"/>
      <c r="R14" s="251"/>
    </row>
    <row r="15" spans="1:18">
      <c r="A15" s="161">
        <v>4</v>
      </c>
      <c r="B15" s="163" t="s">
        <v>237</v>
      </c>
      <c r="C15" s="4" t="s">
        <v>238</v>
      </c>
      <c r="D15" s="164" t="s">
        <v>239</v>
      </c>
      <c r="E15" s="174" t="s">
        <v>240</v>
      </c>
      <c r="F15" s="162"/>
      <c r="G15" s="233"/>
      <c r="H15" s="233"/>
      <c r="I15" s="233"/>
      <c r="J15" s="234"/>
      <c r="K15" s="234"/>
      <c r="L15" s="235"/>
      <c r="M15" s="235"/>
      <c r="O15" s="55" t="s">
        <v>25</v>
      </c>
      <c r="P15" s="248" t="s">
        <v>186</v>
      </c>
      <c r="Q15" s="248"/>
      <c r="R15" s="249"/>
    </row>
    <row r="16" spans="1:18">
      <c r="A16" s="161">
        <v>5</v>
      </c>
      <c r="B16" s="231" t="s">
        <v>259</v>
      </c>
      <c r="C16" s="4" t="s">
        <v>257</v>
      </c>
      <c r="D16" s="164" t="s">
        <v>258</v>
      </c>
      <c r="E16" s="174" t="s">
        <v>260</v>
      </c>
      <c r="F16" s="162"/>
      <c r="G16" s="233"/>
      <c r="H16" s="233"/>
      <c r="I16" s="233"/>
      <c r="J16" s="234"/>
      <c r="K16" s="234"/>
      <c r="L16" s="235"/>
      <c r="M16" s="235"/>
      <c r="O16" s="56" t="s">
        <v>136</v>
      </c>
      <c r="P16" s="248" t="s">
        <v>203</v>
      </c>
      <c r="Q16" s="248"/>
      <c r="R16" s="249"/>
    </row>
    <row r="17" spans="1:18">
      <c r="A17" s="161">
        <v>6</v>
      </c>
      <c r="B17" s="163" t="s">
        <v>241</v>
      </c>
      <c r="C17" s="4" t="s">
        <v>242</v>
      </c>
      <c r="D17" s="164" t="s">
        <v>243</v>
      </c>
      <c r="E17" s="174" t="s">
        <v>228</v>
      </c>
      <c r="F17" s="162"/>
      <c r="G17" s="233"/>
      <c r="H17" s="233"/>
      <c r="I17" s="233"/>
      <c r="J17" s="234"/>
      <c r="K17" s="234"/>
      <c r="L17" s="235"/>
      <c r="M17" s="235"/>
      <c r="O17" s="56" t="s">
        <v>26</v>
      </c>
      <c r="P17" s="261" t="s">
        <v>220</v>
      </c>
      <c r="Q17" s="261"/>
      <c r="R17" s="262"/>
    </row>
    <row r="18" spans="1:18">
      <c r="A18" s="161">
        <v>7</v>
      </c>
      <c r="B18" s="163" t="s">
        <v>244</v>
      </c>
      <c r="C18" s="4" t="s">
        <v>245</v>
      </c>
      <c r="D18" s="164" t="s">
        <v>246</v>
      </c>
      <c r="E18" s="174" t="s">
        <v>236</v>
      </c>
      <c r="F18" s="162"/>
      <c r="G18" s="233"/>
      <c r="H18" s="233"/>
      <c r="I18" s="233"/>
      <c r="J18" s="234"/>
      <c r="K18" s="234"/>
      <c r="L18" s="235"/>
      <c r="M18" s="235"/>
      <c r="O18" s="56" t="s">
        <v>121</v>
      </c>
      <c r="P18" s="248" t="s">
        <v>185</v>
      </c>
      <c r="Q18" s="248"/>
      <c r="R18" s="249"/>
    </row>
    <row r="19" spans="1:18" ht="15.75" thickBot="1">
      <c r="A19" s="161">
        <v>8</v>
      </c>
      <c r="B19" s="163" t="s">
        <v>247</v>
      </c>
      <c r="C19" s="4" t="s">
        <v>248</v>
      </c>
      <c r="D19" s="164" t="s">
        <v>249</v>
      </c>
      <c r="E19" s="174"/>
      <c r="F19" s="162"/>
      <c r="G19" s="233"/>
      <c r="H19" s="233"/>
      <c r="I19" s="233"/>
      <c r="J19" s="234"/>
      <c r="K19" s="234"/>
      <c r="L19" s="235"/>
      <c r="M19" s="235"/>
      <c r="O19" s="57" t="s">
        <v>96</v>
      </c>
      <c r="P19" s="277" t="s">
        <v>98</v>
      </c>
      <c r="Q19" s="277"/>
      <c r="R19" s="278"/>
    </row>
    <row r="20" spans="1:18">
      <c r="A20" s="161">
        <v>9</v>
      </c>
      <c r="B20" s="231" t="s">
        <v>250</v>
      </c>
      <c r="C20" s="4" t="s">
        <v>251</v>
      </c>
      <c r="D20" s="164" t="s">
        <v>252</v>
      </c>
      <c r="E20" s="174" t="s">
        <v>240</v>
      </c>
      <c r="F20" s="162"/>
      <c r="G20" s="233"/>
      <c r="H20" s="233"/>
      <c r="I20" s="233"/>
      <c r="J20" s="234"/>
      <c r="K20" s="234"/>
      <c r="L20" s="235"/>
      <c r="M20" s="235"/>
    </row>
    <row r="21" spans="1:18">
      <c r="A21" s="161">
        <v>10</v>
      </c>
      <c r="B21" s="163" t="s">
        <v>256</v>
      </c>
      <c r="C21" s="4" t="s">
        <v>253</v>
      </c>
      <c r="D21" s="164" t="s">
        <v>254</v>
      </c>
      <c r="E21" s="174" t="s">
        <v>232</v>
      </c>
      <c r="F21" s="162"/>
      <c r="G21" s="233"/>
      <c r="H21" s="233"/>
      <c r="I21" s="233"/>
      <c r="J21" s="234"/>
      <c r="K21" s="234"/>
      <c r="L21" s="235"/>
      <c r="M21" s="235"/>
    </row>
    <row r="22" spans="1:18">
      <c r="A22" s="161">
        <v>11</v>
      </c>
      <c r="B22" s="163"/>
      <c r="C22" s="4"/>
      <c r="D22" s="164"/>
      <c r="E22" s="174"/>
      <c r="F22" s="162"/>
      <c r="G22" s="233"/>
      <c r="H22" s="233"/>
      <c r="I22" s="233"/>
      <c r="J22" s="234"/>
      <c r="K22" s="234"/>
      <c r="L22" s="235"/>
      <c r="M22" s="235"/>
      <c r="P22" s="48" t="s">
        <v>93</v>
      </c>
    </row>
    <row r="23" spans="1:18">
      <c r="A23" s="161">
        <v>12</v>
      </c>
      <c r="B23" s="163"/>
      <c r="C23" s="4"/>
      <c r="D23" s="164"/>
      <c r="E23" s="174"/>
      <c r="F23" s="162"/>
      <c r="G23" s="233"/>
      <c r="H23" s="233"/>
      <c r="I23" s="233"/>
      <c r="J23" s="234"/>
      <c r="K23" s="234"/>
      <c r="L23" s="235"/>
      <c r="M23" s="235"/>
      <c r="P23" s="49">
        <v>0</v>
      </c>
      <c r="Q23" s="49">
        <v>5</v>
      </c>
    </row>
    <row r="24" spans="1:18">
      <c r="A24" s="161">
        <v>13</v>
      </c>
      <c r="B24" s="163"/>
      <c r="C24" s="4"/>
      <c r="D24" s="164"/>
      <c r="E24" s="174"/>
      <c r="F24" s="162"/>
      <c r="G24" s="233"/>
      <c r="H24" s="233"/>
      <c r="I24" s="233"/>
      <c r="J24" s="234"/>
      <c r="K24" s="234"/>
      <c r="L24" s="235"/>
      <c r="M24" s="235"/>
      <c r="P24" s="50">
        <v>70</v>
      </c>
      <c r="Q24" s="49">
        <v>3</v>
      </c>
    </row>
    <row r="25" spans="1:18">
      <c r="A25" s="161">
        <v>14</v>
      </c>
      <c r="B25" s="163"/>
      <c r="C25" s="4"/>
      <c r="D25" s="164"/>
      <c r="E25" s="174"/>
      <c r="F25" s="162"/>
      <c r="G25" s="233"/>
      <c r="H25" s="233"/>
      <c r="I25" s="233"/>
      <c r="J25" s="234"/>
      <c r="K25" s="234"/>
      <c r="L25" s="235"/>
      <c r="M25" s="235"/>
      <c r="P25" s="50">
        <v>73.34</v>
      </c>
      <c r="Q25" s="49">
        <v>2.75</v>
      </c>
    </row>
    <row r="26" spans="1:18">
      <c r="A26" s="161">
        <v>15</v>
      </c>
      <c r="B26" s="163"/>
      <c r="C26" s="4"/>
      <c r="D26" s="164"/>
      <c r="E26" s="174"/>
      <c r="F26" s="162"/>
      <c r="G26" s="233"/>
      <c r="H26" s="233"/>
      <c r="I26" s="233"/>
      <c r="J26" s="234"/>
      <c r="K26" s="234"/>
      <c r="L26" s="235"/>
      <c r="M26" s="235"/>
      <c r="P26" s="50">
        <v>76.680000000000007</v>
      </c>
      <c r="Q26" s="49">
        <v>2.5</v>
      </c>
    </row>
    <row r="27" spans="1:18">
      <c r="A27" s="161">
        <v>16</v>
      </c>
      <c r="B27" s="163"/>
      <c r="C27" s="4"/>
      <c r="D27" s="164"/>
      <c r="E27" s="174"/>
      <c r="F27" s="162"/>
      <c r="G27" s="233"/>
      <c r="H27" s="233"/>
      <c r="I27" s="233"/>
      <c r="J27" s="234"/>
      <c r="K27" s="234"/>
      <c r="L27" s="235"/>
      <c r="M27" s="235"/>
      <c r="P27" s="50">
        <v>80.02</v>
      </c>
      <c r="Q27" s="49">
        <v>2.25</v>
      </c>
    </row>
    <row r="28" spans="1:18">
      <c r="A28" s="161">
        <v>17</v>
      </c>
      <c r="B28" s="163"/>
      <c r="C28" s="4"/>
      <c r="D28" s="164"/>
      <c r="E28" s="174"/>
      <c r="F28" s="162"/>
      <c r="G28" s="233"/>
      <c r="H28" s="233"/>
      <c r="I28" s="233"/>
      <c r="J28" s="234"/>
      <c r="K28" s="234"/>
      <c r="L28" s="235"/>
      <c r="M28" s="235"/>
      <c r="P28" s="50">
        <v>83.36</v>
      </c>
      <c r="Q28" s="49">
        <v>2</v>
      </c>
    </row>
    <row r="29" spans="1:18">
      <c r="A29" s="161">
        <v>18</v>
      </c>
      <c r="B29" s="165"/>
      <c r="C29" s="4"/>
      <c r="D29" s="164"/>
      <c r="E29" s="174"/>
      <c r="F29" s="162"/>
      <c r="G29" s="233"/>
      <c r="H29" s="233"/>
      <c r="I29" s="233"/>
      <c r="J29" s="234"/>
      <c r="K29" s="234"/>
      <c r="L29" s="235"/>
      <c r="M29" s="235"/>
      <c r="P29" s="50">
        <v>86.7</v>
      </c>
      <c r="Q29" s="49">
        <v>1.75</v>
      </c>
    </row>
    <row r="30" spans="1:18">
      <c r="A30" s="161">
        <v>19</v>
      </c>
      <c r="B30" s="163"/>
      <c r="C30" s="4"/>
      <c r="D30" s="164"/>
      <c r="E30" s="174"/>
      <c r="F30" s="162"/>
      <c r="G30" s="233"/>
      <c r="H30" s="233"/>
      <c r="I30" s="233"/>
      <c r="J30" s="234"/>
      <c r="K30" s="234"/>
      <c r="L30" s="235"/>
      <c r="M30" s="235"/>
      <c r="P30" s="50">
        <v>90.04</v>
      </c>
      <c r="Q30" s="49">
        <v>1.5</v>
      </c>
    </row>
    <row r="31" spans="1:18">
      <c r="A31" s="161">
        <v>20</v>
      </c>
      <c r="B31" s="163"/>
      <c r="C31" s="4"/>
      <c r="D31" s="164"/>
      <c r="E31" s="174"/>
      <c r="F31" s="162"/>
      <c r="G31" s="233"/>
      <c r="H31" s="233"/>
      <c r="I31" s="233"/>
      <c r="J31" s="234"/>
      <c r="K31" s="234"/>
      <c r="L31" s="235"/>
      <c r="M31" s="235"/>
      <c r="P31" s="50">
        <v>93.38</v>
      </c>
      <c r="Q31" s="49">
        <v>1.25</v>
      </c>
    </row>
    <row r="32" spans="1:18">
      <c r="A32" s="161">
        <v>21</v>
      </c>
      <c r="B32" s="163"/>
      <c r="C32" s="4"/>
      <c r="D32" s="164"/>
      <c r="E32" s="174"/>
      <c r="F32" s="162"/>
      <c r="G32" s="233"/>
      <c r="H32" s="233"/>
      <c r="I32" s="233"/>
      <c r="J32" s="234"/>
      <c r="K32" s="234"/>
      <c r="L32" s="235"/>
      <c r="M32" s="235"/>
      <c r="P32" s="49"/>
      <c r="Q32" s="49"/>
    </row>
    <row r="33" spans="1:17">
      <c r="A33" s="161">
        <v>22</v>
      </c>
      <c r="B33" s="163"/>
      <c r="C33" s="4"/>
      <c r="D33" s="164"/>
      <c r="E33" s="174"/>
      <c r="F33" s="162"/>
      <c r="G33" s="233"/>
      <c r="H33" s="233"/>
      <c r="I33" s="233"/>
      <c r="J33" s="234"/>
      <c r="K33" s="234"/>
      <c r="L33" s="235"/>
      <c r="M33" s="235"/>
      <c r="P33" s="49">
        <v>96.72</v>
      </c>
      <c r="Q33" s="49">
        <v>1</v>
      </c>
    </row>
    <row r="34" spans="1:17">
      <c r="A34" s="161">
        <v>23</v>
      </c>
      <c r="B34" s="163"/>
      <c r="C34" s="4"/>
      <c r="D34" s="164"/>
      <c r="E34" s="174"/>
      <c r="F34" s="162"/>
      <c r="G34" s="233"/>
      <c r="H34" s="233"/>
      <c r="I34" s="233"/>
      <c r="J34" s="234"/>
      <c r="K34" s="234"/>
      <c r="L34" s="235"/>
      <c r="M34" s="235"/>
    </row>
    <row r="35" spans="1:17">
      <c r="A35" s="161">
        <v>24</v>
      </c>
      <c r="B35" s="163"/>
      <c r="C35" s="4"/>
      <c r="D35" s="164"/>
      <c r="E35" s="174"/>
      <c r="F35" s="162"/>
      <c r="G35" s="233"/>
      <c r="H35" s="233"/>
      <c r="I35" s="233"/>
      <c r="J35" s="234"/>
      <c r="K35" s="234"/>
      <c r="L35" s="235"/>
      <c r="M35" s="235"/>
    </row>
    <row r="36" spans="1:17">
      <c r="A36" s="161">
        <v>25</v>
      </c>
      <c r="B36" s="163"/>
      <c r="C36" s="4"/>
      <c r="D36" s="164"/>
      <c r="E36" s="174"/>
      <c r="F36" s="162"/>
      <c r="G36" s="235"/>
      <c r="H36" s="235"/>
      <c r="I36" s="235"/>
      <c r="J36" s="245"/>
      <c r="K36" s="234"/>
      <c r="L36" s="235"/>
      <c r="M36" s="235"/>
    </row>
    <row r="37" spans="1:17">
      <c r="A37" s="161">
        <v>26</v>
      </c>
      <c r="B37" s="168"/>
      <c r="C37" s="169"/>
      <c r="D37" s="170"/>
      <c r="E37" s="175"/>
      <c r="F37" s="171"/>
      <c r="G37" s="265"/>
      <c r="H37" s="266"/>
      <c r="I37" s="266"/>
      <c r="J37" s="267"/>
      <c r="K37" s="268"/>
      <c r="L37" s="269"/>
      <c r="M37" s="270"/>
    </row>
    <row r="38" spans="1:17" ht="15" customHeight="1">
      <c r="A38" s="161">
        <v>27</v>
      </c>
      <c r="B38" s="163"/>
      <c r="C38" s="4"/>
      <c r="D38" s="164"/>
      <c r="E38" s="174"/>
      <c r="F38" s="172"/>
      <c r="G38" s="240"/>
      <c r="H38" s="241"/>
      <c r="I38" s="242"/>
      <c r="J38" s="243"/>
      <c r="K38" s="244"/>
      <c r="L38" s="240"/>
      <c r="M38" s="242"/>
    </row>
    <row r="39" spans="1:17" ht="15" customHeight="1">
      <c r="A39" s="161">
        <v>28</v>
      </c>
      <c r="B39" s="163"/>
      <c r="C39" s="4"/>
      <c r="D39" s="164"/>
      <c r="E39" s="174"/>
      <c r="F39" s="172"/>
      <c r="G39" s="240"/>
      <c r="H39" s="241"/>
      <c r="I39" s="242"/>
      <c r="J39" s="243"/>
      <c r="K39" s="244"/>
      <c r="L39" s="240"/>
      <c r="M39" s="242"/>
    </row>
    <row r="40" spans="1:17" ht="15" customHeight="1">
      <c r="A40" s="161">
        <v>29</v>
      </c>
      <c r="B40" s="163"/>
      <c r="C40" s="4"/>
      <c r="D40" s="164"/>
      <c r="E40" s="174"/>
      <c r="F40" s="172"/>
      <c r="G40" s="240"/>
      <c r="H40" s="241"/>
      <c r="I40" s="242"/>
      <c r="J40" s="243"/>
      <c r="K40" s="244"/>
      <c r="L40" s="240"/>
      <c r="M40" s="242"/>
    </row>
    <row r="41" spans="1:17" ht="15" customHeight="1">
      <c r="A41" s="161">
        <v>30</v>
      </c>
      <c r="B41" s="163"/>
      <c r="C41" s="4"/>
      <c r="D41" s="164"/>
      <c r="E41" s="174"/>
      <c r="F41" s="172"/>
      <c r="G41" s="240"/>
      <c r="H41" s="241"/>
      <c r="I41" s="242"/>
      <c r="J41" s="243"/>
      <c r="K41" s="244"/>
      <c r="L41" s="240"/>
      <c r="M41" s="242"/>
    </row>
    <row r="42" spans="1:17" ht="15" customHeight="1">
      <c r="A42" s="161">
        <v>31</v>
      </c>
      <c r="B42" s="4"/>
      <c r="C42" s="4"/>
      <c r="D42" s="164"/>
      <c r="E42" s="174"/>
      <c r="F42" s="172"/>
      <c r="G42" s="240"/>
      <c r="H42" s="241"/>
      <c r="I42" s="242"/>
      <c r="J42" s="243"/>
      <c r="K42" s="244"/>
      <c r="L42" s="240"/>
      <c r="M42" s="242"/>
    </row>
    <row r="43" spans="1:17" ht="15" customHeight="1">
      <c r="A43" s="161">
        <v>32</v>
      </c>
      <c r="B43" s="4"/>
      <c r="C43" s="4"/>
      <c r="D43" s="164"/>
      <c r="E43" s="174"/>
      <c r="F43" s="172"/>
      <c r="G43" s="240"/>
      <c r="H43" s="241"/>
      <c r="I43" s="242"/>
      <c r="J43" s="243"/>
      <c r="K43" s="244"/>
      <c r="L43" s="240"/>
      <c r="M43" s="242"/>
    </row>
    <row r="44" spans="1:17" ht="15" customHeight="1">
      <c r="A44" s="161">
        <v>33</v>
      </c>
      <c r="B44" s="4"/>
      <c r="C44" s="4"/>
      <c r="D44" s="164"/>
      <c r="E44" s="174"/>
      <c r="F44" s="172"/>
      <c r="G44" s="240"/>
      <c r="H44" s="241"/>
      <c r="I44" s="242"/>
      <c r="J44" s="243"/>
      <c r="K44" s="244"/>
      <c r="L44" s="240"/>
      <c r="M44" s="242"/>
    </row>
    <row r="45" spans="1:17" ht="15" customHeight="1">
      <c r="A45" s="161">
        <v>34</v>
      </c>
      <c r="B45" s="58"/>
      <c r="C45" s="58"/>
      <c r="D45" s="77"/>
      <c r="E45" s="176"/>
      <c r="F45" s="162"/>
      <c r="G45" s="233"/>
      <c r="H45" s="233"/>
      <c r="I45" s="233"/>
      <c r="J45" s="245"/>
      <c r="K45" s="234"/>
      <c r="L45" s="264"/>
      <c r="M45" s="233"/>
    </row>
    <row r="46" spans="1:17" ht="15" customHeight="1">
      <c r="A46" s="161">
        <v>35</v>
      </c>
      <c r="B46" s="58"/>
      <c r="C46" s="58"/>
      <c r="D46" s="77"/>
      <c r="E46" s="58"/>
      <c r="F46" s="5"/>
      <c r="G46" s="233"/>
      <c r="H46" s="233"/>
      <c r="I46" s="233"/>
      <c r="J46" s="245"/>
      <c r="K46" s="234"/>
      <c r="L46" s="263"/>
      <c r="M46" s="235"/>
    </row>
    <row r="47" spans="1:17" ht="15" customHeight="1">
      <c r="A47" s="161">
        <v>36</v>
      </c>
      <c r="B47" s="58"/>
      <c r="C47" s="58"/>
      <c r="D47" s="77"/>
      <c r="E47" s="58"/>
      <c r="F47" s="5"/>
      <c r="G47" s="233"/>
      <c r="H47" s="233"/>
      <c r="I47" s="233"/>
      <c r="J47" s="234"/>
      <c r="K47" s="234"/>
      <c r="L47" s="263"/>
      <c r="M47" s="235"/>
    </row>
    <row r="48" spans="1:17" ht="15" customHeight="1">
      <c r="A48" s="161">
        <v>37</v>
      </c>
      <c r="B48" s="58"/>
      <c r="C48" s="58"/>
      <c r="D48" s="77"/>
      <c r="E48" s="58"/>
      <c r="F48" s="5"/>
      <c r="G48" s="233"/>
      <c r="H48" s="233"/>
      <c r="I48" s="233"/>
      <c r="J48" s="234"/>
      <c r="K48" s="234"/>
      <c r="L48" s="235"/>
      <c r="M48" s="235"/>
    </row>
    <row r="49" spans="1:13" ht="15" customHeight="1">
      <c r="A49" s="161">
        <v>38</v>
      </c>
      <c r="B49" s="58"/>
      <c r="C49" s="58"/>
      <c r="D49" s="77"/>
      <c r="E49" s="58"/>
      <c r="F49" s="5"/>
      <c r="G49" s="233"/>
      <c r="H49" s="233"/>
      <c r="I49" s="233"/>
      <c r="J49" s="234"/>
      <c r="K49" s="234"/>
      <c r="L49" s="235"/>
      <c r="M49" s="235"/>
    </row>
    <row r="50" spans="1:13" ht="15" customHeight="1">
      <c r="A50" s="161">
        <v>39</v>
      </c>
      <c r="B50" s="58"/>
      <c r="C50" s="58"/>
      <c r="D50" s="77"/>
      <c r="E50" s="58"/>
      <c r="F50" s="5"/>
      <c r="G50" s="233"/>
      <c r="H50" s="233"/>
      <c r="I50" s="233"/>
      <c r="J50" s="234"/>
      <c r="K50" s="234"/>
      <c r="L50" s="235"/>
      <c r="M50" s="235"/>
    </row>
    <row r="51" spans="1:13" ht="15" customHeight="1">
      <c r="A51" s="161">
        <v>40</v>
      </c>
      <c r="B51" s="58"/>
      <c r="C51" s="58"/>
      <c r="D51" s="77"/>
      <c r="E51" s="58"/>
      <c r="F51" s="5"/>
      <c r="G51" s="233"/>
      <c r="H51" s="233"/>
      <c r="I51" s="233"/>
      <c r="J51" s="234"/>
      <c r="K51" s="234"/>
      <c r="L51" s="235"/>
      <c r="M51" s="235"/>
    </row>
    <row r="52" spans="1:13" ht="15" customHeight="1">
      <c r="A52" s="161">
        <v>41</v>
      </c>
      <c r="B52" s="58"/>
      <c r="C52" s="58"/>
      <c r="D52" s="77"/>
      <c r="E52" s="58"/>
      <c r="F52" s="5"/>
      <c r="G52" s="233"/>
      <c r="H52" s="233"/>
      <c r="I52" s="233"/>
      <c r="J52" s="234"/>
      <c r="K52" s="234"/>
      <c r="L52" s="235"/>
      <c r="M52" s="235"/>
    </row>
    <row r="53" spans="1:13" ht="15" customHeight="1">
      <c r="A53" s="161">
        <v>42</v>
      </c>
      <c r="B53" s="58"/>
      <c r="C53" s="58"/>
      <c r="D53" s="77"/>
      <c r="E53" s="58"/>
      <c r="F53" s="5"/>
      <c r="G53" s="233"/>
      <c r="H53" s="233"/>
      <c r="I53" s="233"/>
      <c r="J53" s="234"/>
      <c r="K53" s="234"/>
      <c r="L53" s="235"/>
      <c r="M53" s="235"/>
    </row>
    <row r="54" spans="1:13" ht="15" customHeight="1">
      <c r="A54" s="161">
        <v>43</v>
      </c>
      <c r="B54" s="58"/>
      <c r="C54" s="58"/>
      <c r="D54" s="77"/>
      <c r="E54" s="58"/>
      <c r="F54" s="5"/>
      <c r="G54" s="233"/>
      <c r="H54" s="233"/>
      <c r="I54" s="233"/>
      <c r="J54" s="234"/>
      <c r="K54" s="234"/>
      <c r="L54" s="235"/>
      <c r="M54" s="235"/>
    </row>
    <row r="55" spans="1:13" ht="15" customHeight="1">
      <c r="A55" s="161">
        <v>44</v>
      </c>
      <c r="B55" s="58"/>
      <c r="C55" s="58"/>
      <c r="D55" s="77"/>
      <c r="E55" s="58"/>
      <c r="F55" s="5"/>
      <c r="G55" s="233"/>
      <c r="H55" s="233"/>
      <c r="I55" s="233"/>
      <c r="J55" s="234"/>
      <c r="K55" s="234"/>
      <c r="L55" s="235"/>
      <c r="M55" s="235"/>
    </row>
    <row r="56" spans="1:13" ht="15" customHeight="1">
      <c r="A56" s="161">
        <v>45</v>
      </c>
      <c r="B56" s="58"/>
      <c r="C56" s="58"/>
      <c r="D56" s="77"/>
      <c r="E56" s="58"/>
      <c r="F56" s="5"/>
      <c r="G56" s="233"/>
      <c r="H56" s="233"/>
      <c r="I56" s="233"/>
      <c r="J56" s="234"/>
      <c r="K56" s="234"/>
      <c r="L56" s="235"/>
      <c r="M56" s="235"/>
    </row>
    <row r="57" spans="1:13" ht="15" customHeight="1">
      <c r="A57" s="161">
        <v>46</v>
      </c>
      <c r="B57" s="58"/>
      <c r="C57" s="58"/>
      <c r="D57" s="77"/>
      <c r="E57" s="58"/>
      <c r="F57" s="5"/>
      <c r="G57" s="233"/>
      <c r="H57" s="233"/>
      <c r="I57" s="233"/>
      <c r="J57" s="234"/>
      <c r="K57" s="234"/>
      <c r="L57" s="235"/>
      <c r="M57" s="235"/>
    </row>
    <row r="58" spans="1:13" ht="15" customHeight="1">
      <c r="A58" s="161">
        <v>47</v>
      </c>
      <c r="B58" s="58"/>
      <c r="C58" s="58"/>
      <c r="D58" s="77"/>
      <c r="E58" s="58"/>
      <c r="F58" s="5"/>
      <c r="G58" s="233"/>
      <c r="H58" s="233"/>
      <c r="I58" s="233"/>
      <c r="J58" s="234"/>
      <c r="K58" s="234"/>
      <c r="L58" s="235"/>
      <c r="M58" s="235"/>
    </row>
    <row r="59" spans="1:13" ht="15" customHeight="1">
      <c r="A59" s="161">
        <v>48</v>
      </c>
      <c r="B59" s="58"/>
      <c r="C59" s="58"/>
      <c r="D59" s="77"/>
      <c r="E59" s="58"/>
      <c r="F59" s="5"/>
      <c r="G59" s="233"/>
      <c r="H59" s="233"/>
      <c r="I59" s="233"/>
      <c r="J59" s="234"/>
      <c r="K59" s="234"/>
      <c r="L59" s="235"/>
      <c r="M59" s="235"/>
    </row>
    <row r="60" spans="1:13" ht="15" customHeight="1">
      <c r="A60" s="161">
        <v>49</v>
      </c>
      <c r="B60" s="58"/>
      <c r="C60" s="58"/>
      <c r="D60" s="77"/>
      <c r="E60" s="58"/>
      <c r="F60" s="5"/>
      <c r="G60" s="233"/>
      <c r="H60" s="233"/>
      <c r="I60" s="233"/>
      <c r="J60" s="234"/>
      <c r="K60" s="234"/>
      <c r="L60" s="235"/>
      <c r="M60" s="235"/>
    </row>
    <row r="61" spans="1:13" ht="15" customHeight="1">
      <c r="A61" s="161">
        <v>50</v>
      </c>
      <c r="B61" s="58"/>
      <c r="C61" s="58"/>
      <c r="D61" s="77"/>
      <c r="E61" s="58"/>
      <c r="F61" s="5"/>
      <c r="G61" s="233"/>
      <c r="H61" s="233"/>
      <c r="I61" s="233"/>
      <c r="J61" s="234"/>
      <c r="K61" s="234"/>
      <c r="L61" s="235"/>
      <c r="M61" s="235"/>
    </row>
    <row r="62" spans="1:13" ht="15" customHeight="1">
      <c r="A62" s="161">
        <v>51</v>
      </c>
      <c r="B62" s="4"/>
      <c r="C62" s="4"/>
      <c r="D62" s="4"/>
      <c r="E62" s="4"/>
      <c r="F62" s="5"/>
      <c r="G62" s="233"/>
      <c r="H62" s="233"/>
      <c r="I62" s="233"/>
      <c r="J62" s="234"/>
      <c r="K62" s="234"/>
      <c r="L62" s="235"/>
      <c r="M62" s="235"/>
    </row>
    <row r="63" spans="1:13" ht="15" customHeight="1">
      <c r="A63" s="161">
        <v>52</v>
      </c>
      <c r="B63" s="46"/>
      <c r="C63" s="46"/>
      <c r="D63" s="46"/>
      <c r="E63" s="46"/>
      <c r="F63" s="5"/>
      <c r="G63" s="233"/>
      <c r="H63" s="233"/>
      <c r="I63" s="233"/>
      <c r="J63" s="234"/>
      <c r="K63" s="234"/>
      <c r="L63" s="235"/>
      <c r="M63" s="235"/>
    </row>
    <row r="64" spans="1:13" ht="15" customHeight="1">
      <c r="A64" s="161">
        <v>53</v>
      </c>
      <c r="B64" s="4"/>
      <c r="C64" s="4"/>
      <c r="D64" s="4"/>
      <c r="E64" s="4"/>
      <c r="F64" s="5"/>
      <c r="G64" s="233"/>
      <c r="H64" s="233"/>
      <c r="I64" s="233"/>
      <c r="J64" s="234"/>
      <c r="K64" s="234"/>
      <c r="L64" s="235"/>
      <c r="M64" s="235"/>
    </row>
    <row r="65" spans="1:13" ht="15" customHeight="1">
      <c r="A65" s="161">
        <v>54</v>
      </c>
      <c r="B65" s="46"/>
      <c r="C65" s="46"/>
      <c r="D65" s="46"/>
      <c r="E65" s="46"/>
      <c r="F65" s="5"/>
      <c r="G65" s="233"/>
      <c r="H65" s="233"/>
      <c r="I65" s="233"/>
      <c r="J65" s="234"/>
      <c r="K65" s="234"/>
      <c r="L65" s="235"/>
      <c r="M65" s="235"/>
    </row>
    <row r="66" spans="1:13" ht="15" customHeight="1">
      <c r="A66" s="161">
        <v>55</v>
      </c>
      <c r="B66" s="46"/>
      <c r="C66" s="46"/>
      <c r="D66" s="46"/>
      <c r="E66" s="46"/>
      <c r="F66" s="5"/>
      <c r="G66" s="233"/>
      <c r="H66" s="233"/>
      <c r="I66" s="233"/>
      <c r="J66" s="234"/>
      <c r="K66" s="234"/>
      <c r="L66" s="235"/>
      <c r="M66" s="235"/>
    </row>
    <row r="67" spans="1:13" ht="15" customHeight="1">
      <c r="A67" s="161">
        <v>56</v>
      </c>
      <c r="B67" s="4"/>
      <c r="C67" s="4"/>
      <c r="D67" s="4"/>
      <c r="E67" s="4"/>
      <c r="F67" s="5"/>
      <c r="G67" s="233"/>
      <c r="H67" s="233"/>
      <c r="I67" s="233"/>
      <c r="J67" s="234"/>
      <c r="K67" s="234"/>
      <c r="L67" s="235"/>
      <c r="M67" s="235"/>
    </row>
    <row r="68" spans="1:13" ht="15" customHeight="1">
      <c r="A68" s="161">
        <v>57</v>
      </c>
      <c r="B68" s="4"/>
      <c r="C68" s="4"/>
      <c r="D68" s="4"/>
      <c r="E68" s="4"/>
      <c r="F68" s="5"/>
      <c r="G68" s="233"/>
      <c r="H68" s="233"/>
      <c r="I68" s="233"/>
      <c r="J68" s="234"/>
      <c r="K68" s="234"/>
      <c r="L68" s="235"/>
      <c r="M68" s="235"/>
    </row>
    <row r="69" spans="1:13" ht="15" customHeight="1">
      <c r="A69" s="161">
        <v>58</v>
      </c>
      <c r="B69" s="4"/>
      <c r="C69" s="4"/>
      <c r="D69" s="4"/>
      <c r="E69" s="4"/>
      <c r="F69" s="5"/>
      <c r="G69" s="233"/>
      <c r="H69" s="233"/>
      <c r="I69" s="233"/>
      <c r="J69" s="234"/>
      <c r="K69" s="234"/>
      <c r="L69" s="235"/>
      <c r="M69" s="235"/>
    </row>
    <row r="70" spans="1:13" ht="15" customHeight="1">
      <c r="A70" s="161">
        <v>59</v>
      </c>
      <c r="B70" s="4"/>
      <c r="C70" s="6"/>
      <c r="D70" s="6"/>
      <c r="E70" s="4"/>
      <c r="F70" s="5"/>
      <c r="G70" s="233"/>
      <c r="H70" s="233"/>
      <c r="I70" s="233"/>
      <c r="J70" s="234"/>
      <c r="K70" s="234"/>
      <c r="L70" s="235"/>
      <c r="M70" s="235"/>
    </row>
    <row r="71" spans="1:13" ht="15" customHeight="1">
      <c r="A71" s="161">
        <v>60</v>
      </c>
      <c r="B71" s="4"/>
      <c r="C71" s="4"/>
      <c r="D71" s="4"/>
      <c r="E71" s="4"/>
      <c r="F71" s="5"/>
      <c r="G71" s="233"/>
      <c r="H71" s="233"/>
      <c r="I71" s="233"/>
      <c r="J71" s="234"/>
      <c r="K71" s="234"/>
      <c r="L71" s="235"/>
      <c r="M71" s="235"/>
    </row>
    <row r="72" spans="1:13" ht="15" customHeight="1">
      <c r="A72" s="161">
        <v>61</v>
      </c>
      <c r="B72" s="4"/>
      <c r="C72" s="4"/>
      <c r="D72" s="4"/>
      <c r="E72" s="4"/>
      <c r="F72" s="5"/>
      <c r="G72" s="233"/>
      <c r="H72" s="233"/>
      <c r="I72" s="233"/>
      <c r="J72" s="234"/>
      <c r="K72" s="234"/>
      <c r="L72" s="235"/>
      <c r="M72" s="235"/>
    </row>
    <row r="73" spans="1:13" ht="15" customHeight="1">
      <c r="A73" s="161">
        <v>62</v>
      </c>
      <c r="B73" s="4"/>
      <c r="C73" s="4"/>
      <c r="D73" s="4"/>
      <c r="E73" s="46"/>
      <c r="F73" s="5"/>
      <c r="G73" s="233"/>
      <c r="H73" s="233"/>
      <c r="I73" s="233"/>
      <c r="J73" s="234"/>
      <c r="K73" s="234"/>
      <c r="L73" s="235"/>
      <c r="M73" s="235"/>
    </row>
    <row r="74" spans="1:13" ht="15" customHeight="1">
      <c r="A74" s="161">
        <v>63</v>
      </c>
      <c r="B74" s="4"/>
      <c r="C74" s="4"/>
      <c r="D74" s="4"/>
      <c r="E74" s="4"/>
      <c r="F74" s="5"/>
      <c r="G74" s="233"/>
      <c r="H74" s="233"/>
      <c r="I74" s="233"/>
      <c r="J74" s="234"/>
      <c r="K74" s="234"/>
      <c r="L74" s="235"/>
      <c r="M74" s="235"/>
    </row>
    <row r="75" spans="1:13" ht="15" customHeight="1">
      <c r="A75" s="161">
        <v>64</v>
      </c>
      <c r="B75" s="4"/>
      <c r="C75" s="4"/>
      <c r="D75" s="4"/>
      <c r="E75" s="4"/>
      <c r="F75" s="5"/>
      <c r="G75" s="233"/>
      <c r="H75" s="233"/>
      <c r="I75" s="233"/>
      <c r="J75" s="234"/>
      <c r="K75" s="234"/>
      <c r="L75" s="235"/>
      <c r="M75" s="235"/>
    </row>
    <row r="76" spans="1:13" ht="15" customHeight="1">
      <c r="A76" s="161">
        <v>65</v>
      </c>
      <c r="B76" s="4"/>
      <c r="C76" s="4"/>
      <c r="D76" s="4"/>
      <c r="E76" s="4"/>
      <c r="F76" s="5"/>
      <c r="G76" s="233"/>
      <c r="H76" s="233"/>
      <c r="I76" s="233"/>
      <c r="J76" s="234"/>
      <c r="K76" s="234"/>
      <c r="L76" s="235"/>
      <c r="M76" s="235"/>
    </row>
    <row r="77" spans="1:13" ht="15" customHeight="1">
      <c r="A77" s="161">
        <v>66</v>
      </c>
      <c r="B77" s="46"/>
      <c r="C77" s="46"/>
      <c r="D77" s="46"/>
      <c r="E77" s="46"/>
      <c r="F77" s="5"/>
      <c r="G77" s="233"/>
      <c r="H77" s="233"/>
      <c r="I77" s="233"/>
      <c r="J77" s="234"/>
      <c r="K77" s="234"/>
      <c r="L77" s="235"/>
      <c r="M77" s="235"/>
    </row>
    <row r="78" spans="1:13" ht="15" customHeight="1">
      <c r="A78" s="161">
        <v>67</v>
      </c>
      <c r="B78" s="46"/>
      <c r="C78" s="46"/>
      <c r="D78" s="46"/>
      <c r="E78" s="46"/>
      <c r="F78" s="5"/>
      <c r="G78" s="233"/>
      <c r="H78" s="233"/>
      <c r="I78" s="233"/>
      <c r="J78" s="234"/>
      <c r="K78" s="234"/>
      <c r="L78" s="235"/>
      <c r="M78" s="235"/>
    </row>
    <row r="79" spans="1:13">
      <c r="A79" s="161">
        <v>68</v>
      </c>
      <c r="B79" s="46"/>
      <c r="C79" s="46"/>
      <c r="D79" s="46"/>
      <c r="E79" s="46"/>
      <c r="F79" s="5"/>
      <c r="G79" s="233"/>
      <c r="H79" s="233"/>
      <c r="I79" s="233"/>
      <c r="J79" s="234"/>
      <c r="K79" s="234"/>
      <c r="L79" s="235"/>
      <c r="M79" s="235"/>
    </row>
    <row r="80" spans="1:13">
      <c r="A80" s="161">
        <v>69</v>
      </c>
      <c r="B80" s="46"/>
      <c r="C80" s="46"/>
      <c r="D80" s="46"/>
      <c r="E80" s="46"/>
      <c r="F80" s="5"/>
      <c r="G80" s="233"/>
      <c r="H80" s="233"/>
      <c r="I80" s="233"/>
      <c r="J80" s="234"/>
      <c r="K80" s="234"/>
      <c r="L80" s="235"/>
      <c r="M80" s="235"/>
    </row>
    <row r="81" spans="1:13">
      <c r="A81" s="161">
        <v>70</v>
      </c>
      <c r="B81" s="46"/>
      <c r="C81" s="46"/>
      <c r="D81" s="46"/>
      <c r="E81" s="46"/>
      <c r="F81" s="5"/>
      <c r="G81" s="233"/>
      <c r="H81" s="233"/>
      <c r="I81" s="233"/>
      <c r="J81" s="234"/>
      <c r="K81" s="234"/>
      <c r="L81" s="235"/>
      <c r="M81" s="235"/>
    </row>
  </sheetData>
  <sheetProtection sort="0"/>
  <sortState ref="B13:E41">
    <sortCondition ref="C12:C41"/>
  </sortState>
  <mergeCells count="243">
    <mergeCell ref="P19:R19"/>
    <mergeCell ref="A6:B6"/>
    <mergeCell ref="C6:D6"/>
    <mergeCell ref="E6:F6"/>
    <mergeCell ref="J6:K6"/>
    <mergeCell ref="L6:M6"/>
    <mergeCell ref="A7:B7"/>
    <mergeCell ref="E7:F7"/>
    <mergeCell ref="J7:K7"/>
    <mergeCell ref="L7:M7"/>
    <mergeCell ref="A8:B8"/>
    <mergeCell ref="E8:F8"/>
    <mergeCell ref="J8:K8"/>
    <mergeCell ref="L8:M8"/>
    <mergeCell ref="A10:A11"/>
    <mergeCell ref="B10:B11"/>
    <mergeCell ref="C10:E10"/>
    <mergeCell ref="F10:F11"/>
    <mergeCell ref="G10:I11"/>
    <mergeCell ref="J10:K11"/>
    <mergeCell ref="G14:I14"/>
    <mergeCell ref="J14:K14"/>
    <mergeCell ref="L14:M14"/>
    <mergeCell ref="G15:I15"/>
    <mergeCell ref="J15:K15"/>
    <mergeCell ref="L15:M15"/>
    <mergeCell ref="L10:M11"/>
    <mergeCell ref="G12:I12"/>
    <mergeCell ref="J12:K12"/>
    <mergeCell ref="L12:M12"/>
    <mergeCell ref="G13:I13"/>
    <mergeCell ref="J13:K13"/>
    <mergeCell ref="L13:M13"/>
    <mergeCell ref="L18:M18"/>
    <mergeCell ref="G19:I19"/>
    <mergeCell ref="J19:K19"/>
    <mergeCell ref="L19:M19"/>
    <mergeCell ref="G16:I16"/>
    <mergeCell ref="J16:K16"/>
    <mergeCell ref="L16:M16"/>
    <mergeCell ref="G17:I17"/>
    <mergeCell ref="J17:K17"/>
    <mergeCell ref="L17:M17"/>
    <mergeCell ref="L22:M22"/>
    <mergeCell ref="G23:I23"/>
    <mergeCell ref="J23:K23"/>
    <mergeCell ref="L23:M23"/>
    <mergeCell ref="G20:I20"/>
    <mergeCell ref="J20:K20"/>
    <mergeCell ref="L20:M20"/>
    <mergeCell ref="G21:I21"/>
    <mergeCell ref="J21:K21"/>
    <mergeCell ref="L21:M21"/>
    <mergeCell ref="L26:M26"/>
    <mergeCell ref="G27:I27"/>
    <mergeCell ref="J27:K27"/>
    <mergeCell ref="L27:M27"/>
    <mergeCell ref="G24:I24"/>
    <mergeCell ref="J24:K24"/>
    <mergeCell ref="L24:M24"/>
    <mergeCell ref="G25:I25"/>
    <mergeCell ref="J25:K25"/>
    <mergeCell ref="L25:M25"/>
    <mergeCell ref="L30:M30"/>
    <mergeCell ref="G31:I31"/>
    <mergeCell ref="J31:K31"/>
    <mergeCell ref="L31:M31"/>
    <mergeCell ref="G28:I28"/>
    <mergeCell ref="J28:K28"/>
    <mergeCell ref="L28:M28"/>
    <mergeCell ref="G29:I29"/>
    <mergeCell ref="J29:K29"/>
    <mergeCell ref="L29:M29"/>
    <mergeCell ref="L34:M34"/>
    <mergeCell ref="G35:I35"/>
    <mergeCell ref="J35:K35"/>
    <mergeCell ref="L35:M35"/>
    <mergeCell ref="G32:I32"/>
    <mergeCell ref="J32:K32"/>
    <mergeCell ref="L32:M32"/>
    <mergeCell ref="G33:I33"/>
    <mergeCell ref="J33:K33"/>
    <mergeCell ref="L33:M33"/>
    <mergeCell ref="L38:M38"/>
    <mergeCell ref="G39:I39"/>
    <mergeCell ref="J39:K39"/>
    <mergeCell ref="L39:M39"/>
    <mergeCell ref="G36:I36"/>
    <mergeCell ref="J36:K36"/>
    <mergeCell ref="L36:M36"/>
    <mergeCell ref="G37:I37"/>
    <mergeCell ref="J37:K37"/>
    <mergeCell ref="L37:M37"/>
    <mergeCell ref="G47:I47"/>
    <mergeCell ref="J47:K47"/>
    <mergeCell ref="L47:M47"/>
    <mergeCell ref="G48:I48"/>
    <mergeCell ref="J48:K48"/>
    <mergeCell ref="L48:M48"/>
    <mergeCell ref="G40:I40"/>
    <mergeCell ref="J40:K40"/>
    <mergeCell ref="L40:M40"/>
    <mergeCell ref="G41:I41"/>
    <mergeCell ref="J41:K41"/>
    <mergeCell ref="L41:M41"/>
    <mergeCell ref="L42:M42"/>
    <mergeCell ref="L43:M43"/>
    <mergeCell ref="L44:M44"/>
    <mergeCell ref="L45:M45"/>
    <mergeCell ref="L46:M46"/>
    <mergeCell ref="G51:I51"/>
    <mergeCell ref="J51:K51"/>
    <mergeCell ref="L51:M51"/>
    <mergeCell ref="G52:I52"/>
    <mergeCell ref="J52:K52"/>
    <mergeCell ref="L52:M52"/>
    <mergeCell ref="G49:I49"/>
    <mergeCell ref="J49:K49"/>
    <mergeCell ref="L49:M49"/>
    <mergeCell ref="G50:I50"/>
    <mergeCell ref="J50:K50"/>
    <mergeCell ref="L50:M50"/>
    <mergeCell ref="G55:I55"/>
    <mergeCell ref="J55:K55"/>
    <mergeCell ref="L55:M55"/>
    <mergeCell ref="G56:I56"/>
    <mergeCell ref="J56:K56"/>
    <mergeCell ref="L56:M56"/>
    <mergeCell ref="G53:I53"/>
    <mergeCell ref="J53:K53"/>
    <mergeCell ref="L53:M53"/>
    <mergeCell ref="G54:I54"/>
    <mergeCell ref="J54:K54"/>
    <mergeCell ref="L54:M54"/>
    <mergeCell ref="G59:I59"/>
    <mergeCell ref="J59:K59"/>
    <mergeCell ref="L59:M59"/>
    <mergeCell ref="G60:I60"/>
    <mergeCell ref="J60:K60"/>
    <mergeCell ref="L60:M60"/>
    <mergeCell ref="G57:I57"/>
    <mergeCell ref="J57:K57"/>
    <mergeCell ref="L57:M57"/>
    <mergeCell ref="G58:I58"/>
    <mergeCell ref="J58:K58"/>
    <mergeCell ref="L58:M58"/>
    <mergeCell ref="G63:I63"/>
    <mergeCell ref="J63:K63"/>
    <mergeCell ref="L63:M63"/>
    <mergeCell ref="G64:I64"/>
    <mergeCell ref="J64:K64"/>
    <mergeCell ref="L64:M64"/>
    <mergeCell ref="G61:I61"/>
    <mergeCell ref="J61:K61"/>
    <mergeCell ref="L61:M61"/>
    <mergeCell ref="G62:I62"/>
    <mergeCell ref="J62:K62"/>
    <mergeCell ref="L62:M62"/>
    <mergeCell ref="G67:I67"/>
    <mergeCell ref="J67:K67"/>
    <mergeCell ref="L67:M67"/>
    <mergeCell ref="G68:I68"/>
    <mergeCell ref="J68:K68"/>
    <mergeCell ref="L68:M68"/>
    <mergeCell ref="G65:I65"/>
    <mergeCell ref="J65:K65"/>
    <mergeCell ref="L65:M65"/>
    <mergeCell ref="G66:I66"/>
    <mergeCell ref="J66:K66"/>
    <mergeCell ref="L66:M66"/>
    <mergeCell ref="L74:M74"/>
    <mergeCell ref="G71:I71"/>
    <mergeCell ref="J71:K71"/>
    <mergeCell ref="L71:M71"/>
    <mergeCell ref="G72:I72"/>
    <mergeCell ref="J72:K72"/>
    <mergeCell ref="L72:M72"/>
    <mergeCell ref="G69:I69"/>
    <mergeCell ref="J69:K69"/>
    <mergeCell ref="L69:M69"/>
    <mergeCell ref="G70:I70"/>
    <mergeCell ref="J70:K70"/>
    <mergeCell ref="L70:M70"/>
    <mergeCell ref="A5:M5"/>
    <mergeCell ref="A4:M4"/>
    <mergeCell ref="P16:R16"/>
    <mergeCell ref="P14:R14"/>
    <mergeCell ref="G77:I77"/>
    <mergeCell ref="J77:K77"/>
    <mergeCell ref="L77:M77"/>
    <mergeCell ref="A2:M3"/>
    <mergeCell ref="O12:R12"/>
    <mergeCell ref="P13:R13"/>
    <mergeCell ref="P15:R15"/>
    <mergeCell ref="P17:R17"/>
    <mergeCell ref="P18:R18"/>
    <mergeCell ref="G75:I75"/>
    <mergeCell ref="J75:K75"/>
    <mergeCell ref="L75:M75"/>
    <mergeCell ref="G76:I76"/>
    <mergeCell ref="J76:K76"/>
    <mergeCell ref="L76:M76"/>
    <mergeCell ref="G73:I73"/>
    <mergeCell ref="J73:K73"/>
    <mergeCell ref="L73:M73"/>
    <mergeCell ref="G74:I74"/>
    <mergeCell ref="J74:K74"/>
    <mergeCell ref="A9:B9"/>
    <mergeCell ref="C7:D7"/>
    <mergeCell ref="G42:I42"/>
    <mergeCell ref="G43:I43"/>
    <mergeCell ref="G44:I44"/>
    <mergeCell ref="G45:I45"/>
    <mergeCell ref="G46:I46"/>
    <mergeCell ref="J42:K42"/>
    <mergeCell ref="J43:K43"/>
    <mergeCell ref="J44:K44"/>
    <mergeCell ref="J45:K45"/>
    <mergeCell ref="J46:K46"/>
    <mergeCell ref="G38:I38"/>
    <mergeCell ref="J38:K38"/>
    <mergeCell ref="G34:I34"/>
    <mergeCell ref="J34:K34"/>
    <mergeCell ref="G30:I30"/>
    <mergeCell ref="J30:K30"/>
    <mergeCell ref="G26:I26"/>
    <mergeCell ref="J26:K26"/>
    <mergeCell ref="G22:I22"/>
    <mergeCell ref="J22:K22"/>
    <mergeCell ref="G18:I18"/>
    <mergeCell ref="J18:K18"/>
    <mergeCell ref="G81:I81"/>
    <mergeCell ref="J81:K81"/>
    <mergeCell ref="L81:M81"/>
    <mergeCell ref="G78:I78"/>
    <mergeCell ref="J78:K78"/>
    <mergeCell ref="L78:M78"/>
    <mergeCell ref="G79:I79"/>
    <mergeCell ref="J79:K79"/>
    <mergeCell ref="L79:M79"/>
    <mergeCell ref="G80:I80"/>
    <mergeCell ref="J80:K80"/>
    <mergeCell ref="L80:M80"/>
  </mergeCells>
  <conditionalFormatting sqref="B12:B81">
    <cfRule type="cellIs" dxfId="26" priority="21" stopIfTrue="1" operator="equal">
      <formula>0</formula>
    </cfRule>
  </conditionalFormatting>
  <conditionalFormatting sqref="B12:B81">
    <cfRule type="cellIs" dxfId="25" priority="22" operator="equal">
      <formula>0</formula>
    </cfRule>
  </conditionalFormatting>
  <conditionalFormatting sqref="C12:D81">
    <cfRule type="cellIs" dxfId="24" priority="20" operator="equal">
      <formula>0</formula>
    </cfRule>
  </conditionalFormatting>
  <conditionalFormatting sqref="C12:D81">
    <cfRule type="cellIs" dxfId="23" priority="19" stopIfTrue="1" operator="equal">
      <formula>0</formula>
    </cfRule>
  </conditionalFormatting>
  <conditionalFormatting sqref="E12:E81">
    <cfRule type="cellIs" dxfId="22" priority="16" operator="equal">
      <formula>0</formula>
    </cfRule>
  </conditionalFormatting>
  <conditionalFormatting sqref="E12:E81">
    <cfRule type="cellIs" dxfId="21" priority="15" stopIfTrue="1" operator="equal">
      <formula>0</formula>
    </cfRule>
  </conditionalFormatting>
  <conditionalFormatting sqref="P14:R19">
    <cfRule type="containsBlanks" dxfId="20" priority="10">
      <formula>LEN(TRIM(P14))=0</formula>
    </cfRule>
  </conditionalFormatting>
  <conditionalFormatting sqref="C6:D6 G6:G8 C8:C9">
    <cfRule type="cellIs" dxfId="19" priority="8" operator="equal">
      <formula>""" """</formula>
    </cfRule>
  </conditionalFormatting>
  <conditionalFormatting sqref="C6:D6">
    <cfRule type="containsBlanks" dxfId="18" priority="6">
      <formula>LEN(TRIM(C6))=0</formula>
    </cfRule>
    <cfRule type="cellIs" dxfId="17" priority="7" operator="equal">
      <formula>""""""</formula>
    </cfRule>
  </conditionalFormatting>
  <conditionalFormatting sqref="G6:G8 C8:C9">
    <cfRule type="containsBlanks" dxfId="16" priority="5">
      <formula>LEN(TRIM(C6))=0</formula>
    </cfRule>
  </conditionalFormatting>
  <conditionalFormatting sqref="D9">
    <cfRule type="containsBlanks" dxfId="15" priority="4">
      <formula>LEN(TRIM(D9))=0</formula>
    </cfRule>
  </conditionalFormatting>
  <conditionalFormatting sqref="C7">
    <cfRule type="cellIs" dxfId="14" priority="3" operator="equal">
      <formula>""" """</formula>
    </cfRule>
  </conditionalFormatting>
  <conditionalFormatting sqref="C7">
    <cfRule type="containsBlanks" dxfId="13" priority="2">
      <formula>LEN(TRIM(C7))=0</formula>
    </cfRule>
  </conditionalFormatting>
  <conditionalFormatting sqref="P13:R13">
    <cfRule type="containsBlanks" dxfId="12" priority="1">
      <formula>LEN(TRIM(P13))=0</formula>
    </cfRule>
  </conditionalFormatting>
  <dataValidations count="2">
    <dataValidation type="list" allowBlank="1" showInputMessage="1" showErrorMessage="1" sqref="I6 L6:M6">
      <formula1>days</formula1>
    </dataValidation>
    <dataValidation allowBlank="1" showInputMessage="1" showErrorMessage="1" promptTitle="Input" prompt="Academic Year_x000a_(YYYY-YYYY)" sqref="P13:R1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MISC!$G$3:$G$6</xm:f>
          </x14:formula1>
          <xm:sqref>P19:R19</xm:sqref>
        </x14:dataValidation>
        <x14:dataValidation type="list" allowBlank="1" showInputMessage="1" showErrorMessage="1">
          <x14:formula1>
            <xm:f>MISC!$G$11:$G$13</xm:f>
          </x14:formula1>
          <xm:sqref>P14:R14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DM80"/>
  <sheetViews>
    <sheetView zoomScaleNormal="100" workbookViewId="0">
      <pane xSplit="3" topLeftCell="D1" activePane="topRight" state="frozen"/>
      <selection pane="topRight" activeCell="D103" sqref="D103:D104"/>
    </sheetView>
  </sheetViews>
  <sheetFormatPr defaultRowHeight="15"/>
  <cols>
    <col min="1" max="1" width="7.5703125" customWidth="1"/>
    <col min="2" max="2" width="13.42578125" style="191" customWidth="1"/>
    <col min="3" max="3" width="33.140625" customWidth="1"/>
    <col min="4" max="4" width="8.5703125" customWidth="1"/>
    <col min="5" max="5" width="7.85546875" hidden="1" customWidth="1"/>
    <col min="6" max="7" width="7.85546875" customWidth="1"/>
    <col min="8" max="8" width="7.85546875" hidden="1" customWidth="1"/>
    <col min="9" max="9" width="6" customWidth="1"/>
    <col min="10" max="10" width="7.5703125" customWidth="1"/>
    <col min="11" max="11" width="7.85546875" hidden="1" customWidth="1"/>
    <col min="12" max="12" width="7.5703125" customWidth="1"/>
    <col min="13" max="35" width="7.5703125" hidden="1" customWidth="1"/>
    <col min="36" max="37" width="7.5703125" customWidth="1"/>
    <col min="38" max="38" width="7.5703125" hidden="1" customWidth="1"/>
    <col min="39" max="39" width="7.5703125" customWidth="1"/>
    <col min="40" max="64" width="7.5703125" hidden="1" customWidth="1"/>
    <col min="65" max="65" width="7.5703125" customWidth="1"/>
    <col min="66" max="71" width="7.5703125" hidden="1" customWidth="1"/>
    <col min="72" max="72" width="6" hidden="1" customWidth="1"/>
    <col min="73" max="73" width="10.42578125" customWidth="1"/>
    <col min="74" max="75" width="7.5703125" customWidth="1"/>
    <col min="76" max="80" width="7.5703125" hidden="1" customWidth="1"/>
    <col min="81" max="82" width="7.5703125" customWidth="1"/>
    <col min="83" max="83" width="7.5703125" hidden="1" customWidth="1"/>
    <col min="84" max="84" width="7.5703125" customWidth="1"/>
    <col min="85" max="85" width="7.5703125" hidden="1" customWidth="1"/>
    <col min="86" max="86" width="7.5703125" customWidth="1"/>
    <col min="87" max="87" width="5.7109375" hidden="1" customWidth="1"/>
    <col min="88" max="88" width="7.5703125" customWidth="1"/>
    <col min="89" max="89" width="7.5703125" hidden="1" customWidth="1"/>
    <col min="90" max="90" width="7.5703125" customWidth="1"/>
    <col min="91" max="91" width="7.5703125" hidden="1" customWidth="1"/>
    <col min="92" max="92" width="7.5703125" customWidth="1"/>
    <col min="93" max="111" width="7.5703125" hidden="1" customWidth="1"/>
    <col min="112" max="115" width="7.5703125" customWidth="1"/>
  </cols>
  <sheetData>
    <row r="2" spans="1:117" ht="15" customHeight="1">
      <c r="A2" s="299" t="s">
        <v>64</v>
      </c>
      <c r="B2" s="299"/>
      <c r="C2" s="299"/>
      <c r="D2" s="299"/>
      <c r="E2" s="299"/>
      <c r="F2" s="299"/>
      <c r="G2" s="299"/>
      <c r="H2" s="299"/>
      <c r="I2" s="299"/>
      <c r="J2" s="299"/>
      <c r="K2" s="299"/>
      <c r="L2" s="299"/>
      <c r="M2" s="299"/>
      <c r="N2" s="299"/>
      <c r="O2" s="299"/>
      <c r="P2" s="299"/>
      <c r="Q2" s="299"/>
      <c r="R2" s="299"/>
      <c r="S2" s="299"/>
      <c r="T2" s="299"/>
      <c r="U2" s="299"/>
      <c r="V2" s="299"/>
      <c r="W2" s="299"/>
      <c r="X2" s="299"/>
      <c r="Y2" s="299"/>
      <c r="Z2" s="299"/>
      <c r="AA2" s="299"/>
      <c r="AB2" s="299"/>
      <c r="AC2" s="299"/>
      <c r="AD2" s="299"/>
      <c r="AE2" s="299"/>
      <c r="AF2" s="299"/>
      <c r="AG2" s="299"/>
      <c r="AH2" s="299"/>
      <c r="AI2" s="299"/>
      <c r="AJ2" s="299"/>
      <c r="AK2" s="299"/>
      <c r="AL2" s="299"/>
      <c r="AM2" s="299"/>
      <c r="AN2" s="299"/>
      <c r="AO2" s="299"/>
      <c r="AP2" s="299"/>
      <c r="AQ2" s="299"/>
      <c r="AR2" s="299"/>
      <c r="AS2" s="299"/>
      <c r="AT2" s="299"/>
      <c r="AU2" s="299"/>
      <c r="AV2" s="299"/>
      <c r="AW2" s="299"/>
      <c r="AX2" s="299"/>
      <c r="AY2" s="299"/>
      <c r="AZ2" s="299"/>
      <c r="BA2" s="299"/>
      <c r="BB2" s="299"/>
      <c r="BC2" s="299"/>
      <c r="BD2" s="299"/>
      <c r="BE2" s="299"/>
      <c r="BF2" s="299"/>
      <c r="BG2" s="299"/>
      <c r="BH2" s="299"/>
      <c r="BI2" s="299"/>
      <c r="BJ2" s="299"/>
      <c r="BK2" s="299"/>
      <c r="BL2" s="299"/>
      <c r="BM2" s="299"/>
      <c r="BN2" s="299"/>
      <c r="BO2" s="299"/>
      <c r="BP2" s="299"/>
      <c r="BQ2" s="299"/>
      <c r="BR2" s="299"/>
      <c r="BS2" s="299"/>
      <c r="BT2" s="299"/>
      <c r="BU2" s="299"/>
      <c r="BV2" s="299"/>
      <c r="BW2" s="299"/>
      <c r="BX2" s="299"/>
      <c r="BY2" s="299"/>
      <c r="BZ2" s="299"/>
      <c r="CA2" s="299"/>
      <c r="CB2" s="299"/>
      <c r="CC2" s="299"/>
      <c r="CD2" s="299"/>
      <c r="CE2" s="299"/>
      <c r="CF2" s="299"/>
      <c r="CG2" s="299"/>
      <c r="CH2" s="299"/>
      <c r="CI2" s="299"/>
      <c r="CJ2" s="299"/>
      <c r="CK2" s="299"/>
      <c r="CL2" s="299"/>
      <c r="CM2" s="299"/>
      <c r="CN2" s="299"/>
      <c r="CO2" s="299"/>
      <c r="CP2" s="299"/>
      <c r="CQ2" s="299"/>
      <c r="CR2" s="299"/>
      <c r="CS2" s="299"/>
      <c r="CT2" s="299"/>
      <c r="CU2" s="299"/>
      <c r="CV2" s="299"/>
      <c r="CW2" s="299"/>
      <c r="CX2" s="299"/>
      <c r="CY2" s="299"/>
      <c r="CZ2" s="299"/>
      <c r="DA2" s="299"/>
      <c r="DB2" s="299"/>
      <c r="DC2" s="299"/>
      <c r="DD2" s="299"/>
      <c r="DE2" s="299"/>
      <c r="DF2" s="299"/>
      <c r="DG2" s="299"/>
      <c r="DH2" s="299"/>
      <c r="DI2" s="299"/>
      <c r="DJ2" s="299"/>
      <c r="DK2" s="299"/>
      <c r="DL2" s="299"/>
      <c r="DM2" s="299"/>
    </row>
    <row r="3" spans="1:117" ht="15" customHeight="1">
      <c r="A3" s="299"/>
      <c r="B3" s="299"/>
      <c r="C3" s="299"/>
      <c r="D3" s="299"/>
      <c r="E3" s="299"/>
      <c r="F3" s="299"/>
      <c r="G3" s="299"/>
      <c r="H3" s="299"/>
      <c r="I3" s="299"/>
      <c r="J3" s="299"/>
      <c r="K3" s="299"/>
      <c r="L3" s="299"/>
      <c r="M3" s="299"/>
      <c r="N3" s="299"/>
      <c r="O3" s="299"/>
      <c r="P3" s="299"/>
      <c r="Q3" s="299"/>
      <c r="R3" s="299"/>
      <c r="S3" s="299"/>
      <c r="T3" s="299"/>
      <c r="U3" s="299"/>
      <c r="V3" s="299"/>
      <c r="W3" s="299"/>
      <c r="X3" s="299"/>
      <c r="Y3" s="299"/>
      <c r="Z3" s="299"/>
      <c r="AA3" s="299"/>
      <c r="AB3" s="299"/>
      <c r="AC3" s="299"/>
      <c r="AD3" s="299"/>
      <c r="AE3" s="299"/>
      <c r="AF3" s="299"/>
      <c r="AG3" s="299"/>
      <c r="AH3" s="299"/>
      <c r="AI3" s="299"/>
      <c r="AJ3" s="299"/>
      <c r="AK3" s="299"/>
      <c r="AL3" s="299"/>
      <c r="AM3" s="299"/>
      <c r="AN3" s="299"/>
      <c r="AO3" s="299"/>
      <c r="AP3" s="299"/>
      <c r="AQ3" s="299"/>
      <c r="AR3" s="299"/>
      <c r="AS3" s="299"/>
      <c r="AT3" s="299"/>
      <c r="AU3" s="299"/>
      <c r="AV3" s="299"/>
      <c r="AW3" s="299"/>
      <c r="AX3" s="299"/>
      <c r="AY3" s="299"/>
      <c r="AZ3" s="299"/>
      <c r="BA3" s="299"/>
      <c r="BB3" s="299"/>
      <c r="BC3" s="299"/>
      <c r="BD3" s="299"/>
      <c r="BE3" s="299"/>
      <c r="BF3" s="299"/>
      <c r="BG3" s="299"/>
      <c r="BH3" s="299"/>
      <c r="BI3" s="299"/>
      <c r="BJ3" s="299"/>
      <c r="BK3" s="299"/>
      <c r="BL3" s="299"/>
      <c r="BM3" s="299"/>
      <c r="BN3" s="299"/>
      <c r="BO3" s="299"/>
      <c r="BP3" s="299"/>
      <c r="BQ3" s="299"/>
      <c r="BR3" s="299"/>
      <c r="BS3" s="299"/>
      <c r="BT3" s="299"/>
      <c r="BU3" s="299"/>
      <c r="BV3" s="299"/>
      <c r="BW3" s="299"/>
      <c r="BX3" s="299"/>
      <c r="BY3" s="299"/>
      <c r="BZ3" s="299"/>
      <c r="CA3" s="299"/>
      <c r="CB3" s="299"/>
      <c r="CC3" s="299"/>
      <c r="CD3" s="299"/>
      <c r="CE3" s="299"/>
      <c r="CF3" s="299"/>
      <c r="CG3" s="299"/>
      <c r="CH3" s="299"/>
      <c r="CI3" s="299"/>
      <c r="CJ3" s="299"/>
      <c r="CK3" s="299"/>
      <c r="CL3" s="299"/>
      <c r="CM3" s="299"/>
      <c r="CN3" s="299"/>
      <c r="CO3" s="299"/>
      <c r="CP3" s="299"/>
      <c r="CQ3" s="299"/>
      <c r="CR3" s="299"/>
      <c r="CS3" s="299"/>
      <c r="CT3" s="299"/>
      <c r="CU3" s="299"/>
      <c r="CV3" s="299"/>
      <c r="CW3" s="299"/>
      <c r="CX3" s="299"/>
      <c r="CY3" s="299"/>
      <c r="CZ3" s="299"/>
      <c r="DA3" s="299"/>
      <c r="DB3" s="299"/>
      <c r="DC3" s="299"/>
      <c r="DD3" s="299"/>
      <c r="DE3" s="299"/>
      <c r="DF3" s="299"/>
      <c r="DG3" s="299"/>
      <c r="DH3" s="299"/>
      <c r="DI3" s="299"/>
      <c r="DJ3" s="299"/>
      <c r="DK3" s="299"/>
      <c r="DL3" s="299"/>
      <c r="DM3" s="299"/>
    </row>
    <row r="4" spans="1:117" ht="15.75" thickBot="1"/>
    <row r="5" spans="1:117" ht="15.75" customHeight="1" thickBot="1">
      <c r="A5" s="324" t="s">
        <v>27</v>
      </c>
      <c r="B5" s="327" t="s">
        <v>28</v>
      </c>
      <c r="C5" s="327" t="s">
        <v>29</v>
      </c>
      <c r="D5" s="328" t="s">
        <v>207</v>
      </c>
      <c r="E5" s="329"/>
      <c r="F5" s="329"/>
      <c r="G5" s="329"/>
      <c r="H5" s="329"/>
      <c r="I5" s="329"/>
      <c r="J5" s="329"/>
      <c r="K5" s="329"/>
      <c r="L5" s="329"/>
      <c r="M5" s="329"/>
      <c r="N5" s="329"/>
      <c r="O5" s="329"/>
      <c r="P5" s="329"/>
      <c r="Q5" s="329"/>
      <c r="R5" s="329"/>
      <c r="S5" s="329"/>
      <c r="T5" s="329"/>
      <c r="U5" s="329"/>
      <c r="V5" s="329"/>
      <c r="W5" s="329"/>
      <c r="X5" s="329"/>
      <c r="Y5" s="329"/>
      <c r="Z5" s="329"/>
      <c r="AA5" s="329"/>
      <c r="AB5" s="329"/>
      <c r="AC5" s="329"/>
      <c r="AD5" s="329"/>
      <c r="AE5" s="329"/>
      <c r="AF5" s="329"/>
      <c r="AG5" s="329"/>
      <c r="AH5" s="329"/>
      <c r="AI5" s="329"/>
      <c r="AJ5" s="329"/>
      <c r="AK5" s="329"/>
      <c r="AL5" s="329"/>
      <c r="AM5" s="329"/>
      <c r="AN5" s="329"/>
      <c r="AO5" s="329"/>
      <c r="AP5" s="329"/>
      <c r="AQ5" s="329"/>
      <c r="AR5" s="329"/>
      <c r="AS5" s="329"/>
      <c r="AT5" s="329"/>
      <c r="AU5" s="329"/>
      <c r="AV5" s="329"/>
      <c r="AW5" s="329"/>
      <c r="AX5" s="329"/>
      <c r="AY5" s="329"/>
      <c r="AZ5" s="329"/>
      <c r="BA5" s="329"/>
      <c r="BB5" s="329"/>
      <c r="BC5" s="329"/>
      <c r="BD5" s="329"/>
      <c r="BE5" s="329"/>
      <c r="BF5" s="329"/>
      <c r="BG5" s="329"/>
      <c r="BH5" s="329"/>
      <c r="BI5" s="329"/>
      <c r="BJ5" s="329"/>
      <c r="BK5" s="329"/>
      <c r="BL5" s="329"/>
      <c r="BM5" s="329"/>
      <c r="BN5" s="329"/>
      <c r="BO5" s="329"/>
      <c r="BP5" s="329"/>
      <c r="BQ5" s="329"/>
      <c r="BR5" s="329"/>
      <c r="BS5" s="329"/>
      <c r="BT5" s="329"/>
      <c r="BU5" s="329"/>
      <c r="BV5" s="330"/>
      <c r="BW5" s="331" t="s">
        <v>206</v>
      </c>
      <c r="BX5" s="332"/>
      <c r="BY5" s="332"/>
      <c r="BZ5" s="332"/>
      <c r="CA5" s="332"/>
      <c r="CB5" s="332"/>
      <c r="CC5" s="332"/>
      <c r="CD5" s="332"/>
      <c r="CE5" s="332"/>
      <c r="CF5" s="332"/>
      <c r="CG5" s="332"/>
      <c r="CH5" s="332"/>
      <c r="CI5" s="332"/>
      <c r="CJ5" s="332"/>
      <c r="CK5" s="332"/>
      <c r="CL5" s="332"/>
      <c r="CM5" s="332"/>
      <c r="CN5" s="332"/>
      <c r="CO5" s="332"/>
      <c r="CP5" s="332"/>
      <c r="CQ5" s="332"/>
      <c r="CR5" s="332"/>
      <c r="CS5" s="332"/>
      <c r="CT5" s="332"/>
      <c r="CU5" s="332"/>
      <c r="CV5" s="332"/>
      <c r="CW5" s="332"/>
      <c r="CX5" s="332"/>
      <c r="CY5" s="332"/>
      <c r="CZ5" s="332"/>
      <c r="DA5" s="332"/>
      <c r="DB5" s="332"/>
      <c r="DC5" s="332"/>
      <c r="DD5" s="332"/>
      <c r="DE5" s="332"/>
      <c r="DF5" s="332"/>
      <c r="DG5" s="332"/>
      <c r="DH5" s="332"/>
      <c r="DI5" s="332"/>
      <c r="DJ5" s="333"/>
      <c r="DK5" s="315" t="s">
        <v>30</v>
      </c>
      <c r="DL5" s="316"/>
      <c r="DM5" s="317"/>
    </row>
    <row r="6" spans="1:117" ht="15.75" customHeight="1" thickBot="1">
      <c r="A6" s="325"/>
      <c r="B6" s="327"/>
      <c r="C6" s="327"/>
      <c r="D6" s="304" t="s">
        <v>204</v>
      </c>
      <c r="E6" s="305"/>
      <c r="F6" s="305"/>
      <c r="G6" s="305"/>
      <c r="H6" s="305"/>
      <c r="I6" s="305"/>
      <c r="J6" s="311" t="s">
        <v>188</v>
      </c>
      <c r="K6" s="311"/>
      <c r="L6" s="311"/>
      <c r="M6" s="311"/>
      <c r="N6" s="311"/>
      <c r="O6" s="311"/>
      <c r="P6" s="311"/>
      <c r="Q6" s="311"/>
      <c r="R6" s="311"/>
      <c r="S6" s="311"/>
      <c r="T6" s="311"/>
      <c r="U6" s="311"/>
      <c r="V6" s="311"/>
      <c r="W6" s="311"/>
      <c r="X6" s="311"/>
      <c r="Y6" s="311"/>
      <c r="Z6" s="311"/>
      <c r="AA6" s="311"/>
      <c r="AB6" s="311"/>
      <c r="AC6" s="311"/>
      <c r="AD6" s="311"/>
      <c r="AE6" s="311"/>
      <c r="AF6" s="311"/>
      <c r="AG6" s="311"/>
      <c r="AH6" s="311"/>
      <c r="AI6" s="311"/>
      <c r="AJ6" s="311"/>
      <c r="AK6" s="311" t="s">
        <v>205</v>
      </c>
      <c r="AL6" s="311"/>
      <c r="AM6" s="311"/>
      <c r="AN6" s="311"/>
      <c r="AO6" s="311"/>
      <c r="AP6" s="311"/>
      <c r="AQ6" s="311"/>
      <c r="AR6" s="311"/>
      <c r="AS6" s="311"/>
      <c r="AT6" s="311"/>
      <c r="AU6" s="311"/>
      <c r="AV6" s="311"/>
      <c r="AW6" s="311"/>
      <c r="AX6" s="311"/>
      <c r="AY6" s="311"/>
      <c r="AZ6" s="311"/>
      <c r="BA6" s="311"/>
      <c r="BB6" s="311"/>
      <c r="BC6" s="311"/>
      <c r="BD6" s="311"/>
      <c r="BE6" s="311"/>
      <c r="BF6" s="311"/>
      <c r="BG6" s="311"/>
      <c r="BH6" s="311"/>
      <c r="BI6" s="311"/>
      <c r="BJ6" s="311"/>
      <c r="BK6" s="311" t="s">
        <v>31</v>
      </c>
      <c r="BL6" s="311"/>
      <c r="BM6" s="311"/>
      <c r="BN6" s="311" t="s">
        <v>187</v>
      </c>
      <c r="BO6" s="311"/>
      <c r="BP6" s="311"/>
      <c r="BQ6" s="311"/>
      <c r="BR6" s="311"/>
      <c r="BS6" s="311"/>
      <c r="BT6" s="311"/>
      <c r="BU6" s="338" t="s">
        <v>32</v>
      </c>
      <c r="BV6" s="339"/>
      <c r="BW6" s="308" t="s">
        <v>100</v>
      </c>
      <c r="BX6" s="309"/>
      <c r="BY6" s="309"/>
      <c r="BZ6" s="309"/>
      <c r="CA6" s="309"/>
      <c r="CB6" s="309"/>
      <c r="CC6" s="310"/>
      <c r="CD6" s="323" t="s">
        <v>101</v>
      </c>
      <c r="CE6" s="309"/>
      <c r="CF6" s="309"/>
      <c r="CG6" s="309"/>
      <c r="CH6" s="309"/>
      <c r="CI6" s="309"/>
      <c r="CJ6" s="309"/>
      <c r="CK6" s="309"/>
      <c r="CL6" s="309"/>
      <c r="CM6" s="309"/>
      <c r="CN6" s="309"/>
      <c r="CO6" s="309"/>
      <c r="CP6" s="309"/>
      <c r="CQ6" s="309"/>
      <c r="CR6" s="309"/>
      <c r="CS6" s="309"/>
      <c r="CT6" s="309"/>
      <c r="CU6" s="309"/>
      <c r="CV6" s="309"/>
      <c r="CW6" s="309"/>
      <c r="CX6" s="309"/>
      <c r="CY6" s="309"/>
      <c r="CZ6" s="309"/>
      <c r="DA6" s="309"/>
      <c r="DB6" s="309"/>
      <c r="DC6" s="309"/>
      <c r="DD6" s="309"/>
      <c r="DE6" s="309"/>
      <c r="DF6" s="309"/>
      <c r="DG6" s="309"/>
      <c r="DH6" s="309"/>
      <c r="DI6" s="318" t="s">
        <v>33</v>
      </c>
      <c r="DJ6" s="318"/>
      <c r="DK6" s="319" t="s">
        <v>34</v>
      </c>
      <c r="DL6" s="319" t="s">
        <v>35</v>
      </c>
      <c r="DM6" s="320" t="s">
        <v>36</v>
      </c>
    </row>
    <row r="7" spans="1:117" ht="15.75" thickBot="1">
      <c r="A7" s="325"/>
      <c r="B7" s="327"/>
      <c r="C7" s="327"/>
      <c r="D7" s="194"/>
      <c r="E7" s="54"/>
      <c r="F7" s="53">
        <v>0.3</v>
      </c>
      <c r="G7" s="194"/>
      <c r="H7" s="54"/>
      <c r="I7" s="53">
        <v>0.3</v>
      </c>
      <c r="J7" s="307"/>
      <c r="K7" s="307"/>
      <c r="L7" s="307"/>
      <c r="M7" s="307"/>
      <c r="N7" s="307"/>
      <c r="O7" s="307"/>
      <c r="P7" s="307"/>
      <c r="Q7" s="307"/>
      <c r="R7" s="307"/>
      <c r="S7" s="307"/>
      <c r="T7" s="337"/>
      <c r="U7" s="337"/>
      <c r="V7" s="307"/>
      <c r="W7" s="307"/>
      <c r="X7" s="307"/>
      <c r="Y7" s="307"/>
      <c r="Z7" s="307"/>
      <c r="AA7" s="307"/>
      <c r="AB7" s="307"/>
      <c r="AC7" s="307"/>
      <c r="AD7" s="307"/>
      <c r="AE7" s="307"/>
      <c r="AF7" s="307"/>
      <c r="AG7" s="307"/>
      <c r="AH7" s="314">
        <f>COUNT(J9,L9,N9,P9,R9,T9,V9,X9,Z9,AB9,AD9,AF9,AH9)</f>
        <v>2</v>
      </c>
      <c r="AI7" s="314"/>
      <c r="AJ7" s="61">
        <v>0.1</v>
      </c>
      <c r="AK7" s="307"/>
      <c r="AL7" s="307"/>
      <c r="AM7" s="307"/>
      <c r="AN7" s="307"/>
      <c r="AO7" s="307"/>
      <c r="AP7" s="307"/>
      <c r="AQ7" s="307"/>
      <c r="AR7" s="307"/>
      <c r="AS7" s="307"/>
      <c r="AT7" s="307"/>
      <c r="AU7" s="307"/>
      <c r="AV7" s="307"/>
      <c r="AW7" s="307"/>
      <c r="AX7" s="307"/>
      <c r="AY7" s="313">
        <f>COUNT(AI9,AS9,AY9,AQ9,AO9,AM9,AK9,#REF!)</f>
        <v>2</v>
      </c>
      <c r="AZ7" s="313"/>
      <c r="BA7" s="313">
        <f>COUNT(#REF!,AU9,BA9,AS9,AQ9,AO9,AM9,AK9)</f>
        <v>2</v>
      </c>
      <c r="BB7" s="313"/>
      <c r="BC7" s="313">
        <f>COUNT(#REF!,AU9,BC9,AS9,AQ9,AO9,AM9,AK9)</f>
        <v>2</v>
      </c>
      <c r="BD7" s="313"/>
      <c r="BE7" s="313">
        <f>COUNT(#REF!,AU9,BE9,AS9,AQ9,AO9,AM9,AK9,AW9,AY9,BA9,)</f>
        <v>3</v>
      </c>
      <c r="BF7" s="313"/>
      <c r="BG7" s="313">
        <f>COUNT(AI9,AS9,BG9,AQ9,AO9,AM9,AK9,#REF!,AU9,AW9,AY9,)</f>
        <v>3</v>
      </c>
      <c r="BH7" s="313"/>
      <c r="BI7" s="313">
        <f>COUNT(#REF!,AU9,BI9,AS9,AQ9,AO9,AM9,AK9,AW9,AY9,BA9,)</f>
        <v>3</v>
      </c>
      <c r="BJ7" s="313"/>
      <c r="BK7" s="313">
        <f>COUNT(AK9,AW9,BK9,AU9,AS9,AQ9,AO9,AM9,AY9,BA9,BC9,BE9,BG9,BI9)</f>
        <v>2</v>
      </c>
      <c r="BL7" s="313"/>
      <c r="BM7" s="53">
        <v>0.3</v>
      </c>
      <c r="BN7" s="307"/>
      <c r="BO7" s="307"/>
      <c r="BP7" s="307"/>
      <c r="BQ7" s="307"/>
      <c r="BR7" s="313">
        <f>COUNT(BN9,BP9,BR9)</f>
        <v>0</v>
      </c>
      <c r="BS7" s="313"/>
      <c r="BT7" s="53">
        <v>0</v>
      </c>
      <c r="BU7" s="338"/>
      <c r="BV7" s="339"/>
      <c r="BW7" s="307"/>
      <c r="BX7" s="307"/>
      <c r="BY7" s="335"/>
      <c r="BZ7" s="336"/>
      <c r="CA7" s="313">
        <f>COUNT(BW9,BY9,CA9)</f>
        <v>1</v>
      </c>
      <c r="CB7" s="313"/>
      <c r="CC7" s="62">
        <v>0.7</v>
      </c>
      <c r="CD7" s="307"/>
      <c r="CE7" s="307"/>
      <c r="CF7" s="307"/>
      <c r="CG7" s="307"/>
      <c r="CH7" s="307"/>
      <c r="CI7" s="307"/>
      <c r="CJ7" s="307"/>
      <c r="CK7" s="307"/>
      <c r="CL7" s="307"/>
      <c r="CM7" s="307"/>
      <c r="CN7" s="307"/>
      <c r="CO7" s="307"/>
      <c r="CP7" s="307"/>
      <c r="CQ7" s="307"/>
      <c r="CR7" s="307"/>
      <c r="CS7" s="307"/>
      <c r="CT7" s="307"/>
      <c r="CU7" s="307"/>
      <c r="CV7" s="307"/>
      <c r="CW7" s="307"/>
      <c r="CX7" s="307"/>
      <c r="CY7" s="307"/>
      <c r="CZ7" s="307"/>
      <c r="DA7" s="307"/>
      <c r="DB7" s="307"/>
      <c r="DC7" s="307"/>
      <c r="DD7" s="307"/>
      <c r="DE7" s="307"/>
      <c r="DF7" s="313">
        <f>COUNT(DD9,DB9,CZ9,CX9,CV9,CT9,CR9,CP9,CN9,CL9,CJ9,CH9,CF9,CD9)</f>
        <v>6</v>
      </c>
      <c r="DG7" s="313"/>
      <c r="DH7" s="63">
        <v>0.3</v>
      </c>
      <c r="DI7" s="318"/>
      <c r="DJ7" s="318"/>
      <c r="DK7" s="319"/>
      <c r="DL7" s="319"/>
      <c r="DM7" s="321"/>
    </row>
    <row r="8" spans="1:117" ht="15.75" thickBot="1">
      <c r="A8" s="325"/>
      <c r="B8" s="327"/>
      <c r="C8" s="327"/>
      <c r="D8" s="334" t="s">
        <v>94</v>
      </c>
      <c r="E8" s="334"/>
      <c r="F8" s="334"/>
      <c r="G8" s="334" t="s">
        <v>95</v>
      </c>
      <c r="H8" s="334"/>
      <c r="I8" s="334"/>
      <c r="J8" s="306" t="s">
        <v>208</v>
      </c>
      <c r="K8" s="306"/>
      <c r="L8" s="306" t="s">
        <v>209</v>
      </c>
      <c r="M8" s="306"/>
      <c r="N8" s="306" t="s">
        <v>38</v>
      </c>
      <c r="O8" s="306"/>
      <c r="P8" s="306" t="s">
        <v>39</v>
      </c>
      <c r="Q8" s="306"/>
      <c r="R8" s="306" t="s">
        <v>40</v>
      </c>
      <c r="S8" s="306"/>
      <c r="T8" s="306" t="s">
        <v>41</v>
      </c>
      <c r="U8" s="306"/>
      <c r="V8" s="306" t="s">
        <v>42</v>
      </c>
      <c r="W8" s="306"/>
      <c r="X8" s="306" t="s">
        <v>43</v>
      </c>
      <c r="Y8" s="306"/>
      <c r="Z8" s="306" t="s">
        <v>44</v>
      </c>
      <c r="AA8" s="306"/>
      <c r="AB8" s="306" t="s">
        <v>45</v>
      </c>
      <c r="AC8" s="306"/>
      <c r="AD8" s="306" t="s">
        <v>46</v>
      </c>
      <c r="AE8" s="306"/>
      <c r="AF8" s="306" t="s">
        <v>47</v>
      </c>
      <c r="AG8" s="306"/>
      <c r="AH8" s="306" t="s">
        <v>48</v>
      </c>
      <c r="AI8" s="306"/>
      <c r="AJ8" s="195" t="s">
        <v>49</v>
      </c>
      <c r="AK8" s="306" t="s">
        <v>210</v>
      </c>
      <c r="AL8" s="306"/>
      <c r="AM8" s="306" t="s">
        <v>211</v>
      </c>
      <c r="AN8" s="306"/>
      <c r="AO8" s="306" t="s">
        <v>190</v>
      </c>
      <c r="AP8" s="306"/>
      <c r="AQ8" s="306" t="s">
        <v>189</v>
      </c>
      <c r="AR8" s="306"/>
      <c r="AS8" s="306" t="s">
        <v>191</v>
      </c>
      <c r="AT8" s="306"/>
      <c r="AU8" s="306" t="s">
        <v>192</v>
      </c>
      <c r="AV8" s="306"/>
      <c r="AW8" s="306" t="s">
        <v>193</v>
      </c>
      <c r="AX8" s="306"/>
      <c r="AY8" s="306" t="s">
        <v>194</v>
      </c>
      <c r="AZ8" s="306"/>
      <c r="BA8" s="306" t="s">
        <v>195</v>
      </c>
      <c r="BB8" s="306"/>
      <c r="BC8" s="306" t="s">
        <v>196</v>
      </c>
      <c r="BD8" s="306"/>
      <c r="BE8" s="306" t="s">
        <v>197</v>
      </c>
      <c r="BF8" s="306"/>
      <c r="BG8" s="306" t="s">
        <v>198</v>
      </c>
      <c r="BH8" s="306"/>
      <c r="BI8" s="306" t="s">
        <v>199</v>
      </c>
      <c r="BJ8" s="306"/>
      <c r="BK8" s="306" t="s">
        <v>200</v>
      </c>
      <c r="BL8" s="306"/>
      <c r="BM8" s="196" t="s">
        <v>50</v>
      </c>
      <c r="BN8" s="306" t="s">
        <v>51</v>
      </c>
      <c r="BO8" s="306"/>
      <c r="BP8" s="306" t="s">
        <v>52</v>
      </c>
      <c r="BQ8" s="306"/>
      <c r="BR8" s="306" t="s">
        <v>53</v>
      </c>
      <c r="BS8" s="306"/>
      <c r="BT8" s="197" t="s">
        <v>54</v>
      </c>
      <c r="BU8" s="338"/>
      <c r="BV8" s="339"/>
      <c r="BW8" s="312" t="s">
        <v>212</v>
      </c>
      <c r="BX8" s="306"/>
      <c r="BY8" s="302" t="s">
        <v>128</v>
      </c>
      <c r="BZ8" s="303"/>
      <c r="CA8" s="302" t="s">
        <v>129</v>
      </c>
      <c r="CB8" s="303"/>
      <c r="CC8" s="196" t="s">
        <v>37</v>
      </c>
      <c r="CD8" s="302" t="s">
        <v>213</v>
      </c>
      <c r="CE8" s="303"/>
      <c r="CF8" s="302" t="s">
        <v>215</v>
      </c>
      <c r="CG8" s="303"/>
      <c r="CH8" s="302" t="s">
        <v>216</v>
      </c>
      <c r="CI8" s="303"/>
      <c r="CJ8" s="302" t="s">
        <v>217</v>
      </c>
      <c r="CK8" s="303"/>
      <c r="CL8" s="302" t="s">
        <v>218</v>
      </c>
      <c r="CM8" s="303"/>
      <c r="CN8" s="300" t="s">
        <v>219</v>
      </c>
      <c r="CO8" s="301"/>
      <c r="CP8" s="300" t="s">
        <v>214</v>
      </c>
      <c r="CQ8" s="301"/>
      <c r="CR8" s="300" t="s">
        <v>55</v>
      </c>
      <c r="CS8" s="301"/>
      <c r="CT8" s="300" t="s">
        <v>56</v>
      </c>
      <c r="CU8" s="301"/>
      <c r="CV8" s="300" t="s">
        <v>57</v>
      </c>
      <c r="CW8" s="301"/>
      <c r="CX8" s="300" t="s">
        <v>58</v>
      </c>
      <c r="CY8" s="301"/>
      <c r="CZ8" s="300" t="s">
        <v>59</v>
      </c>
      <c r="DA8" s="301"/>
      <c r="DB8" s="300" t="s">
        <v>60</v>
      </c>
      <c r="DC8" s="301"/>
      <c r="DD8" s="300" t="s">
        <v>61</v>
      </c>
      <c r="DE8" s="301"/>
      <c r="DF8" s="300" t="s">
        <v>61</v>
      </c>
      <c r="DG8" s="301"/>
      <c r="DH8" s="196" t="s">
        <v>76</v>
      </c>
      <c r="DI8" s="318"/>
      <c r="DJ8" s="318"/>
      <c r="DK8" s="319"/>
      <c r="DL8" s="319"/>
      <c r="DM8" s="321"/>
    </row>
    <row r="9" spans="1:117" ht="15.75" thickBot="1">
      <c r="A9" s="326"/>
      <c r="B9" s="327"/>
      <c r="C9" s="327"/>
      <c r="D9" s="7">
        <v>70</v>
      </c>
      <c r="E9" s="47"/>
      <c r="F9" s="198" t="s">
        <v>62</v>
      </c>
      <c r="G9" s="7">
        <v>70</v>
      </c>
      <c r="H9" s="47"/>
      <c r="I9" s="199" t="s">
        <v>62</v>
      </c>
      <c r="J9" s="7">
        <v>50</v>
      </c>
      <c r="K9" s="8"/>
      <c r="L9" s="7">
        <v>50</v>
      </c>
      <c r="M9" s="8"/>
      <c r="N9" s="7"/>
      <c r="O9" s="8"/>
      <c r="P9" s="7"/>
      <c r="Q9" s="11"/>
      <c r="R9" s="7"/>
      <c r="S9" s="11"/>
      <c r="T9" s="7"/>
      <c r="U9" s="11"/>
      <c r="V9" s="7"/>
      <c r="W9" s="11"/>
      <c r="X9" s="7"/>
      <c r="Y9" s="11"/>
      <c r="Z9" s="7"/>
      <c r="AA9" s="11"/>
      <c r="AB9" s="7"/>
      <c r="AC9" s="11"/>
      <c r="AD9" s="7"/>
      <c r="AE9" s="11"/>
      <c r="AF9" s="7"/>
      <c r="AG9" s="11"/>
      <c r="AH9" s="7"/>
      <c r="AI9" s="11"/>
      <c r="AJ9" s="200" t="s">
        <v>63</v>
      </c>
      <c r="AK9" s="7">
        <v>100</v>
      </c>
      <c r="AL9" s="8"/>
      <c r="AM9" s="7">
        <v>100</v>
      </c>
      <c r="AN9" s="8"/>
      <c r="AO9" s="7"/>
      <c r="AP9" s="8"/>
      <c r="AQ9" s="7"/>
      <c r="AR9" s="8"/>
      <c r="AS9" s="7"/>
      <c r="AT9" s="8"/>
      <c r="AU9" s="7"/>
      <c r="AV9" s="8"/>
      <c r="AW9" s="7"/>
      <c r="AX9" s="8"/>
      <c r="AY9" s="7"/>
      <c r="AZ9" s="8"/>
      <c r="BA9" s="7"/>
      <c r="BB9" s="8"/>
      <c r="BC9" s="7"/>
      <c r="BD9" s="8"/>
      <c r="BE9" s="7"/>
      <c r="BF9" s="8"/>
      <c r="BG9" s="7"/>
      <c r="BH9" s="8"/>
      <c r="BI9" s="7"/>
      <c r="BJ9" s="8"/>
      <c r="BK9" s="7"/>
      <c r="BL9" s="8"/>
      <c r="BM9" s="201" t="s">
        <v>63</v>
      </c>
      <c r="BN9" s="9"/>
      <c r="BO9" s="10"/>
      <c r="BP9" s="9"/>
      <c r="BQ9" s="10"/>
      <c r="BR9" s="9"/>
      <c r="BS9" s="11"/>
      <c r="BT9" s="202" t="s">
        <v>63</v>
      </c>
      <c r="BU9" s="203" t="s">
        <v>34</v>
      </c>
      <c r="BV9" s="204" t="s">
        <v>35</v>
      </c>
      <c r="BW9" s="7">
        <v>100</v>
      </c>
      <c r="BX9" s="11" t="s">
        <v>62</v>
      </c>
      <c r="BY9" s="7"/>
      <c r="BZ9" s="11" t="s">
        <v>62</v>
      </c>
      <c r="CA9" s="7"/>
      <c r="CB9" s="11" t="s">
        <v>62</v>
      </c>
      <c r="CC9" s="202" t="s">
        <v>63</v>
      </c>
      <c r="CD9" s="7">
        <v>100</v>
      </c>
      <c r="CE9" s="11" t="s">
        <v>62</v>
      </c>
      <c r="CF9" s="7">
        <v>100</v>
      </c>
      <c r="CG9" s="11" t="s">
        <v>62</v>
      </c>
      <c r="CH9" s="7">
        <v>100</v>
      </c>
      <c r="CI9" s="11" t="s">
        <v>62</v>
      </c>
      <c r="CJ9" s="7">
        <v>100</v>
      </c>
      <c r="CK9" s="11" t="s">
        <v>62</v>
      </c>
      <c r="CL9" s="7">
        <v>100</v>
      </c>
      <c r="CM9" s="11" t="s">
        <v>62</v>
      </c>
      <c r="CN9" s="7">
        <v>100</v>
      </c>
      <c r="CO9" s="11" t="s">
        <v>62</v>
      </c>
      <c r="CP9" s="7"/>
      <c r="CQ9" s="11" t="s">
        <v>62</v>
      </c>
      <c r="CR9" s="7"/>
      <c r="CS9" s="11" t="s">
        <v>62</v>
      </c>
      <c r="CT9" s="7"/>
      <c r="CU9" s="11" t="s">
        <v>62</v>
      </c>
      <c r="CV9" s="7"/>
      <c r="CW9" s="11" t="s">
        <v>62</v>
      </c>
      <c r="CX9" s="7"/>
      <c r="CY9" s="11" t="s">
        <v>62</v>
      </c>
      <c r="CZ9" s="7"/>
      <c r="DA9" s="11" t="s">
        <v>62</v>
      </c>
      <c r="DB9" s="7"/>
      <c r="DC9" s="11" t="s">
        <v>62</v>
      </c>
      <c r="DD9" s="7"/>
      <c r="DE9" s="11" t="s">
        <v>62</v>
      </c>
      <c r="DF9" s="7"/>
      <c r="DG9" s="11" t="s">
        <v>62</v>
      </c>
      <c r="DH9" s="201" t="s">
        <v>63</v>
      </c>
      <c r="DI9" s="205" t="s">
        <v>34</v>
      </c>
      <c r="DJ9" s="205" t="s">
        <v>35</v>
      </c>
      <c r="DK9" s="319"/>
      <c r="DL9" s="319"/>
      <c r="DM9" s="322"/>
    </row>
    <row r="10" spans="1:117">
      <c r="A10" s="207">
        <f>REGISTRATION!A12</f>
        <v>1</v>
      </c>
      <c r="B10" s="208" t="str">
        <f>REGISTRATION!B12</f>
        <v>201501-367</v>
      </c>
      <c r="C10" s="207" t="str">
        <f>UPPER(CONCATENATE(REGISTRATION!C12,", ", REGISTRATION!D12," ", REGISTRATION!E12))</f>
        <v>AMBATA, JAMES CHRISTIAN E.</v>
      </c>
      <c r="D10" s="51">
        <v>48</v>
      </c>
      <c r="E10" s="210">
        <f>(D10/$D$9)*100</f>
        <v>68.571428571428569</v>
      </c>
      <c r="F10" s="211">
        <f>IFERROR((E10*$F$7), " ")</f>
        <v>20.571428571428569</v>
      </c>
      <c r="G10" s="51">
        <v>48</v>
      </c>
      <c r="H10" s="210">
        <f>(G10/$G$9)*100</f>
        <v>68.571428571428569</v>
      </c>
      <c r="I10" s="211">
        <f>IFERROR((H10*$I$7), "")</f>
        <v>20.571428571428569</v>
      </c>
      <c r="J10" s="51">
        <v>40</v>
      </c>
      <c r="K10" s="210">
        <f>IFERROR(((J10/$J$9)*100), "")</f>
        <v>80</v>
      </c>
      <c r="L10" s="51">
        <v>40</v>
      </c>
      <c r="M10" s="210">
        <f>IFERROR(((L10/$L$9)*100),"")</f>
        <v>80</v>
      </c>
      <c r="N10" s="51"/>
      <c r="O10" s="210" t="str">
        <f>IFERROR(((N10/$N$9)*100),"")</f>
        <v/>
      </c>
      <c r="P10" s="51"/>
      <c r="Q10" s="210" t="str">
        <f>IFERROR(((P10/$P$9)*100),"")</f>
        <v/>
      </c>
      <c r="R10" s="51"/>
      <c r="S10" s="210" t="str">
        <f>IFERROR(((R10/$R$9)*100),"")</f>
        <v/>
      </c>
      <c r="T10" s="51"/>
      <c r="U10" s="210" t="str">
        <f>IFERROR(((T10/$T$9)*100),"")</f>
        <v/>
      </c>
      <c r="V10" s="51"/>
      <c r="W10" s="210" t="str">
        <f>IFERROR(((V10/$V$9)*100),"")</f>
        <v/>
      </c>
      <c r="X10" s="51"/>
      <c r="Y10" s="210" t="str">
        <f>IFERROR(((X10/$X$9)*100),"")</f>
        <v/>
      </c>
      <c r="Z10" s="51"/>
      <c r="AA10" s="210" t="str">
        <f>IFERROR(((Z10/$Z$9)*100),"")</f>
        <v/>
      </c>
      <c r="AB10" s="51"/>
      <c r="AC10" s="210" t="str">
        <f>IFERROR(((AB10/$AB$9)*100),"")</f>
        <v/>
      </c>
      <c r="AD10" s="51"/>
      <c r="AE10" s="210" t="str">
        <f>IFERROR(((AD10/$AD$9)*100),"")</f>
        <v/>
      </c>
      <c r="AF10" s="51"/>
      <c r="AG10" s="210" t="str">
        <f>IFERROR(((AF10/$AF$9)*100),"")</f>
        <v/>
      </c>
      <c r="AH10" s="51"/>
      <c r="AI10" s="210" t="str">
        <f>IFERROR(((AH10/$AH$9)*100),"")</f>
        <v/>
      </c>
      <c r="AJ10" s="211">
        <f>IFERROR((((SUM(K10,M10,O10,Q10,U10,W10,Y10,AA10,AC10,AE10,AG10,AI10,S10)/$AH$7))*$AJ$7),"")</f>
        <v>8</v>
      </c>
      <c r="AK10" s="51">
        <v>90</v>
      </c>
      <c r="AL10" s="210">
        <f t="shared" ref="AL10:AL55" si="0">IFERROR(((AK10/$AK$9)*100),"")</f>
        <v>90</v>
      </c>
      <c r="AM10" s="206">
        <v>90</v>
      </c>
      <c r="AN10" s="210">
        <f t="shared" ref="AN10:AN55" si="1">IFERROR(((AM10/$AM$9)*100),"")</f>
        <v>90</v>
      </c>
      <c r="AO10" s="206"/>
      <c r="AP10" s="210" t="str">
        <f t="shared" ref="AP10:AP55" si="2">IFERROR(((AO10/$AO$9)*100),"")</f>
        <v/>
      </c>
      <c r="AQ10" s="206"/>
      <c r="AR10" s="210" t="str">
        <f t="shared" ref="AR10:AR55" si="3">IFERROR(((AQ10/$AQ$9)*100),"")</f>
        <v/>
      </c>
      <c r="AS10" s="206"/>
      <c r="AT10" s="210" t="str">
        <f>IFERROR(((AS10/$AS$9)*100),"")</f>
        <v/>
      </c>
      <c r="AU10" s="206"/>
      <c r="AV10" s="210" t="str">
        <f t="shared" ref="AV10:AV55" si="4">IFERROR(((AU10/$AU$9)*100),"")</f>
        <v/>
      </c>
      <c r="AW10" s="51"/>
      <c r="AX10" s="210" t="str">
        <f>IFERROR(((AW10/$AW$9)*100),"")</f>
        <v/>
      </c>
      <c r="AY10" s="51"/>
      <c r="AZ10" s="210" t="str">
        <f>IFERROR(((AY10/$AY$9)*100),"")</f>
        <v/>
      </c>
      <c r="BA10" s="51"/>
      <c r="BB10" s="210" t="str">
        <f>IFERROR(((BA10/$BA$9)*100),"")</f>
        <v/>
      </c>
      <c r="BC10" s="51"/>
      <c r="BD10" s="210" t="str">
        <f>IFERROR(((BC10/$BC$9)*100),"")</f>
        <v/>
      </c>
      <c r="BE10" s="51"/>
      <c r="BF10" s="210" t="str">
        <f>IFERROR(((BE10/$BE$9)*100),"")</f>
        <v/>
      </c>
      <c r="BG10" s="51"/>
      <c r="BH10" s="210" t="str">
        <f>IFERROR(((BG10/$BG$9)*100),"")</f>
        <v/>
      </c>
      <c r="BI10" s="51"/>
      <c r="BJ10" s="210" t="str">
        <f>IFERROR(((BI10/$BI$9)*100),"")</f>
        <v/>
      </c>
      <c r="BK10" s="51"/>
      <c r="BL10" s="210" t="str">
        <f>IFERROR(((BK10/$BK$9)*100),"")</f>
        <v/>
      </c>
      <c r="BM10" s="211">
        <f>IFERROR(((SUM(AL10,AZ10,BB10,BD10,AX10,BL10,AV10,AT10,AR10,AP10,AN10,BF10,BH10,BJ10)/$BK$7)*$BM$7),"")</f>
        <v>27</v>
      </c>
      <c r="BN10" s="51"/>
      <c r="BO10" s="210" t="str">
        <f>IFERROR(((BN10/$BN$9)*100),"")</f>
        <v/>
      </c>
      <c r="BP10" s="51"/>
      <c r="BQ10" s="210" t="str">
        <f>IFERROR(((BP10/$BP$9)*100),"")</f>
        <v/>
      </c>
      <c r="BR10" s="51"/>
      <c r="BS10" s="210" t="str">
        <f>IFERROR(((BR10/$BR$9)*100),"")</f>
        <v/>
      </c>
      <c r="BT10" s="211" t="str">
        <f>IFERROR(((SUM(BO10,BQ10,BS10)/$BR$7)*$BT$7),"")</f>
        <v/>
      </c>
      <c r="BU10" s="212">
        <f>IFERROR(SUM(BM10,AJ10,I10,F10),"")</f>
        <v>76.142857142857139</v>
      </c>
      <c r="BV10" s="212">
        <f>IFERROR(ROUND(BU10,2),"")</f>
        <v>76.14</v>
      </c>
      <c r="BW10" s="51">
        <v>80</v>
      </c>
      <c r="BX10" s="210">
        <f>IFERROR(((BW10/$BW$9)*100),"")</f>
        <v>80</v>
      </c>
      <c r="BY10" s="51"/>
      <c r="BZ10" s="210" t="str">
        <f>IFERROR(((BY10/$BY$9)*100),"")</f>
        <v/>
      </c>
      <c r="CA10" s="51"/>
      <c r="CB10" s="210" t="str">
        <f>IFERROR(((finalExamLab/$CA$9)*100),"")</f>
        <v/>
      </c>
      <c r="CC10" s="213">
        <f>IFERROR(((SUM(BX10,BZ10,CB10)/$CA$7)*$CC$7),"")</f>
        <v>56</v>
      </c>
      <c r="CD10" s="51">
        <v>80</v>
      </c>
      <c r="CE10" s="210">
        <f>IFERROR(((CD10/$CD$9)*100),"")</f>
        <v>80</v>
      </c>
      <c r="CF10" s="51">
        <v>75</v>
      </c>
      <c r="CG10" s="210">
        <f>IFERROR(((CF10/$CF$9)*100),"")</f>
        <v>75</v>
      </c>
      <c r="CH10" s="51">
        <v>70</v>
      </c>
      <c r="CI10" s="210">
        <f>IFERROR(((CH10/$CH$9)*100),"")</f>
        <v>70</v>
      </c>
      <c r="CJ10" s="51">
        <v>75</v>
      </c>
      <c r="CK10" s="210">
        <f>IFERROR(((CJ10/$CJ$9)*100),"")</f>
        <v>75</v>
      </c>
      <c r="CL10" s="51">
        <v>75</v>
      </c>
      <c r="CM10" s="210">
        <f>IFERROR(((CL10/$CL$9)*100),"")</f>
        <v>75</v>
      </c>
      <c r="CN10" s="51">
        <v>80</v>
      </c>
      <c r="CO10" s="210">
        <f>IFERROR(((CN10/$CN$9)*100),"")</f>
        <v>80</v>
      </c>
      <c r="CP10" s="51"/>
      <c r="CQ10" s="210" t="str">
        <f>IFERROR(((CP10/$CP$9)*100),"")</f>
        <v/>
      </c>
      <c r="CR10" s="51"/>
      <c r="CS10" s="210" t="str">
        <f>IFERROR(((CR10/$CR$9)*100),"")</f>
        <v/>
      </c>
      <c r="CT10" s="51"/>
      <c r="CU10" s="210" t="str">
        <f>IFERROR(((CT10/$CT$9)*100),"")</f>
        <v/>
      </c>
      <c r="CV10" s="51"/>
      <c r="CW10" s="210" t="str">
        <f>IFERROR(((CV10/$CV$9)*100),"")</f>
        <v/>
      </c>
      <c r="CX10" s="51"/>
      <c r="CY10" s="210" t="str">
        <f>IFERROR(((CX10/$CX$9)*100),"")</f>
        <v/>
      </c>
      <c r="CZ10" s="51"/>
      <c r="DA10" s="210" t="str">
        <f>IFERROR(((CZ10/$CZ$9)*100),"")</f>
        <v/>
      </c>
      <c r="DB10" s="51"/>
      <c r="DC10" s="210" t="str">
        <f>IFERROR(((DB10/$DB$9)*100),"")</f>
        <v/>
      </c>
      <c r="DD10" s="51"/>
      <c r="DE10" s="210" t="str">
        <f>IFERROR(((DD10/$DD$9)*100),"")</f>
        <v/>
      </c>
      <c r="DF10" s="51"/>
      <c r="DG10" s="210" t="str">
        <f>IFERROR(((DF10/$DF$9)*100),"")</f>
        <v/>
      </c>
      <c r="DH10" s="213">
        <f>IFERROR(((SUM(CE10,CG10,CI10,CK10,CM10,CO10,CQ10,CS10,CU10,CW10,CY10,DA10,DC10,DE10,DG10)/$DF$7)*$DH$7),"")</f>
        <v>22.749999999999996</v>
      </c>
      <c r="DI10" s="214">
        <f>IFERROR(SUM(DH10,CC10),"")</f>
        <v>78.75</v>
      </c>
      <c r="DJ10" s="214">
        <f>IFERROR(ROUND(DI10,2),"")</f>
        <v>78.75</v>
      </c>
      <c r="DK10" s="215">
        <f>(BV10*0.6)+(DJ10*0.4)</f>
        <v>77.183999999999997</v>
      </c>
      <c r="DL10" s="215">
        <f>IFERROR(VLOOKUP(DK10,REGISTRATION!$P$23:$Q$33,2),"")</f>
        <v>2.5</v>
      </c>
      <c r="DM10" s="216" t="str">
        <f>IF(DL10&lt;=3,"PASSED","FAILED")</f>
        <v>PASSED</v>
      </c>
    </row>
    <row r="11" spans="1:117">
      <c r="A11" s="209">
        <f>REGISTRATION!A13</f>
        <v>2</v>
      </c>
      <c r="B11" s="208" t="str">
        <f>REGISTRATION!B13</f>
        <v>201601-276</v>
      </c>
      <c r="C11" s="207" t="str">
        <f>UPPER(CONCATENATE(REGISTRATION!C13,", ", REGISTRATION!D13," ", REGISTRATION!E13))</f>
        <v>AMBOJIA, GYKE SEAGAL B.</v>
      </c>
      <c r="D11" s="52">
        <v>50</v>
      </c>
      <c r="E11" s="210">
        <f>(D11/$D$9)*100</f>
        <v>71.428571428571431</v>
      </c>
      <c r="F11" s="211">
        <f>IFERROR((E11*$F$7), " ")</f>
        <v>21.428571428571427</v>
      </c>
      <c r="G11" s="52">
        <v>50</v>
      </c>
      <c r="H11" s="210">
        <f t="shared" ref="H11:H55" si="5">(G11/$G$9)*100</f>
        <v>71.428571428571431</v>
      </c>
      <c r="I11" s="211">
        <f t="shared" ref="I11:I41" si="6">IFERROR((H11*$I$7), "")</f>
        <v>21.428571428571427</v>
      </c>
      <c r="J11" s="52">
        <v>35</v>
      </c>
      <c r="K11" s="210">
        <f>IFERROR(((J11/$J$9)*100), "")</f>
        <v>70</v>
      </c>
      <c r="L11" s="52">
        <v>35</v>
      </c>
      <c r="M11" s="210">
        <f t="shared" ref="M11:M55" si="7">IFERROR(((L11/$L$9)*100),"")</f>
        <v>70</v>
      </c>
      <c r="N11" s="52"/>
      <c r="O11" s="210" t="str">
        <f t="shared" ref="O11:O55" si="8">IFERROR(((N11/$N$9)*100),"")</f>
        <v/>
      </c>
      <c r="P11" s="52"/>
      <c r="Q11" s="210" t="str">
        <f t="shared" ref="Q11:Q55" si="9">IFERROR(((P11/$P$9)*100),"")</f>
        <v/>
      </c>
      <c r="R11" s="52"/>
      <c r="S11" s="210" t="str">
        <f t="shared" ref="S11:S55" si="10">IFERROR(((R11/$R$9)*100),"")</f>
        <v/>
      </c>
      <c r="T11" s="52"/>
      <c r="U11" s="210" t="str">
        <f t="shared" ref="U11:U55" si="11">IFERROR(((T11/$T$9)*100),"")</f>
        <v/>
      </c>
      <c r="V11" s="52"/>
      <c r="W11" s="210" t="str">
        <f t="shared" ref="W11:W55" si="12">IFERROR(((V11/$V$9)*100),"")</f>
        <v/>
      </c>
      <c r="X11" s="52"/>
      <c r="Y11" s="210" t="str">
        <f t="shared" ref="Y11:Y55" si="13">IFERROR(((X11/$X$9)*100),"")</f>
        <v/>
      </c>
      <c r="Z11" s="52"/>
      <c r="AA11" s="210" t="str">
        <f t="shared" ref="AA11:AA55" si="14">IFERROR(((Z11/$Z$9)*100),"")</f>
        <v/>
      </c>
      <c r="AB11" s="52"/>
      <c r="AC11" s="210" t="str">
        <f t="shared" ref="AC11:AC55" si="15">IFERROR(((AB11/$AB$9)*100),"")</f>
        <v/>
      </c>
      <c r="AD11" s="52"/>
      <c r="AE11" s="210" t="str">
        <f t="shared" ref="AE11:AE55" si="16">IFERROR(((AD11/$AD$9)*100),"")</f>
        <v/>
      </c>
      <c r="AF11" s="52"/>
      <c r="AG11" s="210" t="str">
        <f t="shared" ref="AG11:AG55" si="17">IFERROR(((AF11/$AF$9)*100),"")</f>
        <v/>
      </c>
      <c r="AH11" s="52"/>
      <c r="AI11" s="210" t="str">
        <f t="shared" ref="AI11:AI55" si="18">IFERROR(((AH11/$AH$9)*100),"")</f>
        <v/>
      </c>
      <c r="AJ11" s="211">
        <f>IFERROR((((SUM(K11,M11,O11,Q11,U11,W11,Y11,AA11,AC11,AE11,AG11,AI11,S11)/$AH$7))*$AJ$7),"")</f>
        <v>7</v>
      </c>
      <c r="AK11" s="52">
        <v>90</v>
      </c>
      <c r="AL11" s="210">
        <f t="shared" si="0"/>
        <v>90</v>
      </c>
      <c r="AM11" s="206">
        <v>90</v>
      </c>
      <c r="AN11" s="210">
        <f t="shared" si="1"/>
        <v>90</v>
      </c>
      <c r="AO11" s="206"/>
      <c r="AP11" s="210" t="str">
        <f t="shared" si="2"/>
        <v/>
      </c>
      <c r="AQ11" s="206"/>
      <c r="AR11" s="210" t="str">
        <f t="shared" si="3"/>
        <v/>
      </c>
      <c r="AS11" s="206"/>
      <c r="AT11" s="210" t="str">
        <f>IFERROR(((AS11/$AS$9)*100),"")</f>
        <v/>
      </c>
      <c r="AU11" s="206"/>
      <c r="AV11" s="210" t="str">
        <f t="shared" si="4"/>
        <v/>
      </c>
      <c r="AW11" s="52"/>
      <c r="AX11" s="210" t="str">
        <f t="shared" ref="AX11:AX55" si="19">IFERROR(((AW11/$AW$9)*100),"")</f>
        <v/>
      </c>
      <c r="AY11" s="52"/>
      <c r="AZ11" s="210" t="str">
        <f t="shared" ref="AZ11:AZ55" si="20">IFERROR(((AY11/$AY$9)*100),"")</f>
        <v/>
      </c>
      <c r="BA11" s="52"/>
      <c r="BB11" s="210" t="str">
        <f t="shared" ref="BB11:BB55" si="21">IFERROR(((BA11/$BA$9)*100),"")</f>
        <v/>
      </c>
      <c r="BC11" s="52"/>
      <c r="BD11" s="210" t="str">
        <f t="shared" ref="BD11:BD55" si="22">IFERROR(((BC11/$BC$9)*100),"")</f>
        <v/>
      </c>
      <c r="BE11" s="52"/>
      <c r="BF11" s="210" t="str">
        <f t="shared" ref="BF11:BF53" si="23">IFERROR(((BE11/$BE$9)*100),"")</f>
        <v/>
      </c>
      <c r="BG11" s="52"/>
      <c r="BH11" s="210" t="str">
        <f t="shared" ref="BH11:BH55" si="24">IFERROR(((BG11/$BG$9)*100),"")</f>
        <v/>
      </c>
      <c r="BI11" s="52"/>
      <c r="BJ11" s="210" t="str">
        <f t="shared" ref="BJ11:BJ55" si="25">IFERROR(((BI11/$BI$9)*100),"")</f>
        <v/>
      </c>
      <c r="BK11" s="52"/>
      <c r="BL11" s="210" t="str">
        <f t="shared" ref="BL11:BL55" si="26">IFERROR(((BK11/$BK$9)*100),"")</f>
        <v/>
      </c>
      <c r="BM11" s="211">
        <f>IFERROR(((SUM(AL11,AX11,BL11,AV11,AT11,AR11,AP11,AN11,AZ11,BB11,BD11,BF11,BH11,BJ11,)/$BK$7)*$BM$7),"")</f>
        <v>27</v>
      </c>
      <c r="BN11" s="52"/>
      <c r="BO11" s="210" t="str">
        <f t="shared" ref="BO11:BO55" si="27">IFERROR(((BN11/$BN$9)*100),"")</f>
        <v/>
      </c>
      <c r="BP11" s="52"/>
      <c r="BQ11" s="210" t="str">
        <f t="shared" ref="BQ11:BQ55" si="28">IFERROR(((BP11/$BP$9)*100),"")</f>
        <v/>
      </c>
      <c r="BR11" s="52"/>
      <c r="BS11" s="210" t="str">
        <f t="shared" ref="BS11:BS55" si="29">IFERROR(((BR11/$BR$9)*100),"")</f>
        <v/>
      </c>
      <c r="BT11" s="211" t="str">
        <f t="shared" ref="BT11:BT55" si="30">IFERROR(((SUM(BO11,BQ11,BS11)/$BR$7)*$BT$7),"")</f>
        <v/>
      </c>
      <c r="BU11" s="212">
        <f t="shared" ref="BU11:BU41" si="31">IFERROR(SUM(BM11,AJ11,I11,F11),"")</f>
        <v>76.857142857142861</v>
      </c>
      <c r="BV11" s="212">
        <f>IFERROR(ROUND(BU11,2),"")</f>
        <v>76.86</v>
      </c>
      <c r="BW11" s="52">
        <v>80</v>
      </c>
      <c r="BX11" s="210">
        <f t="shared" ref="BX11:BX55" si="32">IFERROR(((BW11/$BW$9)*100),"")</f>
        <v>80</v>
      </c>
      <c r="BY11" s="52"/>
      <c r="BZ11" s="210" t="str">
        <f t="shared" ref="BZ11:BZ55" si="33">IFERROR(((BY11/$BY$9)*100),"")</f>
        <v/>
      </c>
      <c r="CA11" s="52"/>
      <c r="CB11" s="210" t="str">
        <f>IFERROR(((CA11/$CA$9)*100),"")</f>
        <v/>
      </c>
      <c r="CC11" s="213">
        <f t="shared" ref="CC11:CC55" si="34">IFERROR(((SUM(BX11,BZ11,CB11)/$CA$7)*$CC$7),"")</f>
        <v>56</v>
      </c>
      <c r="CD11" s="52">
        <v>85</v>
      </c>
      <c r="CE11" s="210">
        <f t="shared" ref="CE11:CE55" si="35">IFERROR(((CD11/$CD$9)*100),"")</f>
        <v>85</v>
      </c>
      <c r="CF11" s="52">
        <v>80</v>
      </c>
      <c r="CG11" s="210">
        <f t="shared" ref="CG11:CG55" si="36">IFERROR(((CF11/$CF$9)*100),"")</f>
        <v>80</v>
      </c>
      <c r="CH11" s="52">
        <v>80</v>
      </c>
      <c r="CI11" s="210">
        <f t="shared" ref="CI11:CI55" si="37">IFERROR(((CH11/$CH$9)*100),"")</f>
        <v>80</v>
      </c>
      <c r="CJ11" s="52">
        <v>80</v>
      </c>
      <c r="CK11" s="210">
        <f t="shared" ref="CK11:CK55" si="38">IFERROR(((CJ11/$CJ$9)*100),"")</f>
        <v>80</v>
      </c>
      <c r="CL11" s="52">
        <v>85</v>
      </c>
      <c r="CM11" s="210">
        <f t="shared" ref="CM11:CM55" si="39">IFERROR(((CL11/$CL$9)*100),"")</f>
        <v>85</v>
      </c>
      <c r="CN11" s="51">
        <v>90</v>
      </c>
      <c r="CO11" s="210">
        <f t="shared" ref="CO11:CO55" si="40">IFERROR(((CN11/$CN$9)*100),"")</f>
        <v>90</v>
      </c>
      <c r="CP11" s="51"/>
      <c r="CQ11" s="210" t="str">
        <f t="shared" ref="CQ11:CQ55" si="41">IFERROR(((CP11/$CP$9)*100),"")</f>
        <v/>
      </c>
      <c r="CR11" s="51"/>
      <c r="CS11" s="210" t="str">
        <f t="shared" ref="CS11:CS55" si="42">IFERROR(((CR11/$CR$9)*100),"")</f>
        <v/>
      </c>
      <c r="CT11" s="51"/>
      <c r="CU11" s="210" t="str">
        <f t="shared" ref="CU11:CU55" si="43">IFERROR(((CT11/$CT$9)*100),"")</f>
        <v/>
      </c>
      <c r="CV11" s="51"/>
      <c r="CW11" s="210" t="str">
        <f t="shared" ref="CW11:CW55" si="44">IFERROR(((CV11/$CV$9)*100),"")</f>
        <v/>
      </c>
      <c r="CX11" s="51"/>
      <c r="CY11" s="210" t="str">
        <f t="shared" ref="CY11:CY55" si="45">IFERROR(((CX11/$CX$9)*100),"")</f>
        <v/>
      </c>
      <c r="CZ11" s="51"/>
      <c r="DA11" s="210" t="str">
        <f t="shared" ref="DA11:DA55" si="46">IFERROR(((CZ11/$CZ$9)*100),"")</f>
        <v/>
      </c>
      <c r="DB11" s="51"/>
      <c r="DC11" s="210" t="str">
        <f t="shared" ref="DC11:DC55" si="47">IFERROR(((DB11/$DB$9)*100),"")</f>
        <v/>
      </c>
      <c r="DD11" s="51"/>
      <c r="DE11" s="210" t="str">
        <f t="shared" ref="DE11:DE55" si="48">IFERROR(((DD11/$DD$9)*100),"")</f>
        <v/>
      </c>
      <c r="DF11" s="51"/>
      <c r="DG11" s="210" t="str">
        <f t="shared" ref="DG11:DG55" si="49">IFERROR(((DF11/$DF$9)*100),"")</f>
        <v/>
      </c>
      <c r="DH11" s="213">
        <f t="shared" ref="DH11:DH55" si="50">IFERROR(((SUM(CE11,CG11,CI11,CK11,CM11,CO11,CQ11,CS11,CU11,CW11,CY11,DA11,DC11,DE11,DG11)/$DF$7)*$DH$7),"")</f>
        <v>24.999999999999996</v>
      </c>
      <c r="DI11" s="214">
        <f t="shared" ref="DI11:DI55" si="51">IFERROR(SUM(DH11,CC11),"")</f>
        <v>81</v>
      </c>
      <c r="DJ11" s="214">
        <f t="shared" ref="DJ11:DJ55" si="52">IFERROR(ROUND(DI11,2),"")</f>
        <v>81</v>
      </c>
      <c r="DK11" s="215">
        <f>(BV11*0.6)+(DJ11*0.4)</f>
        <v>78.515999999999991</v>
      </c>
      <c r="DL11" s="215">
        <f>IFERROR(VLOOKUP(DK11,REGISTRATION!$P$23:$Q$33,2),"")</f>
        <v>2.5</v>
      </c>
      <c r="DM11" s="216" t="str">
        <f t="shared" ref="DM11:DM55" si="53">IF(DL11&lt;=3,"PASSED","FAILED")</f>
        <v>PASSED</v>
      </c>
    </row>
    <row r="12" spans="1:117">
      <c r="A12" s="207">
        <f>REGISTRATION!A14</f>
        <v>3</v>
      </c>
      <c r="B12" s="208" t="str">
        <f>REGISTRATION!B14</f>
        <v>201701-239</v>
      </c>
      <c r="C12" s="207" t="str">
        <f>UPPER(CONCATENATE(REGISTRATION!C14,", ", REGISTRATION!D14," ", REGISTRATION!E14))</f>
        <v>AMPONG, MARK M.</v>
      </c>
      <c r="D12" s="52">
        <v>52</v>
      </c>
      <c r="E12" s="210">
        <f t="shared" ref="E12:E55" si="54">(D12/$D$9)*100</f>
        <v>74.285714285714292</v>
      </c>
      <c r="F12" s="211">
        <f t="shared" ref="F12:F55" si="55">IFERROR((E12*$F$7), " ")</f>
        <v>22.285714285714288</v>
      </c>
      <c r="G12" s="52">
        <v>52</v>
      </c>
      <c r="H12" s="210">
        <f t="shared" si="5"/>
        <v>74.285714285714292</v>
      </c>
      <c r="I12" s="211">
        <f t="shared" si="6"/>
        <v>22.285714285714288</v>
      </c>
      <c r="J12" s="52">
        <v>35</v>
      </c>
      <c r="K12" s="210">
        <f t="shared" ref="K12:K55" si="56">IFERROR(((J12/$J$9)*100), "")</f>
        <v>70</v>
      </c>
      <c r="L12" s="52">
        <v>35</v>
      </c>
      <c r="M12" s="210">
        <f t="shared" si="7"/>
        <v>70</v>
      </c>
      <c r="N12" s="52"/>
      <c r="O12" s="210" t="str">
        <f t="shared" si="8"/>
        <v/>
      </c>
      <c r="P12" s="52"/>
      <c r="Q12" s="210" t="str">
        <f t="shared" si="9"/>
        <v/>
      </c>
      <c r="R12" s="52"/>
      <c r="S12" s="210" t="str">
        <f t="shared" si="10"/>
        <v/>
      </c>
      <c r="T12" s="52"/>
      <c r="U12" s="210" t="str">
        <f t="shared" si="11"/>
        <v/>
      </c>
      <c r="V12" s="52"/>
      <c r="W12" s="210" t="str">
        <f t="shared" si="12"/>
        <v/>
      </c>
      <c r="X12" s="52"/>
      <c r="Y12" s="210" t="str">
        <f t="shared" si="13"/>
        <v/>
      </c>
      <c r="Z12" s="52"/>
      <c r="AA12" s="210" t="str">
        <f t="shared" si="14"/>
        <v/>
      </c>
      <c r="AB12" s="52"/>
      <c r="AC12" s="210" t="str">
        <f t="shared" si="15"/>
        <v/>
      </c>
      <c r="AD12" s="52"/>
      <c r="AE12" s="210" t="str">
        <f t="shared" si="16"/>
        <v/>
      </c>
      <c r="AF12" s="52"/>
      <c r="AG12" s="210" t="str">
        <f>IFERROR(((AF12/$AF$9)*100),"")</f>
        <v/>
      </c>
      <c r="AH12" s="52"/>
      <c r="AI12" s="210" t="str">
        <f t="shared" si="18"/>
        <v/>
      </c>
      <c r="AJ12" s="211">
        <f t="shared" ref="AJ12:AJ55" si="57">IFERROR((((SUM(K12,M12,O12,Q12,U12,W12,Y12,AA12,AC12,AE12,AG12,AI12,S12)/$AH$7))*$AJ$7),"")</f>
        <v>7</v>
      </c>
      <c r="AK12" s="52">
        <v>90</v>
      </c>
      <c r="AL12" s="210">
        <f t="shared" si="0"/>
        <v>90</v>
      </c>
      <c r="AM12" s="206">
        <v>90</v>
      </c>
      <c r="AN12" s="210">
        <f t="shared" si="1"/>
        <v>90</v>
      </c>
      <c r="AO12" s="206"/>
      <c r="AP12" s="210" t="str">
        <f t="shared" si="2"/>
        <v/>
      </c>
      <c r="AQ12" s="206"/>
      <c r="AR12" s="210" t="str">
        <f t="shared" si="3"/>
        <v/>
      </c>
      <c r="AS12" s="206"/>
      <c r="AT12" s="210" t="str">
        <f t="shared" ref="AT12:AT55" si="58">IFERROR(((AS12/$AS$9)*100),"")</f>
        <v/>
      </c>
      <c r="AU12" s="206"/>
      <c r="AV12" s="210" t="str">
        <f t="shared" si="4"/>
        <v/>
      </c>
      <c r="AW12" s="52"/>
      <c r="AX12" s="210" t="str">
        <f t="shared" si="19"/>
        <v/>
      </c>
      <c r="AY12" s="52"/>
      <c r="AZ12" s="210" t="str">
        <f t="shared" si="20"/>
        <v/>
      </c>
      <c r="BA12" s="52"/>
      <c r="BB12" s="210" t="str">
        <f t="shared" si="21"/>
        <v/>
      </c>
      <c r="BC12" s="52"/>
      <c r="BD12" s="210" t="str">
        <f t="shared" si="22"/>
        <v/>
      </c>
      <c r="BE12" s="52"/>
      <c r="BF12" s="210" t="str">
        <f t="shared" si="23"/>
        <v/>
      </c>
      <c r="BG12" s="52"/>
      <c r="BH12" s="210" t="str">
        <f t="shared" si="24"/>
        <v/>
      </c>
      <c r="BI12" s="52"/>
      <c r="BJ12" s="210" t="str">
        <f t="shared" si="25"/>
        <v/>
      </c>
      <c r="BK12" s="52"/>
      <c r="BL12" s="210" t="str">
        <f t="shared" si="26"/>
        <v/>
      </c>
      <c r="BM12" s="211">
        <f>IFERROR(((SUM(AL12,AX12,BL12,AV12,AT12,AR12,AP12,AN12,AZ12,BB12,BD12,BF12,BH12,BJ12,)/$BK$7)*$BM$7),"")</f>
        <v>27</v>
      </c>
      <c r="BN12" s="52"/>
      <c r="BO12" s="210" t="str">
        <f t="shared" si="27"/>
        <v/>
      </c>
      <c r="BP12" s="52"/>
      <c r="BQ12" s="210" t="str">
        <f t="shared" si="28"/>
        <v/>
      </c>
      <c r="BR12" s="52"/>
      <c r="BS12" s="210" t="str">
        <f t="shared" si="29"/>
        <v/>
      </c>
      <c r="BT12" s="211" t="str">
        <f t="shared" si="30"/>
        <v/>
      </c>
      <c r="BU12" s="212">
        <f t="shared" si="31"/>
        <v>78.571428571428584</v>
      </c>
      <c r="BV12" s="212">
        <f t="shared" ref="BV12:BV55" si="59">IFERROR(ROUND(BU12,2),"")</f>
        <v>78.569999999999993</v>
      </c>
      <c r="BW12" s="52">
        <v>95</v>
      </c>
      <c r="BX12" s="210">
        <f t="shared" si="32"/>
        <v>95</v>
      </c>
      <c r="BY12" s="52"/>
      <c r="BZ12" s="210" t="str">
        <f t="shared" si="33"/>
        <v/>
      </c>
      <c r="CA12" s="52"/>
      <c r="CB12" s="210" t="str">
        <f t="shared" ref="CB12:CB55" si="60">IFERROR(((CA12/$CA$9)*100),"")</f>
        <v/>
      </c>
      <c r="CC12" s="213">
        <f t="shared" si="34"/>
        <v>66.5</v>
      </c>
      <c r="CD12" s="52">
        <v>85</v>
      </c>
      <c r="CE12" s="210">
        <f t="shared" si="35"/>
        <v>85</v>
      </c>
      <c r="CF12" s="52">
        <v>85</v>
      </c>
      <c r="CG12" s="210">
        <f t="shared" si="36"/>
        <v>85</v>
      </c>
      <c r="CH12" s="52">
        <v>85</v>
      </c>
      <c r="CI12" s="210">
        <f t="shared" si="37"/>
        <v>85</v>
      </c>
      <c r="CJ12" s="52">
        <v>75</v>
      </c>
      <c r="CK12" s="210">
        <f t="shared" si="38"/>
        <v>75</v>
      </c>
      <c r="CL12" s="52">
        <v>80</v>
      </c>
      <c r="CM12" s="210">
        <f t="shared" si="39"/>
        <v>80</v>
      </c>
      <c r="CN12" s="51">
        <v>85</v>
      </c>
      <c r="CO12" s="210">
        <f t="shared" si="40"/>
        <v>85</v>
      </c>
      <c r="CP12" s="51"/>
      <c r="CQ12" s="210" t="str">
        <f t="shared" si="41"/>
        <v/>
      </c>
      <c r="CR12" s="51"/>
      <c r="CS12" s="210" t="str">
        <f t="shared" si="42"/>
        <v/>
      </c>
      <c r="CT12" s="51"/>
      <c r="CU12" s="210" t="str">
        <f t="shared" si="43"/>
        <v/>
      </c>
      <c r="CV12" s="51"/>
      <c r="CW12" s="210" t="str">
        <f t="shared" si="44"/>
        <v/>
      </c>
      <c r="CX12" s="51"/>
      <c r="CY12" s="210" t="str">
        <f t="shared" si="45"/>
        <v/>
      </c>
      <c r="CZ12" s="51"/>
      <c r="DA12" s="210" t="str">
        <f t="shared" si="46"/>
        <v/>
      </c>
      <c r="DB12" s="51"/>
      <c r="DC12" s="210" t="str">
        <f t="shared" si="47"/>
        <v/>
      </c>
      <c r="DD12" s="51"/>
      <c r="DE12" s="210" t="str">
        <f t="shared" si="48"/>
        <v/>
      </c>
      <c r="DF12" s="51"/>
      <c r="DG12" s="210" t="str">
        <f t="shared" si="49"/>
        <v/>
      </c>
      <c r="DH12" s="213">
        <f t="shared" si="50"/>
        <v>24.75</v>
      </c>
      <c r="DI12" s="214">
        <f t="shared" si="51"/>
        <v>91.25</v>
      </c>
      <c r="DJ12" s="214">
        <f t="shared" si="52"/>
        <v>91.25</v>
      </c>
      <c r="DK12" s="215">
        <f t="shared" ref="DK12:DK55" si="61">(BV12*0.6)+(DJ12*0.4)</f>
        <v>83.641999999999996</v>
      </c>
      <c r="DL12" s="215">
        <f>IFERROR(VLOOKUP(DK12,REGISTRATION!$P$23:$Q$33,2),"")</f>
        <v>2</v>
      </c>
      <c r="DM12" s="216" t="str">
        <f t="shared" si="53"/>
        <v>PASSED</v>
      </c>
    </row>
    <row r="13" spans="1:117">
      <c r="A13" s="209">
        <f>REGISTRATION!A15</f>
        <v>4</v>
      </c>
      <c r="B13" s="208" t="str">
        <f>REGISTRATION!B15</f>
        <v>201102-050</v>
      </c>
      <c r="C13" s="207" t="str">
        <f>UPPER(CONCATENATE(REGISTRATION!C15,", ", REGISTRATION!D15," ", REGISTRATION!E15))</f>
        <v>BERMEJO, RAYMAR JOSEPH C.</v>
      </c>
      <c r="D13" s="52">
        <v>52</v>
      </c>
      <c r="E13" s="210">
        <f t="shared" si="54"/>
        <v>74.285714285714292</v>
      </c>
      <c r="F13" s="211">
        <f t="shared" si="55"/>
        <v>22.285714285714288</v>
      </c>
      <c r="G13" s="52">
        <v>52</v>
      </c>
      <c r="H13" s="210">
        <f t="shared" si="5"/>
        <v>74.285714285714292</v>
      </c>
      <c r="I13" s="211">
        <f t="shared" si="6"/>
        <v>22.285714285714288</v>
      </c>
      <c r="J13" s="52">
        <v>35</v>
      </c>
      <c r="K13" s="210">
        <f t="shared" si="56"/>
        <v>70</v>
      </c>
      <c r="L13" s="52">
        <v>35</v>
      </c>
      <c r="M13" s="210">
        <f t="shared" si="7"/>
        <v>70</v>
      </c>
      <c r="N13" s="52"/>
      <c r="O13" s="210" t="str">
        <f t="shared" si="8"/>
        <v/>
      </c>
      <c r="P13" s="52"/>
      <c r="Q13" s="210" t="str">
        <f t="shared" si="9"/>
        <v/>
      </c>
      <c r="R13" s="52"/>
      <c r="S13" s="210" t="str">
        <f t="shared" si="10"/>
        <v/>
      </c>
      <c r="T13" s="52"/>
      <c r="U13" s="210" t="str">
        <f t="shared" si="11"/>
        <v/>
      </c>
      <c r="V13" s="52"/>
      <c r="W13" s="210" t="str">
        <f t="shared" si="12"/>
        <v/>
      </c>
      <c r="X13" s="52"/>
      <c r="Y13" s="210" t="str">
        <f>IFERROR(((X13/$X$9)*100),"")</f>
        <v/>
      </c>
      <c r="Z13" s="52"/>
      <c r="AA13" s="210" t="str">
        <f t="shared" si="14"/>
        <v/>
      </c>
      <c r="AB13" s="52"/>
      <c r="AC13" s="210" t="str">
        <f t="shared" si="15"/>
        <v/>
      </c>
      <c r="AD13" s="52"/>
      <c r="AE13" s="210" t="str">
        <f t="shared" si="16"/>
        <v/>
      </c>
      <c r="AF13" s="52"/>
      <c r="AG13" s="210" t="str">
        <f t="shared" si="17"/>
        <v/>
      </c>
      <c r="AH13" s="52"/>
      <c r="AI13" s="210" t="str">
        <f t="shared" si="18"/>
        <v/>
      </c>
      <c r="AJ13" s="211">
        <f t="shared" si="57"/>
        <v>7</v>
      </c>
      <c r="AK13" s="52">
        <v>90</v>
      </c>
      <c r="AL13" s="210">
        <f t="shared" si="0"/>
        <v>90</v>
      </c>
      <c r="AM13" s="206">
        <v>90</v>
      </c>
      <c r="AN13" s="210">
        <f t="shared" si="1"/>
        <v>90</v>
      </c>
      <c r="AO13" s="206"/>
      <c r="AP13" s="210" t="str">
        <f t="shared" si="2"/>
        <v/>
      </c>
      <c r="AQ13" s="206"/>
      <c r="AR13" s="210" t="str">
        <f t="shared" si="3"/>
        <v/>
      </c>
      <c r="AS13" s="206"/>
      <c r="AT13" s="210" t="str">
        <f t="shared" si="58"/>
        <v/>
      </c>
      <c r="AU13" s="206"/>
      <c r="AV13" s="210" t="str">
        <f t="shared" si="4"/>
        <v/>
      </c>
      <c r="AW13" s="52"/>
      <c r="AX13" s="210" t="str">
        <f t="shared" si="19"/>
        <v/>
      </c>
      <c r="AY13" s="52"/>
      <c r="AZ13" s="210" t="str">
        <f t="shared" si="20"/>
        <v/>
      </c>
      <c r="BA13" s="52"/>
      <c r="BB13" s="210" t="str">
        <f t="shared" si="21"/>
        <v/>
      </c>
      <c r="BC13" s="52"/>
      <c r="BD13" s="210" t="str">
        <f t="shared" si="22"/>
        <v/>
      </c>
      <c r="BE13" s="52"/>
      <c r="BF13" s="210" t="str">
        <f t="shared" si="23"/>
        <v/>
      </c>
      <c r="BG13" s="52"/>
      <c r="BH13" s="210" t="str">
        <f t="shared" si="24"/>
        <v/>
      </c>
      <c r="BI13" s="52"/>
      <c r="BJ13" s="210" t="str">
        <f t="shared" si="25"/>
        <v/>
      </c>
      <c r="BK13" s="52"/>
      <c r="BL13" s="210" t="str">
        <f t="shared" si="26"/>
        <v/>
      </c>
      <c r="BM13" s="211">
        <f>IFERROR(((SUM(AL13,AX13,BL13,AV13,AT13,AR13,AP13,AN13,AZ13,BB13,BD13,BF13,BH13,BJ13,)/$BK$7)*$BM$7),"")</f>
        <v>27</v>
      </c>
      <c r="BN13" s="52"/>
      <c r="BO13" s="210" t="str">
        <f t="shared" si="27"/>
        <v/>
      </c>
      <c r="BP13" s="52"/>
      <c r="BQ13" s="210" t="str">
        <f t="shared" si="28"/>
        <v/>
      </c>
      <c r="BR13" s="52"/>
      <c r="BS13" s="210" t="str">
        <f t="shared" si="29"/>
        <v/>
      </c>
      <c r="BT13" s="211" t="str">
        <f t="shared" si="30"/>
        <v/>
      </c>
      <c r="BU13" s="212">
        <f t="shared" si="31"/>
        <v>78.571428571428584</v>
      </c>
      <c r="BV13" s="212">
        <f t="shared" si="59"/>
        <v>78.569999999999993</v>
      </c>
      <c r="BW13" s="52">
        <v>95</v>
      </c>
      <c r="BX13" s="210">
        <f t="shared" si="32"/>
        <v>95</v>
      </c>
      <c r="BY13" s="52"/>
      <c r="BZ13" s="210" t="str">
        <f t="shared" si="33"/>
        <v/>
      </c>
      <c r="CA13" s="52"/>
      <c r="CB13" s="210" t="str">
        <f t="shared" si="60"/>
        <v/>
      </c>
      <c r="CC13" s="213">
        <f t="shared" si="34"/>
        <v>66.5</v>
      </c>
      <c r="CD13" s="52">
        <v>85</v>
      </c>
      <c r="CE13" s="210">
        <f t="shared" si="35"/>
        <v>85</v>
      </c>
      <c r="CF13" s="52">
        <v>85</v>
      </c>
      <c r="CG13" s="210">
        <f t="shared" si="36"/>
        <v>85</v>
      </c>
      <c r="CH13" s="52">
        <v>85</v>
      </c>
      <c r="CI13" s="210">
        <f t="shared" si="37"/>
        <v>85</v>
      </c>
      <c r="CJ13" s="52">
        <v>80</v>
      </c>
      <c r="CK13" s="210">
        <f t="shared" si="38"/>
        <v>80</v>
      </c>
      <c r="CL13" s="52">
        <v>80</v>
      </c>
      <c r="CM13" s="210">
        <f t="shared" si="39"/>
        <v>80</v>
      </c>
      <c r="CN13" s="51">
        <v>85</v>
      </c>
      <c r="CO13" s="210">
        <f t="shared" si="40"/>
        <v>85</v>
      </c>
      <c r="CP13" s="51"/>
      <c r="CQ13" s="210" t="str">
        <f t="shared" si="41"/>
        <v/>
      </c>
      <c r="CR13" s="51"/>
      <c r="CS13" s="210" t="str">
        <f t="shared" si="42"/>
        <v/>
      </c>
      <c r="CT13" s="51"/>
      <c r="CU13" s="210" t="str">
        <f t="shared" si="43"/>
        <v/>
      </c>
      <c r="CV13" s="51"/>
      <c r="CW13" s="210" t="str">
        <f t="shared" si="44"/>
        <v/>
      </c>
      <c r="CX13" s="51"/>
      <c r="CY13" s="210" t="str">
        <f t="shared" si="45"/>
        <v/>
      </c>
      <c r="CZ13" s="51"/>
      <c r="DA13" s="210" t="str">
        <f t="shared" si="46"/>
        <v/>
      </c>
      <c r="DB13" s="51"/>
      <c r="DC13" s="210" t="str">
        <f t="shared" si="47"/>
        <v/>
      </c>
      <c r="DD13" s="51"/>
      <c r="DE13" s="210" t="str">
        <f t="shared" si="48"/>
        <v/>
      </c>
      <c r="DF13" s="51"/>
      <c r="DG13" s="210" t="str">
        <f t="shared" si="49"/>
        <v/>
      </c>
      <c r="DH13" s="213">
        <f t="shared" si="50"/>
        <v>24.999999999999996</v>
      </c>
      <c r="DI13" s="214">
        <f t="shared" si="51"/>
        <v>91.5</v>
      </c>
      <c r="DJ13" s="214">
        <f t="shared" si="52"/>
        <v>91.5</v>
      </c>
      <c r="DK13" s="215">
        <f t="shared" si="61"/>
        <v>83.74199999999999</v>
      </c>
      <c r="DL13" s="215">
        <f>IFERROR(VLOOKUP(DK13,REGISTRATION!$P$23:$Q$33,2),"")</f>
        <v>2</v>
      </c>
      <c r="DM13" s="216" t="str">
        <f t="shared" si="53"/>
        <v>PASSED</v>
      </c>
    </row>
    <row r="14" spans="1:117">
      <c r="A14" s="207">
        <f>REGISTRATION!A16</f>
        <v>5</v>
      </c>
      <c r="B14" s="208" t="str">
        <f>REGISTRATION!B16</f>
        <v>2017-01-296</v>
      </c>
      <c r="C14" s="207" t="str">
        <f>UPPER(CONCATENATE(REGISTRATION!C16,", ", REGISTRATION!D16," ", REGISTRATION!E16))</f>
        <v>DE BOISE, JAREL R.</v>
      </c>
      <c r="D14" s="52">
        <v>0</v>
      </c>
      <c r="E14" s="210">
        <f>(D14/$D$9)*100</f>
        <v>0</v>
      </c>
      <c r="F14" s="211">
        <f t="shared" si="55"/>
        <v>0</v>
      </c>
      <c r="G14" s="52">
        <v>0</v>
      </c>
      <c r="H14" s="210">
        <f t="shared" si="5"/>
        <v>0</v>
      </c>
      <c r="I14" s="211">
        <f t="shared" si="6"/>
        <v>0</v>
      </c>
      <c r="J14" s="52">
        <v>0</v>
      </c>
      <c r="K14" s="210">
        <f t="shared" si="56"/>
        <v>0</v>
      </c>
      <c r="L14" s="52">
        <v>0</v>
      </c>
      <c r="M14" s="210">
        <f t="shared" si="7"/>
        <v>0</v>
      </c>
      <c r="N14" s="52"/>
      <c r="O14" s="210" t="str">
        <f t="shared" si="8"/>
        <v/>
      </c>
      <c r="P14" s="52"/>
      <c r="Q14" s="210" t="str">
        <f t="shared" si="9"/>
        <v/>
      </c>
      <c r="R14" s="52"/>
      <c r="S14" s="210" t="str">
        <f t="shared" si="10"/>
        <v/>
      </c>
      <c r="T14" s="52"/>
      <c r="U14" s="210" t="str">
        <f t="shared" si="11"/>
        <v/>
      </c>
      <c r="V14" s="52"/>
      <c r="W14" s="210" t="str">
        <f t="shared" si="12"/>
        <v/>
      </c>
      <c r="X14" s="52"/>
      <c r="Y14" s="210" t="str">
        <f t="shared" si="13"/>
        <v/>
      </c>
      <c r="Z14" s="52"/>
      <c r="AA14" s="210" t="str">
        <f t="shared" si="14"/>
        <v/>
      </c>
      <c r="AB14" s="52"/>
      <c r="AC14" s="210" t="str">
        <f t="shared" si="15"/>
        <v/>
      </c>
      <c r="AD14" s="52"/>
      <c r="AE14" s="210" t="str">
        <f t="shared" si="16"/>
        <v/>
      </c>
      <c r="AF14" s="52"/>
      <c r="AG14" s="210" t="str">
        <f t="shared" si="17"/>
        <v/>
      </c>
      <c r="AH14" s="52"/>
      <c r="AI14" s="210" t="str">
        <f t="shared" si="18"/>
        <v/>
      </c>
      <c r="AJ14" s="211">
        <f t="shared" si="57"/>
        <v>0</v>
      </c>
      <c r="AK14" s="52">
        <v>0</v>
      </c>
      <c r="AL14" s="210">
        <f t="shared" si="0"/>
        <v>0</v>
      </c>
      <c r="AM14" s="206">
        <v>0</v>
      </c>
      <c r="AN14" s="210">
        <f t="shared" si="1"/>
        <v>0</v>
      </c>
      <c r="AO14" s="206"/>
      <c r="AP14" s="210" t="str">
        <f t="shared" si="2"/>
        <v/>
      </c>
      <c r="AQ14" s="206"/>
      <c r="AR14" s="210" t="str">
        <f t="shared" si="3"/>
        <v/>
      </c>
      <c r="AS14" s="206"/>
      <c r="AT14" s="210" t="str">
        <f t="shared" si="58"/>
        <v/>
      </c>
      <c r="AU14" s="206"/>
      <c r="AV14" s="210" t="str">
        <f t="shared" si="4"/>
        <v/>
      </c>
      <c r="AW14" s="52"/>
      <c r="AX14" s="210" t="str">
        <f t="shared" si="19"/>
        <v/>
      </c>
      <c r="AY14" s="52"/>
      <c r="AZ14" s="210" t="str">
        <f t="shared" si="20"/>
        <v/>
      </c>
      <c r="BA14" s="52"/>
      <c r="BB14" s="210" t="str">
        <f t="shared" si="21"/>
        <v/>
      </c>
      <c r="BC14" s="52"/>
      <c r="BD14" s="210" t="str">
        <f t="shared" si="22"/>
        <v/>
      </c>
      <c r="BE14" s="52"/>
      <c r="BF14" s="210" t="str">
        <f t="shared" si="23"/>
        <v/>
      </c>
      <c r="BG14" s="52"/>
      <c r="BH14" s="210" t="str">
        <f t="shared" si="24"/>
        <v/>
      </c>
      <c r="BI14" s="52"/>
      <c r="BJ14" s="210" t="str">
        <f t="shared" si="25"/>
        <v/>
      </c>
      <c r="BK14" s="52"/>
      <c r="BL14" s="210" t="str">
        <f t="shared" si="26"/>
        <v/>
      </c>
      <c r="BM14" s="211">
        <f>IFERROR(((SUM(AL14,AX14,BL14,AV14,AT14,AR14,AP14,AN14,AZ14,BB14,BD14,BF14,BH14,BJ14,)/$BK$7)*$BM$7),"")</f>
        <v>0</v>
      </c>
      <c r="BN14" s="52"/>
      <c r="BO14" s="210" t="str">
        <f t="shared" si="27"/>
        <v/>
      </c>
      <c r="BP14" s="52"/>
      <c r="BQ14" s="210" t="str">
        <f t="shared" si="28"/>
        <v/>
      </c>
      <c r="BR14" s="52"/>
      <c r="BS14" s="210" t="str">
        <f t="shared" si="29"/>
        <v/>
      </c>
      <c r="BT14" s="211" t="str">
        <f t="shared" si="30"/>
        <v/>
      </c>
      <c r="BU14" s="212">
        <f t="shared" si="31"/>
        <v>0</v>
      </c>
      <c r="BV14" s="212">
        <f t="shared" si="59"/>
        <v>0</v>
      </c>
      <c r="BW14" s="52">
        <v>0</v>
      </c>
      <c r="BX14" s="210">
        <f t="shared" si="32"/>
        <v>0</v>
      </c>
      <c r="BY14" s="52"/>
      <c r="BZ14" s="210" t="str">
        <f t="shared" si="33"/>
        <v/>
      </c>
      <c r="CA14" s="52"/>
      <c r="CB14" s="210" t="str">
        <f t="shared" si="60"/>
        <v/>
      </c>
      <c r="CC14" s="213">
        <f t="shared" si="34"/>
        <v>0</v>
      </c>
      <c r="CD14" s="52">
        <v>0</v>
      </c>
      <c r="CE14" s="210">
        <f t="shared" si="35"/>
        <v>0</v>
      </c>
      <c r="CF14" s="52">
        <v>0</v>
      </c>
      <c r="CG14" s="210">
        <f t="shared" si="36"/>
        <v>0</v>
      </c>
      <c r="CH14" s="52">
        <v>0</v>
      </c>
      <c r="CI14" s="210">
        <f t="shared" si="37"/>
        <v>0</v>
      </c>
      <c r="CJ14" s="52">
        <v>0</v>
      </c>
      <c r="CK14" s="210">
        <f t="shared" si="38"/>
        <v>0</v>
      </c>
      <c r="CL14" s="52">
        <v>0</v>
      </c>
      <c r="CM14" s="210">
        <f t="shared" si="39"/>
        <v>0</v>
      </c>
      <c r="CN14" s="51">
        <v>0</v>
      </c>
      <c r="CO14" s="210">
        <f t="shared" si="40"/>
        <v>0</v>
      </c>
      <c r="CP14" s="51"/>
      <c r="CQ14" s="210" t="str">
        <f t="shared" si="41"/>
        <v/>
      </c>
      <c r="CR14" s="51"/>
      <c r="CS14" s="210" t="str">
        <f t="shared" si="42"/>
        <v/>
      </c>
      <c r="CT14" s="51"/>
      <c r="CU14" s="210" t="str">
        <f t="shared" si="43"/>
        <v/>
      </c>
      <c r="CV14" s="51"/>
      <c r="CW14" s="210" t="str">
        <f t="shared" si="44"/>
        <v/>
      </c>
      <c r="CX14" s="51"/>
      <c r="CY14" s="210" t="str">
        <f t="shared" si="45"/>
        <v/>
      </c>
      <c r="CZ14" s="51"/>
      <c r="DA14" s="210" t="str">
        <f t="shared" si="46"/>
        <v/>
      </c>
      <c r="DB14" s="51"/>
      <c r="DC14" s="210" t="str">
        <f t="shared" si="47"/>
        <v/>
      </c>
      <c r="DD14" s="51"/>
      <c r="DE14" s="210" t="str">
        <f t="shared" si="48"/>
        <v/>
      </c>
      <c r="DF14" s="51"/>
      <c r="DG14" s="210" t="str">
        <f t="shared" si="49"/>
        <v/>
      </c>
      <c r="DH14" s="213">
        <f t="shared" si="50"/>
        <v>0</v>
      </c>
      <c r="DI14" s="214">
        <f t="shared" si="51"/>
        <v>0</v>
      </c>
      <c r="DJ14" s="214">
        <f t="shared" si="52"/>
        <v>0</v>
      </c>
      <c r="DK14" s="215">
        <f t="shared" si="61"/>
        <v>0</v>
      </c>
      <c r="DL14" s="215">
        <f>IFERROR(VLOOKUP(DK14,REGISTRATION!$P$23:$Q$33,2),"")</f>
        <v>5</v>
      </c>
      <c r="DM14" s="216" t="str">
        <f t="shared" si="53"/>
        <v>FAILED</v>
      </c>
    </row>
    <row r="15" spans="1:117">
      <c r="A15" s="209">
        <f>REGISTRATION!A17</f>
        <v>6</v>
      </c>
      <c r="B15" s="208" t="str">
        <f>REGISTRATION!B17</f>
        <v>201701-514</v>
      </c>
      <c r="C15" s="207" t="str">
        <f>UPPER(CONCATENATE(REGISTRATION!C17,", ", REGISTRATION!D17," ", REGISTRATION!E17))</f>
        <v>DELA ROSA, ARIANE E.</v>
      </c>
      <c r="D15" s="52">
        <v>50</v>
      </c>
      <c r="E15" s="210">
        <f t="shared" si="54"/>
        <v>71.428571428571431</v>
      </c>
      <c r="F15" s="211">
        <f t="shared" si="55"/>
        <v>21.428571428571427</v>
      </c>
      <c r="G15" s="52">
        <v>50</v>
      </c>
      <c r="H15" s="210">
        <f t="shared" si="5"/>
        <v>71.428571428571431</v>
      </c>
      <c r="I15" s="211">
        <f t="shared" si="6"/>
        <v>21.428571428571427</v>
      </c>
      <c r="J15" s="52">
        <v>35</v>
      </c>
      <c r="K15" s="210">
        <f t="shared" si="56"/>
        <v>70</v>
      </c>
      <c r="L15" s="52">
        <v>35</v>
      </c>
      <c r="M15" s="210">
        <f t="shared" si="7"/>
        <v>70</v>
      </c>
      <c r="N15" s="52"/>
      <c r="O15" s="210" t="str">
        <f t="shared" si="8"/>
        <v/>
      </c>
      <c r="P15" s="52"/>
      <c r="Q15" s="210" t="str">
        <f t="shared" si="9"/>
        <v/>
      </c>
      <c r="R15" s="52"/>
      <c r="S15" s="210" t="str">
        <f t="shared" si="10"/>
        <v/>
      </c>
      <c r="T15" s="52"/>
      <c r="U15" s="210" t="str">
        <f t="shared" si="11"/>
        <v/>
      </c>
      <c r="V15" s="52"/>
      <c r="W15" s="210" t="str">
        <f t="shared" si="12"/>
        <v/>
      </c>
      <c r="X15" s="52"/>
      <c r="Y15" s="210" t="str">
        <f t="shared" si="13"/>
        <v/>
      </c>
      <c r="Z15" s="52"/>
      <c r="AA15" s="210" t="str">
        <f t="shared" si="14"/>
        <v/>
      </c>
      <c r="AB15" s="52"/>
      <c r="AC15" s="210" t="str">
        <f t="shared" si="15"/>
        <v/>
      </c>
      <c r="AD15" s="52"/>
      <c r="AE15" s="210" t="str">
        <f t="shared" si="16"/>
        <v/>
      </c>
      <c r="AF15" s="52"/>
      <c r="AG15" s="210" t="str">
        <f t="shared" si="17"/>
        <v/>
      </c>
      <c r="AH15" s="52"/>
      <c r="AI15" s="210" t="str">
        <f t="shared" si="18"/>
        <v/>
      </c>
      <c r="AJ15" s="211">
        <f t="shared" si="57"/>
        <v>7</v>
      </c>
      <c r="AK15" s="52">
        <v>90</v>
      </c>
      <c r="AL15" s="210">
        <f t="shared" si="0"/>
        <v>90</v>
      </c>
      <c r="AM15" s="206">
        <v>90</v>
      </c>
      <c r="AN15" s="210">
        <f t="shared" si="1"/>
        <v>90</v>
      </c>
      <c r="AO15" s="206"/>
      <c r="AP15" s="210" t="str">
        <f t="shared" si="2"/>
        <v/>
      </c>
      <c r="AQ15" s="206"/>
      <c r="AR15" s="210" t="str">
        <f t="shared" si="3"/>
        <v/>
      </c>
      <c r="AS15" s="206"/>
      <c r="AT15" s="210" t="str">
        <f t="shared" si="58"/>
        <v/>
      </c>
      <c r="AU15" s="206"/>
      <c r="AV15" s="210" t="str">
        <f t="shared" si="4"/>
        <v/>
      </c>
      <c r="AW15" s="52"/>
      <c r="AX15" s="210" t="str">
        <f t="shared" si="19"/>
        <v/>
      </c>
      <c r="AY15" s="52"/>
      <c r="AZ15" s="210" t="str">
        <f t="shared" si="20"/>
        <v/>
      </c>
      <c r="BA15" s="52"/>
      <c r="BB15" s="210" t="str">
        <f t="shared" si="21"/>
        <v/>
      </c>
      <c r="BC15" s="52"/>
      <c r="BD15" s="210" t="str">
        <f t="shared" si="22"/>
        <v/>
      </c>
      <c r="BE15" s="52"/>
      <c r="BF15" s="210" t="str">
        <f t="shared" si="23"/>
        <v/>
      </c>
      <c r="BG15" s="52"/>
      <c r="BH15" s="210" t="str">
        <f t="shared" si="24"/>
        <v/>
      </c>
      <c r="BI15" s="52"/>
      <c r="BJ15" s="210" t="str">
        <f t="shared" si="25"/>
        <v/>
      </c>
      <c r="BK15" s="52"/>
      <c r="BL15" s="210" t="str">
        <f t="shared" si="26"/>
        <v/>
      </c>
      <c r="BM15" s="211">
        <f>IFERROR(((SUM(AL15,AX15,BL15,AV15,AT15,AR15,AP15,AN15,AZ15,BB15,BD15,BF15,BH15,BJ15,)/$BK$7)*$BM$7),"")</f>
        <v>27</v>
      </c>
      <c r="BN15" s="52"/>
      <c r="BO15" s="210" t="str">
        <f t="shared" si="27"/>
        <v/>
      </c>
      <c r="BP15" s="52"/>
      <c r="BQ15" s="210" t="str">
        <f t="shared" si="28"/>
        <v/>
      </c>
      <c r="BR15" s="52"/>
      <c r="BS15" s="210" t="str">
        <f t="shared" si="29"/>
        <v/>
      </c>
      <c r="BT15" s="211" t="str">
        <f t="shared" si="30"/>
        <v/>
      </c>
      <c r="BU15" s="212">
        <f t="shared" si="31"/>
        <v>76.857142857142861</v>
      </c>
      <c r="BV15" s="212">
        <f t="shared" si="59"/>
        <v>76.86</v>
      </c>
      <c r="BW15" s="52">
        <v>75</v>
      </c>
      <c r="BX15" s="210">
        <f t="shared" si="32"/>
        <v>75</v>
      </c>
      <c r="BY15" s="52"/>
      <c r="BZ15" s="210" t="str">
        <f t="shared" si="33"/>
        <v/>
      </c>
      <c r="CA15" s="52"/>
      <c r="CB15" s="210" t="str">
        <f t="shared" si="60"/>
        <v/>
      </c>
      <c r="CC15" s="213">
        <f t="shared" si="34"/>
        <v>52.5</v>
      </c>
      <c r="CD15" s="52">
        <v>85</v>
      </c>
      <c r="CE15" s="210">
        <f t="shared" si="35"/>
        <v>85</v>
      </c>
      <c r="CF15" s="52">
        <v>90</v>
      </c>
      <c r="CG15" s="210">
        <f t="shared" si="36"/>
        <v>90</v>
      </c>
      <c r="CH15" s="52">
        <v>85</v>
      </c>
      <c r="CI15" s="210">
        <f t="shared" si="37"/>
        <v>85</v>
      </c>
      <c r="CJ15" s="52">
        <v>95</v>
      </c>
      <c r="CK15" s="210">
        <f t="shared" si="38"/>
        <v>95</v>
      </c>
      <c r="CL15" s="52">
        <v>95</v>
      </c>
      <c r="CM15" s="210">
        <f t="shared" si="39"/>
        <v>95</v>
      </c>
      <c r="CN15" s="51">
        <v>85</v>
      </c>
      <c r="CO15" s="210">
        <f t="shared" si="40"/>
        <v>85</v>
      </c>
      <c r="CP15" s="51"/>
      <c r="CQ15" s="210" t="str">
        <f t="shared" si="41"/>
        <v/>
      </c>
      <c r="CR15" s="51"/>
      <c r="CS15" s="210" t="str">
        <f t="shared" si="42"/>
        <v/>
      </c>
      <c r="CT15" s="51"/>
      <c r="CU15" s="210" t="str">
        <f t="shared" si="43"/>
        <v/>
      </c>
      <c r="CV15" s="51"/>
      <c r="CW15" s="210" t="str">
        <f t="shared" si="44"/>
        <v/>
      </c>
      <c r="CX15" s="51"/>
      <c r="CY15" s="210" t="str">
        <f t="shared" si="45"/>
        <v/>
      </c>
      <c r="CZ15" s="51"/>
      <c r="DA15" s="210" t="str">
        <f t="shared" si="46"/>
        <v/>
      </c>
      <c r="DB15" s="51"/>
      <c r="DC15" s="210" t="str">
        <f t="shared" si="47"/>
        <v/>
      </c>
      <c r="DD15" s="51"/>
      <c r="DE15" s="210" t="str">
        <f t="shared" si="48"/>
        <v/>
      </c>
      <c r="DF15" s="51"/>
      <c r="DG15" s="210" t="str">
        <f t="shared" si="49"/>
        <v/>
      </c>
      <c r="DH15" s="213">
        <f t="shared" si="50"/>
        <v>26.75</v>
      </c>
      <c r="DI15" s="214">
        <f t="shared" si="51"/>
        <v>79.25</v>
      </c>
      <c r="DJ15" s="214">
        <f t="shared" si="52"/>
        <v>79.25</v>
      </c>
      <c r="DK15" s="215">
        <f t="shared" si="61"/>
        <v>77.816000000000003</v>
      </c>
      <c r="DL15" s="215">
        <f>IFERROR(VLOOKUP(DK15,REGISTRATION!$P$23:$Q$33,2),"")</f>
        <v>2.5</v>
      </c>
      <c r="DM15" s="216" t="str">
        <f t="shared" si="53"/>
        <v>PASSED</v>
      </c>
    </row>
    <row r="16" spans="1:117">
      <c r="A16" s="207">
        <f>REGISTRATION!A18</f>
        <v>7</v>
      </c>
      <c r="B16" s="208" t="str">
        <f>REGISTRATION!B18</f>
        <v>201702-002</v>
      </c>
      <c r="C16" s="207" t="str">
        <f>UPPER(CONCATENATE(REGISTRATION!C18,", ", REGISTRATION!D18," ", REGISTRATION!E18))</f>
        <v>LORAYA, KURT MARLOW  M.</v>
      </c>
      <c r="D16" s="52">
        <v>48</v>
      </c>
      <c r="E16" s="210">
        <f t="shared" si="54"/>
        <v>68.571428571428569</v>
      </c>
      <c r="F16" s="211">
        <f t="shared" si="55"/>
        <v>20.571428571428569</v>
      </c>
      <c r="G16" s="52">
        <v>49</v>
      </c>
      <c r="H16" s="210">
        <f t="shared" si="5"/>
        <v>70</v>
      </c>
      <c r="I16" s="211">
        <f t="shared" si="6"/>
        <v>21</v>
      </c>
      <c r="J16" s="52">
        <v>25</v>
      </c>
      <c r="K16" s="210">
        <f t="shared" si="56"/>
        <v>50</v>
      </c>
      <c r="L16" s="52">
        <v>25</v>
      </c>
      <c r="M16" s="210">
        <f t="shared" si="7"/>
        <v>50</v>
      </c>
      <c r="N16" s="52"/>
      <c r="O16" s="210" t="str">
        <f t="shared" si="8"/>
        <v/>
      </c>
      <c r="P16" s="52"/>
      <c r="Q16" s="210" t="str">
        <f t="shared" si="9"/>
        <v/>
      </c>
      <c r="R16" s="52"/>
      <c r="S16" s="210" t="str">
        <f t="shared" si="10"/>
        <v/>
      </c>
      <c r="T16" s="52"/>
      <c r="U16" s="210" t="str">
        <f t="shared" si="11"/>
        <v/>
      </c>
      <c r="V16" s="52"/>
      <c r="W16" s="210" t="str">
        <f t="shared" si="12"/>
        <v/>
      </c>
      <c r="X16" s="52"/>
      <c r="Y16" s="210" t="str">
        <f t="shared" si="13"/>
        <v/>
      </c>
      <c r="Z16" s="52"/>
      <c r="AA16" s="210" t="str">
        <f t="shared" si="14"/>
        <v/>
      </c>
      <c r="AB16" s="52"/>
      <c r="AC16" s="210" t="str">
        <f t="shared" si="15"/>
        <v/>
      </c>
      <c r="AD16" s="52"/>
      <c r="AE16" s="210" t="str">
        <f t="shared" si="16"/>
        <v/>
      </c>
      <c r="AF16" s="52"/>
      <c r="AG16" s="210" t="str">
        <f t="shared" si="17"/>
        <v/>
      </c>
      <c r="AH16" s="52"/>
      <c r="AI16" s="210" t="str">
        <f t="shared" si="18"/>
        <v/>
      </c>
      <c r="AJ16" s="211">
        <f t="shared" si="57"/>
        <v>5</v>
      </c>
      <c r="AK16" s="52">
        <v>90</v>
      </c>
      <c r="AL16" s="210">
        <f t="shared" si="0"/>
        <v>90</v>
      </c>
      <c r="AM16" s="206">
        <v>90</v>
      </c>
      <c r="AN16" s="210">
        <f t="shared" si="1"/>
        <v>90</v>
      </c>
      <c r="AO16" s="206"/>
      <c r="AP16" s="210" t="str">
        <f t="shared" si="2"/>
        <v/>
      </c>
      <c r="AQ16" s="206"/>
      <c r="AR16" s="210" t="str">
        <f t="shared" si="3"/>
        <v/>
      </c>
      <c r="AS16" s="206"/>
      <c r="AT16" s="210" t="str">
        <f t="shared" si="58"/>
        <v/>
      </c>
      <c r="AU16" s="206"/>
      <c r="AV16" s="210" t="str">
        <f t="shared" si="4"/>
        <v/>
      </c>
      <c r="AW16" s="52"/>
      <c r="AX16" s="210" t="str">
        <f t="shared" si="19"/>
        <v/>
      </c>
      <c r="AY16" s="52"/>
      <c r="AZ16" s="210" t="str">
        <f t="shared" si="20"/>
        <v/>
      </c>
      <c r="BA16" s="52"/>
      <c r="BB16" s="210" t="str">
        <f t="shared" si="21"/>
        <v/>
      </c>
      <c r="BC16" s="52"/>
      <c r="BD16" s="210" t="str">
        <f t="shared" si="22"/>
        <v/>
      </c>
      <c r="BE16" s="52"/>
      <c r="BF16" s="210" t="str">
        <f t="shared" si="23"/>
        <v/>
      </c>
      <c r="BG16" s="52"/>
      <c r="BH16" s="210" t="str">
        <f t="shared" si="24"/>
        <v/>
      </c>
      <c r="BI16" s="52"/>
      <c r="BJ16" s="210" t="str">
        <f t="shared" si="25"/>
        <v/>
      </c>
      <c r="BK16" s="52"/>
      <c r="BL16" s="210" t="str">
        <f t="shared" si="26"/>
        <v/>
      </c>
      <c r="BM16" s="211">
        <f t="shared" ref="BM16:BM55" si="62">IFERROR(((SUM(AL16,AX16,BL16,AV16,AT16,AR16,AP16,AN16,AZ16,BB16,BD16,BF16,BH16,BJ16,)/$BK$7)*$BM$7),"")</f>
        <v>27</v>
      </c>
      <c r="BN16" s="52"/>
      <c r="BO16" s="210" t="str">
        <f t="shared" si="27"/>
        <v/>
      </c>
      <c r="BP16" s="52"/>
      <c r="BQ16" s="210" t="str">
        <f t="shared" si="28"/>
        <v/>
      </c>
      <c r="BR16" s="52"/>
      <c r="BS16" s="210" t="str">
        <f t="shared" si="29"/>
        <v/>
      </c>
      <c r="BT16" s="211" t="str">
        <f t="shared" si="30"/>
        <v/>
      </c>
      <c r="BU16" s="212">
        <f t="shared" si="31"/>
        <v>73.571428571428569</v>
      </c>
      <c r="BV16" s="212">
        <f t="shared" si="59"/>
        <v>73.569999999999993</v>
      </c>
      <c r="BW16" s="52">
        <v>75</v>
      </c>
      <c r="BX16" s="210">
        <f t="shared" si="32"/>
        <v>75</v>
      </c>
      <c r="BY16" s="52"/>
      <c r="BZ16" s="210" t="str">
        <f t="shared" si="33"/>
        <v/>
      </c>
      <c r="CA16" s="52"/>
      <c r="CB16" s="210" t="str">
        <f t="shared" si="60"/>
        <v/>
      </c>
      <c r="CC16" s="213">
        <f t="shared" si="34"/>
        <v>52.5</v>
      </c>
      <c r="CD16" s="52">
        <v>80</v>
      </c>
      <c r="CE16" s="210">
        <f t="shared" si="35"/>
        <v>80</v>
      </c>
      <c r="CF16" s="52">
        <v>75</v>
      </c>
      <c r="CG16" s="210">
        <f t="shared" si="36"/>
        <v>75</v>
      </c>
      <c r="CH16" s="52">
        <v>75</v>
      </c>
      <c r="CI16" s="210">
        <f t="shared" si="37"/>
        <v>75</v>
      </c>
      <c r="CJ16" s="52">
        <v>75</v>
      </c>
      <c r="CK16" s="210">
        <f t="shared" si="38"/>
        <v>75</v>
      </c>
      <c r="CL16" s="52">
        <v>75</v>
      </c>
      <c r="CM16" s="210">
        <f t="shared" si="39"/>
        <v>75</v>
      </c>
      <c r="CN16" s="51">
        <v>75</v>
      </c>
      <c r="CO16" s="210">
        <f t="shared" si="40"/>
        <v>75</v>
      </c>
      <c r="CP16" s="51"/>
      <c r="CQ16" s="210" t="str">
        <f t="shared" si="41"/>
        <v/>
      </c>
      <c r="CR16" s="51"/>
      <c r="CS16" s="210" t="str">
        <f t="shared" si="42"/>
        <v/>
      </c>
      <c r="CT16" s="51"/>
      <c r="CU16" s="210" t="str">
        <f t="shared" si="43"/>
        <v/>
      </c>
      <c r="CV16" s="51"/>
      <c r="CW16" s="210" t="str">
        <f t="shared" si="44"/>
        <v/>
      </c>
      <c r="CX16" s="51"/>
      <c r="CY16" s="210" t="str">
        <f t="shared" si="45"/>
        <v/>
      </c>
      <c r="CZ16" s="51"/>
      <c r="DA16" s="210" t="str">
        <f t="shared" si="46"/>
        <v/>
      </c>
      <c r="DB16" s="51"/>
      <c r="DC16" s="210" t="str">
        <f t="shared" si="47"/>
        <v/>
      </c>
      <c r="DD16" s="51"/>
      <c r="DE16" s="210" t="str">
        <f t="shared" si="48"/>
        <v/>
      </c>
      <c r="DF16" s="51"/>
      <c r="DG16" s="210" t="str">
        <f t="shared" si="49"/>
        <v/>
      </c>
      <c r="DH16" s="213">
        <f t="shared" si="50"/>
        <v>22.749999999999996</v>
      </c>
      <c r="DI16" s="214">
        <f t="shared" si="51"/>
        <v>75.25</v>
      </c>
      <c r="DJ16" s="214">
        <f t="shared" si="52"/>
        <v>75.25</v>
      </c>
      <c r="DK16" s="215">
        <f t="shared" si="61"/>
        <v>74.24199999999999</v>
      </c>
      <c r="DL16" s="215">
        <f>IFERROR(VLOOKUP(DK16,REGISTRATION!$P$23:$Q$33,2),"")</f>
        <v>2.75</v>
      </c>
      <c r="DM16" s="216" t="str">
        <f t="shared" si="53"/>
        <v>PASSED</v>
      </c>
    </row>
    <row r="17" spans="1:117">
      <c r="A17" s="209">
        <f>REGISTRATION!A19</f>
        <v>8</v>
      </c>
      <c r="B17" s="208" t="str">
        <f>REGISTRATION!B19</f>
        <v>2015-01-323</v>
      </c>
      <c r="C17" s="207" t="str">
        <f>UPPER(CONCATENATE(REGISTRATION!C19,", ", REGISTRATION!D19," ", REGISTRATION!E19))</f>
        <v xml:space="preserve">MANJARES, JHON RENZ </v>
      </c>
      <c r="D17" s="52">
        <v>51</v>
      </c>
      <c r="E17" s="210">
        <f t="shared" si="54"/>
        <v>72.857142857142847</v>
      </c>
      <c r="F17" s="211">
        <f t="shared" si="55"/>
        <v>21.857142857142854</v>
      </c>
      <c r="G17" s="52">
        <v>51</v>
      </c>
      <c r="H17" s="210">
        <f t="shared" si="5"/>
        <v>72.857142857142847</v>
      </c>
      <c r="I17" s="211">
        <f t="shared" si="6"/>
        <v>21.857142857142854</v>
      </c>
      <c r="J17" s="52">
        <v>35</v>
      </c>
      <c r="K17" s="210">
        <f t="shared" si="56"/>
        <v>70</v>
      </c>
      <c r="L17" s="52">
        <v>35</v>
      </c>
      <c r="M17" s="210">
        <f t="shared" si="7"/>
        <v>70</v>
      </c>
      <c r="N17" s="52"/>
      <c r="O17" s="210" t="str">
        <f t="shared" si="8"/>
        <v/>
      </c>
      <c r="P17" s="52"/>
      <c r="Q17" s="210" t="str">
        <f t="shared" si="9"/>
        <v/>
      </c>
      <c r="R17" s="52"/>
      <c r="S17" s="210" t="str">
        <f t="shared" si="10"/>
        <v/>
      </c>
      <c r="T17" s="52"/>
      <c r="U17" s="210" t="str">
        <f t="shared" si="11"/>
        <v/>
      </c>
      <c r="V17" s="52"/>
      <c r="W17" s="210" t="str">
        <f t="shared" si="12"/>
        <v/>
      </c>
      <c r="X17" s="52"/>
      <c r="Y17" s="210" t="str">
        <f t="shared" si="13"/>
        <v/>
      </c>
      <c r="Z17" s="52"/>
      <c r="AA17" s="210" t="str">
        <f t="shared" si="14"/>
        <v/>
      </c>
      <c r="AB17" s="52"/>
      <c r="AC17" s="210" t="str">
        <f t="shared" si="15"/>
        <v/>
      </c>
      <c r="AD17" s="52"/>
      <c r="AE17" s="210" t="str">
        <f t="shared" si="16"/>
        <v/>
      </c>
      <c r="AF17" s="52"/>
      <c r="AG17" s="210" t="str">
        <f t="shared" si="17"/>
        <v/>
      </c>
      <c r="AH17" s="52"/>
      <c r="AI17" s="210" t="str">
        <f t="shared" si="18"/>
        <v/>
      </c>
      <c r="AJ17" s="211">
        <f t="shared" si="57"/>
        <v>7</v>
      </c>
      <c r="AK17" s="52">
        <v>90</v>
      </c>
      <c r="AL17" s="210">
        <f t="shared" si="0"/>
        <v>90</v>
      </c>
      <c r="AM17" s="206">
        <v>90</v>
      </c>
      <c r="AN17" s="210">
        <f t="shared" si="1"/>
        <v>90</v>
      </c>
      <c r="AO17" s="206"/>
      <c r="AP17" s="210" t="str">
        <f t="shared" si="2"/>
        <v/>
      </c>
      <c r="AQ17" s="206"/>
      <c r="AR17" s="210" t="str">
        <f t="shared" si="3"/>
        <v/>
      </c>
      <c r="AS17" s="206"/>
      <c r="AT17" s="210" t="str">
        <f t="shared" si="58"/>
        <v/>
      </c>
      <c r="AU17" s="206"/>
      <c r="AV17" s="210" t="str">
        <f t="shared" si="4"/>
        <v/>
      </c>
      <c r="AW17" s="52"/>
      <c r="AX17" s="210" t="str">
        <f t="shared" si="19"/>
        <v/>
      </c>
      <c r="AY17" s="52"/>
      <c r="AZ17" s="210" t="str">
        <f t="shared" si="20"/>
        <v/>
      </c>
      <c r="BA17" s="52"/>
      <c r="BB17" s="210" t="str">
        <f t="shared" si="21"/>
        <v/>
      </c>
      <c r="BC17" s="52"/>
      <c r="BD17" s="210" t="str">
        <f t="shared" si="22"/>
        <v/>
      </c>
      <c r="BE17" s="52"/>
      <c r="BF17" s="210" t="str">
        <f t="shared" si="23"/>
        <v/>
      </c>
      <c r="BG17" s="52"/>
      <c r="BH17" s="210" t="str">
        <f t="shared" si="24"/>
        <v/>
      </c>
      <c r="BI17" s="52"/>
      <c r="BJ17" s="210" t="str">
        <f t="shared" si="25"/>
        <v/>
      </c>
      <c r="BK17" s="52"/>
      <c r="BL17" s="210" t="str">
        <f t="shared" si="26"/>
        <v/>
      </c>
      <c r="BM17" s="211">
        <f t="shared" si="62"/>
        <v>27</v>
      </c>
      <c r="BN17" s="52"/>
      <c r="BO17" s="210" t="str">
        <f t="shared" si="27"/>
        <v/>
      </c>
      <c r="BP17" s="52"/>
      <c r="BQ17" s="210" t="str">
        <f t="shared" si="28"/>
        <v/>
      </c>
      <c r="BR17" s="52"/>
      <c r="BS17" s="210" t="str">
        <f t="shared" si="29"/>
        <v/>
      </c>
      <c r="BT17" s="211" t="str">
        <f t="shared" si="30"/>
        <v/>
      </c>
      <c r="BU17" s="212">
        <f t="shared" si="31"/>
        <v>77.714285714285708</v>
      </c>
      <c r="BV17" s="212">
        <f t="shared" si="59"/>
        <v>77.709999999999994</v>
      </c>
      <c r="BW17" s="52">
        <v>80</v>
      </c>
      <c r="BX17" s="210">
        <f t="shared" si="32"/>
        <v>80</v>
      </c>
      <c r="BY17" s="52"/>
      <c r="BZ17" s="210" t="str">
        <f t="shared" si="33"/>
        <v/>
      </c>
      <c r="CA17" s="52"/>
      <c r="CB17" s="210" t="str">
        <f t="shared" si="60"/>
        <v/>
      </c>
      <c r="CC17" s="213">
        <f t="shared" si="34"/>
        <v>56</v>
      </c>
      <c r="CD17" s="52">
        <v>80</v>
      </c>
      <c r="CE17" s="210">
        <f t="shared" si="35"/>
        <v>80</v>
      </c>
      <c r="CF17" s="52">
        <v>80</v>
      </c>
      <c r="CG17" s="210">
        <f t="shared" si="36"/>
        <v>80</v>
      </c>
      <c r="CH17" s="52">
        <v>80</v>
      </c>
      <c r="CI17" s="210">
        <f t="shared" si="37"/>
        <v>80</v>
      </c>
      <c r="CJ17" s="52">
        <v>85</v>
      </c>
      <c r="CK17" s="210">
        <f t="shared" si="38"/>
        <v>85</v>
      </c>
      <c r="CL17" s="52">
        <v>85</v>
      </c>
      <c r="CM17" s="210">
        <f t="shared" si="39"/>
        <v>85</v>
      </c>
      <c r="CN17" s="51">
        <v>85</v>
      </c>
      <c r="CO17" s="210">
        <f t="shared" si="40"/>
        <v>85</v>
      </c>
      <c r="CP17" s="51"/>
      <c r="CQ17" s="210" t="str">
        <f t="shared" si="41"/>
        <v/>
      </c>
      <c r="CR17" s="51"/>
      <c r="CS17" s="210" t="str">
        <f t="shared" si="42"/>
        <v/>
      </c>
      <c r="CT17" s="51"/>
      <c r="CU17" s="210" t="str">
        <f t="shared" si="43"/>
        <v/>
      </c>
      <c r="CV17" s="51"/>
      <c r="CW17" s="210" t="str">
        <f t="shared" si="44"/>
        <v/>
      </c>
      <c r="CX17" s="51"/>
      <c r="CY17" s="210" t="str">
        <f t="shared" si="45"/>
        <v/>
      </c>
      <c r="CZ17" s="51"/>
      <c r="DA17" s="210" t="str">
        <f t="shared" si="46"/>
        <v/>
      </c>
      <c r="DB17" s="51"/>
      <c r="DC17" s="210" t="str">
        <f t="shared" si="47"/>
        <v/>
      </c>
      <c r="DD17" s="51"/>
      <c r="DE17" s="210" t="str">
        <f t="shared" si="48"/>
        <v/>
      </c>
      <c r="DF17" s="51"/>
      <c r="DG17" s="210" t="str">
        <f t="shared" si="49"/>
        <v/>
      </c>
      <c r="DH17" s="213">
        <f t="shared" si="50"/>
        <v>24.75</v>
      </c>
      <c r="DI17" s="214">
        <f t="shared" si="51"/>
        <v>80.75</v>
      </c>
      <c r="DJ17" s="214">
        <f t="shared" si="52"/>
        <v>80.75</v>
      </c>
      <c r="DK17" s="215">
        <f t="shared" si="61"/>
        <v>78.926000000000002</v>
      </c>
      <c r="DL17" s="215">
        <f>IFERROR(VLOOKUP(DK17,REGISTRATION!$P$23:$Q$33,2),"")</f>
        <v>2.5</v>
      </c>
      <c r="DM17" s="216" t="str">
        <f t="shared" si="53"/>
        <v>PASSED</v>
      </c>
    </row>
    <row r="18" spans="1:117" ht="15" customHeight="1">
      <c r="A18" s="207">
        <f>REGISTRATION!A20</f>
        <v>9</v>
      </c>
      <c r="B18" s="208" t="str">
        <f>REGISTRATION!B20</f>
        <v>2017-01-441</v>
      </c>
      <c r="C18" s="207" t="str">
        <f>UPPER(CONCATENATE(REGISTRATION!C20,", ", REGISTRATION!D20," ", REGISTRATION!E20))</f>
        <v>MONZON, ALMER IVAN C.</v>
      </c>
      <c r="D18" s="52">
        <v>51</v>
      </c>
      <c r="E18" s="210">
        <f t="shared" si="54"/>
        <v>72.857142857142847</v>
      </c>
      <c r="F18" s="211">
        <f t="shared" si="55"/>
        <v>21.857142857142854</v>
      </c>
      <c r="G18" s="52">
        <v>51</v>
      </c>
      <c r="H18" s="210">
        <f t="shared" si="5"/>
        <v>72.857142857142847</v>
      </c>
      <c r="I18" s="211">
        <f t="shared" si="6"/>
        <v>21.857142857142854</v>
      </c>
      <c r="J18" s="52">
        <v>40</v>
      </c>
      <c r="K18" s="210">
        <f t="shared" si="56"/>
        <v>80</v>
      </c>
      <c r="L18" s="52">
        <v>40</v>
      </c>
      <c r="M18" s="210">
        <f t="shared" si="7"/>
        <v>80</v>
      </c>
      <c r="N18" s="52"/>
      <c r="O18" s="210" t="str">
        <f t="shared" si="8"/>
        <v/>
      </c>
      <c r="P18" s="52"/>
      <c r="Q18" s="210" t="str">
        <f t="shared" si="9"/>
        <v/>
      </c>
      <c r="R18" s="52"/>
      <c r="S18" s="210" t="str">
        <f t="shared" si="10"/>
        <v/>
      </c>
      <c r="T18" s="52"/>
      <c r="U18" s="210" t="str">
        <f t="shared" si="11"/>
        <v/>
      </c>
      <c r="V18" s="52"/>
      <c r="W18" s="210" t="str">
        <f t="shared" si="12"/>
        <v/>
      </c>
      <c r="X18" s="52"/>
      <c r="Y18" s="210" t="str">
        <f t="shared" si="13"/>
        <v/>
      </c>
      <c r="Z18" s="52"/>
      <c r="AA18" s="210" t="str">
        <f t="shared" si="14"/>
        <v/>
      </c>
      <c r="AB18" s="52"/>
      <c r="AC18" s="210" t="str">
        <f t="shared" si="15"/>
        <v/>
      </c>
      <c r="AD18" s="52"/>
      <c r="AE18" s="210" t="str">
        <f t="shared" si="16"/>
        <v/>
      </c>
      <c r="AF18" s="52"/>
      <c r="AG18" s="210" t="str">
        <f t="shared" si="17"/>
        <v/>
      </c>
      <c r="AH18" s="52"/>
      <c r="AI18" s="210" t="str">
        <f t="shared" si="18"/>
        <v/>
      </c>
      <c r="AJ18" s="211">
        <f t="shared" si="57"/>
        <v>8</v>
      </c>
      <c r="AK18" s="52">
        <v>90</v>
      </c>
      <c r="AL18" s="210">
        <f>IFERROR(((AK18/$AK$9)*100),"")</f>
        <v>90</v>
      </c>
      <c r="AM18" s="206">
        <v>90</v>
      </c>
      <c r="AN18" s="210">
        <f t="shared" si="1"/>
        <v>90</v>
      </c>
      <c r="AO18" s="206"/>
      <c r="AP18" s="210" t="str">
        <f t="shared" si="2"/>
        <v/>
      </c>
      <c r="AQ18" s="206"/>
      <c r="AR18" s="210" t="str">
        <f t="shared" si="3"/>
        <v/>
      </c>
      <c r="AS18" s="206"/>
      <c r="AT18" s="210" t="str">
        <f t="shared" si="58"/>
        <v/>
      </c>
      <c r="AU18" s="206"/>
      <c r="AV18" s="210" t="str">
        <f t="shared" si="4"/>
        <v/>
      </c>
      <c r="AW18" s="52"/>
      <c r="AX18" s="210" t="str">
        <f t="shared" si="19"/>
        <v/>
      </c>
      <c r="AY18" s="52"/>
      <c r="AZ18" s="210" t="str">
        <f t="shared" si="20"/>
        <v/>
      </c>
      <c r="BA18" s="52"/>
      <c r="BB18" s="210" t="str">
        <f t="shared" si="21"/>
        <v/>
      </c>
      <c r="BC18" s="52"/>
      <c r="BD18" s="210" t="str">
        <f t="shared" si="22"/>
        <v/>
      </c>
      <c r="BE18" s="52"/>
      <c r="BF18" s="210" t="str">
        <f t="shared" si="23"/>
        <v/>
      </c>
      <c r="BG18" s="52"/>
      <c r="BH18" s="210" t="str">
        <f t="shared" si="24"/>
        <v/>
      </c>
      <c r="BI18" s="52"/>
      <c r="BJ18" s="210" t="str">
        <f t="shared" si="25"/>
        <v/>
      </c>
      <c r="BK18" s="52"/>
      <c r="BL18" s="210" t="str">
        <f t="shared" si="26"/>
        <v/>
      </c>
      <c r="BM18" s="211">
        <f t="shared" si="62"/>
        <v>27</v>
      </c>
      <c r="BN18" s="52"/>
      <c r="BO18" s="210" t="str">
        <f t="shared" si="27"/>
        <v/>
      </c>
      <c r="BP18" s="52"/>
      <c r="BQ18" s="210" t="str">
        <f t="shared" si="28"/>
        <v/>
      </c>
      <c r="BR18" s="52"/>
      <c r="BS18" s="210" t="str">
        <f t="shared" si="29"/>
        <v/>
      </c>
      <c r="BT18" s="211" t="str">
        <f t="shared" si="30"/>
        <v/>
      </c>
      <c r="BU18" s="212">
        <f t="shared" si="31"/>
        <v>78.714285714285708</v>
      </c>
      <c r="BV18" s="212">
        <f t="shared" si="59"/>
        <v>78.709999999999994</v>
      </c>
      <c r="BW18" s="52">
        <v>75</v>
      </c>
      <c r="BX18" s="210">
        <f t="shared" si="32"/>
        <v>75</v>
      </c>
      <c r="BY18" s="52"/>
      <c r="BZ18" s="210" t="str">
        <f t="shared" si="33"/>
        <v/>
      </c>
      <c r="CA18" s="52"/>
      <c r="CB18" s="210" t="str">
        <f t="shared" si="60"/>
        <v/>
      </c>
      <c r="CC18" s="213">
        <f t="shared" si="34"/>
        <v>52.5</v>
      </c>
      <c r="CD18" s="52">
        <v>85</v>
      </c>
      <c r="CE18" s="210">
        <f t="shared" si="35"/>
        <v>85</v>
      </c>
      <c r="CF18" s="52">
        <v>85</v>
      </c>
      <c r="CG18" s="210">
        <f t="shared" si="36"/>
        <v>85</v>
      </c>
      <c r="CH18" s="52">
        <v>80</v>
      </c>
      <c r="CI18" s="210">
        <f t="shared" si="37"/>
        <v>80</v>
      </c>
      <c r="CJ18" s="52">
        <v>75</v>
      </c>
      <c r="CK18" s="210">
        <f t="shared" si="38"/>
        <v>75</v>
      </c>
      <c r="CL18" s="52">
        <v>80</v>
      </c>
      <c r="CM18" s="210">
        <f t="shared" si="39"/>
        <v>80</v>
      </c>
      <c r="CN18" s="51">
        <v>85</v>
      </c>
      <c r="CO18" s="210">
        <f t="shared" si="40"/>
        <v>85</v>
      </c>
      <c r="CP18" s="51"/>
      <c r="CQ18" s="210" t="str">
        <f t="shared" si="41"/>
        <v/>
      </c>
      <c r="CR18" s="51"/>
      <c r="CS18" s="210" t="str">
        <f t="shared" si="42"/>
        <v/>
      </c>
      <c r="CT18" s="51"/>
      <c r="CU18" s="210" t="str">
        <f t="shared" si="43"/>
        <v/>
      </c>
      <c r="CV18" s="51"/>
      <c r="CW18" s="210" t="str">
        <f t="shared" si="44"/>
        <v/>
      </c>
      <c r="CX18" s="51"/>
      <c r="CY18" s="210" t="str">
        <f t="shared" si="45"/>
        <v/>
      </c>
      <c r="CZ18" s="51"/>
      <c r="DA18" s="210" t="str">
        <f t="shared" si="46"/>
        <v/>
      </c>
      <c r="DB18" s="51"/>
      <c r="DC18" s="210" t="str">
        <f t="shared" si="47"/>
        <v/>
      </c>
      <c r="DD18" s="51"/>
      <c r="DE18" s="210" t="str">
        <f t="shared" si="48"/>
        <v/>
      </c>
      <c r="DF18" s="51"/>
      <c r="DG18" s="210" t="str">
        <f t="shared" si="49"/>
        <v/>
      </c>
      <c r="DH18" s="213">
        <f t="shared" si="50"/>
        <v>24.5</v>
      </c>
      <c r="DI18" s="214">
        <f t="shared" si="51"/>
        <v>77</v>
      </c>
      <c r="DJ18" s="214">
        <f t="shared" si="52"/>
        <v>77</v>
      </c>
      <c r="DK18" s="215">
        <f t="shared" si="61"/>
        <v>78.025999999999996</v>
      </c>
      <c r="DL18" s="215">
        <f>IFERROR(VLOOKUP(DK18,REGISTRATION!$P$23:$Q$33,2),"")</f>
        <v>2.5</v>
      </c>
      <c r="DM18" s="216" t="str">
        <f t="shared" si="53"/>
        <v>PASSED</v>
      </c>
    </row>
    <row r="19" spans="1:117" ht="15" customHeight="1">
      <c r="A19" s="209">
        <f>REGISTRATION!A21</f>
        <v>10</v>
      </c>
      <c r="B19" s="208" t="str">
        <f>REGISTRATION!B21</f>
        <v>2016-02-071</v>
      </c>
      <c r="C19" s="207" t="str">
        <f>UPPER(CONCATENATE(REGISTRATION!C21,", ", REGISTRATION!D21," ", REGISTRATION!E21))</f>
        <v>SIBUL, MARK ANTHONY B.</v>
      </c>
      <c r="D19" s="52">
        <v>50</v>
      </c>
      <c r="E19" s="210">
        <f t="shared" si="54"/>
        <v>71.428571428571431</v>
      </c>
      <c r="F19" s="211">
        <f t="shared" si="55"/>
        <v>21.428571428571427</v>
      </c>
      <c r="G19" s="52">
        <v>51</v>
      </c>
      <c r="H19" s="210">
        <f t="shared" si="5"/>
        <v>72.857142857142847</v>
      </c>
      <c r="I19" s="211">
        <f t="shared" si="6"/>
        <v>21.857142857142854</v>
      </c>
      <c r="J19" s="52">
        <v>40</v>
      </c>
      <c r="K19" s="210">
        <f t="shared" si="56"/>
        <v>80</v>
      </c>
      <c r="L19" s="52">
        <v>40</v>
      </c>
      <c r="M19" s="210">
        <f t="shared" si="7"/>
        <v>80</v>
      </c>
      <c r="N19" s="52"/>
      <c r="O19" s="210" t="str">
        <f t="shared" si="8"/>
        <v/>
      </c>
      <c r="P19" s="52"/>
      <c r="Q19" s="210" t="str">
        <f t="shared" si="9"/>
        <v/>
      </c>
      <c r="R19" s="52"/>
      <c r="S19" s="210" t="str">
        <f>IFERROR(((R19/$R$9)*100),"")</f>
        <v/>
      </c>
      <c r="T19" s="52"/>
      <c r="U19" s="210" t="str">
        <f t="shared" si="11"/>
        <v/>
      </c>
      <c r="V19" s="52"/>
      <c r="W19" s="210" t="str">
        <f t="shared" si="12"/>
        <v/>
      </c>
      <c r="X19" s="52"/>
      <c r="Y19" s="210" t="str">
        <f t="shared" si="13"/>
        <v/>
      </c>
      <c r="Z19" s="52"/>
      <c r="AA19" s="210" t="str">
        <f t="shared" si="14"/>
        <v/>
      </c>
      <c r="AB19" s="52"/>
      <c r="AC19" s="210" t="str">
        <f t="shared" si="15"/>
        <v/>
      </c>
      <c r="AD19" s="52"/>
      <c r="AE19" s="210" t="str">
        <f t="shared" si="16"/>
        <v/>
      </c>
      <c r="AF19" s="52"/>
      <c r="AG19" s="210" t="str">
        <f t="shared" si="17"/>
        <v/>
      </c>
      <c r="AH19" s="52"/>
      <c r="AI19" s="210" t="str">
        <f t="shared" si="18"/>
        <v/>
      </c>
      <c r="AJ19" s="211">
        <f t="shared" si="57"/>
        <v>8</v>
      </c>
      <c r="AK19" s="52">
        <v>90</v>
      </c>
      <c r="AL19" s="210">
        <f t="shared" si="0"/>
        <v>90</v>
      </c>
      <c r="AM19" s="206">
        <v>90</v>
      </c>
      <c r="AN19" s="210">
        <f t="shared" si="1"/>
        <v>90</v>
      </c>
      <c r="AO19" s="206"/>
      <c r="AP19" s="210" t="str">
        <f t="shared" si="2"/>
        <v/>
      </c>
      <c r="AQ19" s="206"/>
      <c r="AR19" s="210" t="str">
        <f t="shared" si="3"/>
        <v/>
      </c>
      <c r="AS19" s="206"/>
      <c r="AT19" s="210" t="str">
        <f t="shared" si="58"/>
        <v/>
      </c>
      <c r="AU19" s="206"/>
      <c r="AV19" s="210" t="str">
        <f t="shared" si="4"/>
        <v/>
      </c>
      <c r="AW19" s="52"/>
      <c r="AX19" s="210" t="str">
        <f t="shared" si="19"/>
        <v/>
      </c>
      <c r="AY19" s="52"/>
      <c r="AZ19" s="210" t="str">
        <f t="shared" si="20"/>
        <v/>
      </c>
      <c r="BA19" s="52"/>
      <c r="BB19" s="210" t="str">
        <f t="shared" si="21"/>
        <v/>
      </c>
      <c r="BC19" s="52"/>
      <c r="BD19" s="210" t="str">
        <f t="shared" si="22"/>
        <v/>
      </c>
      <c r="BE19" s="52"/>
      <c r="BF19" s="210" t="str">
        <f t="shared" si="23"/>
        <v/>
      </c>
      <c r="BG19" s="52"/>
      <c r="BH19" s="210" t="str">
        <f t="shared" si="24"/>
        <v/>
      </c>
      <c r="BI19" s="52"/>
      <c r="BJ19" s="210" t="str">
        <f t="shared" si="25"/>
        <v/>
      </c>
      <c r="BK19" s="52"/>
      <c r="BL19" s="210" t="str">
        <f t="shared" si="26"/>
        <v/>
      </c>
      <c r="BM19" s="211">
        <f t="shared" si="62"/>
        <v>27</v>
      </c>
      <c r="BN19" s="52"/>
      <c r="BO19" s="210" t="str">
        <f t="shared" si="27"/>
        <v/>
      </c>
      <c r="BP19" s="52"/>
      <c r="BQ19" s="210" t="str">
        <f t="shared" si="28"/>
        <v/>
      </c>
      <c r="BR19" s="52"/>
      <c r="BS19" s="210" t="str">
        <f t="shared" si="29"/>
        <v/>
      </c>
      <c r="BT19" s="211" t="str">
        <f t="shared" si="30"/>
        <v/>
      </c>
      <c r="BU19" s="212">
        <f t="shared" si="31"/>
        <v>78.285714285714278</v>
      </c>
      <c r="BV19" s="212">
        <f t="shared" si="59"/>
        <v>78.290000000000006</v>
      </c>
      <c r="BW19" s="52">
        <v>75</v>
      </c>
      <c r="BX19" s="210">
        <f t="shared" si="32"/>
        <v>75</v>
      </c>
      <c r="BY19" s="52"/>
      <c r="BZ19" s="210" t="str">
        <f t="shared" si="33"/>
        <v/>
      </c>
      <c r="CA19" s="52"/>
      <c r="CB19" s="210" t="str">
        <f t="shared" si="60"/>
        <v/>
      </c>
      <c r="CC19" s="213">
        <f t="shared" si="34"/>
        <v>52.5</v>
      </c>
      <c r="CD19" s="52">
        <v>85</v>
      </c>
      <c r="CE19" s="210">
        <f t="shared" si="35"/>
        <v>85</v>
      </c>
      <c r="CF19" s="52">
        <v>90</v>
      </c>
      <c r="CG19" s="210">
        <f t="shared" si="36"/>
        <v>90</v>
      </c>
      <c r="CH19" s="52">
        <v>90</v>
      </c>
      <c r="CI19" s="210">
        <f t="shared" si="37"/>
        <v>90</v>
      </c>
      <c r="CJ19" s="52">
        <v>75</v>
      </c>
      <c r="CK19" s="210">
        <f t="shared" si="38"/>
        <v>75</v>
      </c>
      <c r="CL19" s="52">
        <v>95</v>
      </c>
      <c r="CM19" s="210">
        <f t="shared" si="39"/>
        <v>95</v>
      </c>
      <c r="CN19" s="51">
        <v>80</v>
      </c>
      <c r="CO19" s="210">
        <f t="shared" si="40"/>
        <v>80</v>
      </c>
      <c r="CP19" s="51"/>
      <c r="CQ19" s="210" t="str">
        <f t="shared" si="41"/>
        <v/>
      </c>
      <c r="CR19" s="51"/>
      <c r="CS19" s="210" t="str">
        <f t="shared" si="42"/>
        <v/>
      </c>
      <c r="CT19" s="51"/>
      <c r="CU19" s="210" t="str">
        <f t="shared" si="43"/>
        <v/>
      </c>
      <c r="CV19" s="51"/>
      <c r="CW19" s="210" t="str">
        <f t="shared" si="44"/>
        <v/>
      </c>
      <c r="CX19" s="51"/>
      <c r="CY19" s="210" t="str">
        <f t="shared" si="45"/>
        <v/>
      </c>
      <c r="CZ19" s="51"/>
      <c r="DA19" s="210" t="str">
        <f t="shared" si="46"/>
        <v/>
      </c>
      <c r="DB19" s="51"/>
      <c r="DC19" s="210" t="str">
        <f t="shared" si="47"/>
        <v/>
      </c>
      <c r="DD19" s="51"/>
      <c r="DE19" s="210" t="str">
        <f t="shared" si="48"/>
        <v/>
      </c>
      <c r="DF19" s="51"/>
      <c r="DG19" s="210" t="str">
        <f t="shared" si="49"/>
        <v/>
      </c>
      <c r="DH19" s="213">
        <f t="shared" si="50"/>
        <v>25.749999999999996</v>
      </c>
      <c r="DI19" s="214">
        <f t="shared" si="51"/>
        <v>78.25</v>
      </c>
      <c r="DJ19" s="214">
        <f t="shared" si="52"/>
        <v>78.25</v>
      </c>
      <c r="DK19" s="215">
        <f t="shared" si="61"/>
        <v>78.274000000000001</v>
      </c>
      <c r="DL19" s="215">
        <f>IFERROR(VLOOKUP(DK19,REGISTRATION!$P$23:$Q$33,2),"")</f>
        <v>2.5</v>
      </c>
      <c r="DM19" s="216" t="str">
        <f t="shared" si="53"/>
        <v>PASSED</v>
      </c>
    </row>
    <row r="20" spans="1:117" ht="15" hidden="1" customHeight="1">
      <c r="A20" s="207">
        <f>REGISTRATION!A22</f>
        <v>11</v>
      </c>
      <c r="B20" s="208">
        <f>REGISTRATION!B22</f>
        <v>0</v>
      </c>
      <c r="C20" s="207" t="str">
        <f>UPPER(CONCATENATE(REGISTRATION!C22,", ", REGISTRATION!D22," ", REGISTRATION!E22))</f>
        <v xml:space="preserve">,  </v>
      </c>
      <c r="D20" s="52"/>
      <c r="E20" s="210">
        <f t="shared" si="54"/>
        <v>0</v>
      </c>
      <c r="F20" s="211">
        <f t="shared" si="55"/>
        <v>0</v>
      </c>
      <c r="G20" s="52"/>
      <c r="H20" s="210">
        <f t="shared" si="5"/>
        <v>0</v>
      </c>
      <c r="I20" s="211">
        <f t="shared" si="6"/>
        <v>0</v>
      </c>
      <c r="J20" s="52"/>
      <c r="K20" s="210">
        <f t="shared" si="56"/>
        <v>0</v>
      </c>
      <c r="L20" s="52"/>
      <c r="M20" s="210">
        <f t="shared" si="7"/>
        <v>0</v>
      </c>
      <c r="N20" s="52"/>
      <c r="O20" s="210" t="str">
        <f t="shared" si="8"/>
        <v/>
      </c>
      <c r="P20" s="52"/>
      <c r="Q20" s="210" t="str">
        <f t="shared" si="9"/>
        <v/>
      </c>
      <c r="R20" s="52"/>
      <c r="S20" s="210" t="str">
        <f t="shared" si="10"/>
        <v/>
      </c>
      <c r="T20" s="52"/>
      <c r="U20" s="210" t="str">
        <f t="shared" si="11"/>
        <v/>
      </c>
      <c r="V20" s="52"/>
      <c r="W20" s="210" t="str">
        <f t="shared" si="12"/>
        <v/>
      </c>
      <c r="X20" s="52"/>
      <c r="Y20" s="210" t="str">
        <f t="shared" si="13"/>
        <v/>
      </c>
      <c r="Z20" s="52"/>
      <c r="AA20" s="210" t="str">
        <f t="shared" si="14"/>
        <v/>
      </c>
      <c r="AB20" s="52"/>
      <c r="AC20" s="210" t="str">
        <f t="shared" si="15"/>
        <v/>
      </c>
      <c r="AD20" s="52"/>
      <c r="AE20" s="210" t="str">
        <f t="shared" si="16"/>
        <v/>
      </c>
      <c r="AF20" s="52"/>
      <c r="AG20" s="210" t="str">
        <f t="shared" si="17"/>
        <v/>
      </c>
      <c r="AH20" s="52"/>
      <c r="AI20" s="210" t="str">
        <f t="shared" si="18"/>
        <v/>
      </c>
      <c r="AJ20" s="211">
        <f t="shared" si="57"/>
        <v>0</v>
      </c>
      <c r="AK20" s="52"/>
      <c r="AL20" s="210">
        <f t="shared" si="0"/>
        <v>0</v>
      </c>
      <c r="AM20" s="206"/>
      <c r="AN20" s="210">
        <f t="shared" si="1"/>
        <v>0</v>
      </c>
      <c r="AO20" s="206"/>
      <c r="AP20" s="210" t="str">
        <f t="shared" si="2"/>
        <v/>
      </c>
      <c r="AQ20" s="206"/>
      <c r="AR20" s="210" t="str">
        <f t="shared" si="3"/>
        <v/>
      </c>
      <c r="AS20" s="206"/>
      <c r="AT20" s="210" t="str">
        <f t="shared" si="58"/>
        <v/>
      </c>
      <c r="AU20" s="206"/>
      <c r="AV20" s="210" t="str">
        <f t="shared" si="4"/>
        <v/>
      </c>
      <c r="AW20" s="52"/>
      <c r="AX20" s="210" t="str">
        <f t="shared" si="19"/>
        <v/>
      </c>
      <c r="AY20" s="52"/>
      <c r="AZ20" s="210" t="str">
        <f t="shared" si="20"/>
        <v/>
      </c>
      <c r="BA20" s="52"/>
      <c r="BB20" s="210" t="str">
        <f t="shared" si="21"/>
        <v/>
      </c>
      <c r="BC20" s="52"/>
      <c r="BD20" s="210" t="str">
        <f t="shared" si="22"/>
        <v/>
      </c>
      <c r="BE20" s="52"/>
      <c r="BF20" s="210" t="str">
        <f t="shared" si="23"/>
        <v/>
      </c>
      <c r="BG20" s="52"/>
      <c r="BH20" s="210" t="str">
        <f t="shared" si="24"/>
        <v/>
      </c>
      <c r="BI20" s="52"/>
      <c r="BJ20" s="210" t="str">
        <f t="shared" si="25"/>
        <v/>
      </c>
      <c r="BK20" s="52"/>
      <c r="BL20" s="210" t="str">
        <f t="shared" si="26"/>
        <v/>
      </c>
      <c r="BM20" s="211">
        <f t="shared" si="62"/>
        <v>0</v>
      </c>
      <c r="BN20" s="52"/>
      <c r="BO20" s="210" t="str">
        <f t="shared" si="27"/>
        <v/>
      </c>
      <c r="BP20" s="52"/>
      <c r="BQ20" s="210" t="str">
        <f t="shared" si="28"/>
        <v/>
      </c>
      <c r="BR20" s="52"/>
      <c r="BS20" s="210" t="str">
        <f t="shared" si="29"/>
        <v/>
      </c>
      <c r="BT20" s="211" t="str">
        <f t="shared" si="30"/>
        <v/>
      </c>
      <c r="BU20" s="212">
        <f t="shared" si="31"/>
        <v>0</v>
      </c>
      <c r="BV20" s="212">
        <f t="shared" si="59"/>
        <v>0</v>
      </c>
      <c r="BW20" s="52"/>
      <c r="BX20" s="210">
        <f t="shared" si="32"/>
        <v>0</v>
      </c>
      <c r="BY20" s="52"/>
      <c r="BZ20" s="210" t="str">
        <f t="shared" si="33"/>
        <v/>
      </c>
      <c r="CA20" s="52"/>
      <c r="CB20" s="210" t="str">
        <f t="shared" si="60"/>
        <v/>
      </c>
      <c r="CC20" s="213">
        <f t="shared" si="34"/>
        <v>0</v>
      </c>
      <c r="CD20" s="52"/>
      <c r="CE20" s="210">
        <f t="shared" si="35"/>
        <v>0</v>
      </c>
      <c r="CF20" s="52"/>
      <c r="CG20" s="210">
        <f t="shared" si="36"/>
        <v>0</v>
      </c>
      <c r="CH20" s="52"/>
      <c r="CI20" s="210">
        <f t="shared" si="37"/>
        <v>0</v>
      </c>
      <c r="CJ20" s="52"/>
      <c r="CK20" s="210">
        <f t="shared" si="38"/>
        <v>0</v>
      </c>
      <c r="CL20" s="52"/>
      <c r="CM20" s="210">
        <f t="shared" si="39"/>
        <v>0</v>
      </c>
      <c r="CN20" s="51"/>
      <c r="CO20" s="210">
        <f t="shared" si="40"/>
        <v>0</v>
      </c>
      <c r="CP20" s="51"/>
      <c r="CQ20" s="210" t="str">
        <f t="shared" si="41"/>
        <v/>
      </c>
      <c r="CR20" s="51"/>
      <c r="CS20" s="210" t="str">
        <f t="shared" si="42"/>
        <v/>
      </c>
      <c r="CT20" s="51"/>
      <c r="CU20" s="210" t="str">
        <f t="shared" si="43"/>
        <v/>
      </c>
      <c r="CV20" s="51"/>
      <c r="CW20" s="210" t="str">
        <f t="shared" si="44"/>
        <v/>
      </c>
      <c r="CX20" s="51"/>
      <c r="CY20" s="210" t="str">
        <f t="shared" si="45"/>
        <v/>
      </c>
      <c r="CZ20" s="51"/>
      <c r="DA20" s="210" t="str">
        <f t="shared" si="46"/>
        <v/>
      </c>
      <c r="DB20" s="51"/>
      <c r="DC20" s="210" t="str">
        <f t="shared" si="47"/>
        <v/>
      </c>
      <c r="DD20" s="51"/>
      <c r="DE20" s="210" t="str">
        <f t="shared" si="48"/>
        <v/>
      </c>
      <c r="DF20" s="51"/>
      <c r="DG20" s="210" t="str">
        <f t="shared" si="49"/>
        <v/>
      </c>
      <c r="DH20" s="213">
        <f t="shared" si="50"/>
        <v>0</v>
      </c>
      <c r="DI20" s="214">
        <f t="shared" si="51"/>
        <v>0</v>
      </c>
      <c r="DJ20" s="214">
        <f t="shared" si="52"/>
        <v>0</v>
      </c>
      <c r="DK20" s="215">
        <f t="shared" si="61"/>
        <v>0</v>
      </c>
      <c r="DL20" s="215">
        <f>IFERROR(VLOOKUP(DK20,REGISTRATION!$P$23:$Q$33,2),"")</f>
        <v>5</v>
      </c>
      <c r="DM20" s="216" t="str">
        <f t="shared" si="53"/>
        <v>FAILED</v>
      </c>
    </row>
    <row r="21" spans="1:117" ht="15" hidden="1" customHeight="1">
      <c r="A21" s="209">
        <f>REGISTRATION!A23</f>
        <v>12</v>
      </c>
      <c r="B21" s="208">
        <f>REGISTRATION!B23</f>
        <v>0</v>
      </c>
      <c r="C21" s="207" t="str">
        <f>UPPER(CONCATENATE(REGISTRATION!C23,", ", REGISTRATION!D23," ", REGISTRATION!E23))</f>
        <v xml:space="preserve">,  </v>
      </c>
      <c r="D21" s="52"/>
      <c r="E21" s="210">
        <f t="shared" si="54"/>
        <v>0</v>
      </c>
      <c r="F21" s="211">
        <f t="shared" si="55"/>
        <v>0</v>
      </c>
      <c r="G21" s="52"/>
      <c r="H21" s="210">
        <f t="shared" si="5"/>
        <v>0</v>
      </c>
      <c r="I21" s="211">
        <f t="shared" si="6"/>
        <v>0</v>
      </c>
      <c r="J21" s="52"/>
      <c r="K21" s="210">
        <f t="shared" si="56"/>
        <v>0</v>
      </c>
      <c r="L21" s="52"/>
      <c r="M21" s="210">
        <f t="shared" si="7"/>
        <v>0</v>
      </c>
      <c r="N21" s="52"/>
      <c r="O21" s="210" t="str">
        <f t="shared" si="8"/>
        <v/>
      </c>
      <c r="P21" s="52"/>
      <c r="Q21" s="210" t="str">
        <f t="shared" si="9"/>
        <v/>
      </c>
      <c r="R21" s="52"/>
      <c r="S21" s="210" t="str">
        <f t="shared" si="10"/>
        <v/>
      </c>
      <c r="T21" s="52"/>
      <c r="U21" s="210" t="str">
        <f t="shared" si="11"/>
        <v/>
      </c>
      <c r="V21" s="52"/>
      <c r="W21" s="210" t="str">
        <f t="shared" si="12"/>
        <v/>
      </c>
      <c r="X21" s="52"/>
      <c r="Y21" s="210" t="str">
        <f t="shared" si="13"/>
        <v/>
      </c>
      <c r="Z21" s="52"/>
      <c r="AA21" s="210" t="str">
        <f t="shared" si="14"/>
        <v/>
      </c>
      <c r="AB21" s="52"/>
      <c r="AC21" s="210" t="str">
        <f t="shared" si="15"/>
        <v/>
      </c>
      <c r="AD21" s="52"/>
      <c r="AE21" s="210" t="str">
        <f t="shared" si="16"/>
        <v/>
      </c>
      <c r="AF21" s="52"/>
      <c r="AG21" s="210" t="str">
        <f t="shared" si="17"/>
        <v/>
      </c>
      <c r="AH21" s="52"/>
      <c r="AI21" s="210" t="str">
        <f t="shared" si="18"/>
        <v/>
      </c>
      <c r="AJ21" s="211">
        <f t="shared" si="57"/>
        <v>0</v>
      </c>
      <c r="AK21" s="52"/>
      <c r="AL21" s="210">
        <f t="shared" si="0"/>
        <v>0</v>
      </c>
      <c r="AM21" s="206"/>
      <c r="AN21" s="210">
        <f t="shared" si="1"/>
        <v>0</v>
      </c>
      <c r="AO21" s="206"/>
      <c r="AP21" s="210" t="str">
        <f t="shared" si="2"/>
        <v/>
      </c>
      <c r="AQ21" s="206"/>
      <c r="AR21" s="210" t="str">
        <f t="shared" si="3"/>
        <v/>
      </c>
      <c r="AS21" s="206"/>
      <c r="AT21" s="210" t="str">
        <f t="shared" si="58"/>
        <v/>
      </c>
      <c r="AU21" s="206"/>
      <c r="AV21" s="210" t="str">
        <f t="shared" si="4"/>
        <v/>
      </c>
      <c r="AW21" s="52"/>
      <c r="AX21" s="210" t="str">
        <f t="shared" si="19"/>
        <v/>
      </c>
      <c r="AY21" s="52"/>
      <c r="AZ21" s="210" t="str">
        <f t="shared" si="20"/>
        <v/>
      </c>
      <c r="BA21" s="52"/>
      <c r="BB21" s="210" t="str">
        <f t="shared" si="21"/>
        <v/>
      </c>
      <c r="BC21" s="52"/>
      <c r="BD21" s="210" t="str">
        <f t="shared" si="22"/>
        <v/>
      </c>
      <c r="BE21" s="52"/>
      <c r="BF21" s="210" t="str">
        <f t="shared" si="23"/>
        <v/>
      </c>
      <c r="BG21" s="52"/>
      <c r="BH21" s="210" t="str">
        <f t="shared" si="24"/>
        <v/>
      </c>
      <c r="BI21" s="52"/>
      <c r="BJ21" s="210" t="str">
        <f t="shared" si="25"/>
        <v/>
      </c>
      <c r="BK21" s="52"/>
      <c r="BL21" s="210" t="str">
        <f t="shared" si="26"/>
        <v/>
      </c>
      <c r="BM21" s="211">
        <f t="shared" si="62"/>
        <v>0</v>
      </c>
      <c r="BN21" s="52"/>
      <c r="BO21" s="210" t="str">
        <f t="shared" si="27"/>
        <v/>
      </c>
      <c r="BP21" s="52"/>
      <c r="BQ21" s="210" t="str">
        <f t="shared" si="28"/>
        <v/>
      </c>
      <c r="BR21" s="52"/>
      <c r="BS21" s="210" t="str">
        <f t="shared" si="29"/>
        <v/>
      </c>
      <c r="BT21" s="211" t="str">
        <f t="shared" si="30"/>
        <v/>
      </c>
      <c r="BU21" s="212">
        <f t="shared" si="31"/>
        <v>0</v>
      </c>
      <c r="BV21" s="212">
        <f t="shared" si="59"/>
        <v>0</v>
      </c>
      <c r="BW21" s="52"/>
      <c r="BX21" s="210">
        <f t="shared" si="32"/>
        <v>0</v>
      </c>
      <c r="BY21" s="52"/>
      <c r="BZ21" s="210" t="str">
        <f t="shared" si="33"/>
        <v/>
      </c>
      <c r="CA21" s="52"/>
      <c r="CB21" s="210" t="str">
        <f t="shared" si="60"/>
        <v/>
      </c>
      <c r="CC21" s="213">
        <f t="shared" si="34"/>
        <v>0</v>
      </c>
      <c r="CD21" s="52"/>
      <c r="CE21" s="210">
        <f t="shared" si="35"/>
        <v>0</v>
      </c>
      <c r="CF21" s="52"/>
      <c r="CG21" s="210">
        <f t="shared" si="36"/>
        <v>0</v>
      </c>
      <c r="CH21" s="52"/>
      <c r="CI21" s="210">
        <f t="shared" si="37"/>
        <v>0</v>
      </c>
      <c r="CJ21" s="52"/>
      <c r="CK21" s="210">
        <f t="shared" si="38"/>
        <v>0</v>
      </c>
      <c r="CL21" s="52"/>
      <c r="CM21" s="210">
        <f t="shared" si="39"/>
        <v>0</v>
      </c>
      <c r="CN21" s="51"/>
      <c r="CO21" s="210">
        <f t="shared" si="40"/>
        <v>0</v>
      </c>
      <c r="CP21" s="51"/>
      <c r="CQ21" s="210" t="str">
        <f t="shared" si="41"/>
        <v/>
      </c>
      <c r="CR21" s="51"/>
      <c r="CS21" s="210" t="str">
        <f t="shared" si="42"/>
        <v/>
      </c>
      <c r="CT21" s="51"/>
      <c r="CU21" s="210" t="str">
        <f t="shared" si="43"/>
        <v/>
      </c>
      <c r="CV21" s="51"/>
      <c r="CW21" s="210" t="str">
        <f t="shared" si="44"/>
        <v/>
      </c>
      <c r="CX21" s="51"/>
      <c r="CY21" s="210" t="str">
        <f t="shared" si="45"/>
        <v/>
      </c>
      <c r="CZ21" s="51"/>
      <c r="DA21" s="210" t="str">
        <f t="shared" si="46"/>
        <v/>
      </c>
      <c r="DB21" s="51"/>
      <c r="DC21" s="210" t="str">
        <f t="shared" si="47"/>
        <v/>
      </c>
      <c r="DD21" s="51"/>
      <c r="DE21" s="210" t="str">
        <f t="shared" si="48"/>
        <v/>
      </c>
      <c r="DF21" s="51"/>
      <c r="DG21" s="210" t="str">
        <f t="shared" si="49"/>
        <v/>
      </c>
      <c r="DH21" s="213">
        <f t="shared" si="50"/>
        <v>0</v>
      </c>
      <c r="DI21" s="214">
        <f t="shared" si="51"/>
        <v>0</v>
      </c>
      <c r="DJ21" s="214">
        <f t="shared" si="52"/>
        <v>0</v>
      </c>
      <c r="DK21" s="215">
        <f t="shared" si="61"/>
        <v>0</v>
      </c>
      <c r="DL21" s="215">
        <f>IFERROR(VLOOKUP(DK21,REGISTRATION!$P$23:$Q$33,2),"")</f>
        <v>5</v>
      </c>
      <c r="DM21" s="216" t="str">
        <f t="shared" si="53"/>
        <v>FAILED</v>
      </c>
    </row>
    <row r="22" spans="1:117" ht="15" hidden="1" customHeight="1">
      <c r="A22" s="207">
        <f>REGISTRATION!A24</f>
        <v>13</v>
      </c>
      <c r="B22" s="208">
        <f>REGISTRATION!B24</f>
        <v>0</v>
      </c>
      <c r="C22" s="207" t="str">
        <f>UPPER(CONCATENATE(REGISTRATION!C24,", ", REGISTRATION!D24," ", REGISTRATION!E24))</f>
        <v xml:space="preserve">,  </v>
      </c>
      <c r="D22" s="52"/>
      <c r="E22" s="210">
        <f t="shared" si="54"/>
        <v>0</v>
      </c>
      <c r="F22" s="211">
        <f t="shared" si="55"/>
        <v>0</v>
      </c>
      <c r="G22" s="52"/>
      <c r="H22" s="210">
        <f t="shared" si="5"/>
        <v>0</v>
      </c>
      <c r="I22" s="211">
        <f t="shared" si="6"/>
        <v>0</v>
      </c>
      <c r="J22" s="52"/>
      <c r="K22" s="210">
        <f t="shared" si="56"/>
        <v>0</v>
      </c>
      <c r="L22" s="52"/>
      <c r="M22" s="210">
        <f t="shared" si="7"/>
        <v>0</v>
      </c>
      <c r="N22" s="52"/>
      <c r="O22" s="210" t="str">
        <f t="shared" si="8"/>
        <v/>
      </c>
      <c r="P22" s="52"/>
      <c r="Q22" s="210" t="str">
        <f t="shared" si="9"/>
        <v/>
      </c>
      <c r="R22" s="52"/>
      <c r="S22" s="210" t="str">
        <f t="shared" si="10"/>
        <v/>
      </c>
      <c r="T22" s="52"/>
      <c r="U22" s="210" t="str">
        <f t="shared" si="11"/>
        <v/>
      </c>
      <c r="V22" s="52"/>
      <c r="W22" s="210" t="str">
        <f t="shared" si="12"/>
        <v/>
      </c>
      <c r="X22" s="52"/>
      <c r="Y22" s="210" t="str">
        <f t="shared" si="13"/>
        <v/>
      </c>
      <c r="Z22" s="52"/>
      <c r="AA22" s="210" t="str">
        <f t="shared" si="14"/>
        <v/>
      </c>
      <c r="AB22" s="52"/>
      <c r="AC22" s="210" t="str">
        <f t="shared" si="15"/>
        <v/>
      </c>
      <c r="AD22" s="52"/>
      <c r="AE22" s="210" t="str">
        <f t="shared" si="16"/>
        <v/>
      </c>
      <c r="AF22" s="52"/>
      <c r="AG22" s="210" t="str">
        <f t="shared" si="17"/>
        <v/>
      </c>
      <c r="AH22" s="52"/>
      <c r="AI22" s="210" t="str">
        <f t="shared" si="18"/>
        <v/>
      </c>
      <c r="AJ22" s="211">
        <f t="shared" si="57"/>
        <v>0</v>
      </c>
      <c r="AK22" s="52"/>
      <c r="AL22" s="210">
        <f t="shared" si="0"/>
        <v>0</v>
      </c>
      <c r="AM22" s="206"/>
      <c r="AN22" s="210">
        <f t="shared" si="1"/>
        <v>0</v>
      </c>
      <c r="AO22" s="206"/>
      <c r="AP22" s="210" t="str">
        <f t="shared" si="2"/>
        <v/>
      </c>
      <c r="AQ22" s="206"/>
      <c r="AR22" s="210" t="str">
        <f t="shared" si="3"/>
        <v/>
      </c>
      <c r="AS22" s="206"/>
      <c r="AT22" s="210" t="str">
        <f t="shared" si="58"/>
        <v/>
      </c>
      <c r="AU22" s="206"/>
      <c r="AV22" s="210" t="str">
        <f t="shared" si="4"/>
        <v/>
      </c>
      <c r="AW22" s="52"/>
      <c r="AX22" s="210" t="str">
        <f t="shared" si="19"/>
        <v/>
      </c>
      <c r="AY22" s="52"/>
      <c r="AZ22" s="210" t="str">
        <f t="shared" si="20"/>
        <v/>
      </c>
      <c r="BA22" s="52"/>
      <c r="BB22" s="210" t="str">
        <f t="shared" si="21"/>
        <v/>
      </c>
      <c r="BC22" s="52"/>
      <c r="BD22" s="210" t="str">
        <f t="shared" si="22"/>
        <v/>
      </c>
      <c r="BE22" s="52"/>
      <c r="BF22" s="210" t="str">
        <f t="shared" si="23"/>
        <v/>
      </c>
      <c r="BG22" s="52"/>
      <c r="BH22" s="210" t="str">
        <f t="shared" si="24"/>
        <v/>
      </c>
      <c r="BI22" s="52"/>
      <c r="BJ22" s="210" t="str">
        <f t="shared" si="25"/>
        <v/>
      </c>
      <c r="BK22" s="52"/>
      <c r="BL22" s="210" t="str">
        <f t="shared" si="26"/>
        <v/>
      </c>
      <c r="BM22" s="211">
        <f t="shared" si="62"/>
        <v>0</v>
      </c>
      <c r="BN22" s="52"/>
      <c r="BO22" s="210" t="str">
        <f t="shared" si="27"/>
        <v/>
      </c>
      <c r="BP22" s="52"/>
      <c r="BQ22" s="210" t="str">
        <f t="shared" si="28"/>
        <v/>
      </c>
      <c r="BR22" s="52"/>
      <c r="BS22" s="210" t="str">
        <f t="shared" si="29"/>
        <v/>
      </c>
      <c r="BT22" s="211" t="str">
        <f t="shared" si="30"/>
        <v/>
      </c>
      <c r="BU22" s="212">
        <f t="shared" si="31"/>
        <v>0</v>
      </c>
      <c r="BV22" s="212">
        <f t="shared" si="59"/>
        <v>0</v>
      </c>
      <c r="BW22" s="52"/>
      <c r="BX22" s="210">
        <f t="shared" si="32"/>
        <v>0</v>
      </c>
      <c r="BY22" s="52"/>
      <c r="BZ22" s="210" t="str">
        <f t="shared" si="33"/>
        <v/>
      </c>
      <c r="CA22" s="52"/>
      <c r="CB22" s="210" t="str">
        <f t="shared" si="60"/>
        <v/>
      </c>
      <c r="CC22" s="213">
        <f t="shared" si="34"/>
        <v>0</v>
      </c>
      <c r="CD22" s="52"/>
      <c r="CE22" s="210">
        <f t="shared" si="35"/>
        <v>0</v>
      </c>
      <c r="CF22" s="52"/>
      <c r="CG22" s="210">
        <f t="shared" si="36"/>
        <v>0</v>
      </c>
      <c r="CH22" s="52"/>
      <c r="CI22" s="210">
        <f t="shared" si="37"/>
        <v>0</v>
      </c>
      <c r="CJ22" s="52"/>
      <c r="CK22" s="210">
        <f t="shared" si="38"/>
        <v>0</v>
      </c>
      <c r="CL22" s="52"/>
      <c r="CM22" s="210">
        <f t="shared" si="39"/>
        <v>0</v>
      </c>
      <c r="CN22" s="51"/>
      <c r="CO22" s="210">
        <f t="shared" si="40"/>
        <v>0</v>
      </c>
      <c r="CP22" s="51"/>
      <c r="CQ22" s="210" t="str">
        <f t="shared" si="41"/>
        <v/>
      </c>
      <c r="CR22" s="51"/>
      <c r="CS22" s="210" t="str">
        <f t="shared" si="42"/>
        <v/>
      </c>
      <c r="CT22" s="51"/>
      <c r="CU22" s="210" t="str">
        <f t="shared" si="43"/>
        <v/>
      </c>
      <c r="CV22" s="51"/>
      <c r="CW22" s="210" t="str">
        <f t="shared" si="44"/>
        <v/>
      </c>
      <c r="CX22" s="51"/>
      <c r="CY22" s="210" t="str">
        <f t="shared" si="45"/>
        <v/>
      </c>
      <c r="CZ22" s="51"/>
      <c r="DA22" s="210" t="str">
        <f t="shared" si="46"/>
        <v/>
      </c>
      <c r="DB22" s="51"/>
      <c r="DC22" s="210" t="str">
        <f t="shared" si="47"/>
        <v/>
      </c>
      <c r="DD22" s="51"/>
      <c r="DE22" s="210" t="str">
        <f t="shared" si="48"/>
        <v/>
      </c>
      <c r="DF22" s="51"/>
      <c r="DG22" s="210" t="str">
        <f t="shared" si="49"/>
        <v/>
      </c>
      <c r="DH22" s="213">
        <f t="shared" si="50"/>
        <v>0</v>
      </c>
      <c r="DI22" s="214">
        <f t="shared" si="51"/>
        <v>0</v>
      </c>
      <c r="DJ22" s="214">
        <f t="shared" si="52"/>
        <v>0</v>
      </c>
      <c r="DK22" s="215">
        <f t="shared" si="61"/>
        <v>0</v>
      </c>
      <c r="DL22" s="215">
        <f>IFERROR(VLOOKUP(DK22,REGISTRATION!$P$23:$Q$33,2),"")</f>
        <v>5</v>
      </c>
      <c r="DM22" s="216" t="str">
        <f t="shared" si="53"/>
        <v>FAILED</v>
      </c>
    </row>
    <row r="23" spans="1:117" ht="15" hidden="1" customHeight="1">
      <c r="A23" s="209">
        <f>REGISTRATION!A25</f>
        <v>14</v>
      </c>
      <c r="B23" s="208">
        <f>REGISTRATION!B25</f>
        <v>0</v>
      </c>
      <c r="C23" s="207" t="str">
        <f>UPPER(CONCATENATE(REGISTRATION!C25,", ", REGISTRATION!D25," ", REGISTRATION!E25))</f>
        <v xml:space="preserve">,  </v>
      </c>
      <c r="D23" s="52"/>
      <c r="E23" s="210">
        <f t="shared" si="54"/>
        <v>0</v>
      </c>
      <c r="F23" s="211">
        <f t="shared" si="55"/>
        <v>0</v>
      </c>
      <c r="G23" s="52"/>
      <c r="H23" s="210">
        <f t="shared" si="5"/>
        <v>0</v>
      </c>
      <c r="I23" s="211">
        <f t="shared" si="6"/>
        <v>0</v>
      </c>
      <c r="J23" s="52"/>
      <c r="K23" s="210">
        <f t="shared" si="56"/>
        <v>0</v>
      </c>
      <c r="L23" s="52"/>
      <c r="M23" s="210">
        <f t="shared" si="7"/>
        <v>0</v>
      </c>
      <c r="N23" s="52"/>
      <c r="O23" s="210" t="str">
        <f t="shared" si="8"/>
        <v/>
      </c>
      <c r="P23" s="52"/>
      <c r="Q23" s="210" t="str">
        <f t="shared" si="9"/>
        <v/>
      </c>
      <c r="R23" s="52"/>
      <c r="S23" s="210" t="str">
        <f t="shared" si="10"/>
        <v/>
      </c>
      <c r="T23" s="52"/>
      <c r="U23" s="210" t="str">
        <f t="shared" si="11"/>
        <v/>
      </c>
      <c r="V23" s="52"/>
      <c r="W23" s="210" t="str">
        <f t="shared" si="12"/>
        <v/>
      </c>
      <c r="X23" s="52"/>
      <c r="Y23" s="210" t="str">
        <f t="shared" si="13"/>
        <v/>
      </c>
      <c r="Z23" s="52"/>
      <c r="AA23" s="210" t="str">
        <f t="shared" si="14"/>
        <v/>
      </c>
      <c r="AB23" s="52"/>
      <c r="AC23" s="210" t="str">
        <f t="shared" si="15"/>
        <v/>
      </c>
      <c r="AD23" s="52"/>
      <c r="AE23" s="210" t="str">
        <f t="shared" si="16"/>
        <v/>
      </c>
      <c r="AF23" s="52"/>
      <c r="AG23" s="210" t="str">
        <f>IFERROR(((AF23/$AF$9)*100),"")</f>
        <v/>
      </c>
      <c r="AH23" s="52"/>
      <c r="AI23" s="210" t="str">
        <f t="shared" si="18"/>
        <v/>
      </c>
      <c r="AJ23" s="211">
        <f t="shared" si="57"/>
        <v>0</v>
      </c>
      <c r="AK23" s="52"/>
      <c r="AL23" s="210">
        <f t="shared" si="0"/>
        <v>0</v>
      </c>
      <c r="AM23" s="206"/>
      <c r="AN23" s="210">
        <f t="shared" si="1"/>
        <v>0</v>
      </c>
      <c r="AO23" s="206"/>
      <c r="AP23" s="210" t="str">
        <f t="shared" si="2"/>
        <v/>
      </c>
      <c r="AQ23" s="206"/>
      <c r="AR23" s="210" t="str">
        <f t="shared" si="3"/>
        <v/>
      </c>
      <c r="AS23" s="206"/>
      <c r="AT23" s="210" t="str">
        <f t="shared" si="58"/>
        <v/>
      </c>
      <c r="AU23" s="206"/>
      <c r="AV23" s="210" t="str">
        <f t="shared" si="4"/>
        <v/>
      </c>
      <c r="AW23" s="52"/>
      <c r="AX23" s="210" t="str">
        <f t="shared" si="19"/>
        <v/>
      </c>
      <c r="AY23" s="52"/>
      <c r="AZ23" s="210" t="str">
        <f t="shared" si="20"/>
        <v/>
      </c>
      <c r="BA23" s="52"/>
      <c r="BB23" s="210" t="str">
        <f t="shared" si="21"/>
        <v/>
      </c>
      <c r="BC23" s="52"/>
      <c r="BD23" s="210" t="str">
        <f t="shared" si="22"/>
        <v/>
      </c>
      <c r="BE23" s="52"/>
      <c r="BF23" s="210" t="str">
        <f t="shared" si="23"/>
        <v/>
      </c>
      <c r="BG23" s="52"/>
      <c r="BH23" s="210" t="str">
        <f t="shared" si="24"/>
        <v/>
      </c>
      <c r="BI23" s="52"/>
      <c r="BJ23" s="210" t="str">
        <f t="shared" si="25"/>
        <v/>
      </c>
      <c r="BK23" s="52"/>
      <c r="BL23" s="210" t="str">
        <f t="shared" si="26"/>
        <v/>
      </c>
      <c r="BM23" s="211">
        <f t="shared" si="62"/>
        <v>0</v>
      </c>
      <c r="BN23" s="52"/>
      <c r="BO23" s="210" t="str">
        <f t="shared" si="27"/>
        <v/>
      </c>
      <c r="BP23" s="52"/>
      <c r="BQ23" s="210" t="str">
        <f t="shared" si="28"/>
        <v/>
      </c>
      <c r="BR23" s="52"/>
      <c r="BS23" s="210" t="str">
        <f t="shared" si="29"/>
        <v/>
      </c>
      <c r="BT23" s="211" t="str">
        <f t="shared" si="30"/>
        <v/>
      </c>
      <c r="BU23" s="212">
        <f t="shared" si="31"/>
        <v>0</v>
      </c>
      <c r="BV23" s="212">
        <f t="shared" si="59"/>
        <v>0</v>
      </c>
      <c r="BW23" s="52"/>
      <c r="BX23" s="210">
        <f t="shared" si="32"/>
        <v>0</v>
      </c>
      <c r="BY23" s="52"/>
      <c r="BZ23" s="210" t="str">
        <f t="shared" si="33"/>
        <v/>
      </c>
      <c r="CA23" s="52"/>
      <c r="CB23" s="210" t="str">
        <f t="shared" si="60"/>
        <v/>
      </c>
      <c r="CC23" s="213">
        <f t="shared" si="34"/>
        <v>0</v>
      </c>
      <c r="CD23" s="52"/>
      <c r="CE23" s="210">
        <f t="shared" si="35"/>
        <v>0</v>
      </c>
      <c r="CF23" s="52"/>
      <c r="CG23" s="210">
        <f t="shared" si="36"/>
        <v>0</v>
      </c>
      <c r="CH23" s="52"/>
      <c r="CI23" s="210">
        <f t="shared" si="37"/>
        <v>0</v>
      </c>
      <c r="CJ23" s="52"/>
      <c r="CK23" s="210">
        <f t="shared" si="38"/>
        <v>0</v>
      </c>
      <c r="CL23" s="52"/>
      <c r="CM23" s="210">
        <f t="shared" si="39"/>
        <v>0</v>
      </c>
      <c r="CN23" s="51"/>
      <c r="CO23" s="210">
        <f t="shared" si="40"/>
        <v>0</v>
      </c>
      <c r="CP23" s="51"/>
      <c r="CQ23" s="210" t="str">
        <f t="shared" si="41"/>
        <v/>
      </c>
      <c r="CR23" s="51"/>
      <c r="CS23" s="210" t="str">
        <f t="shared" si="42"/>
        <v/>
      </c>
      <c r="CT23" s="51"/>
      <c r="CU23" s="210" t="str">
        <f t="shared" si="43"/>
        <v/>
      </c>
      <c r="CV23" s="51"/>
      <c r="CW23" s="210" t="str">
        <f t="shared" si="44"/>
        <v/>
      </c>
      <c r="CX23" s="51"/>
      <c r="CY23" s="210" t="str">
        <f t="shared" si="45"/>
        <v/>
      </c>
      <c r="CZ23" s="51"/>
      <c r="DA23" s="210" t="str">
        <f t="shared" si="46"/>
        <v/>
      </c>
      <c r="DB23" s="51"/>
      <c r="DC23" s="210" t="str">
        <f t="shared" si="47"/>
        <v/>
      </c>
      <c r="DD23" s="51"/>
      <c r="DE23" s="210" t="str">
        <f t="shared" si="48"/>
        <v/>
      </c>
      <c r="DF23" s="51"/>
      <c r="DG23" s="210" t="str">
        <f t="shared" si="49"/>
        <v/>
      </c>
      <c r="DH23" s="213">
        <f t="shared" si="50"/>
        <v>0</v>
      </c>
      <c r="DI23" s="214">
        <f t="shared" si="51"/>
        <v>0</v>
      </c>
      <c r="DJ23" s="214">
        <f t="shared" si="52"/>
        <v>0</v>
      </c>
      <c r="DK23" s="215">
        <f t="shared" si="61"/>
        <v>0</v>
      </c>
      <c r="DL23" s="215">
        <f>IFERROR(VLOOKUP(DK23,REGISTRATION!$P$23:$Q$33,2),"")</f>
        <v>5</v>
      </c>
      <c r="DM23" s="216" t="str">
        <f t="shared" si="53"/>
        <v>FAILED</v>
      </c>
    </row>
    <row r="24" spans="1:117" ht="15" hidden="1" customHeight="1">
      <c r="A24" s="207">
        <f>REGISTRATION!A26</f>
        <v>15</v>
      </c>
      <c r="B24" s="208">
        <f>REGISTRATION!B26</f>
        <v>0</v>
      </c>
      <c r="C24" s="207" t="str">
        <f>UPPER(CONCATENATE(REGISTRATION!C26,", ", REGISTRATION!D26," ", REGISTRATION!E26))</f>
        <v xml:space="preserve">,  </v>
      </c>
      <c r="D24" s="52"/>
      <c r="E24" s="210">
        <f t="shared" si="54"/>
        <v>0</v>
      </c>
      <c r="F24" s="211">
        <f t="shared" si="55"/>
        <v>0</v>
      </c>
      <c r="G24" s="52"/>
      <c r="H24" s="210">
        <f t="shared" si="5"/>
        <v>0</v>
      </c>
      <c r="I24" s="211">
        <f t="shared" si="6"/>
        <v>0</v>
      </c>
      <c r="J24" s="52"/>
      <c r="K24" s="210">
        <f t="shared" si="56"/>
        <v>0</v>
      </c>
      <c r="L24" s="52"/>
      <c r="M24" s="210">
        <f t="shared" si="7"/>
        <v>0</v>
      </c>
      <c r="N24" s="52"/>
      <c r="O24" s="210" t="str">
        <f t="shared" si="8"/>
        <v/>
      </c>
      <c r="P24" s="52"/>
      <c r="Q24" s="210" t="str">
        <f t="shared" si="9"/>
        <v/>
      </c>
      <c r="R24" s="52"/>
      <c r="S24" s="210" t="str">
        <f t="shared" si="10"/>
        <v/>
      </c>
      <c r="T24" s="52"/>
      <c r="U24" s="210" t="str">
        <f t="shared" si="11"/>
        <v/>
      </c>
      <c r="V24" s="52"/>
      <c r="W24" s="210" t="str">
        <f t="shared" si="12"/>
        <v/>
      </c>
      <c r="X24" s="52"/>
      <c r="Y24" s="210" t="str">
        <f t="shared" si="13"/>
        <v/>
      </c>
      <c r="Z24" s="52"/>
      <c r="AA24" s="210" t="str">
        <f t="shared" si="14"/>
        <v/>
      </c>
      <c r="AB24" s="52"/>
      <c r="AC24" s="210" t="str">
        <f t="shared" si="15"/>
        <v/>
      </c>
      <c r="AD24" s="52"/>
      <c r="AE24" s="210" t="str">
        <f t="shared" si="16"/>
        <v/>
      </c>
      <c r="AF24" s="52"/>
      <c r="AG24" s="210" t="str">
        <f t="shared" si="17"/>
        <v/>
      </c>
      <c r="AH24" s="52"/>
      <c r="AI24" s="210" t="str">
        <f t="shared" si="18"/>
        <v/>
      </c>
      <c r="AJ24" s="211">
        <f t="shared" si="57"/>
        <v>0</v>
      </c>
      <c r="AK24" s="52"/>
      <c r="AL24" s="210">
        <f t="shared" si="0"/>
        <v>0</v>
      </c>
      <c r="AM24" s="206"/>
      <c r="AN24" s="210">
        <f t="shared" si="1"/>
        <v>0</v>
      </c>
      <c r="AO24" s="206"/>
      <c r="AP24" s="210" t="str">
        <f t="shared" si="2"/>
        <v/>
      </c>
      <c r="AQ24" s="206"/>
      <c r="AR24" s="210" t="str">
        <f t="shared" si="3"/>
        <v/>
      </c>
      <c r="AS24" s="206"/>
      <c r="AT24" s="210" t="str">
        <f t="shared" si="58"/>
        <v/>
      </c>
      <c r="AU24" s="206"/>
      <c r="AV24" s="210" t="str">
        <f t="shared" si="4"/>
        <v/>
      </c>
      <c r="AW24" s="52"/>
      <c r="AX24" s="210" t="str">
        <f t="shared" si="19"/>
        <v/>
      </c>
      <c r="AY24" s="52"/>
      <c r="AZ24" s="210" t="str">
        <f t="shared" si="20"/>
        <v/>
      </c>
      <c r="BA24" s="52"/>
      <c r="BB24" s="210" t="str">
        <f t="shared" si="21"/>
        <v/>
      </c>
      <c r="BC24" s="52"/>
      <c r="BD24" s="210" t="str">
        <f t="shared" si="22"/>
        <v/>
      </c>
      <c r="BE24" s="52"/>
      <c r="BF24" s="210" t="str">
        <f t="shared" si="23"/>
        <v/>
      </c>
      <c r="BG24" s="52"/>
      <c r="BH24" s="210" t="str">
        <f t="shared" si="24"/>
        <v/>
      </c>
      <c r="BI24" s="52"/>
      <c r="BJ24" s="210" t="str">
        <f t="shared" si="25"/>
        <v/>
      </c>
      <c r="BK24" s="52"/>
      <c r="BL24" s="210" t="str">
        <f t="shared" si="26"/>
        <v/>
      </c>
      <c r="BM24" s="211">
        <f t="shared" si="62"/>
        <v>0</v>
      </c>
      <c r="BN24" s="52"/>
      <c r="BO24" s="210" t="str">
        <f t="shared" si="27"/>
        <v/>
      </c>
      <c r="BP24" s="52"/>
      <c r="BQ24" s="210" t="str">
        <f t="shared" si="28"/>
        <v/>
      </c>
      <c r="BR24" s="52"/>
      <c r="BS24" s="210" t="str">
        <f t="shared" si="29"/>
        <v/>
      </c>
      <c r="BT24" s="211" t="str">
        <f t="shared" si="30"/>
        <v/>
      </c>
      <c r="BU24" s="212">
        <f t="shared" si="31"/>
        <v>0</v>
      </c>
      <c r="BV24" s="212">
        <f t="shared" si="59"/>
        <v>0</v>
      </c>
      <c r="BW24" s="52"/>
      <c r="BX24" s="210">
        <f t="shared" si="32"/>
        <v>0</v>
      </c>
      <c r="BY24" s="52"/>
      <c r="BZ24" s="210" t="str">
        <f t="shared" si="33"/>
        <v/>
      </c>
      <c r="CA24" s="52"/>
      <c r="CB24" s="210" t="str">
        <f t="shared" si="60"/>
        <v/>
      </c>
      <c r="CC24" s="213">
        <f t="shared" si="34"/>
        <v>0</v>
      </c>
      <c r="CD24" s="52"/>
      <c r="CE24" s="210">
        <f t="shared" si="35"/>
        <v>0</v>
      </c>
      <c r="CF24" s="52"/>
      <c r="CG24" s="210">
        <f t="shared" si="36"/>
        <v>0</v>
      </c>
      <c r="CH24" s="52"/>
      <c r="CI24" s="210">
        <f t="shared" si="37"/>
        <v>0</v>
      </c>
      <c r="CJ24" s="52"/>
      <c r="CK24" s="210">
        <f t="shared" si="38"/>
        <v>0</v>
      </c>
      <c r="CL24" s="52"/>
      <c r="CM24" s="210">
        <f t="shared" si="39"/>
        <v>0</v>
      </c>
      <c r="CN24" s="51"/>
      <c r="CO24" s="210">
        <f t="shared" si="40"/>
        <v>0</v>
      </c>
      <c r="CP24" s="51"/>
      <c r="CQ24" s="210" t="str">
        <f t="shared" si="41"/>
        <v/>
      </c>
      <c r="CR24" s="51"/>
      <c r="CS24" s="210" t="str">
        <f t="shared" si="42"/>
        <v/>
      </c>
      <c r="CT24" s="51"/>
      <c r="CU24" s="210" t="str">
        <f t="shared" si="43"/>
        <v/>
      </c>
      <c r="CV24" s="51"/>
      <c r="CW24" s="210" t="str">
        <f t="shared" si="44"/>
        <v/>
      </c>
      <c r="CX24" s="51"/>
      <c r="CY24" s="210" t="str">
        <f t="shared" si="45"/>
        <v/>
      </c>
      <c r="CZ24" s="51"/>
      <c r="DA24" s="210" t="str">
        <f t="shared" si="46"/>
        <v/>
      </c>
      <c r="DB24" s="51"/>
      <c r="DC24" s="210" t="str">
        <f t="shared" si="47"/>
        <v/>
      </c>
      <c r="DD24" s="51"/>
      <c r="DE24" s="210" t="str">
        <f t="shared" si="48"/>
        <v/>
      </c>
      <c r="DF24" s="51"/>
      <c r="DG24" s="210" t="str">
        <f t="shared" si="49"/>
        <v/>
      </c>
      <c r="DH24" s="213">
        <f t="shared" si="50"/>
        <v>0</v>
      </c>
      <c r="DI24" s="214">
        <f t="shared" si="51"/>
        <v>0</v>
      </c>
      <c r="DJ24" s="214">
        <f t="shared" si="52"/>
        <v>0</v>
      </c>
      <c r="DK24" s="215">
        <f t="shared" si="61"/>
        <v>0</v>
      </c>
      <c r="DL24" s="215">
        <f>IFERROR(VLOOKUP(DK24,REGISTRATION!$P$23:$Q$33,2),"")</f>
        <v>5</v>
      </c>
      <c r="DM24" s="216" t="str">
        <f t="shared" si="53"/>
        <v>FAILED</v>
      </c>
    </row>
    <row r="25" spans="1:117" ht="15" hidden="1" customHeight="1">
      <c r="A25" s="209">
        <f>REGISTRATION!A27</f>
        <v>16</v>
      </c>
      <c r="B25" s="208">
        <f>REGISTRATION!B27</f>
        <v>0</v>
      </c>
      <c r="C25" s="207" t="str">
        <f>UPPER(CONCATENATE(REGISTRATION!C27,", ", REGISTRATION!D27," ", REGISTRATION!E27))</f>
        <v xml:space="preserve">,  </v>
      </c>
      <c r="D25" s="52"/>
      <c r="E25" s="210">
        <f t="shared" si="54"/>
        <v>0</v>
      </c>
      <c r="F25" s="211">
        <f t="shared" si="55"/>
        <v>0</v>
      </c>
      <c r="G25" s="52"/>
      <c r="H25" s="210">
        <f t="shared" si="5"/>
        <v>0</v>
      </c>
      <c r="I25" s="211">
        <f t="shared" si="6"/>
        <v>0</v>
      </c>
      <c r="J25" s="52"/>
      <c r="K25" s="210">
        <f t="shared" si="56"/>
        <v>0</v>
      </c>
      <c r="L25" s="52"/>
      <c r="M25" s="210">
        <f t="shared" si="7"/>
        <v>0</v>
      </c>
      <c r="N25" s="52"/>
      <c r="O25" s="210" t="str">
        <f t="shared" si="8"/>
        <v/>
      </c>
      <c r="P25" s="52"/>
      <c r="Q25" s="210" t="str">
        <f t="shared" si="9"/>
        <v/>
      </c>
      <c r="R25" s="52"/>
      <c r="S25" s="210" t="str">
        <f t="shared" si="10"/>
        <v/>
      </c>
      <c r="T25" s="52"/>
      <c r="U25" s="210" t="str">
        <f t="shared" si="11"/>
        <v/>
      </c>
      <c r="V25" s="52"/>
      <c r="W25" s="210" t="str">
        <f t="shared" si="12"/>
        <v/>
      </c>
      <c r="X25" s="52"/>
      <c r="Y25" s="210" t="str">
        <f t="shared" si="13"/>
        <v/>
      </c>
      <c r="Z25" s="52"/>
      <c r="AA25" s="210" t="str">
        <f t="shared" si="14"/>
        <v/>
      </c>
      <c r="AB25" s="52"/>
      <c r="AC25" s="210" t="str">
        <f t="shared" si="15"/>
        <v/>
      </c>
      <c r="AD25" s="52"/>
      <c r="AE25" s="210" t="str">
        <f t="shared" si="16"/>
        <v/>
      </c>
      <c r="AF25" s="52"/>
      <c r="AG25" s="210" t="str">
        <f t="shared" si="17"/>
        <v/>
      </c>
      <c r="AH25" s="52"/>
      <c r="AI25" s="210" t="str">
        <f t="shared" si="18"/>
        <v/>
      </c>
      <c r="AJ25" s="211">
        <f t="shared" si="57"/>
        <v>0</v>
      </c>
      <c r="AK25" s="52"/>
      <c r="AL25" s="210">
        <f t="shared" si="0"/>
        <v>0</v>
      </c>
      <c r="AM25" s="206"/>
      <c r="AN25" s="210">
        <f t="shared" si="1"/>
        <v>0</v>
      </c>
      <c r="AO25" s="206"/>
      <c r="AP25" s="210" t="str">
        <f t="shared" si="2"/>
        <v/>
      </c>
      <c r="AQ25" s="206"/>
      <c r="AR25" s="210" t="str">
        <f t="shared" si="3"/>
        <v/>
      </c>
      <c r="AS25" s="206"/>
      <c r="AT25" s="210" t="str">
        <f t="shared" si="58"/>
        <v/>
      </c>
      <c r="AU25" s="206"/>
      <c r="AV25" s="210" t="str">
        <f t="shared" si="4"/>
        <v/>
      </c>
      <c r="AW25" s="52"/>
      <c r="AX25" s="210" t="str">
        <f t="shared" si="19"/>
        <v/>
      </c>
      <c r="AY25" s="52"/>
      <c r="AZ25" s="210" t="str">
        <f t="shared" si="20"/>
        <v/>
      </c>
      <c r="BA25" s="52"/>
      <c r="BB25" s="210" t="str">
        <f t="shared" si="21"/>
        <v/>
      </c>
      <c r="BC25" s="52"/>
      <c r="BD25" s="210" t="str">
        <f t="shared" si="22"/>
        <v/>
      </c>
      <c r="BE25" s="52"/>
      <c r="BF25" s="210" t="str">
        <f t="shared" si="23"/>
        <v/>
      </c>
      <c r="BG25" s="52"/>
      <c r="BH25" s="210" t="str">
        <f t="shared" si="24"/>
        <v/>
      </c>
      <c r="BI25" s="52"/>
      <c r="BJ25" s="210" t="str">
        <f t="shared" si="25"/>
        <v/>
      </c>
      <c r="BK25" s="52"/>
      <c r="BL25" s="210" t="str">
        <f t="shared" si="26"/>
        <v/>
      </c>
      <c r="BM25" s="211">
        <f t="shared" si="62"/>
        <v>0</v>
      </c>
      <c r="BN25" s="52"/>
      <c r="BO25" s="210" t="str">
        <f t="shared" si="27"/>
        <v/>
      </c>
      <c r="BP25" s="52"/>
      <c r="BQ25" s="210" t="str">
        <f t="shared" si="28"/>
        <v/>
      </c>
      <c r="BR25" s="52"/>
      <c r="BS25" s="210" t="str">
        <f t="shared" si="29"/>
        <v/>
      </c>
      <c r="BT25" s="211" t="str">
        <f t="shared" si="30"/>
        <v/>
      </c>
      <c r="BU25" s="212">
        <f t="shared" si="31"/>
        <v>0</v>
      </c>
      <c r="BV25" s="212">
        <f t="shared" si="59"/>
        <v>0</v>
      </c>
      <c r="BW25" s="52"/>
      <c r="BX25" s="210">
        <f t="shared" si="32"/>
        <v>0</v>
      </c>
      <c r="BY25" s="52"/>
      <c r="BZ25" s="210" t="str">
        <f t="shared" si="33"/>
        <v/>
      </c>
      <c r="CA25" s="52"/>
      <c r="CB25" s="210" t="str">
        <f t="shared" si="60"/>
        <v/>
      </c>
      <c r="CC25" s="213">
        <f t="shared" si="34"/>
        <v>0</v>
      </c>
      <c r="CD25" s="52"/>
      <c r="CE25" s="210">
        <f t="shared" si="35"/>
        <v>0</v>
      </c>
      <c r="CF25" s="52"/>
      <c r="CG25" s="210">
        <f t="shared" si="36"/>
        <v>0</v>
      </c>
      <c r="CH25" s="52"/>
      <c r="CI25" s="210">
        <f t="shared" si="37"/>
        <v>0</v>
      </c>
      <c r="CJ25" s="52"/>
      <c r="CK25" s="210">
        <f t="shared" si="38"/>
        <v>0</v>
      </c>
      <c r="CL25" s="52"/>
      <c r="CM25" s="210">
        <f t="shared" si="39"/>
        <v>0</v>
      </c>
      <c r="CN25" s="51"/>
      <c r="CO25" s="210">
        <f t="shared" si="40"/>
        <v>0</v>
      </c>
      <c r="CP25" s="51"/>
      <c r="CQ25" s="210" t="str">
        <f t="shared" si="41"/>
        <v/>
      </c>
      <c r="CR25" s="51"/>
      <c r="CS25" s="210" t="str">
        <f t="shared" si="42"/>
        <v/>
      </c>
      <c r="CT25" s="51"/>
      <c r="CU25" s="210" t="str">
        <f t="shared" si="43"/>
        <v/>
      </c>
      <c r="CV25" s="51"/>
      <c r="CW25" s="210" t="str">
        <f t="shared" si="44"/>
        <v/>
      </c>
      <c r="CX25" s="51"/>
      <c r="CY25" s="210" t="str">
        <f t="shared" si="45"/>
        <v/>
      </c>
      <c r="CZ25" s="51"/>
      <c r="DA25" s="210" t="str">
        <f t="shared" si="46"/>
        <v/>
      </c>
      <c r="DB25" s="51"/>
      <c r="DC25" s="210" t="str">
        <f t="shared" si="47"/>
        <v/>
      </c>
      <c r="DD25" s="51"/>
      <c r="DE25" s="210" t="str">
        <f t="shared" si="48"/>
        <v/>
      </c>
      <c r="DF25" s="51"/>
      <c r="DG25" s="210" t="str">
        <f t="shared" si="49"/>
        <v/>
      </c>
      <c r="DH25" s="213">
        <f t="shared" si="50"/>
        <v>0</v>
      </c>
      <c r="DI25" s="214">
        <f t="shared" si="51"/>
        <v>0</v>
      </c>
      <c r="DJ25" s="214">
        <f t="shared" si="52"/>
        <v>0</v>
      </c>
      <c r="DK25" s="215">
        <f t="shared" si="61"/>
        <v>0</v>
      </c>
      <c r="DL25" s="215">
        <f>IFERROR(VLOOKUP(DK25,REGISTRATION!$P$23:$Q$33,2),"")</f>
        <v>5</v>
      </c>
      <c r="DM25" s="216" t="str">
        <f t="shared" si="53"/>
        <v>FAILED</v>
      </c>
    </row>
    <row r="26" spans="1:117" ht="15" hidden="1" customHeight="1">
      <c r="A26" s="207">
        <f>REGISTRATION!A28</f>
        <v>17</v>
      </c>
      <c r="B26" s="208">
        <f>REGISTRATION!B28</f>
        <v>0</v>
      </c>
      <c r="C26" s="207" t="str">
        <f>UPPER(CONCATENATE(REGISTRATION!C28,", ", REGISTRATION!D28," ", REGISTRATION!E28))</f>
        <v xml:space="preserve">,  </v>
      </c>
      <c r="D26" s="52"/>
      <c r="E26" s="210">
        <f t="shared" si="54"/>
        <v>0</v>
      </c>
      <c r="F26" s="211">
        <f t="shared" si="55"/>
        <v>0</v>
      </c>
      <c r="G26" s="52"/>
      <c r="H26" s="210">
        <f t="shared" si="5"/>
        <v>0</v>
      </c>
      <c r="I26" s="211">
        <f t="shared" si="6"/>
        <v>0</v>
      </c>
      <c r="J26" s="52"/>
      <c r="K26" s="210">
        <f t="shared" si="56"/>
        <v>0</v>
      </c>
      <c r="L26" s="52"/>
      <c r="M26" s="210">
        <f t="shared" si="7"/>
        <v>0</v>
      </c>
      <c r="N26" s="52"/>
      <c r="O26" s="210" t="str">
        <f t="shared" si="8"/>
        <v/>
      </c>
      <c r="P26" s="52"/>
      <c r="Q26" s="210" t="str">
        <f t="shared" si="9"/>
        <v/>
      </c>
      <c r="R26" s="52"/>
      <c r="S26" s="210" t="str">
        <f t="shared" si="10"/>
        <v/>
      </c>
      <c r="T26" s="52"/>
      <c r="U26" s="210" t="str">
        <f t="shared" si="11"/>
        <v/>
      </c>
      <c r="V26" s="52"/>
      <c r="W26" s="210" t="str">
        <f t="shared" si="12"/>
        <v/>
      </c>
      <c r="X26" s="52"/>
      <c r="Y26" s="210" t="str">
        <f t="shared" si="13"/>
        <v/>
      </c>
      <c r="Z26" s="52"/>
      <c r="AA26" s="210" t="str">
        <f t="shared" si="14"/>
        <v/>
      </c>
      <c r="AB26" s="52"/>
      <c r="AC26" s="210" t="str">
        <f t="shared" si="15"/>
        <v/>
      </c>
      <c r="AD26" s="52"/>
      <c r="AE26" s="210" t="str">
        <f t="shared" si="16"/>
        <v/>
      </c>
      <c r="AF26" s="52"/>
      <c r="AG26" s="210" t="str">
        <f t="shared" si="17"/>
        <v/>
      </c>
      <c r="AH26" s="52"/>
      <c r="AI26" s="210" t="str">
        <f t="shared" si="18"/>
        <v/>
      </c>
      <c r="AJ26" s="211">
        <f t="shared" si="57"/>
        <v>0</v>
      </c>
      <c r="AK26" s="52"/>
      <c r="AL26" s="210">
        <f t="shared" si="0"/>
        <v>0</v>
      </c>
      <c r="AM26" s="206"/>
      <c r="AN26" s="210">
        <f t="shared" si="1"/>
        <v>0</v>
      </c>
      <c r="AO26" s="206"/>
      <c r="AP26" s="210" t="str">
        <f t="shared" si="2"/>
        <v/>
      </c>
      <c r="AQ26" s="206"/>
      <c r="AR26" s="210" t="str">
        <f t="shared" si="3"/>
        <v/>
      </c>
      <c r="AS26" s="206"/>
      <c r="AT26" s="210" t="str">
        <f t="shared" si="58"/>
        <v/>
      </c>
      <c r="AU26" s="206"/>
      <c r="AV26" s="210" t="str">
        <f t="shared" si="4"/>
        <v/>
      </c>
      <c r="AW26" s="52"/>
      <c r="AX26" s="210" t="str">
        <f t="shared" si="19"/>
        <v/>
      </c>
      <c r="AY26" s="52"/>
      <c r="AZ26" s="210" t="str">
        <f t="shared" si="20"/>
        <v/>
      </c>
      <c r="BA26" s="52"/>
      <c r="BB26" s="210" t="str">
        <f t="shared" si="21"/>
        <v/>
      </c>
      <c r="BC26" s="52"/>
      <c r="BD26" s="210" t="str">
        <f t="shared" si="22"/>
        <v/>
      </c>
      <c r="BE26" s="52"/>
      <c r="BF26" s="210" t="str">
        <f t="shared" si="23"/>
        <v/>
      </c>
      <c r="BG26" s="52"/>
      <c r="BH26" s="210" t="str">
        <f t="shared" si="24"/>
        <v/>
      </c>
      <c r="BI26" s="52"/>
      <c r="BJ26" s="210" t="str">
        <f t="shared" si="25"/>
        <v/>
      </c>
      <c r="BK26" s="52"/>
      <c r="BL26" s="210" t="str">
        <f t="shared" si="26"/>
        <v/>
      </c>
      <c r="BM26" s="211">
        <f t="shared" si="62"/>
        <v>0</v>
      </c>
      <c r="BN26" s="52"/>
      <c r="BO26" s="210" t="str">
        <f t="shared" si="27"/>
        <v/>
      </c>
      <c r="BP26" s="52"/>
      <c r="BQ26" s="210" t="str">
        <f t="shared" si="28"/>
        <v/>
      </c>
      <c r="BR26" s="52"/>
      <c r="BS26" s="210" t="str">
        <f t="shared" si="29"/>
        <v/>
      </c>
      <c r="BT26" s="211" t="str">
        <f t="shared" si="30"/>
        <v/>
      </c>
      <c r="BU26" s="212">
        <f t="shared" si="31"/>
        <v>0</v>
      </c>
      <c r="BV26" s="212">
        <f t="shared" si="59"/>
        <v>0</v>
      </c>
      <c r="BW26" s="52"/>
      <c r="BX26" s="210">
        <f t="shared" si="32"/>
        <v>0</v>
      </c>
      <c r="BY26" s="52"/>
      <c r="BZ26" s="210" t="str">
        <f t="shared" si="33"/>
        <v/>
      </c>
      <c r="CA26" s="52"/>
      <c r="CB26" s="210" t="str">
        <f t="shared" si="60"/>
        <v/>
      </c>
      <c r="CC26" s="213">
        <f t="shared" si="34"/>
        <v>0</v>
      </c>
      <c r="CD26" s="52"/>
      <c r="CE26" s="210">
        <f t="shared" si="35"/>
        <v>0</v>
      </c>
      <c r="CF26" s="52"/>
      <c r="CG26" s="210">
        <f t="shared" si="36"/>
        <v>0</v>
      </c>
      <c r="CH26" s="52"/>
      <c r="CI26" s="210">
        <f t="shared" si="37"/>
        <v>0</v>
      </c>
      <c r="CJ26" s="52"/>
      <c r="CK26" s="210">
        <f t="shared" si="38"/>
        <v>0</v>
      </c>
      <c r="CL26" s="52"/>
      <c r="CM26" s="210">
        <f t="shared" si="39"/>
        <v>0</v>
      </c>
      <c r="CN26" s="51"/>
      <c r="CO26" s="210">
        <f t="shared" si="40"/>
        <v>0</v>
      </c>
      <c r="CP26" s="51"/>
      <c r="CQ26" s="210" t="str">
        <f t="shared" si="41"/>
        <v/>
      </c>
      <c r="CR26" s="51"/>
      <c r="CS26" s="210" t="str">
        <f t="shared" si="42"/>
        <v/>
      </c>
      <c r="CT26" s="51"/>
      <c r="CU26" s="210" t="str">
        <f t="shared" si="43"/>
        <v/>
      </c>
      <c r="CV26" s="51"/>
      <c r="CW26" s="210" t="str">
        <f t="shared" si="44"/>
        <v/>
      </c>
      <c r="CX26" s="51"/>
      <c r="CY26" s="210" t="str">
        <f t="shared" si="45"/>
        <v/>
      </c>
      <c r="CZ26" s="51"/>
      <c r="DA26" s="210" t="str">
        <f t="shared" si="46"/>
        <v/>
      </c>
      <c r="DB26" s="51"/>
      <c r="DC26" s="210" t="str">
        <f t="shared" si="47"/>
        <v/>
      </c>
      <c r="DD26" s="51"/>
      <c r="DE26" s="210" t="str">
        <f t="shared" si="48"/>
        <v/>
      </c>
      <c r="DF26" s="51"/>
      <c r="DG26" s="210" t="str">
        <f t="shared" si="49"/>
        <v/>
      </c>
      <c r="DH26" s="213">
        <f t="shared" si="50"/>
        <v>0</v>
      </c>
      <c r="DI26" s="214">
        <f t="shared" si="51"/>
        <v>0</v>
      </c>
      <c r="DJ26" s="214">
        <f t="shared" si="52"/>
        <v>0</v>
      </c>
      <c r="DK26" s="215">
        <f t="shared" si="61"/>
        <v>0</v>
      </c>
      <c r="DL26" s="215">
        <f>IFERROR(VLOOKUP(DK26,REGISTRATION!$P$23:$Q$33,2),"")</f>
        <v>5</v>
      </c>
      <c r="DM26" s="216" t="str">
        <f t="shared" si="53"/>
        <v>FAILED</v>
      </c>
    </row>
    <row r="27" spans="1:117" ht="15" hidden="1" customHeight="1">
      <c r="A27" s="209">
        <f>REGISTRATION!A29</f>
        <v>18</v>
      </c>
      <c r="B27" s="208">
        <f>REGISTRATION!B29</f>
        <v>0</v>
      </c>
      <c r="C27" s="207" t="str">
        <f>UPPER(CONCATENATE(REGISTRATION!C29,", ", REGISTRATION!D29," ", REGISTRATION!E29))</f>
        <v xml:space="preserve">,  </v>
      </c>
      <c r="D27" s="52"/>
      <c r="E27" s="210">
        <f t="shared" si="54"/>
        <v>0</v>
      </c>
      <c r="F27" s="211">
        <f t="shared" si="55"/>
        <v>0</v>
      </c>
      <c r="G27" s="52"/>
      <c r="H27" s="210">
        <f t="shared" si="5"/>
        <v>0</v>
      </c>
      <c r="I27" s="211">
        <f t="shared" si="6"/>
        <v>0</v>
      </c>
      <c r="J27" s="52"/>
      <c r="K27" s="210">
        <f t="shared" si="56"/>
        <v>0</v>
      </c>
      <c r="L27" s="52"/>
      <c r="M27" s="210">
        <f t="shared" si="7"/>
        <v>0</v>
      </c>
      <c r="N27" s="52"/>
      <c r="O27" s="210" t="str">
        <f t="shared" si="8"/>
        <v/>
      </c>
      <c r="P27" s="52"/>
      <c r="Q27" s="210" t="str">
        <f t="shared" si="9"/>
        <v/>
      </c>
      <c r="R27" s="52"/>
      <c r="S27" s="210" t="str">
        <f t="shared" si="10"/>
        <v/>
      </c>
      <c r="T27" s="52"/>
      <c r="U27" s="210" t="str">
        <f t="shared" si="11"/>
        <v/>
      </c>
      <c r="V27" s="52"/>
      <c r="W27" s="210" t="str">
        <f t="shared" si="12"/>
        <v/>
      </c>
      <c r="X27" s="52"/>
      <c r="Y27" s="210" t="str">
        <f t="shared" si="13"/>
        <v/>
      </c>
      <c r="Z27" s="52"/>
      <c r="AA27" s="210" t="str">
        <f t="shared" si="14"/>
        <v/>
      </c>
      <c r="AB27" s="52"/>
      <c r="AC27" s="210" t="str">
        <f t="shared" si="15"/>
        <v/>
      </c>
      <c r="AD27" s="52"/>
      <c r="AE27" s="210" t="str">
        <f t="shared" si="16"/>
        <v/>
      </c>
      <c r="AF27" s="52"/>
      <c r="AG27" s="210" t="str">
        <f t="shared" si="17"/>
        <v/>
      </c>
      <c r="AH27" s="52"/>
      <c r="AI27" s="210" t="str">
        <f t="shared" si="18"/>
        <v/>
      </c>
      <c r="AJ27" s="211">
        <f t="shared" si="57"/>
        <v>0</v>
      </c>
      <c r="AK27" s="52"/>
      <c r="AL27" s="210">
        <f t="shared" si="0"/>
        <v>0</v>
      </c>
      <c r="AM27" s="206"/>
      <c r="AN27" s="210">
        <f t="shared" si="1"/>
        <v>0</v>
      </c>
      <c r="AO27" s="206"/>
      <c r="AP27" s="210" t="str">
        <f t="shared" si="2"/>
        <v/>
      </c>
      <c r="AQ27" s="206"/>
      <c r="AR27" s="210" t="str">
        <f t="shared" si="3"/>
        <v/>
      </c>
      <c r="AS27" s="206"/>
      <c r="AT27" s="210" t="str">
        <f t="shared" si="58"/>
        <v/>
      </c>
      <c r="AU27" s="206"/>
      <c r="AV27" s="210" t="str">
        <f t="shared" si="4"/>
        <v/>
      </c>
      <c r="AW27" s="52"/>
      <c r="AX27" s="210" t="str">
        <f t="shared" si="19"/>
        <v/>
      </c>
      <c r="AY27" s="52"/>
      <c r="AZ27" s="210" t="str">
        <f t="shared" si="20"/>
        <v/>
      </c>
      <c r="BA27" s="52"/>
      <c r="BB27" s="210" t="str">
        <f t="shared" si="21"/>
        <v/>
      </c>
      <c r="BC27" s="52"/>
      <c r="BD27" s="210" t="str">
        <f t="shared" si="22"/>
        <v/>
      </c>
      <c r="BE27" s="52"/>
      <c r="BF27" s="210" t="str">
        <f t="shared" si="23"/>
        <v/>
      </c>
      <c r="BG27" s="52"/>
      <c r="BH27" s="210" t="str">
        <f t="shared" si="24"/>
        <v/>
      </c>
      <c r="BI27" s="52"/>
      <c r="BJ27" s="210" t="str">
        <f t="shared" si="25"/>
        <v/>
      </c>
      <c r="BK27" s="52"/>
      <c r="BL27" s="210" t="str">
        <f t="shared" si="26"/>
        <v/>
      </c>
      <c r="BM27" s="211">
        <f t="shared" si="62"/>
        <v>0</v>
      </c>
      <c r="BN27" s="52"/>
      <c r="BO27" s="210" t="str">
        <f t="shared" si="27"/>
        <v/>
      </c>
      <c r="BP27" s="52"/>
      <c r="BQ27" s="210" t="str">
        <f t="shared" si="28"/>
        <v/>
      </c>
      <c r="BR27" s="52"/>
      <c r="BS27" s="210" t="str">
        <f t="shared" si="29"/>
        <v/>
      </c>
      <c r="BT27" s="211" t="str">
        <f t="shared" si="30"/>
        <v/>
      </c>
      <c r="BU27" s="212">
        <f t="shared" si="31"/>
        <v>0</v>
      </c>
      <c r="BV27" s="212">
        <f t="shared" si="59"/>
        <v>0</v>
      </c>
      <c r="BW27" s="52"/>
      <c r="BX27" s="210">
        <f t="shared" si="32"/>
        <v>0</v>
      </c>
      <c r="BY27" s="52"/>
      <c r="BZ27" s="210" t="str">
        <f t="shared" si="33"/>
        <v/>
      </c>
      <c r="CA27" s="52"/>
      <c r="CB27" s="210" t="str">
        <f t="shared" si="60"/>
        <v/>
      </c>
      <c r="CC27" s="213">
        <f t="shared" si="34"/>
        <v>0</v>
      </c>
      <c r="CD27" s="52"/>
      <c r="CE27" s="210">
        <f t="shared" si="35"/>
        <v>0</v>
      </c>
      <c r="CF27" s="52"/>
      <c r="CG27" s="210">
        <f t="shared" si="36"/>
        <v>0</v>
      </c>
      <c r="CH27" s="52"/>
      <c r="CI27" s="210">
        <f t="shared" si="37"/>
        <v>0</v>
      </c>
      <c r="CJ27" s="52"/>
      <c r="CK27" s="210">
        <f t="shared" si="38"/>
        <v>0</v>
      </c>
      <c r="CL27" s="52"/>
      <c r="CM27" s="210">
        <f t="shared" si="39"/>
        <v>0</v>
      </c>
      <c r="CN27" s="51"/>
      <c r="CO27" s="210">
        <f t="shared" si="40"/>
        <v>0</v>
      </c>
      <c r="CP27" s="51"/>
      <c r="CQ27" s="210" t="str">
        <f t="shared" si="41"/>
        <v/>
      </c>
      <c r="CR27" s="51"/>
      <c r="CS27" s="210" t="str">
        <f t="shared" si="42"/>
        <v/>
      </c>
      <c r="CT27" s="51"/>
      <c r="CU27" s="210" t="str">
        <f t="shared" si="43"/>
        <v/>
      </c>
      <c r="CV27" s="51"/>
      <c r="CW27" s="210" t="str">
        <f t="shared" si="44"/>
        <v/>
      </c>
      <c r="CX27" s="51"/>
      <c r="CY27" s="210" t="str">
        <f t="shared" si="45"/>
        <v/>
      </c>
      <c r="CZ27" s="51"/>
      <c r="DA27" s="210" t="str">
        <f t="shared" si="46"/>
        <v/>
      </c>
      <c r="DB27" s="51"/>
      <c r="DC27" s="210" t="str">
        <f t="shared" si="47"/>
        <v/>
      </c>
      <c r="DD27" s="51"/>
      <c r="DE27" s="210" t="str">
        <f t="shared" si="48"/>
        <v/>
      </c>
      <c r="DF27" s="51"/>
      <c r="DG27" s="210" t="str">
        <f t="shared" si="49"/>
        <v/>
      </c>
      <c r="DH27" s="213">
        <f t="shared" si="50"/>
        <v>0</v>
      </c>
      <c r="DI27" s="214">
        <f t="shared" si="51"/>
        <v>0</v>
      </c>
      <c r="DJ27" s="214">
        <f t="shared" si="52"/>
        <v>0</v>
      </c>
      <c r="DK27" s="215">
        <f t="shared" si="61"/>
        <v>0</v>
      </c>
      <c r="DL27" s="215">
        <f>IFERROR(VLOOKUP(DK27,REGISTRATION!$P$23:$Q$33,2),"")</f>
        <v>5</v>
      </c>
      <c r="DM27" s="216" t="str">
        <f t="shared" si="53"/>
        <v>FAILED</v>
      </c>
    </row>
    <row r="28" spans="1:117" ht="15" hidden="1" customHeight="1">
      <c r="A28" s="207">
        <f>REGISTRATION!A30</f>
        <v>19</v>
      </c>
      <c r="B28" s="208">
        <f>REGISTRATION!B30</f>
        <v>0</v>
      </c>
      <c r="C28" s="207" t="str">
        <f>UPPER(CONCATENATE(REGISTRATION!C30,", ", REGISTRATION!D30," ", REGISTRATION!E30))</f>
        <v xml:space="preserve">,  </v>
      </c>
      <c r="D28" s="52"/>
      <c r="E28" s="210">
        <f t="shared" si="54"/>
        <v>0</v>
      </c>
      <c r="F28" s="211">
        <f t="shared" si="55"/>
        <v>0</v>
      </c>
      <c r="G28" s="52"/>
      <c r="H28" s="210">
        <f t="shared" si="5"/>
        <v>0</v>
      </c>
      <c r="I28" s="211">
        <f t="shared" si="6"/>
        <v>0</v>
      </c>
      <c r="J28" s="52"/>
      <c r="K28" s="210">
        <f t="shared" si="56"/>
        <v>0</v>
      </c>
      <c r="L28" s="52"/>
      <c r="M28" s="210">
        <f t="shared" si="7"/>
        <v>0</v>
      </c>
      <c r="N28" s="52"/>
      <c r="O28" s="210" t="str">
        <f t="shared" si="8"/>
        <v/>
      </c>
      <c r="P28" s="52"/>
      <c r="Q28" s="210" t="str">
        <f t="shared" si="9"/>
        <v/>
      </c>
      <c r="R28" s="52"/>
      <c r="S28" s="210" t="str">
        <f t="shared" si="10"/>
        <v/>
      </c>
      <c r="T28" s="52"/>
      <c r="U28" s="210" t="str">
        <f t="shared" si="11"/>
        <v/>
      </c>
      <c r="V28" s="52"/>
      <c r="W28" s="210" t="str">
        <f t="shared" si="12"/>
        <v/>
      </c>
      <c r="X28" s="52"/>
      <c r="Y28" s="210" t="str">
        <f>IFERROR(((X28/$X$9)*100),"")</f>
        <v/>
      </c>
      <c r="Z28" s="52"/>
      <c r="AA28" s="210" t="str">
        <f t="shared" si="14"/>
        <v/>
      </c>
      <c r="AB28" s="52"/>
      <c r="AC28" s="210" t="str">
        <f t="shared" si="15"/>
        <v/>
      </c>
      <c r="AD28" s="52"/>
      <c r="AE28" s="210" t="str">
        <f t="shared" si="16"/>
        <v/>
      </c>
      <c r="AF28" s="52"/>
      <c r="AG28" s="210" t="str">
        <f t="shared" si="17"/>
        <v/>
      </c>
      <c r="AH28" s="52"/>
      <c r="AI28" s="210" t="str">
        <f t="shared" si="18"/>
        <v/>
      </c>
      <c r="AJ28" s="211">
        <f t="shared" si="57"/>
        <v>0</v>
      </c>
      <c r="AK28" s="52"/>
      <c r="AL28" s="210">
        <f t="shared" si="0"/>
        <v>0</v>
      </c>
      <c r="AM28" s="206"/>
      <c r="AN28" s="210">
        <f t="shared" si="1"/>
        <v>0</v>
      </c>
      <c r="AO28" s="206"/>
      <c r="AP28" s="210" t="str">
        <f t="shared" si="2"/>
        <v/>
      </c>
      <c r="AQ28" s="206"/>
      <c r="AR28" s="210" t="str">
        <f t="shared" si="3"/>
        <v/>
      </c>
      <c r="AS28" s="206"/>
      <c r="AT28" s="210" t="str">
        <f t="shared" si="58"/>
        <v/>
      </c>
      <c r="AU28" s="206"/>
      <c r="AV28" s="210" t="str">
        <f t="shared" si="4"/>
        <v/>
      </c>
      <c r="AW28" s="52"/>
      <c r="AX28" s="210" t="str">
        <f t="shared" si="19"/>
        <v/>
      </c>
      <c r="AY28" s="52"/>
      <c r="AZ28" s="210" t="str">
        <f t="shared" si="20"/>
        <v/>
      </c>
      <c r="BA28" s="52"/>
      <c r="BB28" s="210" t="str">
        <f t="shared" si="21"/>
        <v/>
      </c>
      <c r="BC28" s="52"/>
      <c r="BD28" s="210" t="str">
        <f t="shared" si="22"/>
        <v/>
      </c>
      <c r="BE28" s="52"/>
      <c r="BF28" s="210" t="str">
        <f t="shared" si="23"/>
        <v/>
      </c>
      <c r="BG28" s="52"/>
      <c r="BH28" s="210" t="str">
        <f t="shared" si="24"/>
        <v/>
      </c>
      <c r="BI28" s="52"/>
      <c r="BJ28" s="210" t="str">
        <f t="shared" si="25"/>
        <v/>
      </c>
      <c r="BK28" s="52"/>
      <c r="BL28" s="210" t="str">
        <f t="shared" si="26"/>
        <v/>
      </c>
      <c r="BM28" s="211">
        <f t="shared" si="62"/>
        <v>0</v>
      </c>
      <c r="BN28" s="52"/>
      <c r="BO28" s="210" t="str">
        <f t="shared" si="27"/>
        <v/>
      </c>
      <c r="BP28" s="52"/>
      <c r="BQ28" s="210" t="str">
        <f t="shared" si="28"/>
        <v/>
      </c>
      <c r="BR28" s="52"/>
      <c r="BS28" s="210" t="str">
        <f t="shared" si="29"/>
        <v/>
      </c>
      <c r="BT28" s="211" t="str">
        <f t="shared" si="30"/>
        <v/>
      </c>
      <c r="BU28" s="212">
        <f t="shared" si="31"/>
        <v>0</v>
      </c>
      <c r="BV28" s="212">
        <f t="shared" si="59"/>
        <v>0</v>
      </c>
      <c r="BW28" s="52"/>
      <c r="BX28" s="210">
        <f t="shared" si="32"/>
        <v>0</v>
      </c>
      <c r="BY28" s="52"/>
      <c r="BZ28" s="210" t="str">
        <f t="shared" si="33"/>
        <v/>
      </c>
      <c r="CA28" s="52"/>
      <c r="CB28" s="210" t="str">
        <f t="shared" si="60"/>
        <v/>
      </c>
      <c r="CC28" s="213">
        <f t="shared" si="34"/>
        <v>0</v>
      </c>
      <c r="CD28" s="52"/>
      <c r="CE28" s="210">
        <f t="shared" si="35"/>
        <v>0</v>
      </c>
      <c r="CF28" s="52"/>
      <c r="CG28" s="210">
        <f t="shared" si="36"/>
        <v>0</v>
      </c>
      <c r="CH28" s="52"/>
      <c r="CI28" s="210">
        <f t="shared" si="37"/>
        <v>0</v>
      </c>
      <c r="CJ28" s="52"/>
      <c r="CK28" s="210">
        <f t="shared" si="38"/>
        <v>0</v>
      </c>
      <c r="CL28" s="52"/>
      <c r="CM28" s="210">
        <f t="shared" si="39"/>
        <v>0</v>
      </c>
      <c r="CN28" s="51"/>
      <c r="CO28" s="210">
        <f t="shared" si="40"/>
        <v>0</v>
      </c>
      <c r="CP28" s="51"/>
      <c r="CQ28" s="210" t="str">
        <f t="shared" si="41"/>
        <v/>
      </c>
      <c r="CR28" s="51"/>
      <c r="CS28" s="210" t="str">
        <f t="shared" si="42"/>
        <v/>
      </c>
      <c r="CT28" s="51"/>
      <c r="CU28" s="210" t="str">
        <f t="shared" si="43"/>
        <v/>
      </c>
      <c r="CV28" s="51"/>
      <c r="CW28" s="210" t="str">
        <f t="shared" si="44"/>
        <v/>
      </c>
      <c r="CX28" s="51"/>
      <c r="CY28" s="210" t="str">
        <f t="shared" si="45"/>
        <v/>
      </c>
      <c r="CZ28" s="51"/>
      <c r="DA28" s="210" t="str">
        <f t="shared" si="46"/>
        <v/>
      </c>
      <c r="DB28" s="51"/>
      <c r="DC28" s="210" t="str">
        <f t="shared" si="47"/>
        <v/>
      </c>
      <c r="DD28" s="51"/>
      <c r="DE28" s="210" t="str">
        <f t="shared" si="48"/>
        <v/>
      </c>
      <c r="DF28" s="51"/>
      <c r="DG28" s="210" t="str">
        <f t="shared" si="49"/>
        <v/>
      </c>
      <c r="DH28" s="213">
        <f t="shared" si="50"/>
        <v>0</v>
      </c>
      <c r="DI28" s="214">
        <f t="shared" si="51"/>
        <v>0</v>
      </c>
      <c r="DJ28" s="214">
        <f t="shared" si="52"/>
        <v>0</v>
      </c>
      <c r="DK28" s="215">
        <f t="shared" si="61"/>
        <v>0</v>
      </c>
      <c r="DL28" s="215">
        <f>IFERROR(VLOOKUP(DK28,REGISTRATION!$P$23:$Q$33,2),"")</f>
        <v>5</v>
      </c>
      <c r="DM28" s="216" t="str">
        <f t="shared" si="53"/>
        <v>FAILED</v>
      </c>
    </row>
    <row r="29" spans="1:117" ht="15" hidden="1" customHeight="1">
      <c r="A29" s="209">
        <f>REGISTRATION!A31</f>
        <v>20</v>
      </c>
      <c r="B29" s="208">
        <f>REGISTRATION!B31</f>
        <v>0</v>
      </c>
      <c r="C29" s="207" t="str">
        <f>UPPER(CONCATENATE(REGISTRATION!C31,", ", REGISTRATION!D31," ", REGISTRATION!E31))</f>
        <v xml:space="preserve">,  </v>
      </c>
      <c r="D29" s="52"/>
      <c r="E29" s="210">
        <f t="shared" si="54"/>
        <v>0</v>
      </c>
      <c r="F29" s="211">
        <f t="shared" si="55"/>
        <v>0</v>
      </c>
      <c r="G29" s="52"/>
      <c r="H29" s="210">
        <f t="shared" si="5"/>
        <v>0</v>
      </c>
      <c r="I29" s="211">
        <f t="shared" si="6"/>
        <v>0</v>
      </c>
      <c r="J29" s="52"/>
      <c r="K29" s="210">
        <f t="shared" si="56"/>
        <v>0</v>
      </c>
      <c r="L29" s="52"/>
      <c r="M29" s="210">
        <f t="shared" si="7"/>
        <v>0</v>
      </c>
      <c r="N29" s="52"/>
      <c r="O29" s="210" t="str">
        <f t="shared" si="8"/>
        <v/>
      </c>
      <c r="P29" s="52"/>
      <c r="Q29" s="210" t="str">
        <f>IFERROR(((P29/$P$9)*100),"")</f>
        <v/>
      </c>
      <c r="R29" s="52"/>
      <c r="S29" s="210" t="str">
        <f t="shared" si="10"/>
        <v/>
      </c>
      <c r="T29" s="52"/>
      <c r="U29" s="210" t="str">
        <f t="shared" si="11"/>
        <v/>
      </c>
      <c r="V29" s="52"/>
      <c r="W29" s="210" t="str">
        <f t="shared" si="12"/>
        <v/>
      </c>
      <c r="X29" s="52"/>
      <c r="Y29" s="210" t="str">
        <f t="shared" si="13"/>
        <v/>
      </c>
      <c r="Z29" s="52"/>
      <c r="AA29" s="210" t="str">
        <f t="shared" si="14"/>
        <v/>
      </c>
      <c r="AB29" s="52"/>
      <c r="AC29" s="210" t="str">
        <f t="shared" si="15"/>
        <v/>
      </c>
      <c r="AD29" s="52"/>
      <c r="AE29" s="210" t="str">
        <f t="shared" si="16"/>
        <v/>
      </c>
      <c r="AF29" s="52"/>
      <c r="AG29" s="210" t="str">
        <f t="shared" si="17"/>
        <v/>
      </c>
      <c r="AH29" s="52"/>
      <c r="AI29" s="210" t="str">
        <f t="shared" si="18"/>
        <v/>
      </c>
      <c r="AJ29" s="211">
        <f t="shared" si="57"/>
        <v>0</v>
      </c>
      <c r="AK29" s="52"/>
      <c r="AL29" s="210">
        <f t="shared" si="0"/>
        <v>0</v>
      </c>
      <c r="AM29" s="206"/>
      <c r="AN29" s="210">
        <f t="shared" si="1"/>
        <v>0</v>
      </c>
      <c r="AO29" s="206"/>
      <c r="AP29" s="210" t="str">
        <f t="shared" si="2"/>
        <v/>
      </c>
      <c r="AQ29" s="206"/>
      <c r="AR29" s="210" t="str">
        <f t="shared" si="3"/>
        <v/>
      </c>
      <c r="AS29" s="206"/>
      <c r="AT29" s="210" t="str">
        <f t="shared" si="58"/>
        <v/>
      </c>
      <c r="AU29" s="206"/>
      <c r="AV29" s="210" t="str">
        <f t="shared" si="4"/>
        <v/>
      </c>
      <c r="AW29" s="52"/>
      <c r="AX29" s="210" t="str">
        <f t="shared" si="19"/>
        <v/>
      </c>
      <c r="AY29" s="52"/>
      <c r="AZ29" s="210" t="str">
        <f t="shared" si="20"/>
        <v/>
      </c>
      <c r="BA29" s="52"/>
      <c r="BB29" s="210" t="str">
        <f t="shared" si="21"/>
        <v/>
      </c>
      <c r="BC29" s="52"/>
      <c r="BD29" s="210" t="str">
        <f t="shared" si="22"/>
        <v/>
      </c>
      <c r="BE29" s="52"/>
      <c r="BF29" s="210" t="str">
        <f t="shared" si="23"/>
        <v/>
      </c>
      <c r="BG29" s="52"/>
      <c r="BH29" s="210" t="str">
        <f t="shared" si="24"/>
        <v/>
      </c>
      <c r="BI29" s="52"/>
      <c r="BJ29" s="210" t="str">
        <f t="shared" si="25"/>
        <v/>
      </c>
      <c r="BK29" s="52"/>
      <c r="BL29" s="210" t="str">
        <f t="shared" si="26"/>
        <v/>
      </c>
      <c r="BM29" s="211">
        <f t="shared" si="62"/>
        <v>0</v>
      </c>
      <c r="BN29" s="52"/>
      <c r="BO29" s="210" t="str">
        <f t="shared" si="27"/>
        <v/>
      </c>
      <c r="BP29" s="52"/>
      <c r="BQ29" s="210" t="str">
        <f t="shared" si="28"/>
        <v/>
      </c>
      <c r="BR29" s="52"/>
      <c r="BS29" s="210" t="str">
        <f t="shared" si="29"/>
        <v/>
      </c>
      <c r="BT29" s="211" t="str">
        <f t="shared" si="30"/>
        <v/>
      </c>
      <c r="BU29" s="212">
        <f t="shared" si="31"/>
        <v>0</v>
      </c>
      <c r="BV29" s="212">
        <f t="shared" si="59"/>
        <v>0</v>
      </c>
      <c r="BW29" s="52"/>
      <c r="BX29" s="210">
        <f t="shared" si="32"/>
        <v>0</v>
      </c>
      <c r="BY29" s="52"/>
      <c r="BZ29" s="210" t="str">
        <f t="shared" si="33"/>
        <v/>
      </c>
      <c r="CA29" s="52"/>
      <c r="CB29" s="210" t="str">
        <f t="shared" si="60"/>
        <v/>
      </c>
      <c r="CC29" s="213">
        <f t="shared" si="34"/>
        <v>0</v>
      </c>
      <c r="CD29" s="52"/>
      <c r="CE29" s="210">
        <f t="shared" si="35"/>
        <v>0</v>
      </c>
      <c r="CF29" s="52"/>
      <c r="CG29" s="210">
        <f t="shared" si="36"/>
        <v>0</v>
      </c>
      <c r="CH29" s="52"/>
      <c r="CI29" s="210">
        <f t="shared" si="37"/>
        <v>0</v>
      </c>
      <c r="CJ29" s="52"/>
      <c r="CK29" s="210">
        <f t="shared" si="38"/>
        <v>0</v>
      </c>
      <c r="CL29" s="52"/>
      <c r="CM29" s="210">
        <f t="shared" si="39"/>
        <v>0</v>
      </c>
      <c r="CN29" s="51"/>
      <c r="CO29" s="210">
        <f t="shared" si="40"/>
        <v>0</v>
      </c>
      <c r="CP29" s="51"/>
      <c r="CQ29" s="210" t="str">
        <f t="shared" si="41"/>
        <v/>
      </c>
      <c r="CR29" s="51"/>
      <c r="CS29" s="210" t="str">
        <f t="shared" si="42"/>
        <v/>
      </c>
      <c r="CT29" s="51"/>
      <c r="CU29" s="210" t="str">
        <f t="shared" si="43"/>
        <v/>
      </c>
      <c r="CV29" s="51"/>
      <c r="CW29" s="210" t="str">
        <f t="shared" si="44"/>
        <v/>
      </c>
      <c r="CX29" s="51"/>
      <c r="CY29" s="210" t="str">
        <f t="shared" si="45"/>
        <v/>
      </c>
      <c r="CZ29" s="51"/>
      <c r="DA29" s="210" t="str">
        <f t="shared" si="46"/>
        <v/>
      </c>
      <c r="DB29" s="51"/>
      <c r="DC29" s="210" t="str">
        <f t="shared" si="47"/>
        <v/>
      </c>
      <c r="DD29" s="51"/>
      <c r="DE29" s="210" t="str">
        <f t="shared" si="48"/>
        <v/>
      </c>
      <c r="DF29" s="51"/>
      <c r="DG29" s="210" t="str">
        <f t="shared" si="49"/>
        <v/>
      </c>
      <c r="DH29" s="213">
        <f t="shared" si="50"/>
        <v>0</v>
      </c>
      <c r="DI29" s="214">
        <f t="shared" si="51"/>
        <v>0</v>
      </c>
      <c r="DJ29" s="214">
        <f t="shared" si="52"/>
        <v>0</v>
      </c>
      <c r="DK29" s="215">
        <f t="shared" si="61"/>
        <v>0</v>
      </c>
      <c r="DL29" s="215">
        <f>IFERROR(VLOOKUP(DK29,REGISTRATION!$P$23:$Q$33,2),"")</f>
        <v>5</v>
      </c>
      <c r="DM29" s="216" t="str">
        <f t="shared" si="53"/>
        <v>FAILED</v>
      </c>
    </row>
    <row r="30" spans="1:117" ht="15" hidden="1" customHeight="1">
      <c r="A30" s="207">
        <f>REGISTRATION!A32</f>
        <v>21</v>
      </c>
      <c r="B30" s="208">
        <f>REGISTRATION!B32</f>
        <v>0</v>
      </c>
      <c r="C30" s="207" t="str">
        <f>UPPER(CONCATENATE(REGISTRATION!C32,", ", REGISTRATION!D32," ", REGISTRATION!E32))</f>
        <v xml:space="preserve">,  </v>
      </c>
      <c r="D30" s="52"/>
      <c r="E30" s="210">
        <f t="shared" si="54"/>
        <v>0</v>
      </c>
      <c r="F30" s="211">
        <f t="shared" si="55"/>
        <v>0</v>
      </c>
      <c r="G30" s="52"/>
      <c r="H30" s="210">
        <f t="shared" si="5"/>
        <v>0</v>
      </c>
      <c r="I30" s="211">
        <f t="shared" si="6"/>
        <v>0</v>
      </c>
      <c r="J30" s="52"/>
      <c r="K30" s="210">
        <f t="shared" si="56"/>
        <v>0</v>
      </c>
      <c r="L30" s="52"/>
      <c r="M30" s="210">
        <f t="shared" si="7"/>
        <v>0</v>
      </c>
      <c r="N30" s="52"/>
      <c r="O30" s="210" t="str">
        <f t="shared" si="8"/>
        <v/>
      </c>
      <c r="P30" s="52"/>
      <c r="Q30" s="210" t="str">
        <f t="shared" si="9"/>
        <v/>
      </c>
      <c r="R30" s="52"/>
      <c r="S30" s="210" t="str">
        <f t="shared" si="10"/>
        <v/>
      </c>
      <c r="T30" s="52"/>
      <c r="U30" s="210" t="str">
        <f t="shared" si="11"/>
        <v/>
      </c>
      <c r="V30" s="52"/>
      <c r="W30" s="210" t="str">
        <f t="shared" si="12"/>
        <v/>
      </c>
      <c r="X30" s="52"/>
      <c r="Y30" s="210" t="str">
        <f t="shared" si="13"/>
        <v/>
      </c>
      <c r="Z30" s="52"/>
      <c r="AA30" s="210" t="str">
        <f t="shared" si="14"/>
        <v/>
      </c>
      <c r="AB30" s="52"/>
      <c r="AC30" s="210" t="str">
        <f t="shared" si="15"/>
        <v/>
      </c>
      <c r="AD30" s="52"/>
      <c r="AE30" s="210" t="str">
        <f t="shared" si="16"/>
        <v/>
      </c>
      <c r="AF30" s="52"/>
      <c r="AG30" s="210" t="str">
        <f t="shared" si="17"/>
        <v/>
      </c>
      <c r="AH30" s="52"/>
      <c r="AI30" s="210" t="str">
        <f t="shared" si="18"/>
        <v/>
      </c>
      <c r="AJ30" s="211">
        <f t="shared" si="57"/>
        <v>0</v>
      </c>
      <c r="AK30" s="52"/>
      <c r="AL30" s="210">
        <f t="shared" si="0"/>
        <v>0</v>
      </c>
      <c r="AM30" s="206"/>
      <c r="AN30" s="210">
        <f t="shared" si="1"/>
        <v>0</v>
      </c>
      <c r="AO30" s="206"/>
      <c r="AP30" s="210" t="str">
        <f t="shared" si="2"/>
        <v/>
      </c>
      <c r="AQ30" s="206"/>
      <c r="AR30" s="210" t="str">
        <f t="shared" si="3"/>
        <v/>
      </c>
      <c r="AS30" s="206"/>
      <c r="AT30" s="210" t="str">
        <f t="shared" si="58"/>
        <v/>
      </c>
      <c r="AU30" s="206"/>
      <c r="AV30" s="210" t="str">
        <f t="shared" si="4"/>
        <v/>
      </c>
      <c r="AW30" s="52"/>
      <c r="AX30" s="210" t="str">
        <f t="shared" si="19"/>
        <v/>
      </c>
      <c r="AY30" s="52"/>
      <c r="AZ30" s="210" t="str">
        <f t="shared" si="20"/>
        <v/>
      </c>
      <c r="BA30" s="52"/>
      <c r="BB30" s="210" t="str">
        <f t="shared" si="21"/>
        <v/>
      </c>
      <c r="BC30" s="52"/>
      <c r="BD30" s="210" t="str">
        <f t="shared" si="22"/>
        <v/>
      </c>
      <c r="BE30" s="52"/>
      <c r="BF30" s="210" t="str">
        <f t="shared" si="23"/>
        <v/>
      </c>
      <c r="BG30" s="52"/>
      <c r="BH30" s="210" t="str">
        <f t="shared" si="24"/>
        <v/>
      </c>
      <c r="BI30" s="52"/>
      <c r="BJ30" s="210" t="str">
        <f t="shared" si="25"/>
        <v/>
      </c>
      <c r="BK30" s="52"/>
      <c r="BL30" s="210" t="str">
        <f t="shared" si="26"/>
        <v/>
      </c>
      <c r="BM30" s="211">
        <f t="shared" si="62"/>
        <v>0</v>
      </c>
      <c r="BN30" s="52"/>
      <c r="BO30" s="210" t="str">
        <f t="shared" si="27"/>
        <v/>
      </c>
      <c r="BP30" s="52"/>
      <c r="BQ30" s="210" t="str">
        <f t="shared" si="28"/>
        <v/>
      </c>
      <c r="BR30" s="52"/>
      <c r="BS30" s="210" t="str">
        <f t="shared" si="29"/>
        <v/>
      </c>
      <c r="BT30" s="211" t="str">
        <f t="shared" si="30"/>
        <v/>
      </c>
      <c r="BU30" s="212">
        <f t="shared" si="31"/>
        <v>0</v>
      </c>
      <c r="BV30" s="212">
        <f t="shared" si="59"/>
        <v>0</v>
      </c>
      <c r="BW30" s="52"/>
      <c r="BX30" s="210">
        <f t="shared" si="32"/>
        <v>0</v>
      </c>
      <c r="BY30" s="52"/>
      <c r="BZ30" s="210" t="str">
        <f t="shared" si="33"/>
        <v/>
      </c>
      <c r="CA30" s="52"/>
      <c r="CB30" s="210" t="str">
        <f t="shared" si="60"/>
        <v/>
      </c>
      <c r="CC30" s="213">
        <f t="shared" si="34"/>
        <v>0</v>
      </c>
      <c r="CD30" s="52"/>
      <c r="CE30" s="210">
        <f t="shared" si="35"/>
        <v>0</v>
      </c>
      <c r="CF30" s="52"/>
      <c r="CG30" s="210">
        <f t="shared" si="36"/>
        <v>0</v>
      </c>
      <c r="CH30" s="52"/>
      <c r="CI30" s="210">
        <f t="shared" si="37"/>
        <v>0</v>
      </c>
      <c r="CJ30" s="52"/>
      <c r="CK30" s="210">
        <f t="shared" si="38"/>
        <v>0</v>
      </c>
      <c r="CL30" s="52"/>
      <c r="CM30" s="210">
        <f t="shared" si="39"/>
        <v>0</v>
      </c>
      <c r="CN30" s="51"/>
      <c r="CO30" s="210">
        <f t="shared" si="40"/>
        <v>0</v>
      </c>
      <c r="CP30" s="51"/>
      <c r="CQ30" s="210" t="str">
        <f t="shared" si="41"/>
        <v/>
      </c>
      <c r="CR30" s="51"/>
      <c r="CS30" s="210" t="str">
        <f t="shared" si="42"/>
        <v/>
      </c>
      <c r="CT30" s="51"/>
      <c r="CU30" s="210" t="str">
        <f t="shared" si="43"/>
        <v/>
      </c>
      <c r="CV30" s="51"/>
      <c r="CW30" s="210" t="str">
        <f t="shared" si="44"/>
        <v/>
      </c>
      <c r="CX30" s="51"/>
      <c r="CY30" s="210" t="str">
        <f t="shared" si="45"/>
        <v/>
      </c>
      <c r="CZ30" s="51"/>
      <c r="DA30" s="210" t="str">
        <f t="shared" si="46"/>
        <v/>
      </c>
      <c r="DB30" s="51"/>
      <c r="DC30" s="210" t="str">
        <f t="shared" si="47"/>
        <v/>
      </c>
      <c r="DD30" s="51"/>
      <c r="DE30" s="210" t="str">
        <f t="shared" si="48"/>
        <v/>
      </c>
      <c r="DF30" s="51"/>
      <c r="DG30" s="210" t="str">
        <f t="shared" si="49"/>
        <v/>
      </c>
      <c r="DH30" s="213">
        <f t="shared" si="50"/>
        <v>0</v>
      </c>
      <c r="DI30" s="214">
        <f t="shared" si="51"/>
        <v>0</v>
      </c>
      <c r="DJ30" s="214">
        <f t="shared" si="52"/>
        <v>0</v>
      </c>
      <c r="DK30" s="215">
        <f t="shared" si="61"/>
        <v>0</v>
      </c>
      <c r="DL30" s="215">
        <f>IFERROR(VLOOKUP(DK30,REGISTRATION!$P$23:$Q$33,2),"")</f>
        <v>5</v>
      </c>
      <c r="DM30" s="216" t="str">
        <f t="shared" si="53"/>
        <v>FAILED</v>
      </c>
    </row>
    <row r="31" spans="1:117" ht="15" hidden="1" customHeight="1">
      <c r="A31" s="209">
        <f>REGISTRATION!A33</f>
        <v>22</v>
      </c>
      <c r="B31" s="208">
        <f>REGISTRATION!B33</f>
        <v>0</v>
      </c>
      <c r="C31" s="207" t="str">
        <f>UPPER(CONCATENATE(REGISTRATION!C33,", ", REGISTRATION!D33," ", REGISTRATION!E33))</f>
        <v xml:space="preserve">,  </v>
      </c>
      <c r="D31" s="52"/>
      <c r="E31" s="210">
        <f t="shared" si="54"/>
        <v>0</v>
      </c>
      <c r="F31" s="211">
        <f t="shared" si="55"/>
        <v>0</v>
      </c>
      <c r="G31" s="52"/>
      <c r="H31" s="210">
        <f t="shared" si="5"/>
        <v>0</v>
      </c>
      <c r="I31" s="211">
        <f t="shared" si="6"/>
        <v>0</v>
      </c>
      <c r="J31" s="52"/>
      <c r="K31" s="210">
        <f t="shared" si="56"/>
        <v>0</v>
      </c>
      <c r="L31" s="52"/>
      <c r="M31" s="210">
        <f t="shared" si="7"/>
        <v>0</v>
      </c>
      <c r="N31" s="52"/>
      <c r="O31" s="210" t="str">
        <f t="shared" si="8"/>
        <v/>
      </c>
      <c r="P31" s="52"/>
      <c r="Q31" s="210" t="str">
        <f t="shared" si="9"/>
        <v/>
      </c>
      <c r="R31" s="52"/>
      <c r="S31" s="210" t="str">
        <f t="shared" si="10"/>
        <v/>
      </c>
      <c r="T31" s="52"/>
      <c r="U31" s="210" t="str">
        <f t="shared" si="11"/>
        <v/>
      </c>
      <c r="V31" s="52"/>
      <c r="W31" s="210" t="str">
        <f t="shared" si="12"/>
        <v/>
      </c>
      <c r="X31" s="52"/>
      <c r="Y31" s="210" t="str">
        <f t="shared" si="13"/>
        <v/>
      </c>
      <c r="Z31" s="52"/>
      <c r="AA31" s="210" t="str">
        <f t="shared" si="14"/>
        <v/>
      </c>
      <c r="AB31" s="52"/>
      <c r="AC31" s="210" t="str">
        <f t="shared" si="15"/>
        <v/>
      </c>
      <c r="AD31" s="52"/>
      <c r="AE31" s="210" t="str">
        <f t="shared" si="16"/>
        <v/>
      </c>
      <c r="AF31" s="52"/>
      <c r="AG31" s="210" t="str">
        <f t="shared" si="17"/>
        <v/>
      </c>
      <c r="AH31" s="52"/>
      <c r="AI31" s="210" t="str">
        <f t="shared" si="18"/>
        <v/>
      </c>
      <c r="AJ31" s="211">
        <f t="shared" si="57"/>
        <v>0</v>
      </c>
      <c r="AK31" s="52"/>
      <c r="AL31" s="210">
        <f t="shared" si="0"/>
        <v>0</v>
      </c>
      <c r="AM31" s="206"/>
      <c r="AN31" s="210">
        <f t="shared" si="1"/>
        <v>0</v>
      </c>
      <c r="AO31" s="206"/>
      <c r="AP31" s="210" t="str">
        <f t="shared" si="2"/>
        <v/>
      </c>
      <c r="AQ31" s="206"/>
      <c r="AR31" s="210" t="str">
        <f t="shared" si="3"/>
        <v/>
      </c>
      <c r="AS31" s="206"/>
      <c r="AT31" s="210" t="str">
        <f t="shared" si="58"/>
        <v/>
      </c>
      <c r="AU31" s="206"/>
      <c r="AV31" s="210" t="str">
        <f t="shared" si="4"/>
        <v/>
      </c>
      <c r="AW31" s="52"/>
      <c r="AX31" s="210" t="str">
        <f t="shared" si="19"/>
        <v/>
      </c>
      <c r="AY31" s="52"/>
      <c r="AZ31" s="210" t="str">
        <f t="shared" si="20"/>
        <v/>
      </c>
      <c r="BA31" s="52"/>
      <c r="BB31" s="210" t="str">
        <f t="shared" si="21"/>
        <v/>
      </c>
      <c r="BC31" s="52"/>
      <c r="BD31" s="210" t="str">
        <f t="shared" si="22"/>
        <v/>
      </c>
      <c r="BE31" s="52"/>
      <c r="BF31" s="210" t="str">
        <f t="shared" si="23"/>
        <v/>
      </c>
      <c r="BG31" s="52"/>
      <c r="BH31" s="210" t="str">
        <f t="shared" si="24"/>
        <v/>
      </c>
      <c r="BI31" s="52"/>
      <c r="BJ31" s="210" t="str">
        <f t="shared" si="25"/>
        <v/>
      </c>
      <c r="BK31" s="52"/>
      <c r="BL31" s="210" t="str">
        <f t="shared" si="26"/>
        <v/>
      </c>
      <c r="BM31" s="211">
        <f>IFERROR(((SUM(AL31,AX31,BL31,AV31,AT31,AR31,AP31,AN31,AZ31,BB31,BD31,BF31,BH31,BJ31,)/$BK$7)*$BM$7),"")</f>
        <v>0</v>
      </c>
      <c r="BN31" s="52"/>
      <c r="BO31" s="210" t="str">
        <f t="shared" si="27"/>
        <v/>
      </c>
      <c r="BP31" s="52"/>
      <c r="BQ31" s="210" t="str">
        <f t="shared" si="28"/>
        <v/>
      </c>
      <c r="BR31" s="52"/>
      <c r="BS31" s="210" t="str">
        <f t="shared" si="29"/>
        <v/>
      </c>
      <c r="BT31" s="211" t="str">
        <f t="shared" si="30"/>
        <v/>
      </c>
      <c r="BU31" s="212">
        <f t="shared" si="31"/>
        <v>0</v>
      </c>
      <c r="BV31" s="212">
        <f t="shared" si="59"/>
        <v>0</v>
      </c>
      <c r="BW31" s="52"/>
      <c r="BX31" s="210">
        <f t="shared" si="32"/>
        <v>0</v>
      </c>
      <c r="BY31" s="52"/>
      <c r="BZ31" s="210" t="str">
        <f t="shared" si="33"/>
        <v/>
      </c>
      <c r="CA31" s="52"/>
      <c r="CB31" s="210" t="str">
        <f t="shared" si="60"/>
        <v/>
      </c>
      <c r="CC31" s="213">
        <f t="shared" si="34"/>
        <v>0</v>
      </c>
      <c r="CD31" s="52"/>
      <c r="CE31" s="210">
        <f t="shared" si="35"/>
        <v>0</v>
      </c>
      <c r="CF31" s="52"/>
      <c r="CG31" s="210">
        <f t="shared" si="36"/>
        <v>0</v>
      </c>
      <c r="CH31" s="52"/>
      <c r="CI31" s="210">
        <f t="shared" si="37"/>
        <v>0</v>
      </c>
      <c r="CJ31" s="52"/>
      <c r="CK31" s="210">
        <f t="shared" si="38"/>
        <v>0</v>
      </c>
      <c r="CL31" s="52"/>
      <c r="CM31" s="210">
        <f t="shared" si="39"/>
        <v>0</v>
      </c>
      <c r="CN31" s="51"/>
      <c r="CO31" s="210">
        <f t="shared" si="40"/>
        <v>0</v>
      </c>
      <c r="CP31" s="51"/>
      <c r="CQ31" s="210" t="str">
        <f t="shared" si="41"/>
        <v/>
      </c>
      <c r="CR31" s="51"/>
      <c r="CS31" s="210" t="str">
        <f t="shared" si="42"/>
        <v/>
      </c>
      <c r="CT31" s="51"/>
      <c r="CU31" s="210" t="str">
        <f t="shared" si="43"/>
        <v/>
      </c>
      <c r="CV31" s="51"/>
      <c r="CW31" s="210" t="str">
        <f t="shared" si="44"/>
        <v/>
      </c>
      <c r="CX31" s="51"/>
      <c r="CY31" s="210" t="str">
        <f t="shared" si="45"/>
        <v/>
      </c>
      <c r="CZ31" s="51"/>
      <c r="DA31" s="210" t="str">
        <f t="shared" si="46"/>
        <v/>
      </c>
      <c r="DB31" s="51"/>
      <c r="DC31" s="210" t="str">
        <f t="shared" si="47"/>
        <v/>
      </c>
      <c r="DD31" s="51"/>
      <c r="DE31" s="210" t="str">
        <f t="shared" si="48"/>
        <v/>
      </c>
      <c r="DF31" s="51"/>
      <c r="DG31" s="210" t="str">
        <f t="shared" si="49"/>
        <v/>
      </c>
      <c r="DH31" s="213">
        <f t="shared" si="50"/>
        <v>0</v>
      </c>
      <c r="DI31" s="214">
        <f t="shared" si="51"/>
        <v>0</v>
      </c>
      <c r="DJ31" s="214">
        <f t="shared" si="52"/>
        <v>0</v>
      </c>
      <c r="DK31" s="215">
        <f t="shared" si="61"/>
        <v>0</v>
      </c>
      <c r="DL31" s="215">
        <f>IFERROR(VLOOKUP(DK31,REGISTRATION!$P$23:$Q$33,2),"")</f>
        <v>5</v>
      </c>
      <c r="DM31" s="216" t="str">
        <f t="shared" si="53"/>
        <v>FAILED</v>
      </c>
    </row>
    <row r="32" spans="1:117" ht="15" hidden="1" customHeight="1">
      <c r="A32" s="207">
        <f>REGISTRATION!A34</f>
        <v>23</v>
      </c>
      <c r="B32" s="208">
        <f>REGISTRATION!B34</f>
        <v>0</v>
      </c>
      <c r="C32" s="207" t="str">
        <f>UPPER(CONCATENATE(REGISTRATION!C34,", ", REGISTRATION!D34," ", REGISTRATION!E34))</f>
        <v xml:space="preserve">,  </v>
      </c>
      <c r="D32" s="52"/>
      <c r="E32" s="210">
        <f t="shared" si="54"/>
        <v>0</v>
      </c>
      <c r="F32" s="211">
        <f t="shared" si="55"/>
        <v>0</v>
      </c>
      <c r="G32" s="52"/>
      <c r="H32" s="210">
        <f t="shared" si="5"/>
        <v>0</v>
      </c>
      <c r="I32" s="211">
        <f t="shared" si="6"/>
        <v>0</v>
      </c>
      <c r="J32" s="52"/>
      <c r="K32" s="210">
        <f t="shared" si="56"/>
        <v>0</v>
      </c>
      <c r="L32" s="52"/>
      <c r="M32" s="210">
        <f t="shared" si="7"/>
        <v>0</v>
      </c>
      <c r="N32" s="52"/>
      <c r="O32" s="210" t="str">
        <f t="shared" si="8"/>
        <v/>
      </c>
      <c r="P32" s="52"/>
      <c r="Q32" s="210" t="str">
        <f t="shared" si="9"/>
        <v/>
      </c>
      <c r="R32" s="52"/>
      <c r="S32" s="210" t="str">
        <f t="shared" si="10"/>
        <v/>
      </c>
      <c r="T32" s="52"/>
      <c r="U32" s="210" t="str">
        <f t="shared" si="11"/>
        <v/>
      </c>
      <c r="V32" s="52"/>
      <c r="W32" s="210" t="str">
        <f t="shared" si="12"/>
        <v/>
      </c>
      <c r="X32" s="52"/>
      <c r="Y32" s="210" t="str">
        <f t="shared" si="13"/>
        <v/>
      </c>
      <c r="Z32" s="52"/>
      <c r="AA32" s="210" t="str">
        <f t="shared" si="14"/>
        <v/>
      </c>
      <c r="AB32" s="52"/>
      <c r="AC32" s="210" t="str">
        <f t="shared" si="15"/>
        <v/>
      </c>
      <c r="AD32" s="52"/>
      <c r="AE32" s="210" t="str">
        <f t="shared" si="16"/>
        <v/>
      </c>
      <c r="AF32" s="52"/>
      <c r="AG32" s="210" t="str">
        <f t="shared" si="17"/>
        <v/>
      </c>
      <c r="AH32" s="52"/>
      <c r="AI32" s="210" t="str">
        <f t="shared" si="18"/>
        <v/>
      </c>
      <c r="AJ32" s="211">
        <f t="shared" si="57"/>
        <v>0</v>
      </c>
      <c r="AK32" s="52"/>
      <c r="AL32" s="210">
        <f t="shared" si="0"/>
        <v>0</v>
      </c>
      <c r="AM32" s="206"/>
      <c r="AN32" s="210">
        <f t="shared" si="1"/>
        <v>0</v>
      </c>
      <c r="AO32" s="206"/>
      <c r="AP32" s="210" t="str">
        <f t="shared" si="2"/>
        <v/>
      </c>
      <c r="AQ32" s="206"/>
      <c r="AR32" s="210" t="str">
        <f t="shared" si="3"/>
        <v/>
      </c>
      <c r="AS32" s="206"/>
      <c r="AT32" s="210" t="str">
        <f t="shared" si="58"/>
        <v/>
      </c>
      <c r="AU32" s="206"/>
      <c r="AV32" s="210" t="str">
        <f t="shared" si="4"/>
        <v/>
      </c>
      <c r="AW32" s="52"/>
      <c r="AX32" s="210" t="str">
        <f t="shared" si="19"/>
        <v/>
      </c>
      <c r="AY32" s="52"/>
      <c r="AZ32" s="210" t="str">
        <f t="shared" si="20"/>
        <v/>
      </c>
      <c r="BA32" s="52"/>
      <c r="BB32" s="210" t="str">
        <f t="shared" si="21"/>
        <v/>
      </c>
      <c r="BC32" s="52"/>
      <c r="BD32" s="210" t="str">
        <f t="shared" si="22"/>
        <v/>
      </c>
      <c r="BE32" s="52"/>
      <c r="BF32" s="210" t="str">
        <f t="shared" si="23"/>
        <v/>
      </c>
      <c r="BG32" s="52"/>
      <c r="BH32" s="210" t="str">
        <f t="shared" si="24"/>
        <v/>
      </c>
      <c r="BI32" s="52"/>
      <c r="BJ32" s="210" t="str">
        <f t="shared" si="25"/>
        <v/>
      </c>
      <c r="BK32" s="52"/>
      <c r="BL32" s="210" t="str">
        <f t="shared" si="26"/>
        <v/>
      </c>
      <c r="BM32" s="211">
        <f t="shared" si="62"/>
        <v>0</v>
      </c>
      <c r="BN32" s="52"/>
      <c r="BO32" s="210" t="str">
        <f t="shared" si="27"/>
        <v/>
      </c>
      <c r="BP32" s="52"/>
      <c r="BQ32" s="210" t="str">
        <f t="shared" si="28"/>
        <v/>
      </c>
      <c r="BR32" s="52"/>
      <c r="BS32" s="210" t="str">
        <f t="shared" si="29"/>
        <v/>
      </c>
      <c r="BT32" s="211" t="str">
        <f t="shared" si="30"/>
        <v/>
      </c>
      <c r="BU32" s="212">
        <f t="shared" si="31"/>
        <v>0</v>
      </c>
      <c r="BV32" s="212">
        <f t="shared" si="59"/>
        <v>0</v>
      </c>
      <c r="BW32" s="52"/>
      <c r="BX32" s="210">
        <f t="shared" si="32"/>
        <v>0</v>
      </c>
      <c r="BY32" s="52"/>
      <c r="BZ32" s="210" t="str">
        <f t="shared" si="33"/>
        <v/>
      </c>
      <c r="CA32" s="52"/>
      <c r="CB32" s="210" t="str">
        <f t="shared" si="60"/>
        <v/>
      </c>
      <c r="CC32" s="213">
        <f t="shared" si="34"/>
        <v>0</v>
      </c>
      <c r="CD32" s="52"/>
      <c r="CE32" s="210">
        <f t="shared" si="35"/>
        <v>0</v>
      </c>
      <c r="CF32" s="52"/>
      <c r="CG32" s="210">
        <f t="shared" si="36"/>
        <v>0</v>
      </c>
      <c r="CH32" s="52"/>
      <c r="CI32" s="210">
        <f t="shared" si="37"/>
        <v>0</v>
      </c>
      <c r="CJ32" s="52"/>
      <c r="CK32" s="210">
        <f t="shared" si="38"/>
        <v>0</v>
      </c>
      <c r="CL32" s="52"/>
      <c r="CM32" s="210">
        <f t="shared" si="39"/>
        <v>0</v>
      </c>
      <c r="CN32" s="51"/>
      <c r="CO32" s="210">
        <f t="shared" si="40"/>
        <v>0</v>
      </c>
      <c r="CP32" s="51"/>
      <c r="CQ32" s="210" t="str">
        <f t="shared" si="41"/>
        <v/>
      </c>
      <c r="CR32" s="51"/>
      <c r="CS32" s="210" t="str">
        <f t="shared" si="42"/>
        <v/>
      </c>
      <c r="CT32" s="51"/>
      <c r="CU32" s="210" t="str">
        <f t="shared" si="43"/>
        <v/>
      </c>
      <c r="CV32" s="51"/>
      <c r="CW32" s="210" t="str">
        <f t="shared" si="44"/>
        <v/>
      </c>
      <c r="CX32" s="51"/>
      <c r="CY32" s="210" t="str">
        <f t="shared" si="45"/>
        <v/>
      </c>
      <c r="CZ32" s="51"/>
      <c r="DA32" s="210" t="str">
        <f t="shared" si="46"/>
        <v/>
      </c>
      <c r="DB32" s="51"/>
      <c r="DC32" s="210" t="str">
        <f t="shared" si="47"/>
        <v/>
      </c>
      <c r="DD32" s="51"/>
      <c r="DE32" s="210" t="str">
        <f t="shared" si="48"/>
        <v/>
      </c>
      <c r="DF32" s="51"/>
      <c r="DG32" s="210" t="str">
        <f t="shared" si="49"/>
        <v/>
      </c>
      <c r="DH32" s="213">
        <f t="shared" si="50"/>
        <v>0</v>
      </c>
      <c r="DI32" s="214">
        <f t="shared" si="51"/>
        <v>0</v>
      </c>
      <c r="DJ32" s="214">
        <f t="shared" si="52"/>
        <v>0</v>
      </c>
      <c r="DK32" s="215">
        <f t="shared" si="61"/>
        <v>0</v>
      </c>
      <c r="DL32" s="215">
        <f>IFERROR(VLOOKUP(DK32,REGISTRATION!$P$23:$Q$33,2),"")</f>
        <v>5</v>
      </c>
      <c r="DM32" s="216" t="str">
        <f t="shared" si="53"/>
        <v>FAILED</v>
      </c>
    </row>
    <row r="33" spans="1:117" ht="15" hidden="1" customHeight="1">
      <c r="A33" s="209">
        <f>REGISTRATION!A35</f>
        <v>24</v>
      </c>
      <c r="B33" s="208">
        <f>REGISTRATION!B35</f>
        <v>0</v>
      </c>
      <c r="C33" s="207" t="str">
        <f>UPPER(CONCATENATE(REGISTRATION!C35,", ", REGISTRATION!D35," ", REGISTRATION!E35))</f>
        <v xml:space="preserve">,  </v>
      </c>
      <c r="D33" s="52"/>
      <c r="E33" s="210">
        <f t="shared" si="54"/>
        <v>0</v>
      </c>
      <c r="F33" s="211">
        <f t="shared" si="55"/>
        <v>0</v>
      </c>
      <c r="G33" s="52"/>
      <c r="H33" s="210">
        <f t="shared" si="5"/>
        <v>0</v>
      </c>
      <c r="I33" s="211">
        <f t="shared" si="6"/>
        <v>0</v>
      </c>
      <c r="J33" s="52"/>
      <c r="K33" s="210">
        <f t="shared" si="56"/>
        <v>0</v>
      </c>
      <c r="L33" s="52"/>
      <c r="M33" s="210">
        <f t="shared" si="7"/>
        <v>0</v>
      </c>
      <c r="N33" s="52"/>
      <c r="O33" s="210" t="str">
        <f t="shared" si="8"/>
        <v/>
      </c>
      <c r="P33" s="52"/>
      <c r="Q33" s="210" t="str">
        <f t="shared" si="9"/>
        <v/>
      </c>
      <c r="R33" s="52"/>
      <c r="S33" s="210" t="str">
        <f t="shared" si="10"/>
        <v/>
      </c>
      <c r="T33" s="52"/>
      <c r="U33" s="210" t="str">
        <f t="shared" si="11"/>
        <v/>
      </c>
      <c r="V33" s="52"/>
      <c r="W33" s="210" t="str">
        <f t="shared" si="12"/>
        <v/>
      </c>
      <c r="X33" s="52"/>
      <c r="Y33" s="210" t="str">
        <f t="shared" si="13"/>
        <v/>
      </c>
      <c r="Z33" s="52"/>
      <c r="AA33" s="210" t="str">
        <f t="shared" si="14"/>
        <v/>
      </c>
      <c r="AB33" s="52"/>
      <c r="AC33" s="210" t="str">
        <f t="shared" si="15"/>
        <v/>
      </c>
      <c r="AD33" s="52"/>
      <c r="AE33" s="210" t="str">
        <f t="shared" si="16"/>
        <v/>
      </c>
      <c r="AF33" s="52"/>
      <c r="AG33" s="210" t="str">
        <f t="shared" si="17"/>
        <v/>
      </c>
      <c r="AH33" s="52"/>
      <c r="AI33" s="210" t="str">
        <f t="shared" si="18"/>
        <v/>
      </c>
      <c r="AJ33" s="211">
        <f t="shared" si="57"/>
        <v>0</v>
      </c>
      <c r="AK33" s="52"/>
      <c r="AL33" s="210">
        <f t="shared" si="0"/>
        <v>0</v>
      </c>
      <c r="AM33" s="206"/>
      <c r="AN33" s="210">
        <f t="shared" si="1"/>
        <v>0</v>
      </c>
      <c r="AO33" s="206"/>
      <c r="AP33" s="210" t="str">
        <f t="shared" si="2"/>
        <v/>
      </c>
      <c r="AQ33" s="206"/>
      <c r="AR33" s="210" t="str">
        <f t="shared" si="3"/>
        <v/>
      </c>
      <c r="AS33" s="206"/>
      <c r="AT33" s="210" t="str">
        <f>IFERROR(((AS33/$AS$9)*100),"")</f>
        <v/>
      </c>
      <c r="AU33" s="206"/>
      <c r="AV33" s="210" t="str">
        <f t="shared" si="4"/>
        <v/>
      </c>
      <c r="AW33" s="52"/>
      <c r="AX33" s="210" t="str">
        <f t="shared" si="19"/>
        <v/>
      </c>
      <c r="AY33" s="52"/>
      <c r="AZ33" s="210" t="str">
        <f t="shared" si="20"/>
        <v/>
      </c>
      <c r="BA33" s="52"/>
      <c r="BB33" s="210" t="str">
        <f t="shared" si="21"/>
        <v/>
      </c>
      <c r="BC33" s="52"/>
      <c r="BD33" s="210" t="str">
        <f t="shared" si="22"/>
        <v/>
      </c>
      <c r="BE33" s="52"/>
      <c r="BF33" s="210" t="str">
        <f t="shared" si="23"/>
        <v/>
      </c>
      <c r="BG33" s="52"/>
      <c r="BH33" s="210" t="str">
        <f t="shared" si="24"/>
        <v/>
      </c>
      <c r="BI33" s="52"/>
      <c r="BJ33" s="210" t="str">
        <f t="shared" si="25"/>
        <v/>
      </c>
      <c r="BK33" s="52"/>
      <c r="BL33" s="210" t="str">
        <f t="shared" si="26"/>
        <v/>
      </c>
      <c r="BM33" s="211">
        <f t="shared" si="62"/>
        <v>0</v>
      </c>
      <c r="BN33" s="52"/>
      <c r="BO33" s="210" t="str">
        <f t="shared" si="27"/>
        <v/>
      </c>
      <c r="BP33" s="52"/>
      <c r="BQ33" s="210" t="str">
        <f t="shared" si="28"/>
        <v/>
      </c>
      <c r="BR33" s="52"/>
      <c r="BS33" s="210" t="str">
        <f t="shared" si="29"/>
        <v/>
      </c>
      <c r="BT33" s="211" t="str">
        <f t="shared" si="30"/>
        <v/>
      </c>
      <c r="BU33" s="212">
        <f t="shared" si="31"/>
        <v>0</v>
      </c>
      <c r="BV33" s="212">
        <f t="shared" si="59"/>
        <v>0</v>
      </c>
      <c r="BW33" s="52"/>
      <c r="BX33" s="210">
        <f t="shared" si="32"/>
        <v>0</v>
      </c>
      <c r="BY33" s="52"/>
      <c r="BZ33" s="210" t="str">
        <f t="shared" si="33"/>
        <v/>
      </c>
      <c r="CA33" s="52"/>
      <c r="CB33" s="210" t="str">
        <f t="shared" si="60"/>
        <v/>
      </c>
      <c r="CC33" s="213">
        <f t="shared" si="34"/>
        <v>0</v>
      </c>
      <c r="CD33" s="52"/>
      <c r="CE33" s="210">
        <f t="shared" si="35"/>
        <v>0</v>
      </c>
      <c r="CF33" s="52"/>
      <c r="CG33" s="210">
        <f t="shared" si="36"/>
        <v>0</v>
      </c>
      <c r="CH33" s="52"/>
      <c r="CI33" s="210">
        <f t="shared" si="37"/>
        <v>0</v>
      </c>
      <c r="CJ33" s="52"/>
      <c r="CK33" s="210">
        <f t="shared" si="38"/>
        <v>0</v>
      </c>
      <c r="CL33" s="52"/>
      <c r="CM33" s="210">
        <f t="shared" si="39"/>
        <v>0</v>
      </c>
      <c r="CN33" s="51"/>
      <c r="CO33" s="210">
        <f t="shared" si="40"/>
        <v>0</v>
      </c>
      <c r="CP33" s="51"/>
      <c r="CQ33" s="210" t="str">
        <f t="shared" si="41"/>
        <v/>
      </c>
      <c r="CR33" s="51"/>
      <c r="CS33" s="210" t="str">
        <f t="shared" si="42"/>
        <v/>
      </c>
      <c r="CT33" s="51"/>
      <c r="CU33" s="210" t="str">
        <f t="shared" si="43"/>
        <v/>
      </c>
      <c r="CV33" s="51"/>
      <c r="CW33" s="210" t="str">
        <f t="shared" si="44"/>
        <v/>
      </c>
      <c r="CX33" s="51"/>
      <c r="CY33" s="210" t="str">
        <f t="shared" si="45"/>
        <v/>
      </c>
      <c r="CZ33" s="51"/>
      <c r="DA33" s="210" t="str">
        <f t="shared" si="46"/>
        <v/>
      </c>
      <c r="DB33" s="51"/>
      <c r="DC33" s="210" t="str">
        <f t="shared" si="47"/>
        <v/>
      </c>
      <c r="DD33" s="51"/>
      <c r="DE33" s="210" t="str">
        <f t="shared" si="48"/>
        <v/>
      </c>
      <c r="DF33" s="51"/>
      <c r="DG33" s="210" t="str">
        <f t="shared" si="49"/>
        <v/>
      </c>
      <c r="DH33" s="213">
        <f t="shared" si="50"/>
        <v>0</v>
      </c>
      <c r="DI33" s="214">
        <f t="shared" si="51"/>
        <v>0</v>
      </c>
      <c r="DJ33" s="214">
        <f t="shared" si="52"/>
        <v>0</v>
      </c>
      <c r="DK33" s="215">
        <f t="shared" si="61"/>
        <v>0</v>
      </c>
      <c r="DL33" s="215">
        <f>IFERROR(VLOOKUP(DK33,REGISTRATION!$P$23:$Q$33,2),"")</f>
        <v>5</v>
      </c>
      <c r="DM33" s="216" t="str">
        <f t="shared" si="53"/>
        <v>FAILED</v>
      </c>
    </row>
    <row r="34" spans="1:117" ht="15" hidden="1" customHeight="1">
      <c r="A34" s="207">
        <f>REGISTRATION!A36</f>
        <v>25</v>
      </c>
      <c r="B34" s="208">
        <f>REGISTRATION!B36</f>
        <v>0</v>
      </c>
      <c r="C34" s="207" t="str">
        <f>UPPER(CONCATENATE(REGISTRATION!C36,", ", REGISTRATION!D36," ", REGISTRATION!E36))</f>
        <v xml:space="preserve">,  </v>
      </c>
      <c r="D34" s="52"/>
      <c r="E34" s="210">
        <f t="shared" si="54"/>
        <v>0</v>
      </c>
      <c r="F34" s="211">
        <f t="shared" si="55"/>
        <v>0</v>
      </c>
      <c r="G34" s="52"/>
      <c r="H34" s="210">
        <f t="shared" si="5"/>
        <v>0</v>
      </c>
      <c r="I34" s="211">
        <f t="shared" si="6"/>
        <v>0</v>
      </c>
      <c r="J34" s="52"/>
      <c r="K34" s="210">
        <f t="shared" si="56"/>
        <v>0</v>
      </c>
      <c r="L34" s="52"/>
      <c r="M34" s="210">
        <f t="shared" si="7"/>
        <v>0</v>
      </c>
      <c r="N34" s="52"/>
      <c r="O34" s="210" t="str">
        <f t="shared" si="8"/>
        <v/>
      </c>
      <c r="P34" s="52"/>
      <c r="Q34" s="210" t="str">
        <f t="shared" si="9"/>
        <v/>
      </c>
      <c r="R34" s="52"/>
      <c r="S34" s="210" t="str">
        <f t="shared" si="10"/>
        <v/>
      </c>
      <c r="T34" s="52"/>
      <c r="U34" s="210" t="str">
        <f t="shared" si="11"/>
        <v/>
      </c>
      <c r="V34" s="52"/>
      <c r="W34" s="210" t="str">
        <f t="shared" si="12"/>
        <v/>
      </c>
      <c r="X34" s="52"/>
      <c r="Y34" s="210" t="str">
        <f t="shared" si="13"/>
        <v/>
      </c>
      <c r="Z34" s="52"/>
      <c r="AA34" s="210" t="str">
        <f t="shared" si="14"/>
        <v/>
      </c>
      <c r="AB34" s="52"/>
      <c r="AC34" s="210" t="str">
        <f t="shared" si="15"/>
        <v/>
      </c>
      <c r="AD34" s="52"/>
      <c r="AE34" s="210" t="str">
        <f t="shared" si="16"/>
        <v/>
      </c>
      <c r="AF34" s="52"/>
      <c r="AG34" s="210" t="str">
        <f t="shared" si="17"/>
        <v/>
      </c>
      <c r="AH34" s="52"/>
      <c r="AI34" s="210" t="str">
        <f t="shared" si="18"/>
        <v/>
      </c>
      <c r="AJ34" s="211">
        <f t="shared" si="57"/>
        <v>0</v>
      </c>
      <c r="AK34" s="52"/>
      <c r="AL34" s="210">
        <f t="shared" si="0"/>
        <v>0</v>
      </c>
      <c r="AM34" s="206"/>
      <c r="AN34" s="210">
        <f t="shared" si="1"/>
        <v>0</v>
      </c>
      <c r="AO34" s="206"/>
      <c r="AP34" s="210" t="str">
        <f t="shared" si="2"/>
        <v/>
      </c>
      <c r="AQ34" s="206"/>
      <c r="AR34" s="210" t="str">
        <f t="shared" si="3"/>
        <v/>
      </c>
      <c r="AS34" s="206"/>
      <c r="AT34" s="210" t="str">
        <f t="shared" si="58"/>
        <v/>
      </c>
      <c r="AU34" s="206"/>
      <c r="AV34" s="210" t="str">
        <f t="shared" si="4"/>
        <v/>
      </c>
      <c r="AW34" s="52"/>
      <c r="AX34" s="210" t="str">
        <f t="shared" si="19"/>
        <v/>
      </c>
      <c r="AY34" s="52"/>
      <c r="AZ34" s="210" t="str">
        <f t="shared" si="20"/>
        <v/>
      </c>
      <c r="BA34" s="52"/>
      <c r="BB34" s="210" t="str">
        <f t="shared" si="21"/>
        <v/>
      </c>
      <c r="BC34" s="52"/>
      <c r="BD34" s="210" t="str">
        <f t="shared" si="22"/>
        <v/>
      </c>
      <c r="BE34" s="52"/>
      <c r="BF34" s="210" t="str">
        <f t="shared" si="23"/>
        <v/>
      </c>
      <c r="BG34" s="52"/>
      <c r="BH34" s="210" t="str">
        <f t="shared" si="24"/>
        <v/>
      </c>
      <c r="BI34" s="52"/>
      <c r="BJ34" s="210" t="str">
        <f t="shared" si="25"/>
        <v/>
      </c>
      <c r="BK34" s="52"/>
      <c r="BL34" s="210" t="str">
        <f t="shared" si="26"/>
        <v/>
      </c>
      <c r="BM34" s="211">
        <f t="shared" si="62"/>
        <v>0</v>
      </c>
      <c r="BN34" s="52"/>
      <c r="BO34" s="210" t="str">
        <f t="shared" si="27"/>
        <v/>
      </c>
      <c r="BP34" s="52"/>
      <c r="BQ34" s="210" t="str">
        <f t="shared" si="28"/>
        <v/>
      </c>
      <c r="BR34" s="52"/>
      <c r="BS34" s="210" t="str">
        <f t="shared" si="29"/>
        <v/>
      </c>
      <c r="BT34" s="211" t="str">
        <f t="shared" si="30"/>
        <v/>
      </c>
      <c r="BU34" s="212">
        <f t="shared" si="31"/>
        <v>0</v>
      </c>
      <c r="BV34" s="212">
        <f t="shared" si="59"/>
        <v>0</v>
      </c>
      <c r="BW34" s="52"/>
      <c r="BX34" s="210">
        <f t="shared" si="32"/>
        <v>0</v>
      </c>
      <c r="BY34" s="52"/>
      <c r="BZ34" s="210" t="str">
        <f t="shared" si="33"/>
        <v/>
      </c>
      <c r="CA34" s="52"/>
      <c r="CB34" s="210" t="str">
        <f t="shared" si="60"/>
        <v/>
      </c>
      <c r="CC34" s="213">
        <f t="shared" si="34"/>
        <v>0</v>
      </c>
      <c r="CD34" s="52"/>
      <c r="CE34" s="210">
        <f t="shared" si="35"/>
        <v>0</v>
      </c>
      <c r="CF34" s="52"/>
      <c r="CG34" s="210">
        <f t="shared" si="36"/>
        <v>0</v>
      </c>
      <c r="CH34" s="52"/>
      <c r="CI34" s="210">
        <f t="shared" si="37"/>
        <v>0</v>
      </c>
      <c r="CJ34" s="52"/>
      <c r="CK34" s="210">
        <f t="shared" si="38"/>
        <v>0</v>
      </c>
      <c r="CL34" s="52"/>
      <c r="CM34" s="210">
        <f t="shared" si="39"/>
        <v>0</v>
      </c>
      <c r="CN34" s="51"/>
      <c r="CO34" s="210">
        <f t="shared" si="40"/>
        <v>0</v>
      </c>
      <c r="CP34" s="51"/>
      <c r="CQ34" s="210" t="str">
        <f t="shared" si="41"/>
        <v/>
      </c>
      <c r="CR34" s="51"/>
      <c r="CS34" s="210" t="str">
        <f t="shared" si="42"/>
        <v/>
      </c>
      <c r="CT34" s="51"/>
      <c r="CU34" s="210" t="str">
        <f t="shared" si="43"/>
        <v/>
      </c>
      <c r="CV34" s="51"/>
      <c r="CW34" s="210" t="str">
        <f t="shared" si="44"/>
        <v/>
      </c>
      <c r="CX34" s="51"/>
      <c r="CY34" s="210" t="str">
        <f t="shared" si="45"/>
        <v/>
      </c>
      <c r="CZ34" s="51"/>
      <c r="DA34" s="210" t="str">
        <f t="shared" si="46"/>
        <v/>
      </c>
      <c r="DB34" s="51"/>
      <c r="DC34" s="210" t="str">
        <f t="shared" si="47"/>
        <v/>
      </c>
      <c r="DD34" s="51"/>
      <c r="DE34" s="210" t="str">
        <f t="shared" si="48"/>
        <v/>
      </c>
      <c r="DF34" s="51"/>
      <c r="DG34" s="210" t="str">
        <f t="shared" si="49"/>
        <v/>
      </c>
      <c r="DH34" s="213">
        <f t="shared" si="50"/>
        <v>0</v>
      </c>
      <c r="DI34" s="214">
        <f t="shared" si="51"/>
        <v>0</v>
      </c>
      <c r="DJ34" s="214">
        <f t="shared" si="52"/>
        <v>0</v>
      </c>
      <c r="DK34" s="215">
        <f t="shared" si="61"/>
        <v>0</v>
      </c>
      <c r="DL34" s="215">
        <f>IFERROR(VLOOKUP(DK34,REGISTRATION!$P$23:$Q$33,2),"")</f>
        <v>5</v>
      </c>
      <c r="DM34" s="216" t="str">
        <f t="shared" si="53"/>
        <v>FAILED</v>
      </c>
    </row>
    <row r="35" spans="1:117" ht="15" hidden="1" customHeight="1">
      <c r="A35" s="209">
        <f>REGISTRATION!A37</f>
        <v>26</v>
      </c>
      <c r="B35" s="208">
        <f>REGISTRATION!B37</f>
        <v>0</v>
      </c>
      <c r="C35" s="207" t="str">
        <f>UPPER(CONCATENATE(REGISTRATION!C37,", ", REGISTRATION!D37," ", REGISTRATION!E37))</f>
        <v xml:space="preserve">,  </v>
      </c>
      <c r="D35" s="52"/>
      <c r="E35" s="210">
        <f t="shared" si="54"/>
        <v>0</v>
      </c>
      <c r="F35" s="211">
        <f t="shared" si="55"/>
        <v>0</v>
      </c>
      <c r="G35" s="52"/>
      <c r="H35" s="210">
        <f t="shared" si="5"/>
        <v>0</v>
      </c>
      <c r="I35" s="211">
        <f t="shared" si="6"/>
        <v>0</v>
      </c>
      <c r="J35" s="52"/>
      <c r="K35" s="210">
        <f t="shared" si="56"/>
        <v>0</v>
      </c>
      <c r="L35" s="52"/>
      <c r="M35" s="210">
        <f t="shared" si="7"/>
        <v>0</v>
      </c>
      <c r="N35" s="52"/>
      <c r="O35" s="210" t="str">
        <f t="shared" si="8"/>
        <v/>
      </c>
      <c r="P35" s="52"/>
      <c r="Q35" s="210" t="str">
        <f t="shared" si="9"/>
        <v/>
      </c>
      <c r="R35" s="52"/>
      <c r="S35" s="210" t="str">
        <f t="shared" si="10"/>
        <v/>
      </c>
      <c r="T35" s="52"/>
      <c r="U35" s="210" t="str">
        <f t="shared" si="11"/>
        <v/>
      </c>
      <c r="V35" s="52"/>
      <c r="W35" s="210" t="str">
        <f t="shared" si="12"/>
        <v/>
      </c>
      <c r="X35" s="52"/>
      <c r="Y35" s="210" t="str">
        <f t="shared" si="13"/>
        <v/>
      </c>
      <c r="Z35" s="52"/>
      <c r="AA35" s="210" t="str">
        <f t="shared" si="14"/>
        <v/>
      </c>
      <c r="AB35" s="52"/>
      <c r="AC35" s="210" t="str">
        <f t="shared" si="15"/>
        <v/>
      </c>
      <c r="AD35" s="52"/>
      <c r="AE35" s="210" t="str">
        <f t="shared" si="16"/>
        <v/>
      </c>
      <c r="AF35" s="52"/>
      <c r="AG35" s="210" t="str">
        <f t="shared" si="17"/>
        <v/>
      </c>
      <c r="AH35" s="52"/>
      <c r="AI35" s="210" t="str">
        <f t="shared" si="18"/>
        <v/>
      </c>
      <c r="AJ35" s="211">
        <f t="shared" si="57"/>
        <v>0</v>
      </c>
      <c r="AK35" s="52"/>
      <c r="AL35" s="210">
        <f t="shared" si="0"/>
        <v>0</v>
      </c>
      <c r="AM35" s="206"/>
      <c r="AN35" s="210">
        <f t="shared" si="1"/>
        <v>0</v>
      </c>
      <c r="AO35" s="206"/>
      <c r="AP35" s="210" t="str">
        <f t="shared" si="2"/>
        <v/>
      </c>
      <c r="AQ35" s="206"/>
      <c r="AR35" s="210" t="str">
        <f t="shared" si="3"/>
        <v/>
      </c>
      <c r="AS35" s="206"/>
      <c r="AT35" s="210" t="str">
        <f t="shared" si="58"/>
        <v/>
      </c>
      <c r="AU35" s="206"/>
      <c r="AV35" s="210" t="str">
        <f t="shared" si="4"/>
        <v/>
      </c>
      <c r="AW35" s="52"/>
      <c r="AX35" s="210" t="str">
        <f t="shared" si="19"/>
        <v/>
      </c>
      <c r="AY35" s="52"/>
      <c r="AZ35" s="210" t="str">
        <f t="shared" si="20"/>
        <v/>
      </c>
      <c r="BA35" s="52"/>
      <c r="BB35" s="210" t="str">
        <f t="shared" si="21"/>
        <v/>
      </c>
      <c r="BC35" s="52"/>
      <c r="BD35" s="210" t="str">
        <f t="shared" si="22"/>
        <v/>
      </c>
      <c r="BE35" s="52"/>
      <c r="BF35" s="210" t="str">
        <f t="shared" si="23"/>
        <v/>
      </c>
      <c r="BG35" s="52"/>
      <c r="BH35" s="210" t="str">
        <f t="shared" si="24"/>
        <v/>
      </c>
      <c r="BI35" s="52"/>
      <c r="BJ35" s="210" t="str">
        <f t="shared" si="25"/>
        <v/>
      </c>
      <c r="BK35" s="52"/>
      <c r="BL35" s="210" t="str">
        <f t="shared" si="26"/>
        <v/>
      </c>
      <c r="BM35" s="211">
        <f t="shared" si="62"/>
        <v>0</v>
      </c>
      <c r="BN35" s="52"/>
      <c r="BO35" s="210" t="str">
        <f t="shared" si="27"/>
        <v/>
      </c>
      <c r="BP35" s="52"/>
      <c r="BQ35" s="210" t="str">
        <f t="shared" si="28"/>
        <v/>
      </c>
      <c r="BR35" s="52"/>
      <c r="BS35" s="210" t="str">
        <f t="shared" si="29"/>
        <v/>
      </c>
      <c r="BT35" s="211" t="str">
        <f t="shared" si="30"/>
        <v/>
      </c>
      <c r="BU35" s="212">
        <f t="shared" si="31"/>
        <v>0</v>
      </c>
      <c r="BV35" s="212">
        <f t="shared" si="59"/>
        <v>0</v>
      </c>
      <c r="BW35" s="52"/>
      <c r="BX35" s="210">
        <f t="shared" si="32"/>
        <v>0</v>
      </c>
      <c r="BY35" s="52"/>
      <c r="BZ35" s="210" t="str">
        <f t="shared" si="33"/>
        <v/>
      </c>
      <c r="CA35" s="52"/>
      <c r="CB35" s="210" t="str">
        <f t="shared" si="60"/>
        <v/>
      </c>
      <c r="CC35" s="213">
        <f t="shared" si="34"/>
        <v>0</v>
      </c>
      <c r="CD35" s="52"/>
      <c r="CE35" s="210">
        <f t="shared" si="35"/>
        <v>0</v>
      </c>
      <c r="CF35" s="52"/>
      <c r="CG35" s="210">
        <f t="shared" si="36"/>
        <v>0</v>
      </c>
      <c r="CH35" s="52"/>
      <c r="CI35" s="210">
        <f t="shared" si="37"/>
        <v>0</v>
      </c>
      <c r="CJ35" s="52"/>
      <c r="CK35" s="210">
        <f t="shared" si="38"/>
        <v>0</v>
      </c>
      <c r="CL35" s="52"/>
      <c r="CM35" s="210">
        <f t="shared" si="39"/>
        <v>0</v>
      </c>
      <c r="CN35" s="51"/>
      <c r="CO35" s="210">
        <f t="shared" si="40"/>
        <v>0</v>
      </c>
      <c r="CP35" s="51"/>
      <c r="CQ35" s="210" t="str">
        <f t="shared" si="41"/>
        <v/>
      </c>
      <c r="CR35" s="51"/>
      <c r="CS35" s="210" t="str">
        <f t="shared" si="42"/>
        <v/>
      </c>
      <c r="CT35" s="51"/>
      <c r="CU35" s="210" t="str">
        <f t="shared" si="43"/>
        <v/>
      </c>
      <c r="CV35" s="51"/>
      <c r="CW35" s="210" t="str">
        <f t="shared" si="44"/>
        <v/>
      </c>
      <c r="CX35" s="51"/>
      <c r="CY35" s="210" t="str">
        <f t="shared" si="45"/>
        <v/>
      </c>
      <c r="CZ35" s="51"/>
      <c r="DA35" s="210" t="str">
        <f t="shared" si="46"/>
        <v/>
      </c>
      <c r="DB35" s="51"/>
      <c r="DC35" s="210" t="str">
        <f t="shared" si="47"/>
        <v/>
      </c>
      <c r="DD35" s="51"/>
      <c r="DE35" s="210" t="str">
        <f t="shared" si="48"/>
        <v/>
      </c>
      <c r="DF35" s="51"/>
      <c r="DG35" s="210" t="str">
        <f t="shared" si="49"/>
        <v/>
      </c>
      <c r="DH35" s="213">
        <f t="shared" si="50"/>
        <v>0</v>
      </c>
      <c r="DI35" s="214">
        <f t="shared" si="51"/>
        <v>0</v>
      </c>
      <c r="DJ35" s="214">
        <f t="shared" si="52"/>
        <v>0</v>
      </c>
      <c r="DK35" s="215">
        <f t="shared" si="61"/>
        <v>0</v>
      </c>
      <c r="DL35" s="215">
        <f>IFERROR(VLOOKUP(DK35,REGISTRATION!$P$23:$Q$33,2),"")</f>
        <v>5</v>
      </c>
      <c r="DM35" s="216" t="str">
        <f t="shared" si="53"/>
        <v>FAILED</v>
      </c>
    </row>
    <row r="36" spans="1:117" ht="15" hidden="1" customHeight="1">
      <c r="A36" s="207">
        <f>REGISTRATION!A38</f>
        <v>27</v>
      </c>
      <c r="B36" s="208">
        <f>REGISTRATION!B38</f>
        <v>0</v>
      </c>
      <c r="C36" s="207" t="str">
        <f>UPPER(CONCATENATE(REGISTRATION!C38,", ", REGISTRATION!D38," ", REGISTRATION!E38))</f>
        <v xml:space="preserve">,  </v>
      </c>
      <c r="D36" s="52"/>
      <c r="E36" s="210">
        <f t="shared" si="54"/>
        <v>0</v>
      </c>
      <c r="F36" s="211">
        <f t="shared" si="55"/>
        <v>0</v>
      </c>
      <c r="G36" s="52"/>
      <c r="H36" s="210">
        <f t="shared" si="5"/>
        <v>0</v>
      </c>
      <c r="I36" s="211">
        <f t="shared" si="6"/>
        <v>0</v>
      </c>
      <c r="J36" s="52"/>
      <c r="K36" s="210">
        <f t="shared" si="56"/>
        <v>0</v>
      </c>
      <c r="L36" s="52"/>
      <c r="M36" s="210">
        <f t="shared" si="7"/>
        <v>0</v>
      </c>
      <c r="N36" s="52"/>
      <c r="O36" s="210" t="str">
        <f t="shared" si="8"/>
        <v/>
      </c>
      <c r="P36" s="52"/>
      <c r="Q36" s="210" t="str">
        <f t="shared" si="9"/>
        <v/>
      </c>
      <c r="R36" s="52"/>
      <c r="S36" s="210" t="str">
        <f t="shared" si="10"/>
        <v/>
      </c>
      <c r="T36" s="52"/>
      <c r="U36" s="210" t="str">
        <f t="shared" si="11"/>
        <v/>
      </c>
      <c r="V36" s="52"/>
      <c r="W36" s="210" t="str">
        <f t="shared" si="12"/>
        <v/>
      </c>
      <c r="X36" s="52"/>
      <c r="Y36" s="210" t="str">
        <f t="shared" si="13"/>
        <v/>
      </c>
      <c r="Z36" s="52"/>
      <c r="AA36" s="210" t="str">
        <f t="shared" si="14"/>
        <v/>
      </c>
      <c r="AB36" s="52"/>
      <c r="AC36" s="210" t="str">
        <f t="shared" si="15"/>
        <v/>
      </c>
      <c r="AD36" s="52"/>
      <c r="AE36" s="210" t="str">
        <f t="shared" si="16"/>
        <v/>
      </c>
      <c r="AF36" s="52"/>
      <c r="AG36" s="210" t="str">
        <f t="shared" si="17"/>
        <v/>
      </c>
      <c r="AH36" s="52"/>
      <c r="AI36" s="210" t="str">
        <f t="shared" si="18"/>
        <v/>
      </c>
      <c r="AJ36" s="211">
        <f t="shared" si="57"/>
        <v>0</v>
      </c>
      <c r="AK36" s="52"/>
      <c r="AL36" s="210">
        <f t="shared" si="0"/>
        <v>0</v>
      </c>
      <c r="AM36" s="206"/>
      <c r="AN36" s="210">
        <f t="shared" si="1"/>
        <v>0</v>
      </c>
      <c r="AO36" s="206"/>
      <c r="AP36" s="210" t="str">
        <f t="shared" si="2"/>
        <v/>
      </c>
      <c r="AQ36" s="206"/>
      <c r="AR36" s="210" t="str">
        <f t="shared" si="3"/>
        <v/>
      </c>
      <c r="AS36" s="206"/>
      <c r="AT36" s="210" t="str">
        <f t="shared" si="58"/>
        <v/>
      </c>
      <c r="AU36" s="206"/>
      <c r="AV36" s="210" t="str">
        <f t="shared" si="4"/>
        <v/>
      </c>
      <c r="AW36" s="52"/>
      <c r="AX36" s="210" t="str">
        <f t="shared" si="19"/>
        <v/>
      </c>
      <c r="AY36" s="52"/>
      <c r="AZ36" s="210" t="str">
        <f t="shared" si="20"/>
        <v/>
      </c>
      <c r="BA36" s="52"/>
      <c r="BB36" s="210" t="str">
        <f t="shared" si="21"/>
        <v/>
      </c>
      <c r="BC36" s="52"/>
      <c r="BD36" s="210" t="str">
        <f t="shared" si="22"/>
        <v/>
      </c>
      <c r="BE36" s="52"/>
      <c r="BF36" s="210" t="str">
        <f t="shared" si="23"/>
        <v/>
      </c>
      <c r="BG36" s="52"/>
      <c r="BH36" s="210" t="str">
        <f t="shared" si="24"/>
        <v/>
      </c>
      <c r="BI36" s="52"/>
      <c r="BJ36" s="210" t="str">
        <f t="shared" si="25"/>
        <v/>
      </c>
      <c r="BK36" s="52"/>
      <c r="BL36" s="210" t="str">
        <f t="shared" si="26"/>
        <v/>
      </c>
      <c r="BM36" s="211">
        <f t="shared" si="62"/>
        <v>0</v>
      </c>
      <c r="BN36" s="52"/>
      <c r="BO36" s="210" t="str">
        <f t="shared" si="27"/>
        <v/>
      </c>
      <c r="BP36" s="52"/>
      <c r="BQ36" s="210" t="str">
        <f t="shared" si="28"/>
        <v/>
      </c>
      <c r="BR36" s="52"/>
      <c r="BS36" s="210" t="str">
        <f t="shared" si="29"/>
        <v/>
      </c>
      <c r="BT36" s="211" t="str">
        <f t="shared" si="30"/>
        <v/>
      </c>
      <c r="BU36" s="212">
        <f t="shared" si="31"/>
        <v>0</v>
      </c>
      <c r="BV36" s="212">
        <f t="shared" si="59"/>
        <v>0</v>
      </c>
      <c r="BW36" s="52"/>
      <c r="BX36" s="210">
        <f t="shared" si="32"/>
        <v>0</v>
      </c>
      <c r="BY36" s="52"/>
      <c r="BZ36" s="210" t="str">
        <f t="shared" si="33"/>
        <v/>
      </c>
      <c r="CA36" s="52"/>
      <c r="CB36" s="210" t="str">
        <f t="shared" si="60"/>
        <v/>
      </c>
      <c r="CC36" s="213">
        <f t="shared" si="34"/>
        <v>0</v>
      </c>
      <c r="CD36" s="52"/>
      <c r="CE36" s="210">
        <f t="shared" si="35"/>
        <v>0</v>
      </c>
      <c r="CF36" s="52"/>
      <c r="CG36" s="210">
        <f t="shared" si="36"/>
        <v>0</v>
      </c>
      <c r="CH36" s="52"/>
      <c r="CI36" s="210">
        <f t="shared" si="37"/>
        <v>0</v>
      </c>
      <c r="CJ36" s="52"/>
      <c r="CK36" s="210">
        <f t="shared" si="38"/>
        <v>0</v>
      </c>
      <c r="CL36" s="52"/>
      <c r="CM36" s="210">
        <f t="shared" si="39"/>
        <v>0</v>
      </c>
      <c r="CN36" s="51"/>
      <c r="CO36" s="210">
        <f t="shared" si="40"/>
        <v>0</v>
      </c>
      <c r="CP36" s="51"/>
      <c r="CQ36" s="210" t="str">
        <f t="shared" si="41"/>
        <v/>
      </c>
      <c r="CR36" s="51"/>
      <c r="CS36" s="210" t="str">
        <f t="shared" si="42"/>
        <v/>
      </c>
      <c r="CT36" s="51"/>
      <c r="CU36" s="210" t="str">
        <f t="shared" si="43"/>
        <v/>
      </c>
      <c r="CV36" s="51"/>
      <c r="CW36" s="210" t="str">
        <f t="shared" si="44"/>
        <v/>
      </c>
      <c r="CX36" s="51"/>
      <c r="CY36" s="210" t="str">
        <f t="shared" si="45"/>
        <v/>
      </c>
      <c r="CZ36" s="51"/>
      <c r="DA36" s="210" t="str">
        <f t="shared" si="46"/>
        <v/>
      </c>
      <c r="DB36" s="51"/>
      <c r="DC36" s="210" t="str">
        <f t="shared" si="47"/>
        <v/>
      </c>
      <c r="DD36" s="51"/>
      <c r="DE36" s="210" t="str">
        <f t="shared" si="48"/>
        <v/>
      </c>
      <c r="DF36" s="51"/>
      <c r="DG36" s="210" t="str">
        <f t="shared" si="49"/>
        <v/>
      </c>
      <c r="DH36" s="213">
        <f t="shared" si="50"/>
        <v>0</v>
      </c>
      <c r="DI36" s="214">
        <f t="shared" si="51"/>
        <v>0</v>
      </c>
      <c r="DJ36" s="214">
        <f t="shared" si="52"/>
        <v>0</v>
      </c>
      <c r="DK36" s="215">
        <f t="shared" si="61"/>
        <v>0</v>
      </c>
      <c r="DL36" s="215">
        <f>IFERROR(VLOOKUP(DK36,REGISTRATION!$P$23:$Q$33,2),"")</f>
        <v>5</v>
      </c>
      <c r="DM36" s="216" t="str">
        <f t="shared" si="53"/>
        <v>FAILED</v>
      </c>
    </row>
    <row r="37" spans="1:117" ht="15" hidden="1" customHeight="1">
      <c r="A37" s="209">
        <f>REGISTRATION!A39</f>
        <v>28</v>
      </c>
      <c r="B37" s="208">
        <f>REGISTRATION!B39</f>
        <v>0</v>
      </c>
      <c r="C37" s="207" t="str">
        <f>UPPER(CONCATENATE(REGISTRATION!C39,", ", REGISTRATION!D39," ", REGISTRATION!E39))</f>
        <v xml:space="preserve">,  </v>
      </c>
      <c r="D37" s="52"/>
      <c r="E37" s="210">
        <f t="shared" si="54"/>
        <v>0</v>
      </c>
      <c r="F37" s="211">
        <f t="shared" si="55"/>
        <v>0</v>
      </c>
      <c r="G37" s="52"/>
      <c r="H37" s="210">
        <f t="shared" si="5"/>
        <v>0</v>
      </c>
      <c r="I37" s="211">
        <f t="shared" si="6"/>
        <v>0</v>
      </c>
      <c r="J37" s="52"/>
      <c r="K37" s="210">
        <f t="shared" si="56"/>
        <v>0</v>
      </c>
      <c r="L37" s="52"/>
      <c r="M37" s="210">
        <f t="shared" si="7"/>
        <v>0</v>
      </c>
      <c r="N37" s="52"/>
      <c r="O37" s="210" t="str">
        <f t="shared" si="8"/>
        <v/>
      </c>
      <c r="P37" s="52"/>
      <c r="Q37" s="210" t="str">
        <f t="shared" si="9"/>
        <v/>
      </c>
      <c r="R37" s="52"/>
      <c r="S37" s="210" t="str">
        <f t="shared" si="10"/>
        <v/>
      </c>
      <c r="T37" s="52"/>
      <c r="U37" s="210" t="str">
        <f t="shared" si="11"/>
        <v/>
      </c>
      <c r="V37" s="52"/>
      <c r="W37" s="210" t="str">
        <f t="shared" si="12"/>
        <v/>
      </c>
      <c r="X37" s="52"/>
      <c r="Y37" s="210" t="str">
        <f t="shared" si="13"/>
        <v/>
      </c>
      <c r="Z37" s="52"/>
      <c r="AA37" s="210" t="str">
        <f t="shared" si="14"/>
        <v/>
      </c>
      <c r="AB37" s="52"/>
      <c r="AC37" s="210" t="str">
        <f t="shared" si="15"/>
        <v/>
      </c>
      <c r="AD37" s="52"/>
      <c r="AE37" s="210" t="str">
        <f t="shared" si="16"/>
        <v/>
      </c>
      <c r="AF37" s="52"/>
      <c r="AG37" s="210" t="str">
        <f t="shared" si="17"/>
        <v/>
      </c>
      <c r="AH37" s="52"/>
      <c r="AI37" s="210" t="str">
        <f t="shared" si="18"/>
        <v/>
      </c>
      <c r="AJ37" s="211">
        <f t="shared" si="57"/>
        <v>0</v>
      </c>
      <c r="AK37" s="52"/>
      <c r="AL37" s="210">
        <f t="shared" si="0"/>
        <v>0</v>
      </c>
      <c r="AM37" s="206"/>
      <c r="AN37" s="210">
        <f t="shared" si="1"/>
        <v>0</v>
      </c>
      <c r="AO37" s="206"/>
      <c r="AP37" s="210" t="str">
        <f t="shared" si="2"/>
        <v/>
      </c>
      <c r="AQ37" s="206"/>
      <c r="AR37" s="210" t="str">
        <f t="shared" si="3"/>
        <v/>
      </c>
      <c r="AS37" s="206"/>
      <c r="AT37" s="210" t="str">
        <f t="shared" si="58"/>
        <v/>
      </c>
      <c r="AU37" s="206"/>
      <c r="AV37" s="210" t="str">
        <f t="shared" si="4"/>
        <v/>
      </c>
      <c r="AW37" s="52"/>
      <c r="AX37" s="210" t="str">
        <f t="shared" si="19"/>
        <v/>
      </c>
      <c r="AY37" s="52"/>
      <c r="AZ37" s="210" t="str">
        <f t="shared" si="20"/>
        <v/>
      </c>
      <c r="BA37" s="52"/>
      <c r="BB37" s="210" t="str">
        <f t="shared" si="21"/>
        <v/>
      </c>
      <c r="BC37" s="52"/>
      <c r="BD37" s="210" t="str">
        <f t="shared" si="22"/>
        <v/>
      </c>
      <c r="BE37" s="52"/>
      <c r="BF37" s="210" t="str">
        <f t="shared" si="23"/>
        <v/>
      </c>
      <c r="BG37" s="52"/>
      <c r="BH37" s="210" t="str">
        <f t="shared" si="24"/>
        <v/>
      </c>
      <c r="BI37" s="52"/>
      <c r="BJ37" s="210" t="str">
        <f t="shared" si="25"/>
        <v/>
      </c>
      <c r="BK37" s="52"/>
      <c r="BL37" s="210" t="str">
        <f t="shared" si="26"/>
        <v/>
      </c>
      <c r="BM37" s="211">
        <f t="shared" si="62"/>
        <v>0</v>
      </c>
      <c r="BN37" s="52"/>
      <c r="BO37" s="210" t="str">
        <f t="shared" si="27"/>
        <v/>
      </c>
      <c r="BP37" s="52"/>
      <c r="BQ37" s="210" t="str">
        <f t="shared" si="28"/>
        <v/>
      </c>
      <c r="BR37" s="52"/>
      <c r="BS37" s="210" t="str">
        <f t="shared" si="29"/>
        <v/>
      </c>
      <c r="BT37" s="211" t="str">
        <f t="shared" si="30"/>
        <v/>
      </c>
      <c r="BU37" s="212">
        <f t="shared" si="31"/>
        <v>0</v>
      </c>
      <c r="BV37" s="212">
        <f t="shared" si="59"/>
        <v>0</v>
      </c>
      <c r="BW37" s="52"/>
      <c r="BX37" s="210">
        <f t="shared" si="32"/>
        <v>0</v>
      </c>
      <c r="BY37" s="52"/>
      <c r="BZ37" s="210" t="str">
        <f t="shared" si="33"/>
        <v/>
      </c>
      <c r="CA37" s="52"/>
      <c r="CB37" s="210" t="str">
        <f t="shared" si="60"/>
        <v/>
      </c>
      <c r="CC37" s="213">
        <f t="shared" si="34"/>
        <v>0</v>
      </c>
      <c r="CD37" s="52"/>
      <c r="CE37" s="210">
        <f t="shared" si="35"/>
        <v>0</v>
      </c>
      <c r="CF37" s="52"/>
      <c r="CG37" s="210">
        <f t="shared" si="36"/>
        <v>0</v>
      </c>
      <c r="CH37" s="52"/>
      <c r="CI37" s="210">
        <f t="shared" si="37"/>
        <v>0</v>
      </c>
      <c r="CJ37" s="52"/>
      <c r="CK37" s="210">
        <f t="shared" si="38"/>
        <v>0</v>
      </c>
      <c r="CL37" s="52"/>
      <c r="CM37" s="210">
        <f t="shared" si="39"/>
        <v>0</v>
      </c>
      <c r="CN37" s="51"/>
      <c r="CO37" s="210">
        <f t="shared" si="40"/>
        <v>0</v>
      </c>
      <c r="CP37" s="51"/>
      <c r="CQ37" s="210" t="str">
        <f t="shared" si="41"/>
        <v/>
      </c>
      <c r="CR37" s="51"/>
      <c r="CS37" s="210" t="str">
        <f t="shared" si="42"/>
        <v/>
      </c>
      <c r="CT37" s="51"/>
      <c r="CU37" s="210" t="str">
        <f t="shared" si="43"/>
        <v/>
      </c>
      <c r="CV37" s="51"/>
      <c r="CW37" s="210" t="str">
        <f t="shared" si="44"/>
        <v/>
      </c>
      <c r="CX37" s="51"/>
      <c r="CY37" s="210" t="str">
        <f t="shared" si="45"/>
        <v/>
      </c>
      <c r="CZ37" s="51"/>
      <c r="DA37" s="210" t="str">
        <f t="shared" si="46"/>
        <v/>
      </c>
      <c r="DB37" s="51"/>
      <c r="DC37" s="210" t="str">
        <f t="shared" si="47"/>
        <v/>
      </c>
      <c r="DD37" s="51"/>
      <c r="DE37" s="210" t="str">
        <f t="shared" si="48"/>
        <v/>
      </c>
      <c r="DF37" s="51"/>
      <c r="DG37" s="210" t="str">
        <f t="shared" si="49"/>
        <v/>
      </c>
      <c r="DH37" s="213">
        <f t="shared" si="50"/>
        <v>0</v>
      </c>
      <c r="DI37" s="214">
        <f t="shared" si="51"/>
        <v>0</v>
      </c>
      <c r="DJ37" s="214">
        <f t="shared" si="52"/>
        <v>0</v>
      </c>
      <c r="DK37" s="215">
        <f t="shared" si="61"/>
        <v>0</v>
      </c>
      <c r="DL37" s="215">
        <f>IFERROR(VLOOKUP(DK37,REGISTRATION!$P$23:$Q$33,2),"")</f>
        <v>5</v>
      </c>
      <c r="DM37" s="216" t="str">
        <f t="shared" si="53"/>
        <v>FAILED</v>
      </c>
    </row>
    <row r="38" spans="1:117" ht="15" hidden="1" customHeight="1">
      <c r="A38" s="207">
        <f>REGISTRATION!A40</f>
        <v>29</v>
      </c>
      <c r="B38" s="208">
        <f>REGISTRATION!B40</f>
        <v>0</v>
      </c>
      <c r="C38" s="207" t="str">
        <f>UPPER(CONCATENATE(REGISTRATION!C40,", ", REGISTRATION!D40," ", REGISTRATION!E40))</f>
        <v xml:space="preserve">,  </v>
      </c>
      <c r="D38" s="52"/>
      <c r="E38" s="210">
        <f t="shared" si="54"/>
        <v>0</v>
      </c>
      <c r="F38" s="211">
        <f t="shared" si="55"/>
        <v>0</v>
      </c>
      <c r="G38" s="52"/>
      <c r="H38" s="210">
        <f t="shared" si="5"/>
        <v>0</v>
      </c>
      <c r="I38" s="211">
        <f t="shared" si="6"/>
        <v>0</v>
      </c>
      <c r="J38" s="52"/>
      <c r="K38" s="210">
        <f t="shared" si="56"/>
        <v>0</v>
      </c>
      <c r="L38" s="52"/>
      <c r="M38" s="210">
        <f t="shared" si="7"/>
        <v>0</v>
      </c>
      <c r="N38" s="52"/>
      <c r="O38" s="210" t="str">
        <f t="shared" si="8"/>
        <v/>
      </c>
      <c r="P38" s="52"/>
      <c r="Q38" s="210" t="str">
        <f t="shared" si="9"/>
        <v/>
      </c>
      <c r="R38" s="52"/>
      <c r="S38" s="210" t="str">
        <f t="shared" si="10"/>
        <v/>
      </c>
      <c r="T38" s="52"/>
      <c r="U38" s="210" t="str">
        <f t="shared" si="11"/>
        <v/>
      </c>
      <c r="V38" s="52"/>
      <c r="W38" s="210" t="str">
        <f t="shared" si="12"/>
        <v/>
      </c>
      <c r="X38" s="52"/>
      <c r="Y38" s="210" t="str">
        <f t="shared" si="13"/>
        <v/>
      </c>
      <c r="Z38" s="52"/>
      <c r="AA38" s="210" t="str">
        <f t="shared" si="14"/>
        <v/>
      </c>
      <c r="AB38" s="52"/>
      <c r="AC38" s="210" t="str">
        <f t="shared" si="15"/>
        <v/>
      </c>
      <c r="AD38" s="52"/>
      <c r="AE38" s="210" t="str">
        <f t="shared" si="16"/>
        <v/>
      </c>
      <c r="AF38" s="52"/>
      <c r="AG38" s="210" t="str">
        <f t="shared" si="17"/>
        <v/>
      </c>
      <c r="AH38" s="52"/>
      <c r="AI38" s="210" t="str">
        <f t="shared" si="18"/>
        <v/>
      </c>
      <c r="AJ38" s="211">
        <f t="shared" si="57"/>
        <v>0</v>
      </c>
      <c r="AK38" s="52"/>
      <c r="AL38" s="210">
        <f t="shared" si="0"/>
        <v>0</v>
      </c>
      <c r="AM38" s="206"/>
      <c r="AN38" s="210">
        <f t="shared" si="1"/>
        <v>0</v>
      </c>
      <c r="AO38" s="206"/>
      <c r="AP38" s="210" t="str">
        <f t="shared" si="2"/>
        <v/>
      </c>
      <c r="AQ38" s="206"/>
      <c r="AR38" s="210" t="str">
        <f t="shared" si="3"/>
        <v/>
      </c>
      <c r="AS38" s="206"/>
      <c r="AT38" s="210" t="str">
        <f t="shared" si="58"/>
        <v/>
      </c>
      <c r="AU38" s="206"/>
      <c r="AV38" s="210" t="str">
        <f t="shared" si="4"/>
        <v/>
      </c>
      <c r="AW38" s="52"/>
      <c r="AX38" s="210" t="str">
        <f t="shared" si="19"/>
        <v/>
      </c>
      <c r="AY38" s="52"/>
      <c r="AZ38" s="210" t="str">
        <f t="shared" si="20"/>
        <v/>
      </c>
      <c r="BA38" s="52"/>
      <c r="BB38" s="210" t="str">
        <f t="shared" si="21"/>
        <v/>
      </c>
      <c r="BC38" s="52"/>
      <c r="BD38" s="210" t="str">
        <f t="shared" si="22"/>
        <v/>
      </c>
      <c r="BE38" s="52"/>
      <c r="BF38" s="210" t="str">
        <f t="shared" si="23"/>
        <v/>
      </c>
      <c r="BG38" s="52"/>
      <c r="BH38" s="210" t="str">
        <f t="shared" si="24"/>
        <v/>
      </c>
      <c r="BI38" s="52"/>
      <c r="BJ38" s="210" t="str">
        <f t="shared" si="25"/>
        <v/>
      </c>
      <c r="BK38" s="52"/>
      <c r="BL38" s="210" t="str">
        <f t="shared" si="26"/>
        <v/>
      </c>
      <c r="BM38" s="211">
        <f t="shared" si="62"/>
        <v>0</v>
      </c>
      <c r="BN38" s="52"/>
      <c r="BO38" s="210" t="str">
        <f t="shared" si="27"/>
        <v/>
      </c>
      <c r="BP38" s="52"/>
      <c r="BQ38" s="210" t="str">
        <f t="shared" si="28"/>
        <v/>
      </c>
      <c r="BR38" s="52"/>
      <c r="BS38" s="210" t="str">
        <f t="shared" si="29"/>
        <v/>
      </c>
      <c r="BT38" s="211" t="str">
        <f t="shared" si="30"/>
        <v/>
      </c>
      <c r="BU38" s="212">
        <f t="shared" si="31"/>
        <v>0</v>
      </c>
      <c r="BV38" s="212">
        <f t="shared" si="59"/>
        <v>0</v>
      </c>
      <c r="BW38" s="52"/>
      <c r="BX38" s="210">
        <f t="shared" si="32"/>
        <v>0</v>
      </c>
      <c r="BY38" s="52"/>
      <c r="BZ38" s="210" t="str">
        <f t="shared" si="33"/>
        <v/>
      </c>
      <c r="CA38" s="52"/>
      <c r="CB38" s="210" t="str">
        <f t="shared" si="60"/>
        <v/>
      </c>
      <c r="CC38" s="213">
        <f t="shared" si="34"/>
        <v>0</v>
      </c>
      <c r="CD38" s="52"/>
      <c r="CE38" s="210">
        <f t="shared" si="35"/>
        <v>0</v>
      </c>
      <c r="CF38" s="52"/>
      <c r="CG38" s="210">
        <f t="shared" si="36"/>
        <v>0</v>
      </c>
      <c r="CH38" s="52"/>
      <c r="CI38" s="210">
        <f t="shared" si="37"/>
        <v>0</v>
      </c>
      <c r="CJ38" s="52"/>
      <c r="CK38" s="210">
        <f t="shared" si="38"/>
        <v>0</v>
      </c>
      <c r="CL38" s="52"/>
      <c r="CM38" s="210">
        <f t="shared" si="39"/>
        <v>0</v>
      </c>
      <c r="CN38" s="51"/>
      <c r="CO38" s="210">
        <f t="shared" si="40"/>
        <v>0</v>
      </c>
      <c r="CP38" s="51"/>
      <c r="CQ38" s="210" t="str">
        <f t="shared" si="41"/>
        <v/>
      </c>
      <c r="CR38" s="51"/>
      <c r="CS38" s="210" t="str">
        <f t="shared" si="42"/>
        <v/>
      </c>
      <c r="CT38" s="51"/>
      <c r="CU38" s="210" t="str">
        <f t="shared" si="43"/>
        <v/>
      </c>
      <c r="CV38" s="51"/>
      <c r="CW38" s="210" t="str">
        <f t="shared" si="44"/>
        <v/>
      </c>
      <c r="CX38" s="51"/>
      <c r="CY38" s="210" t="str">
        <f t="shared" si="45"/>
        <v/>
      </c>
      <c r="CZ38" s="51"/>
      <c r="DA38" s="210" t="str">
        <f t="shared" si="46"/>
        <v/>
      </c>
      <c r="DB38" s="51"/>
      <c r="DC38" s="210" t="str">
        <f t="shared" si="47"/>
        <v/>
      </c>
      <c r="DD38" s="51"/>
      <c r="DE38" s="210" t="str">
        <f t="shared" si="48"/>
        <v/>
      </c>
      <c r="DF38" s="51"/>
      <c r="DG38" s="210" t="str">
        <f t="shared" si="49"/>
        <v/>
      </c>
      <c r="DH38" s="213">
        <f t="shared" si="50"/>
        <v>0</v>
      </c>
      <c r="DI38" s="214">
        <f t="shared" si="51"/>
        <v>0</v>
      </c>
      <c r="DJ38" s="214">
        <f t="shared" si="52"/>
        <v>0</v>
      </c>
      <c r="DK38" s="215">
        <f t="shared" si="61"/>
        <v>0</v>
      </c>
      <c r="DL38" s="215">
        <f>IFERROR(VLOOKUP(DK38,REGISTRATION!$P$23:$Q$33,2),"")</f>
        <v>5</v>
      </c>
      <c r="DM38" s="216" t="str">
        <f t="shared" si="53"/>
        <v>FAILED</v>
      </c>
    </row>
    <row r="39" spans="1:117" ht="15" hidden="1" customHeight="1">
      <c r="A39" s="209">
        <f>REGISTRATION!A41</f>
        <v>30</v>
      </c>
      <c r="B39" s="208">
        <f>REGISTRATION!B41</f>
        <v>0</v>
      </c>
      <c r="C39" s="207" t="str">
        <f>UPPER(CONCATENATE(REGISTRATION!C41,", ", REGISTRATION!D41," ", REGISTRATION!E41))</f>
        <v xml:space="preserve">,  </v>
      </c>
      <c r="D39" s="52"/>
      <c r="E39" s="210">
        <f t="shared" si="54"/>
        <v>0</v>
      </c>
      <c r="F39" s="211">
        <f t="shared" si="55"/>
        <v>0</v>
      </c>
      <c r="G39" s="52"/>
      <c r="H39" s="210">
        <f t="shared" si="5"/>
        <v>0</v>
      </c>
      <c r="I39" s="211">
        <f t="shared" si="6"/>
        <v>0</v>
      </c>
      <c r="J39" s="52"/>
      <c r="K39" s="210">
        <f t="shared" si="56"/>
        <v>0</v>
      </c>
      <c r="L39" s="52"/>
      <c r="M39" s="210">
        <f t="shared" si="7"/>
        <v>0</v>
      </c>
      <c r="N39" s="52"/>
      <c r="O39" s="210" t="str">
        <f t="shared" si="8"/>
        <v/>
      </c>
      <c r="P39" s="52"/>
      <c r="Q39" s="210" t="str">
        <f t="shared" si="9"/>
        <v/>
      </c>
      <c r="R39" s="52"/>
      <c r="S39" s="210" t="str">
        <f t="shared" si="10"/>
        <v/>
      </c>
      <c r="T39" s="52"/>
      <c r="U39" s="210" t="str">
        <f t="shared" si="11"/>
        <v/>
      </c>
      <c r="V39" s="52"/>
      <c r="W39" s="210" t="str">
        <f t="shared" si="12"/>
        <v/>
      </c>
      <c r="X39" s="52"/>
      <c r="Y39" s="210" t="str">
        <f t="shared" si="13"/>
        <v/>
      </c>
      <c r="Z39" s="52"/>
      <c r="AA39" s="210" t="str">
        <f t="shared" si="14"/>
        <v/>
      </c>
      <c r="AB39" s="52"/>
      <c r="AC39" s="210" t="str">
        <f t="shared" si="15"/>
        <v/>
      </c>
      <c r="AD39" s="52"/>
      <c r="AE39" s="210" t="str">
        <f t="shared" si="16"/>
        <v/>
      </c>
      <c r="AF39" s="52"/>
      <c r="AG39" s="210" t="str">
        <f t="shared" si="17"/>
        <v/>
      </c>
      <c r="AH39" s="52"/>
      <c r="AI39" s="210" t="str">
        <f t="shared" si="18"/>
        <v/>
      </c>
      <c r="AJ39" s="211">
        <f t="shared" si="57"/>
        <v>0</v>
      </c>
      <c r="AK39" s="52"/>
      <c r="AL39" s="210">
        <f t="shared" si="0"/>
        <v>0</v>
      </c>
      <c r="AM39" s="206"/>
      <c r="AN39" s="210">
        <f t="shared" si="1"/>
        <v>0</v>
      </c>
      <c r="AO39" s="206"/>
      <c r="AP39" s="210" t="str">
        <f t="shared" si="2"/>
        <v/>
      </c>
      <c r="AQ39" s="206"/>
      <c r="AR39" s="210" t="str">
        <f t="shared" si="3"/>
        <v/>
      </c>
      <c r="AS39" s="206"/>
      <c r="AT39" s="210" t="str">
        <f t="shared" si="58"/>
        <v/>
      </c>
      <c r="AU39" s="206"/>
      <c r="AV39" s="210" t="str">
        <f t="shared" si="4"/>
        <v/>
      </c>
      <c r="AW39" s="52"/>
      <c r="AX39" s="210" t="str">
        <f t="shared" si="19"/>
        <v/>
      </c>
      <c r="AY39" s="52"/>
      <c r="AZ39" s="210" t="str">
        <f t="shared" si="20"/>
        <v/>
      </c>
      <c r="BA39" s="52"/>
      <c r="BB39" s="210" t="str">
        <f t="shared" si="21"/>
        <v/>
      </c>
      <c r="BC39" s="52"/>
      <c r="BD39" s="210" t="str">
        <f t="shared" si="22"/>
        <v/>
      </c>
      <c r="BE39" s="52"/>
      <c r="BF39" s="210" t="str">
        <f t="shared" si="23"/>
        <v/>
      </c>
      <c r="BG39" s="52"/>
      <c r="BH39" s="210" t="str">
        <f t="shared" si="24"/>
        <v/>
      </c>
      <c r="BI39" s="52"/>
      <c r="BJ39" s="210" t="str">
        <f t="shared" si="25"/>
        <v/>
      </c>
      <c r="BK39" s="52"/>
      <c r="BL39" s="210" t="str">
        <f t="shared" si="26"/>
        <v/>
      </c>
      <c r="BM39" s="211">
        <f t="shared" si="62"/>
        <v>0</v>
      </c>
      <c r="BN39" s="52"/>
      <c r="BO39" s="210" t="str">
        <f t="shared" si="27"/>
        <v/>
      </c>
      <c r="BP39" s="52"/>
      <c r="BQ39" s="210" t="str">
        <f t="shared" si="28"/>
        <v/>
      </c>
      <c r="BR39" s="52"/>
      <c r="BS39" s="210" t="str">
        <f t="shared" si="29"/>
        <v/>
      </c>
      <c r="BT39" s="211" t="str">
        <f t="shared" si="30"/>
        <v/>
      </c>
      <c r="BU39" s="212">
        <f t="shared" si="31"/>
        <v>0</v>
      </c>
      <c r="BV39" s="212">
        <f t="shared" si="59"/>
        <v>0</v>
      </c>
      <c r="BW39" s="52"/>
      <c r="BX39" s="210">
        <f t="shared" si="32"/>
        <v>0</v>
      </c>
      <c r="BY39" s="52"/>
      <c r="BZ39" s="210" t="str">
        <f t="shared" si="33"/>
        <v/>
      </c>
      <c r="CA39" s="52"/>
      <c r="CB39" s="210" t="str">
        <f t="shared" si="60"/>
        <v/>
      </c>
      <c r="CC39" s="213">
        <f t="shared" si="34"/>
        <v>0</v>
      </c>
      <c r="CD39" s="52"/>
      <c r="CE39" s="210">
        <f t="shared" si="35"/>
        <v>0</v>
      </c>
      <c r="CF39" s="52"/>
      <c r="CG39" s="210">
        <f t="shared" si="36"/>
        <v>0</v>
      </c>
      <c r="CH39" s="52"/>
      <c r="CI39" s="210">
        <f t="shared" si="37"/>
        <v>0</v>
      </c>
      <c r="CJ39" s="52"/>
      <c r="CK39" s="210">
        <f t="shared" si="38"/>
        <v>0</v>
      </c>
      <c r="CL39" s="52"/>
      <c r="CM39" s="210">
        <f t="shared" si="39"/>
        <v>0</v>
      </c>
      <c r="CN39" s="51"/>
      <c r="CO39" s="210">
        <f t="shared" si="40"/>
        <v>0</v>
      </c>
      <c r="CP39" s="51"/>
      <c r="CQ39" s="210" t="str">
        <f t="shared" si="41"/>
        <v/>
      </c>
      <c r="CR39" s="51"/>
      <c r="CS39" s="210" t="str">
        <f t="shared" si="42"/>
        <v/>
      </c>
      <c r="CT39" s="51"/>
      <c r="CU39" s="210" t="str">
        <f t="shared" si="43"/>
        <v/>
      </c>
      <c r="CV39" s="51"/>
      <c r="CW39" s="210" t="str">
        <f t="shared" si="44"/>
        <v/>
      </c>
      <c r="CX39" s="51"/>
      <c r="CY39" s="210" t="str">
        <f t="shared" si="45"/>
        <v/>
      </c>
      <c r="CZ39" s="51"/>
      <c r="DA39" s="210" t="str">
        <f t="shared" si="46"/>
        <v/>
      </c>
      <c r="DB39" s="51"/>
      <c r="DC39" s="210" t="str">
        <f t="shared" si="47"/>
        <v/>
      </c>
      <c r="DD39" s="51"/>
      <c r="DE39" s="210" t="str">
        <f t="shared" si="48"/>
        <v/>
      </c>
      <c r="DF39" s="51"/>
      <c r="DG39" s="210" t="str">
        <f t="shared" si="49"/>
        <v/>
      </c>
      <c r="DH39" s="213">
        <f t="shared" si="50"/>
        <v>0</v>
      </c>
      <c r="DI39" s="214">
        <f t="shared" si="51"/>
        <v>0</v>
      </c>
      <c r="DJ39" s="214">
        <f t="shared" si="52"/>
        <v>0</v>
      </c>
      <c r="DK39" s="215">
        <f t="shared" si="61"/>
        <v>0</v>
      </c>
      <c r="DL39" s="215">
        <f>IFERROR(VLOOKUP(DK39,REGISTRATION!$P$23:$Q$33,2),"")</f>
        <v>5</v>
      </c>
      <c r="DM39" s="216" t="str">
        <f t="shared" si="53"/>
        <v>FAILED</v>
      </c>
    </row>
    <row r="40" spans="1:117" ht="15" hidden="1" customHeight="1">
      <c r="A40" s="207">
        <f>REGISTRATION!A42</f>
        <v>31</v>
      </c>
      <c r="B40" s="208">
        <f>REGISTRATION!B42</f>
        <v>0</v>
      </c>
      <c r="C40" s="207" t="str">
        <f>UPPER(CONCATENATE(REGISTRATION!C42,", ", REGISTRATION!D42," ", REGISTRATION!E42))</f>
        <v xml:space="preserve">,  </v>
      </c>
      <c r="D40" s="52"/>
      <c r="E40" s="210">
        <f t="shared" si="54"/>
        <v>0</v>
      </c>
      <c r="F40" s="211">
        <f t="shared" si="55"/>
        <v>0</v>
      </c>
      <c r="G40" s="52"/>
      <c r="H40" s="210">
        <f t="shared" si="5"/>
        <v>0</v>
      </c>
      <c r="I40" s="211">
        <f t="shared" si="6"/>
        <v>0</v>
      </c>
      <c r="J40" s="52"/>
      <c r="K40" s="210">
        <f t="shared" si="56"/>
        <v>0</v>
      </c>
      <c r="L40" s="52"/>
      <c r="M40" s="210">
        <f t="shared" si="7"/>
        <v>0</v>
      </c>
      <c r="N40" s="52"/>
      <c r="O40" s="210" t="str">
        <f t="shared" si="8"/>
        <v/>
      </c>
      <c r="P40" s="52"/>
      <c r="Q40" s="210" t="str">
        <f t="shared" si="9"/>
        <v/>
      </c>
      <c r="R40" s="52"/>
      <c r="S40" s="210" t="str">
        <f t="shared" si="10"/>
        <v/>
      </c>
      <c r="T40" s="52"/>
      <c r="U40" s="210" t="str">
        <f t="shared" si="11"/>
        <v/>
      </c>
      <c r="V40" s="52"/>
      <c r="W40" s="210" t="str">
        <f t="shared" si="12"/>
        <v/>
      </c>
      <c r="X40" s="52"/>
      <c r="Y40" s="210" t="str">
        <f t="shared" si="13"/>
        <v/>
      </c>
      <c r="Z40" s="52"/>
      <c r="AA40" s="210" t="str">
        <f t="shared" si="14"/>
        <v/>
      </c>
      <c r="AB40" s="52"/>
      <c r="AC40" s="210" t="str">
        <f t="shared" si="15"/>
        <v/>
      </c>
      <c r="AD40" s="52"/>
      <c r="AE40" s="210" t="str">
        <f t="shared" si="16"/>
        <v/>
      </c>
      <c r="AF40" s="52"/>
      <c r="AG40" s="210" t="str">
        <f t="shared" si="17"/>
        <v/>
      </c>
      <c r="AH40" s="52"/>
      <c r="AI40" s="210" t="str">
        <f t="shared" si="18"/>
        <v/>
      </c>
      <c r="AJ40" s="211">
        <f t="shared" si="57"/>
        <v>0</v>
      </c>
      <c r="AK40" s="52"/>
      <c r="AL40" s="210">
        <f t="shared" si="0"/>
        <v>0</v>
      </c>
      <c r="AM40" s="206"/>
      <c r="AN40" s="210">
        <f t="shared" si="1"/>
        <v>0</v>
      </c>
      <c r="AO40" s="206"/>
      <c r="AP40" s="210" t="str">
        <f t="shared" si="2"/>
        <v/>
      </c>
      <c r="AQ40" s="206"/>
      <c r="AR40" s="210" t="str">
        <f t="shared" si="3"/>
        <v/>
      </c>
      <c r="AS40" s="206"/>
      <c r="AT40" s="210" t="str">
        <f t="shared" si="58"/>
        <v/>
      </c>
      <c r="AU40" s="206"/>
      <c r="AV40" s="210" t="str">
        <f t="shared" si="4"/>
        <v/>
      </c>
      <c r="AW40" s="52"/>
      <c r="AX40" s="210" t="str">
        <f t="shared" si="19"/>
        <v/>
      </c>
      <c r="AY40" s="52"/>
      <c r="AZ40" s="210" t="str">
        <f t="shared" si="20"/>
        <v/>
      </c>
      <c r="BA40" s="52"/>
      <c r="BB40" s="210" t="str">
        <f t="shared" si="21"/>
        <v/>
      </c>
      <c r="BC40" s="52"/>
      <c r="BD40" s="210" t="str">
        <f t="shared" si="22"/>
        <v/>
      </c>
      <c r="BE40" s="52"/>
      <c r="BF40" s="210" t="str">
        <f t="shared" si="23"/>
        <v/>
      </c>
      <c r="BG40" s="52"/>
      <c r="BH40" s="210" t="str">
        <f t="shared" si="24"/>
        <v/>
      </c>
      <c r="BI40" s="52"/>
      <c r="BJ40" s="210" t="str">
        <f t="shared" si="25"/>
        <v/>
      </c>
      <c r="BK40" s="52"/>
      <c r="BL40" s="210" t="str">
        <f t="shared" si="26"/>
        <v/>
      </c>
      <c r="BM40" s="211">
        <f t="shared" si="62"/>
        <v>0</v>
      </c>
      <c r="BN40" s="52"/>
      <c r="BO40" s="210" t="str">
        <f t="shared" si="27"/>
        <v/>
      </c>
      <c r="BP40" s="52"/>
      <c r="BQ40" s="210" t="str">
        <f t="shared" si="28"/>
        <v/>
      </c>
      <c r="BR40" s="52"/>
      <c r="BS40" s="210" t="str">
        <f t="shared" si="29"/>
        <v/>
      </c>
      <c r="BT40" s="211" t="str">
        <f t="shared" si="30"/>
        <v/>
      </c>
      <c r="BU40" s="212">
        <f t="shared" si="31"/>
        <v>0</v>
      </c>
      <c r="BV40" s="212">
        <f t="shared" si="59"/>
        <v>0</v>
      </c>
      <c r="BW40" s="52"/>
      <c r="BX40" s="210">
        <f t="shared" si="32"/>
        <v>0</v>
      </c>
      <c r="BY40" s="52"/>
      <c r="BZ40" s="210" t="str">
        <f t="shared" si="33"/>
        <v/>
      </c>
      <c r="CA40" s="52"/>
      <c r="CB40" s="210" t="str">
        <f t="shared" si="60"/>
        <v/>
      </c>
      <c r="CC40" s="213">
        <f t="shared" si="34"/>
        <v>0</v>
      </c>
      <c r="CD40" s="52"/>
      <c r="CE40" s="210">
        <f t="shared" si="35"/>
        <v>0</v>
      </c>
      <c r="CF40" s="52"/>
      <c r="CG40" s="210">
        <f t="shared" si="36"/>
        <v>0</v>
      </c>
      <c r="CH40" s="52"/>
      <c r="CI40" s="210">
        <f t="shared" si="37"/>
        <v>0</v>
      </c>
      <c r="CJ40" s="52"/>
      <c r="CK40" s="210">
        <f t="shared" si="38"/>
        <v>0</v>
      </c>
      <c r="CL40" s="52"/>
      <c r="CM40" s="210">
        <f t="shared" si="39"/>
        <v>0</v>
      </c>
      <c r="CN40" s="51"/>
      <c r="CO40" s="210">
        <f t="shared" si="40"/>
        <v>0</v>
      </c>
      <c r="CP40" s="51"/>
      <c r="CQ40" s="210" t="str">
        <f t="shared" si="41"/>
        <v/>
      </c>
      <c r="CR40" s="51"/>
      <c r="CS40" s="210" t="str">
        <f t="shared" si="42"/>
        <v/>
      </c>
      <c r="CT40" s="51"/>
      <c r="CU40" s="210" t="str">
        <f t="shared" si="43"/>
        <v/>
      </c>
      <c r="CV40" s="51"/>
      <c r="CW40" s="210" t="str">
        <f t="shared" si="44"/>
        <v/>
      </c>
      <c r="CX40" s="51"/>
      <c r="CY40" s="210" t="str">
        <f t="shared" si="45"/>
        <v/>
      </c>
      <c r="CZ40" s="51"/>
      <c r="DA40" s="210" t="str">
        <f t="shared" si="46"/>
        <v/>
      </c>
      <c r="DB40" s="51"/>
      <c r="DC40" s="210" t="str">
        <f t="shared" si="47"/>
        <v/>
      </c>
      <c r="DD40" s="51"/>
      <c r="DE40" s="210" t="str">
        <f t="shared" si="48"/>
        <v/>
      </c>
      <c r="DF40" s="51"/>
      <c r="DG40" s="210" t="str">
        <f t="shared" si="49"/>
        <v/>
      </c>
      <c r="DH40" s="213">
        <f t="shared" si="50"/>
        <v>0</v>
      </c>
      <c r="DI40" s="214">
        <f t="shared" si="51"/>
        <v>0</v>
      </c>
      <c r="DJ40" s="214">
        <f t="shared" si="52"/>
        <v>0</v>
      </c>
      <c r="DK40" s="215">
        <f t="shared" si="61"/>
        <v>0</v>
      </c>
      <c r="DL40" s="215">
        <f>IFERROR(VLOOKUP(DK40,REGISTRATION!$P$23:$Q$33,2),"")</f>
        <v>5</v>
      </c>
      <c r="DM40" s="216" t="str">
        <f t="shared" si="53"/>
        <v>FAILED</v>
      </c>
    </row>
    <row r="41" spans="1:117" ht="15" hidden="1" customHeight="1">
      <c r="A41" s="209">
        <f>REGISTRATION!A43</f>
        <v>32</v>
      </c>
      <c r="B41" s="208">
        <f>REGISTRATION!B43</f>
        <v>0</v>
      </c>
      <c r="C41" s="207" t="str">
        <f>UPPER(CONCATENATE(REGISTRATION!C43,", ", REGISTRATION!D43," ", REGISTRATION!E43))</f>
        <v xml:space="preserve">,  </v>
      </c>
      <c r="D41" s="52"/>
      <c r="E41" s="210">
        <f t="shared" si="54"/>
        <v>0</v>
      </c>
      <c r="F41" s="211">
        <f t="shared" si="55"/>
        <v>0</v>
      </c>
      <c r="G41" s="52"/>
      <c r="H41" s="210">
        <f t="shared" si="5"/>
        <v>0</v>
      </c>
      <c r="I41" s="211">
        <f t="shared" si="6"/>
        <v>0</v>
      </c>
      <c r="J41" s="52"/>
      <c r="K41" s="210">
        <f t="shared" si="56"/>
        <v>0</v>
      </c>
      <c r="L41" s="52"/>
      <c r="M41" s="210">
        <f t="shared" si="7"/>
        <v>0</v>
      </c>
      <c r="N41" s="52"/>
      <c r="O41" s="210" t="str">
        <f t="shared" si="8"/>
        <v/>
      </c>
      <c r="P41" s="52"/>
      <c r="Q41" s="210" t="str">
        <f t="shared" si="9"/>
        <v/>
      </c>
      <c r="R41" s="52"/>
      <c r="S41" s="210" t="str">
        <f t="shared" si="10"/>
        <v/>
      </c>
      <c r="T41" s="52"/>
      <c r="U41" s="210" t="str">
        <f t="shared" si="11"/>
        <v/>
      </c>
      <c r="V41" s="52"/>
      <c r="W41" s="210" t="str">
        <f t="shared" si="12"/>
        <v/>
      </c>
      <c r="X41" s="52"/>
      <c r="Y41" s="210" t="str">
        <f t="shared" si="13"/>
        <v/>
      </c>
      <c r="Z41" s="52"/>
      <c r="AA41" s="210" t="str">
        <f t="shared" si="14"/>
        <v/>
      </c>
      <c r="AB41" s="52"/>
      <c r="AC41" s="210" t="str">
        <f t="shared" si="15"/>
        <v/>
      </c>
      <c r="AD41" s="52"/>
      <c r="AE41" s="210" t="str">
        <f t="shared" si="16"/>
        <v/>
      </c>
      <c r="AF41" s="52"/>
      <c r="AG41" s="210" t="str">
        <f t="shared" si="17"/>
        <v/>
      </c>
      <c r="AH41" s="52"/>
      <c r="AI41" s="210" t="str">
        <f t="shared" si="18"/>
        <v/>
      </c>
      <c r="AJ41" s="211">
        <f t="shared" si="57"/>
        <v>0</v>
      </c>
      <c r="AK41" s="52"/>
      <c r="AL41" s="210">
        <f t="shared" si="0"/>
        <v>0</v>
      </c>
      <c r="AM41" s="206"/>
      <c r="AN41" s="210">
        <f t="shared" si="1"/>
        <v>0</v>
      </c>
      <c r="AO41" s="206"/>
      <c r="AP41" s="210" t="str">
        <f t="shared" si="2"/>
        <v/>
      </c>
      <c r="AQ41" s="206"/>
      <c r="AR41" s="210" t="str">
        <f t="shared" si="3"/>
        <v/>
      </c>
      <c r="AS41" s="206"/>
      <c r="AT41" s="210" t="str">
        <f t="shared" si="58"/>
        <v/>
      </c>
      <c r="AU41" s="206"/>
      <c r="AV41" s="210" t="str">
        <f t="shared" si="4"/>
        <v/>
      </c>
      <c r="AW41" s="52"/>
      <c r="AX41" s="210" t="str">
        <f t="shared" si="19"/>
        <v/>
      </c>
      <c r="AY41" s="52"/>
      <c r="AZ41" s="210" t="str">
        <f t="shared" si="20"/>
        <v/>
      </c>
      <c r="BA41" s="52"/>
      <c r="BB41" s="210" t="str">
        <f t="shared" si="21"/>
        <v/>
      </c>
      <c r="BC41" s="52"/>
      <c r="BD41" s="210" t="str">
        <f t="shared" si="22"/>
        <v/>
      </c>
      <c r="BE41" s="52"/>
      <c r="BF41" s="210" t="str">
        <f t="shared" si="23"/>
        <v/>
      </c>
      <c r="BG41" s="52"/>
      <c r="BH41" s="210" t="str">
        <f t="shared" si="24"/>
        <v/>
      </c>
      <c r="BI41" s="52"/>
      <c r="BJ41" s="210" t="str">
        <f t="shared" si="25"/>
        <v/>
      </c>
      <c r="BK41" s="52"/>
      <c r="BL41" s="210" t="str">
        <f t="shared" si="26"/>
        <v/>
      </c>
      <c r="BM41" s="211">
        <f t="shared" si="62"/>
        <v>0</v>
      </c>
      <c r="BN41" s="52"/>
      <c r="BO41" s="210" t="str">
        <f t="shared" si="27"/>
        <v/>
      </c>
      <c r="BP41" s="52"/>
      <c r="BQ41" s="210" t="str">
        <f t="shared" si="28"/>
        <v/>
      </c>
      <c r="BR41" s="52"/>
      <c r="BS41" s="210" t="str">
        <f t="shared" si="29"/>
        <v/>
      </c>
      <c r="BT41" s="211" t="str">
        <f t="shared" si="30"/>
        <v/>
      </c>
      <c r="BU41" s="212">
        <f t="shared" si="31"/>
        <v>0</v>
      </c>
      <c r="BV41" s="212">
        <f t="shared" si="59"/>
        <v>0</v>
      </c>
      <c r="BW41" s="52"/>
      <c r="BX41" s="210">
        <f t="shared" si="32"/>
        <v>0</v>
      </c>
      <c r="BY41" s="52"/>
      <c r="BZ41" s="210" t="str">
        <f t="shared" si="33"/>
        <v/>
      </c>
      <c r="CA41" s="52"/>
      <c r="CB41" s="210" t="str">
        <f t="shared" si="60"/>
        <v/>
      </c>
      <c r="CC41" s="213">
        <f t="shared" si="34"/>
        <v>0</v>
      </c>
      <c r="CD41" s="52"/>
      <c r="CE41" s="210">
        <f t="shared" si="35"/>
        <v>0</v>
      </c>
      <c r="CF41" s="52"/>
      <c r="CG41" s="210">
        <f t="shared" si="36"/>
        <v>0</v>
      </c>
      <c r="CH41" s="52"/>
      <c r="CI41" s="210">
        <f t="shared" si="37"/>
        <v>0</v>
      </c>
      <c r="CJ41" s="52"/>
      <c r="CK41" s="210">
        <f t="shared" si="38"/>
        <v>0</v>
      </c>
      <c r="CL41" s="52"/>
      <c r="CM41" s="210">
        <f t="shared" si="39"/>
        <v>0</v>
      </c>
      <c r="CN41" s="51"/>
      <c r="CO41" s="210">
        <f t="shared" si="40"/>
        <v>0</v>
      </c>
      <c r="CP41" s="51"/>
      <c r="CQ41" s="210" t="str">
        <f t="shared" si="41"/>
        <v/>
      </c>
      <c r="CR41" s="51"/>
      <c r="CS41" s="210" t="str">
        <f t="shared" si="42"/>
        <v/>
      </c>
      <c r="CT41" s="51"/>
      <c r="CU41" s="210" t="str">
        <f t="shared" si="43"/>
        <v/>
      </c>
      <c r="CV41" s="51"/>
      <c r="CW41" s="210" t="str">
        <f t="shared" si="44"/>
        <v/>
      </c>
      <c r="CX41" s="51"/>
      <c r="CY41" s="210" t="str">
        <f t="shared" si="45"/>
        <v/>
      </c>
      <c r="CZ41" s="51"/>
      <c r="DA41" s="210" t="str">
        <f t="shared" si="46"/>
        <v/>
      </c>
      <c r="DB41" s="51"/>
      <c r="DC41" s="210" t="str">
        <f t="shared" si="47"/>
        <v/>
      </c>
      <c r="DD41" s="51"/>
      <c r="DE41" s="210" t="str">
        <f t="shared" si="48"/>
        <v/>
      </c>
      <c r="DF41" s="51"/>
      <c r="DG41" s="210" t="str">
        <f t="shared" si="49"/>
        <v/>
      </c>
      <c r="DH41" s="213">
        <f t="shared" si="50"/>
        <v>0</v>
      </c>
      <c r="DI41" s="214">
        <f t="shared" si="51"/>
        <v>0</v>
      </c>
      <c r="DJ41" s="214">
        <f t="shared" si="52"/>
        <v>0</v>
      </c>
      <c r="DK41" s="215">
        <f t="shared" si="61"/>
        <v>0</v>
      </c>
      <c r="DL41" s="215">
        <f>IFERROR(VLOOKUP(DK41,REGISTRATION!$P$23:$Q$33,2),"")</f>
        <v>5</v>
      </c>
      <c r="DM41" s="216" t="str">
        <f t="shared" si="53"/>
        <v>FAILED</v>
      </c>
    </row>
    <row r="42" spans="1:117" ht="15" hidden="1" customHeight="1">
      <c r="A42" s="207">
        <f>REGISTRATION!A44</f>
        <v>33</v>
      </c>
      <c r="B42" s="208">
        <f>REGISTRATION!B44</f>
        <v>0</v>
      </c>
      <c r="C42" s="207" t="str">
        <f>UPPER(CONCATENATE(REGISTRATION!C44,", ", REGISTRATION!D44," ", REGISTRATION!E44))</f>
        <v xml:space="preserve">,  </v>
      </c>
      <c r="D42" s="52"/>
      <c r="E42" s="210">
        <f t="shared" si="54"/>
        <v>0</v>
      </c>
      <c r="F42" s="211">
        <f t="shared" si="55"/>
        <v>0</v>
      </c>
      <c r="G42" s="52"/>
      <c r="H42" s="210">
        <f t="shared" si="5"/>
        <v>0</v>
      </c>
      <c r="I42" s="211">
        <f t="shared" ref="I42:I55" si="63">IFERROR((H42*$I$7), "")</f>
        <v>0</v>
      </c>
      <c r="J42" s="52"/>
      <c r="K42" s="210">
        <f t="shared" si="56"/>
        <v>0</v>
      </c>
      <c r="L42" s="52"/>
      <c r="M42" s="210">
        <f t="shared" si="7"/>
        <v>0</v>
      </c>
      <c r="N42" s="52"/>
      <c r="O42" s="210" t="str">
        <f t="shared" si="8"/>
        <v/>
      </c>
      <c r="P42" s="52"/>
      <c r="Q42" s="210" t="str">
        <f t="shared" si="9"/>
        <v/>
      </c>
      <c r="R42" s="52"/>
      <c r="S42" s="210" t="str">
        <f t="shared" si="10"/>
        <v/>
      </c>
      <c r="T42" s="52"/>
      <c r="U42" s="210" t="str">
        <f t="shared" si="11"/>
        <v/>
      </c>
      <c r="V42" s="52"/>
      <c r="W42" s="210" t="str">
        <f t="shared" si="12"/>
        <v/>
      </c>
      <c r="X42" s="52"/>
      <c r="Y42" s="210" t="str">
        <f t="shared" si="13"/>
        <v/>
      </c>
      <c r="Z42" s="52"/>
      <c r="AA42" s="210" t="str">
        <f t="shared" si="14"/>
        <v/>
      </c>
      <c r="AB42" s="52"/>
      <c r="AC42" s="210" t="str">
        <f t="shared" si="15"/>
        <v/>
      </c>
      <c r="AD42" s="52"/>
      <c r="AE42" s="210" t="str">
        <f t="shared" si="16"/>
        <v/>
      </c>
      <c r="AF42" s="52"/>
      <c r="AG42" s="210" t="str">
        <f t="shared" si="17"/>
        <v/>
      </c>
      <c r="AH42" s="52"/>
      <c r="AI42" s="210" t="str">
        <f t="shared" si="18"/>
        <v/>
      </c>
      <c r="AJ42" s="211">
        <f t="shared" si="57"/>
        <v>0</v>
      </c>
      <c r="AK42" s="52"/>
      <c r="AL42" s="210">
        <f t="shared" si="0"/>
        <v>0</v>
      </c>
      <c r="AM42" s="206"/>
      <c r="AN42" s="210">
        <f t="shared" si="1"/>
        <v>0</v>
      </c>
      <c r="AO42" s="206"/>
      <c r="AP42" s="210" t="str">
        <f t="shared" si="2"/>
        <v/>
      </c>
      <c r="AQ42" s="206"/>
      <c r="AR42" s="210" t="str">
        <f t="shared" si="3"/>
        <v/>
      </c>
      <c r="AS42" s="206"/>
      <c r="AT42" s="210" t="str">
        <f t="shared" si="58"/>
        <v/>
      </c>
      <c r="AU42" s="206"/>
      <c r="AV42" s="210" t="str">
        <f t="shared" si="4"/>
        <v/>
      </c>
      <c r="AW42" s="52"/>
      <c r="AX42" s="210" t="str">
        <f t="shared" si="19"/>
        <v/>
      </c>
      <c r="AY42" s="52"/>
      <c r="AZ42" s="210" t="str">
        <f t="shared" si="20"/>
        <v/>
      </c>
      <c r="BA42" s="52"/>
      <c r="BB42" s="210" t="str">
        <f t="shared" si="21"/>
        <v/>
      </c>
      <c r="BC42" s="52"/>
      <c r="BD42" s="210" t="str">
        <f t="shared" si="22"/>
        <v/>
      </c>
      <c r="BE42" s="52"/>
      <c r="BF42" s="210" t="str">
        <f t="shared" si="23"/>
        <v/>
      </c>
      <c r="BG42" s="52"/>
      <c r="BH42" s="210" t="str">
        <f t="shared" si="24"/>
        <v/>
      </c>
      <c r="BI42" s="52"/>
      <c r="BJ42" s="210" t="str">
        <f t="shared" si="25"/>
        <v/>
      </c>
      <c r="BK42" s="52"/>
      <c r="BL42" s="210" t="str">
        <f t="shared" si="26"/>
        <v/>
      </c>
      <c r="BM42" s="211">
        <f t="shared" si="62"/>
        <v>0</v>
      </c>
      <c r="BN42" s="52"/>
      <c r="BO42" s="210" t="str">
        <f t="shared" si="27"/>
        <v/>
      </c>
      <c r="BP42" s="52"/>
      <c r="BQ42" s="210" t="str">
        <f t="shared" si="28"/>
        <v/>
      </c>
      <c r="BR42" s="52"/>
      <c r="BS42" s="210" t="str">
        <f t="shared" si="29"/>
        <v/>
      </c>
      <c r="BT42" s="211" t="str">
        <f t="shared" si="30"/>
        <v/>
      </c>
      <c r="BU42" s="212">
        <f t="shared" ref="BU42:BU55" si="64">IFERROR(SUM(BM42,AJ42,I42,F42),"")</f>
        <v>0</v>
      </c>
      <c r="BV42" s="212">
        <f t="shared" si="59"/>
        <v>0</v>
      </c>
      <c r="BW42" s="52"/>
      <c r="BX42" s="210">
        <f t="shared" si="32"/>
        <v>0</v>
      </c>
      <c r="BY42" s="52"/>
      <c r="BZ42" s="210" t="str">
        <f t="shared" si="33"/>
        <v/>
      </c>
      <c r="CA42" s="52"/>
      <c r="CB42" s="210" t="str">
        <f t="shared" si="60"/>
        <v/>
      </c>
      <c r="CC42" s="213">
        <f t="shared" si="34"/>
        <v>0</v>
      </c>
      <c r="CD42" s="52"/>
      <c r="CE42" s="210">
        <f t="shared" si="35"/>
        <v>0</v>
      </c>
      <c r="CF42" s="52"/>
      <c r="CG42" s="210">
        <f t="shared" si="36"/>
        <v>0</v>
      </c>
      <c r="CH42" s="52"/>
      <c r="CI42" s="210">
        <f t="shared" si="37"/>
        <v>0</v>
      </c>
      <c r="CJ42" s="52"/>
      <c r="CK42" s="210">
        <f t="shared" si="38"/>
        <v>0</v>
      </c>
      <c r="CL42" s="52"/>
      <c r="CM42" s="210">
        <f t="shared" si="39"/>
        <v>0</v>
      </c>
      <c r="CN42" s="51"/>
      <c r="CO42" s="210">
        <f t="shared" si="40"/>
        <v>0</v>
      </c>
      <c r="CP42" s="51"/>
      <c r="CQ42" s="210" t="str">
        <f t="shared" si="41"/>
        <v/>
      </c>
      <c r="CR42" s="51"/>
      <c r="CS42" s="210" t="str">
        <f t="shared" si="42"/>
        <v/>
      </c>
      <c r="CT42" s="51"/>
      <c r="CU42" s="210" t="str">
        <f t="shared" si="43"/>
        <v/>
      </c>
      <c r="CV42" s="51"/>
      <c r="CW42" s="210" t="str">
        <f t="shared" si="44"/>
        <v/>
      </c>
      <c r="CX42" s="51"/>
      <c r="CY42" s="210" t="str">
        <f t="shared" si="45"/>
        <v/>
      </c>
      <c r="CZ42" s="51"/>
      <c r="DA42" s="210" t="str">
        <f t="shared" si="46"/>
        <v/>
      </c>
      <c r="DB42" s="51"/>
      <c r="DC42" s="210" t="str">
        <f t="shared" si="47"/>
        <v/>
      </c>
      <c r="DD42" s="51"/>
      <c r="DE42" s="210" t="str">
        <f t="shared" si="48"/>
        <v/>
      </c>
      <c r="DF42" s="51"/>
      <c r="DG42" s="210" t="str">
        <f t="shared" si="49"/>
        <v/>
      </c>
      <c r="DH42" s="213">
        <f t="shared" si="50"/>
        <v>0</v>
      </c>
      <c r="DI42" s="214">
        <f t="shared" si="51"/>
        <v>0</v>
      </c>
      <c r="DJ42" s="214">
        <f t="shared" si="52"/>
        <v>0</v>
      </c>
      <c r="DK42" s="215">
        <f t="shared" si="61"/>
        <v>0</v>
      </c>
      <c r="DL42" s="215">
        <f>IFERROR(VLOOKUP(DK42,REGISTRATION!$P$23:$Q$33,2),"")</f>
        <v>5</v>
      </c>
      <c r="DM42" s="216" t="str">
        <f t="shared" si="53"/>
        <v>FAILED</v>
      </c>
    </row>
    <row r="43" spans="1:117" ht="15" hidden="1" customHeight="1">
      <c r="A43" s="209">
        <f>REGISTRATION!A45</f>
        <v>34</v>
      </c>
      <c r="B43" s="208">
        <f>REGISTRATION!B45</f>
        <v>0</v>
      </c>
      <c r="C43" s="207" t="str">
        <f>UPPER(CONCATENATE(REGISTRATION!C45,", ", REGISTRATION!D45," ", REGISTRATION!E45))</f>
        <v xml:space="preserve">,  </v>
      </c>
      <c r="D43" s="52"/>
      <c r="E43" s="210">
        <f t="shared" si="54"/>
        <v>0</v>
      </c>
      <c r="F43" s="211">
        <f t="shared" si="55"/>
        <v>0</v>
      </c>
      <c r="G43" s="52"/>
      <c r="H43" s="210">
        <f t="shared" si="5"/>
        <v>0</v>
      </c>
      <c r="I43" s="211">
        <f t="shared" si="63"/>
        <v>0</v>
      </c>
      <c r="J43" s="52"/>
      <c r="K43" s="210">
        <f t="shared" si="56"/>
        <v>0</v>
      </c>
      <c r="L43" s="52"/>
      <c r="M43" s="210">
        <f t="shared" si="7"/>
        <v>0</v>
      </c>
      <c r="N43" s="52"/>
      <c r="O43" s="210" t="str">
        <f t="shared" si="8"/>
        <v/>
      </c>
      <c r="P43" s="52"/>
      <c r="Q43" s="210" t="str">
        <f t="shared" si="9"/>
        <v/>
      </c>
      <c r="R43" s="52"/>
      <c r="S43" s="210" t="str">
        <f t="shared" si="10"/>
        <v/>
      </c>
      <c r="T43" s="52"/>
      <c r="U43" s="210" t="str">
        <f t="shared" si="11"/>
        <v/>
      </c>
      <c r="V43" s="52"/>
      <c r="W43" s="210" t="str">
        <f t="shared" si="12"/>
        <v/>
      </c>
      <c r="X43" s="52"/>
      <c r="Y43" s="210" t="str">
        <f t="shared" si="13"/>
        <v/>
      </c>
      <c r="Z43" s="52"/>
      <c r="AA43" s="210" t="str">
        <f t="shared" si="14"/>
        <v/>
      </c>
      <c r="AB43" s="52"/>
      <c r="AC43" s="210" t="str">
        <f t="shared" si="15"/>
        <v/>
      </c>
      <c r="AD43" s="52"/>
      <c r="AE43" s="210" t="str">
        <f t="shared" si="16"/>
        <v/>
      </c>
      <c r="AF43" s="52"/>
      <c r="AG43" s="210" t="str">
        <f t="shared" si="17"/>
        <v/>
      </c>
      <c r="AH43" s="52"/>
      <c r="AI43" s="210" t="str">
        <f t="shared" si="18"/>
        <v/>
      </c>
      <c r="AJ43" s="211">
        <f t="shared" si="57"/>
        <v>0</v>
      </c>
      <c r="AK43" s="52"/>
      <c r="AL43" s="210">
        <f t="shared" si="0"/>
        <v>0</v>
      </c>
      <c r="AM43" s="206"/>
      <c r="AN43" s="210">
        <f t="shared" si="1"/>
        <v>0</v>
      </c>
      <c r="AO43" s="206"/>
      <c r="AP43" s="210" t="str">
        <f t="shared" si="2"/>
        <v/>
      </c>
      <c r="AQ43" s="206"/>
      <c r="AR43" s="210" t="str">
        <f t="shared" si="3"/>
        <v/>
      </c>
      <c r="AS43" s="206"/>
      <c r="AT43" s="210" t="str">
        <f t="shared" si="58"/>
        <v/>
      </c>
      <c r="AU43" s="206"/>
      <c r="AV43" s="210" t="str">
        <f t="shared" si="4"/>
        <v/>
      </c>
      <c r="AW43" s="52"/>
      <c r="AX43" s="210" t="str">
        <f t="shared" si="19"/>
        <v/>
      </c>
      <c r="AY43" s="52"/>
      <c r="AZ43" s="210" t="str">
        <f t="shared" si="20"/>
        <v/>
      </c>
      <c r="BA43" s="52"/>
      <c r="BB43" s="210" t="str">
        <f t="shared" si="21"/>
        <v/>
      </c>
      <c r="BC43" s="52"/>
      <c r="BD43" s="210" t="str">
        <f t="shared" si="22"/>
        <v/>
      </c>
      <c r="BE43" s="52"/>
      <c r="BF43" s="210" t="str">
        <f t="shared" si="23"/>
        <v/>
      </c>
      <c r="BG43" s="52"/>
      <c r="BH43" s="210" t="str">
        <f t="shared" si="24"/>
        <v/>
      </c>
      <c r="BI43" s="52"/>
      <c r="BJ43" s="210" t="str">
        <f t="shared" si="25"/>
        <v/>
      </c>
      <c r="BK43" s="52"/>
      <c r="BL43" s="210" t="str">
        <f t="shared" si="26"/>
        <v/>
      </c>
      <c r="BM43" s="211">
        <f t="shared" si="62"/>
        <v>0</v>
      </c>
      <c r="BN43" s="52"/>
      <c r="BO43" s="210" t="str">
        <f t="shared" si="27"/>
        <v/>
      </c>
      <c r="BP43" s="52"/>
      <c r="BQ43" s="210" t="str">
        <f t="shared" si="28"/>
        <v/>
      </c>
      <c r="BR43" s="52"/>
      <c r="BS43" s="210" t="str">
        <f t="shared" si="29"/>
        <v/>
      </c>
      <c r="BT43" s="211" t="str">
        <f t="shared" si="30"/>
        <v/>
      </c>
      <c r="BU43" s="212">
        <f t="shared" si="64"/>
        <v>0</v>
      </c>
      <c r="BV43" s="212">
        <f t="shared" si="59"/>
        <v>0</v>
      </c>
      <c r="BW43" s="52"/>
      <c r="BX43" s="210">
        <f t="shared" si="32"/>
        <v>0</v>
      </c>
      <c r="BY43" s="52"/>
      <c r="BZ43" s="210" t="str">
        <f t="shared" si="33"/>
        <v/>
      </c>
      <c r="CA43" s="52"/>
      <c r="CB43" s="210" t="str">
        <f t="shared" si="60"/>
        <v/>
      </c>
      <c r="CC43" s="213">
        <f t="shared" si="34"/>
        <v>0</v>
      </c>
      <c r="CD43" s="52"/>
      <c r="CE43" s="210">
        <f t="shared" si="35"/>
        <v>0</v>
      </c>
      <c r="CF43" s="52"/>
      <c r="CG43" s="210">
        <f t="shared" si="36"/>
        <v>0</v>
      </c>
      <c r="CH43" s="52"/>
      <c r="CI43" s="210">
        <f t="shared" si="37"/>
        <v>0</v>
      </c>
      <c r="CJ43" s="52"/>
      <c r="CK43" s="210">
        <f t="shared" si="38"/>
        <v>0</v>
      </c>
      <c r="CL43" s="52"/>
      <c r="CM43" s="210">
        <f t="shared" si="39"/>
        <v>0</v>
      </c>
      <c r="CN43" s="51"/>
      <c r="CO43" s="210">
        <f t="shared" si="40"/>
        <v>0</v>
      </c>
      <c r="CP43" s="51"/>
      <c r="CQ43" s="210" t="str">
        <f t="shared" si="41"/>
        <v/>
      </c>
      <c r="CR43" s="51"/>
      <c r="CS43" s="210" t="str">
        <f t="shared" si="42"/>
        <v/>
      </c>
      <c r="CT43" s="51"/>
      <c r="CU43" s="210" t="str">
        <f t="shared" si="43"/>
        <v/>
      </c>
      <c r="CV43" s="51"/>
      <c r="CW43" s="210" t="str">
        <f t="shared" si="44"/>
        <v/>
      </c>
      <c r="CX43" s="51"/>
      <c r="CY43" s="210" t="str">
        <f t="shared" si="45"/>
        <v/>
      </c>
      <c r="CZ43" s="51"/>
      <c r="DA43" s="210" t="str">
        <f t="shared" si="46"/>
        <v/>
      </c>
      <c r="DB43" s="51"/>
      <c r="DC43" s="210" t="str">
        <f t="shared" si="47"/>
        <v/>
      </c>
      <c r="DD43" s="51"/>
      <c r="DE43" s="210" t="str">
        <f t="shared" si="48"/>
        <v/>
      </c>
      <c r="DF43" s="51"/>
      <c r="DG43" s="210" t="str">
        <f t="shared" si="49"/>
        <v/>
      </c>
      <c r="DH43" s="213">
        <f t="shared" si="50"/>
        <v>0</v>
      </c>
      <c r="DI43" s="214">
        <f t="shared" si="51"/>
        <v>0</v>
      </c>
      <c r="DJ43" s="214">
        <f t="shared" si="52"/>
        <v>0</v>
      </c>
      <c r="DK43" s="215">
        <f t="shared" si="61"/>
        <v>0</v>
      </c>
      <c r="DL43" s="215">
        <f>IFERROR(VLOOKUP(DK43,REGISTRATION!$P$23:$Q$33,2),"")</f>
        <v>5</v>
      </c>
      <c r="DM43" s="216" t="str">
        <f t="shared" si="53"/>
        <v>FAILED</v>
      </c>
    </row>
    <row r="44" spans="1:117" ht="15" hidden="1" customHeight="1">
      <c r="A44" s="207">
        <f>REGISTRATION!A46</f>
        <v>35</v>
      </c>
      <c r="B44" s="208">
        <f>REGISTRATION!B46</f>
        <v>0</v>
      </c>
      <c r="C44" s="207" t="str">
        <f>UPPER(CONCATENATE(REGISTRATION!C46,", ", REGISTRATION!D46," ", REGISTRATION!E46))</f>
        <v xml:space="preserve">,  </v>
      </c>
      <c r="D44" s="52"/>
      <c r="E44" s="210">
        <f t="shared" si="54"/>
        <v>0</v>
      </c>
      <c r="F44" s="211">
        <f t="shared" si="55"/>
        <v>0</v>
      </c>
      <c r="G44" s="52"/>
      <c r="H44" s="210">
        <f t="shared" si="5"/>
        <v>0</v>
      </c>
      <c r="I44" s="211">
        <f t="shared" si="63"/>
        <v>0</v>
      </c>
      <c r="J44" s="52"/>
      <c r="K44" s="210">
        <f t="shared" si="56"/>
        <v>0</v>
      </c>
      <c r="L44" s="52"/>
      <c r="M44" s="210">
        <f t="shared" si="7"/>
        <v>0</v>
      </c>
      <c r="N44" s="52"/>
      <c r="O44" s="210" t="str">
        <f t="shared" si="8"/>
        <v/>
      </c>
      <c r="P44" s="52"/>
      <c r="Q44" s="210" t="str">
        <f t="shared" si="9"/>
        <v/>
      </c>
      <c r="R44" s="52"/>
      <c r="S44" s="210" t="str">
        <f t="shared" si="10"/>
        <v/>
      </c>
      <c r="T44" s="52"/>
      <c r="U44" s="210" t="str">
        <f t="shared" si="11"/>
        <v/>
      </c>
      <c r="V44" s="52"/>
      <c r="W44" s="210" t="str">
        <f t="shared" si="12"/>
        <v/>
      </c>
      <c r="X44" s="52"/>
      <c r="Y44" s="210" t="str">
        <f t="shared" si="13"/>
        <v/>
      </c>
      <c r="Z44" s="52"/>
      <c r="AA44" s="210" t="str">
        <f t="shared" si="14"/>
        <v/>
      </c>
      <c r="AB44" s="52"/>
      <c r="AC44" s="210" t="str">
        <f t="shared" si="15"/>
        <v/>
      </c>
      <c r="AD44" s="52"/>
      <c r="AE44" s="210" t="str">
        <f t="shared" si="16"/>
        <v/>
      </c>
      <c r="AF44" s="52"/>
      <c r="AG44" s="210" t="str">
        <f t="shared" si="17"/>
        <v/>
      </c>
      <c r="AH44" s="52"/>
      <c r="AI44" s="210" t="str">
        <f t="shared" si="18"/>
        <v/>
      </c>
      <c r="AJ44" s="211">
        <f t="shared" si="57"/>
        <v>0</v>
      </c>
      <c r="AK44" s="52"/>
      <c r="AL44" s="210">
        <f t="shared" si="0"/>
        <v>0</v>
      </c>
      <c r="AM44" s="206"/>
      <c r="AN44" s="210">
        <f t="shared" si="1"/>
        <v>0</v>
      </c>
      <c r="AO44" s="206"/>
      <c r="AP44" s="210" t="str">
        <f t="shared" si="2"/>
        <v/>
      </c>
      <c r="AQ44" s="206"/>
      <c r="AR44" s="210" t="str">
        <f t="shared" si="3"/>
        <v/>
      </c>
      <c r="AS44" s="206"/>
      <c r="AT44" s="210" t="str">
        <f t="shared" si="58"/>
        <v/>
      </c>
      <c r="AU44" s="206"/>
      <c r="AV44" s="210" t="str">
        <f t="shared" si="4"/>
        <v/>
      </c>
      <c r="AW44" s="52"/>
      <c r="AX44" s="210" t="str">
        <f t="shared" si="19"/>
        <v/>
      </c>
      <c r="AY44" s="52"/>
      <c r="AZ44" s="210" t="str">
        <f t="shared" si="20"/>
        <v/>
      </c>
      <c r="BA44" s="52"/>
      <c r="BB44" s="210" t="str">
        <f t="shared" si="21"/>
        <v/>
      </c>
      <c r="BC44" s="52"/>
      <c r="BD44" s="210" t="str">
        <f t="shared" si="22"/>
        <v/>
      </c>
      <c r="BE44" s="52"/>
      <c r="BF44" s="210" t="str">
        <f t="shared" si="23"/>
        <v/>
      </c>
      <c r="BG44" s="52"/>
      <c r="BH44" s="210" t="str">
        <f t="shared" si="24"/>
        <v/>
      </c>
      <c r="BI44" s="52"/>
      <c r="BJ44" s="210" t="str">
        <f t="shared" si="25"/>
        <v/>
      </c>
      <c r="BK44" s="52"/>
      <c r="BL44" s="210" t="str">
        <f t="shared" si="26"/>
        <v/>
      </c>
      <c r="BM44" s="211">
        <f t="shared" si="62"/>
        <v>0</v>
      </c>
      <c r="BN44" s="52"/>
      <c r="BO44" s="210" t="str">
        <f t="shared" si="27"/>
        <v/>
      </c>
      <c r="BP44" s="52"/>
      <c r="BQ44" s="210" t="str">
        <f t="shared" si="28"/>
        <v/>
      </c>
      <c r="BR44" s="52"/>
      <c r="BS44" s="210" t="str">
        <f t="shared" si="29"/>
        <v/>
      </c>
      <c r="BT44" s="211" t="str">
        <f t="shared" si="30"/>
        <v/>
      </c>
      <c r="BU44" s="212">
        <f t="shared" si="64"/>
        <v>0</v>
      </c>
      <c r="BV44" s="212">
        <f t="shared" si="59"/>
        <v>0</v>
      </c>
      <c r="BW44" s="52"/>
      <c r="BX44" s="210">
        <f t="shared" si="32"/>
        <v>0</v>
      </c>
      <c r="BY44" s="52"/>
      <c r="BZ44" s="210" t="str">
        <f t="shared" si="33"/>
        <v/>
      </c>
      <c r="CA44" s="52"/>
      <c r="CB44" s="210" t="str">
        <f t="shared" si="60"/>
        <v/>
      </c>
      <c r="CC44" s="213">
        <f t="shared" si="34"/>
        <v>0</v>
      </c>
      <c r="CD44" s="52"/>
      <c r="CE44" s="210">
        <f t="shared" si="35"/>
        <v>0</v>
      </c>
      <c r="CF44" s="52"/>
      <c r="CG44" s="210">
        <f t="shared" si="36"/>
        <v>0</v>
      </c>
      <c r="CH44" s="52"/>
      <c r="CI44" s="210">
        <f t="shared" si="37"/>
        <v>0</v>
      </c>
      <c r="CJ44" s="52"/>
      <c r="CK44" s="210">
        <f t="shared" si="38"/>
        <v>0</v>
      </c>
      <c r="CL44" s="52"/>
      <c r="CM44" s="210">
        <f t="shared" si="39"/>
        <v>0</v>
      </c>
      <c r="CN44" s="51"/>
      <c r="CO44" s="210">
        <f t="shared" si="40"/>
        <v>0</v>
      </c>
      <c r="CP44" s="51"/>
      <c r="CQ44" s="210" t="str">
        <f t="shared" si="41"/>
        <v/>
      </c>
      <c r="CR44" s="51"/>
      <c r="CS44" s="210" t="str">
        <f t="shared" si="42"/>
        <v/>
      </c>
      <c r="CT44" s="51"/>
      <c r="CU44" s="210" t="str">
        <f t="shared" si="43"/>
        <v/>
      </c>
      <c r="CV44" s="51"/>
      <c r="CW44" s="210" t="str">
        <f t="shared" si="44"/>
        <v/>
      </c>
      <c r="CX44" s="51"/>
      <c r="CY44" s="210" t="str">
        <f t="shared" si="45"/>
        <v/>
      </c>
      <c r="CZ44" s="51"/>
      <c r="DA44" s="210" t="str">
        <f t="shared" si="46"/>
        <v/>
      </c>
      <c r="DB44" s="51"/>
      <c r="DC44" s="210" t="str">
        <f t="shared" si="47"/>
        <v/>
      </c>
      <c r="DD44" s="51"/>
      <c r="DE44" s="210" t="str">
        <f t="shared" si="48"/>
        <v/>
      </c>
      <c r="DF44" s="51"/>
      <c r="DG44" s="210" t="str">
        <f t="shared" si="49"/>
        <v/>
      </c>
      <c r="DH44" s="213">
        <f t="shared" si="50"/>
        <v>0</v>
      </c>
      <c r="DI44" s="214">
        <f t="shared" si="51"/>
        <v>0</v>
      </c>
      <c r="DJ44" s="214">
        <f t="shared" si="52"/>
        <v>0</v>
      </c>
      <c r="DK44" s="215">
        <f t="shared" si="61"/>
        <v>0</v>
      </c>
      <c r="DL44" s="215">
        <f>IFERROR(VLOOKUP(DK44,REGISTRATION!$P$23:$Q$33,2),"")</f>
        <v>5</v>
      </c>
      <c r="DM44" s="216" t="str">
        <f t="shared" si="53"/>
        <v>FAILED</v>
      </c>
    </row>
    <row r="45" spans="1:117" ht="15" hidden="1" customHeight="1">
      <c r="A45" s="209">
        <f>REGISTRATION!A47</f>
        <v>36</v>
      </c>
      <c r="B45" s="208">
        <f>REGISTRATION!B47</f>
        <v>0</v>
      </c>
      <c r="C45" s="207" t="str">
        <f>UPPER(CONCATENATE(REGISTRATION!C47,", ", REGISTRATION!D47," ", REGISTRATION!E47))</f>
        <v xml:space="preserve">,  </v>
      </c>
      <c r="D45" s="52"/>
      <c r="E45" s="210">
        <f t="shared" si="54"/>
        <v>0</v>
      </c>
      <c r="F45" s="211">
        <f t="shared" si="55"/>
        <v>0</v>
      </c>
      <c r="G45" s="52"/>
      <c r="H45" s="210">
        <f t="shared" si="5"/>
        <v>0</v>
      </c>
      <c r="I45" s="211">
        <f t="shared" si="63"/>
        <v>0</v>
      </c>
      <c r="J45" s="52"/>
      <c r="K45" s="210">
        <f t="shared" si="56"/>
        <v>0</v>
      </c>
      <c r="L45" s="52"/>
      <c r="M45" s="210">
        <f t="shared" si="7"/>
        <v>0</v>
      </c>
      <c r="N45" s="52"/>
      <c r="O45" s="210" t="str">
        <f t="shared" si="8"/>
        <v/>
      </c>
      <c r="P45" s="52"/>
      <c r="Q45" s="210" t="str">
        <f t="shared" si="9"/>
        <v/>
      </c>
      <c r="R45" s="52"/>
      <c r="S45" s="210" t="str">
        <f t="shared" si="10"/>
        <v/>
      </c>
      <c r="T45" s="52"/>
      <c r="U45" s="210" t="str">
        <f t="shared" si="11"/>
        <v/>
      </c>
      <c r="V45" s="52"/>
      <c r="W45" s="210" t="str">
        <f t="shared" si="12"/>
        <v/>
      </c>
      <c r="X45" s="52"/>
      <c r="Y45" s="210" t="str">
        <f t="shared" si="13"/>
        <v/>
      </c>
      <c r="Z45" s="52"/>
      <c r="AA45" s="210" t="str">
        <f t="shared" si="14"/>
        <v/>
      </c>
      <c r="AB45" s="52"/>
      <c r="AC45" s="210" t="str">
        <f t="shared" si="15"/>
        <v/>
      </c>
      <c r="AD45" s="52"/>
      <c r="AE45" s="210" t="str">
        <f t="shared" si="16"/>
        <v/>
      </c>
      <c r="AF45" s="52"/>
      <c r="AG45" s="210" t="str">
        <f t="shared" si="17"/>
        <v/>
      </c>
      <c r="AH45" s="52"/>
      <c r="AI45" s="210" t="str">
        <f t="shared" si="18"/>
        <v/>
      </c>
      <c r="AJ45" s="211">
        <f t="shared" si="57"/>
        <v>0</v>
      </c>
      <c r="AK45" s="52"/>
      <c r="AL45" s="210">
        <f t="shared" si="0"/>
        <v>0</v>
      </c>
      <c r="AM45" s="206"/>
      <c r="AN45" s="210">
        <f t="shared" si="1"/>
        <v>0</v>
      </c>
      <c r="AO45" s="206"/>
      <c r="AP45" s="210" t="str">
        <f t="shared" si="2"/>
        <v/>
      </c>
      <c r="AQ45" s="206"/>
      <c r="AR45" s="210" t="str">
        <f t="shared" si="3"/>
        <v/>
      </c>
      <c r="AS45" s="206"/>
      <c r="AT45" s="210" t="str">
        <f t="shared" si="58"/>
        <v/>
      </c>
      <c r="AU45" s="206"/>
      <c r="AV45" s="210" t="str">
        <f t="shared" si="4"/>
        <v/>
      </c>
      <c r="AW45" s="52"/>
      <c r="AX45" s="210" t="str">
        <f t="shared" si="19"/>
        <v/>
      </c>
      <c r="AY45" s="52"/>
      <c r="AZ45" s="210" t="str">
        <f t="shared" si="20"/>
        <v/>
      </c>
      <c r="BA45" s="52"/>
      <c r="BB45" s="210" t="str">
        <f t="shared" si="21"/>
        <v/>
      </c>
      <c r="BC45" s="52"/>
      <c r="BD45" s="210" t="str">
        <f t="shared" si="22"/>
        <v/>
      </c>
      <c r="BE45" s="52"/>
      <c r="BF45" s="210" t="str">
        <f t="shared" si="23"/>
        <v/>
      </c>
      <c r="BG45" s="52"/>
      <c r="BH45" s="210" t="str">
        <f t="shared" si="24"/>
        <v/>
      </c>
      <c r="BI45" s="52"/>
      <c r="BJ45" s="210" t="str">
        <f t="shared" si="25"/>
        <v/>
      </c>
      <c r="BK45" s="52"/>
      <c r="BL45" s="210" t="str">
        <f t="shared" si="26"/>
        <v/>
      </c>
      <c r="BM45" s="211">
        <f t="shared" si="62"/>
        <v>0</v>
      </c>
      <c r="BN45" s="52"/>
      <c r="BO45" s="210" t="str">
        <f t="shared" si="27"/>
        <v/>
      </c>
      <c r="BP45" s="52"/>
      <c r="BQ45" s="210" t="str">
        <f t="shared" si="28"/>
        <v/>
      </c>
      <c r="BR45" s="52"/>
      <c r="BS45" s="210" t="str">
        <f t="shared" si="29"/>
        <v/>
      </c>
      <c r="BT45" s="211" t="str">
        <f t="shared" si="30"/>
        <v/>
      </c>
      <c r="BU45" s="212">
        <f t="shared" si="64"/>
        <v>0</v>
      </c>
      <c r="BV45" s="212">
        <f t="shared" si="59"/>
        <v>0</v>
      </c>
      <c r="BW45" s="52"/>
      <c r="BX45" s="210">
        <f t="shared" si="32"/>
        <v>0</v>
      </c>
      <c r="BY45" s="52"/>
      <c r="BZ45" s="210" t="str">
        <f t="shared" si="33"/>
        <v/>
      </c>
      <c r="CA45" s="52"/>
      <c r="CB45" s="210" t="str">
        <f t="shared" si="60"/>
        <v/>
      </c>
      <c r="CC45" s="213">
        <f t="shared" si="34"/>
        <v>0</v>
      </c>
      <c r="CD45" s="52"/>
      <c r="CE45" s="210">
        <f t="shared" si="35"/>
        <v>0</v>
      </c>
      <c r="CF45" s="52"/>
      <c r="CG45" s="210">
        <f t="shared" si="36"/>
        <v>0</v>
      </c>
      <c r="CH45" s="52"/>
      <c r="CI45" s="210">
        <f t="shared" si="37"/>
        <v>0</v>
      </c>
      <c r="CJ45" s="52"/>
      <c r="CK45" s="210">
        <f t="shared" si="38"/>
        <v>0</v>
      </c>
      <c r="CL45" s="52"/>
      <c r="CM45" s="210">
        <f t="shared" si="39"/>
        <v>0</v>
      </c>
      <c r="CN45" s="51"/>
      <c r="CO45" s="210">
        <f t="shared" si="40"/>
        <v>0</v>
      </c>
      <c r="CP45" s="51"/>
      <c r="CQ45" s="210" t="str">
        <f t="shared" si="41"/>
        <v/>
      </c>
      <c r="CR45" s="51"/>
      <c r="CS45" s="210" t="str">
        <f t="shared" si="42"/>
        <v/>
      </c>
      <c r="CT45" s="51"/>
      <c r="CU45" s="210" t="str">
        <f t="shared" si="43"/>
        <v/>
      </c>
      <c r="CV45" s="51"/>
      <c r="CW45" s="210" t="str">
        <f t="shared" si="44"/>
        <v/>
      </c>
      <c r="CX45" s="51"/>
      <c r="CY45" s="210" t="str">
        <f t="shared" si="45"/>
        <v/>
      </c>
      <c r="CZ45" s="51"/>
      <c r="DA45" s="210" t="str">
        <f t="shared" si="46"/>
        <v/>
      </c>
      <c r="DB45" s="51"/>
      <c r="DC45" s="210" t="str">
        <f t="shared" si="47"/>
        <v/>
      </c>
      <c r="DD45" s="51"/>
      <c r="DE45" s="210" t="str">
        <f t="shared" si="48"/>
        <v/>
      </c>
      <c r="DF45" s="51"/>
      <c r="DG45" s="210" t="str">
        <f t="shared" si="49"/>
        <v/>
      </c>
      <c r="DH45" s="213">
        <f t="shared" si="50"/>
        <v>0</v>
      </c>
      <c r="DI45" s="214">
        <f t="shared" si="51"/>
        <v>0</v>
      </c>
      <c r="DJ45" s="214">
        <f t="shared" si="52"/>
        <v>0</v>
      </c>
      <c r="DK45" s="215">
        <f t="shared" si="61"/>
        <v>0</v>
      </c>
      <c r="DL45" s="215">
        <f>IFERROR(VLOOKUP(DK45,REGISTRATION!$P$23:$Q$33,2),"")</f>
        <v>5</v>
      </c>
      <c r="DM45" s="216" t="str">
        <f t="shared" si="53"/>
        <v>FAILED</v>
      </c>
    </row>
    <row r="46" spans="1:117" ht="15" hidden="1" customHeight="1">
      <c r="A46" s="207">
        <f>REGISTRATION!A48</f>
        <v>37</v>
      </c>
      <c r="B46" s="208">
        <f>REGISTRATION!B48</f>
        <v>0</v>
      </c>
      <c r="C46" s="207" t="str">
        <f>UPPER(CONCATENATE(REGISTRATION!C48,", ", REGISTRATION!D48," ", REGISTRATION!E48))</f>
        <v xml:space="preserve">,  </v>
      </c>
      <c r="D46" s="52"/>
      <c r="E46" s="210">
        <f t="shared" si="54"/>
        <v>0</v>
      </c>
      <c r="F46" s="211">
        <f t="shared" si="55"/>
        <v>0</v>
      </c>
      <c r="G46" s="52"/>
      <c r="H46" s="210">
        <f t="shared" si="5"/>
        <v>0</v>
      </c>
      <c r="I46" s="211">
        <f t="shared" si="63"/>
        <v>0</v>
      </c>
      <c r="J46" s="52"/>
      <c r="K46" s="210">
        <f t="shared" si="56"/>
        <v>0</v>
      </c>
      <c r="L46" s="52"/>
      <c r="M46" s="210">
        <f t="shared" si="7"/>
        <v>0</v>
      </c>
      <c r="N46" s="52"/>
      <c r="O46" s="210" t="str">
        <f t="shared" si="8"/>
        <v/>
      </c>
      <c r="P46" s="52"/>
      <c r="Q46" s="210" t="str">
        <f t="shared" si="9"/>
        <v/>
      </c>
      <c r="R46" s="52"/>
      <c r="S46" s="210" t="str">
        <f t="shared" si="10"/>
        <v/>
      </c>
      <c r="T46" s="52"/>
      <c r="U46" s="210" t="str">
        <f t="shared" si="11"/>
        <v/>
      </c>
      <c r="V46" s="52"/>
      <c r="W46" s="210" t="str">
        <f t="shared" si="12"/>
        <v/>
      </c>
      <c r="X46" s="52"/>
      <c r="Y46" s="210" t="str">
        <f t="shared" si="13"/>
        <v/>
      </c>
      <c r="Z46" s="52"/>
      <c r="AA46" s="210" t="str">
        <f t="shared" si="14"/>
        <v/>
      </c>
      <c r="AB46" s="52"/>
      <c r="AC46" s="210" t="str">
        <f t="shared" si="15"/>
        <v/>
      </c>
      <c r="AD46" s="52"/>
      <c r="AE46" s="210" t="str">
        <f t="shared" si="16"/>
        <v/>
      </c>
      <c r="AF46" s="52"/>
      <c r="AG46" s="210" t="str">
        <f t="shared" si="17"/>
        <v/>
      </c>
      <c r="AH46" s="52"/>
      <c r="AI46" s="210" t="str">
        <f t="shared" si="18"/>
        <v/>
      </c>
      <c r="AJ46" s="211">
        <f t="shared" si="57"/>
        <v>0</v>
      </c>
      <c r="AK46" s="52"/>
      <c r="AL46" s="210">
        <f t="shared" si="0"/>
        <v>0</v>
      </c>
      <c r="AM46" s="206"/>
      <c r="AN46" s="210">
        <f t="shared" si="1"/>
        <v>0</v>
      </c>
      <c r="AO46" s="206"/>
      <c r="AP46" s="210" t="str">
        <f t="shared" si="2"/>
        <v/>
      </c>
      <c r="AQ46" s="206"/>
      <c r="AR46" s="210" t="str">
        <f t="shared" si="3"/>
        <v/>
      </c>
      <c r="AS46" s="206"/>
      <c r="AT46" s="210" t="str">
        <f t="shared" si="58"/>
        <v/>
      </c>
      <c r="AU46" s="206"/>
      <c r="AV46" s="210" t="str">
        <f t="shared" si="4"/>
        <v/>
      </c>
      <c r="AW46" s="52"/>
      <c r="AX46" s="210" t="str">
        <f t="shared" si="19"/>
        <v/>
      </c>
      <c r="AY46" s="52"/>
      <c r="AZ46" s="210" t="str">
        <f t="shared" si="20"/>
        <v/>
      </c>
      <c r="BA46" s="52"/>
      <c r="BB46" s="210" t="str">
        <f t="shared" si="21"/>
        <v/>
      </c>
      <c r="BC46" s="52"/>
      <c r="BD46" s="210" t="str">
        <f t="shared" si="22"/>
        <v/>
      </c>
      <c r="BE46" s="52"/>
      <c r="BF46" s="210" t="str">
        <f t="shared" si="23"/>
        <v/>
      </c>
      <c r="BG46" s="52"/>
      <c r="BH46" s="210" t="str">
        <f t="shared" si="24"/>
        <v/>
      </c>
      <c r="BI46" s="52"/>
      <c r="BJ46" s="210" t="str">
        <f t="shared" si="25"/>
        <v/>
      </c>
      <c r="BK46" s="52"/>
      <c r="BL46" s="210" t="str">
        <f t="shared" si="26"/>
        <v/>
      </c>
      <c r="BM46" s="211">
        <f t="shared" si="62"/>
        <v>0</v>
      </c>
      <c r="BN46" s="52"/>
      <c r="BO46" s="210" t="str">
        <f t="shared" si="27"/>
        <v/>
      </c>
      <c r="BP46" s="52"/>
      <c r="BQ46" s="210" t="str">
        <f t="shared" si="28"/>
        <v/>
      </c>
      <c r="BR46" s="52"/>
      <c r="BS46" s="210" t="str">
        <f t="shared" si="29"/>
        <v/>
      </c>
      <c r="BT46" s="211" t="str">
        <f t="shared" si="30"/>
        <v/>
      </c>
      <c r="BU46" s="212">
        <f t="shared" si="64"/>
        <v>0</v>
      </c>
      <c r="BV46" s="212">
        <f t="shared" si="59"/>
        <v>0</v>
      </c>
      <c r="BW46" s="52"/>
      <c r="BX46" s="210">
        <f t="shared" si="32"/>
        <v>0</v>
      </c>
      <c r="BY46" s="52"/>
      <c r="BZ46" s="210" t="str">
        <f t="shared" si="33"/>
        <v/>
      </c>
      <c r="CA46" s="52"/>
      <c r="CB46" s="210" t="str">
        <f t="shared" si="60"/>
        <v/>
      </c>
      <c r="CC46" s="213">
        <f t="shared" si="34"/>
        <v>0</v>
      </c>
      <c r="CD46" s="52"/>
      <c r="CE46" s="210">
        <f t="shared" si="35"/>
        <v>0</v>
      </c>
      <c r="CF46" s="52"/>
      <c r="CG46" s="210">
        <f t="shared" si="36"/>
        <v>0</v>
      </c>
      <c r="CH46" s="52"/>
      <c r="CI46" s="210">
        <f t="shared" si="37"/>
        <v>0</v>
      </c>
      <c r="CJ46" s="52"/>
      <c r="CK46" s="210">
        <f t="shared" si="38"/>
        <v>0</v>
      </c>
      <c r="CL46" s="52"/>
      <c r="CM46" s="210">
        <f t="shared" si="39"/>
        <v>0</v>
      </c>
      <c r="CN46" s="51"/>
      <c r="CO46" s="210">
        <f t="shared" si="40"/>
        <v>0</v>
      </c>
      <c r="CP46" s="51"/>
      <c r="CQ46" s="210" t="str">
        <f t="shared" si="41"/>
        <v/>
      </c>
      <c r="CR46" s="51"/>
      <c r="CS46" s="210" t="str">
        <f t="shared" si="42"/>
        <v/>
      </c>
      <c r="CT46" s="51"/>
      <c r="CU46" s="210" t="str">
        <f t="shared" si="43"/>
        <v/>
      </c>
      <c r="CV46" s="51"/>
      <c r="CW46" s="210" t="str">
        <f t="shared" si="44"/>
        <v/>
      </c>
      <c r="CX46" s="51"/>
      <c r="CY46" s="210" t="str">
        <f t="shared" si="45"/>
        <v/>
      </c>
      <c r="CZ46" s="51"/>
      <c r="DA46" s="210" t="str">
        <f t="shared" si="46"/>
        <v/>
      </c>
      <c r="DB46" s="51"/>
      <c r="DC46" s="210" t="str">
        <f t="shared" si="47"/>
        <v/>
      </c>
      <c r="DD46" s="51"/>
      <c r="DE46" s="210" t="str">
        <f t="shared" si="48"/>
        <v/>
      </c>
      <c r="DF46" s="51"/>
      <c r="DG46" s="210" t="str">
        <f t="shared" si="49"/>
        <v/>
      </c>
      <c r="DH46" s="213">
        <f t="shared" si="50"/>
        <v>0</v>
      </c>
      <c r="DI46" s="214">
        <f t="shared" si="51"/>
        <v>0</v>
      </c>
      <c r="DJ46" s="214">
        <f t="shared" si="52"/>
        <v>0</v>
      </c>
      <c r="DK46" s="215">
        <f t="shared" si="61"/>
        <v>0</v>
      </c>
      <c r="DL46" s="215">
        <f>IFERROR(VLOOKUP(DK46,REGISTRATION!$P$23:$Q$33,2),"")</f>
        <v>5</v>
      </c>
      <c r="DM46" s="216" t="str">
        <f t="shared" si="53"/>
        <v>FAILED</v>
      </c>
    </row>
    <row r="47" spans="1:117" ht="15" hidden="1" customHeight="1">
      <c r="A47" s="209">
        <f>REGISTRATION!A49</f>
        <v>38</v>
      </c>
      <c r="B47" s="208">
        <f>REGISTRATION!B49</f>
        <v>0</v>
      </c>
      <c r="C47" s="207" t="str">
        <f>UPPER(CONCATENATE(REGISTRATION!C49,", ", REGISTRATION!D49," ", REGISTRATION!E49))</f>
        <v xml:space="preserve">,  </v>
      </c>
      <c r="D47" s="52"/>
      <c r="E47" s="210">
        <f t="shared" si="54"/>
        <v>0</v>
      </c>
      <c r="F47" s="211">
        <f t="shared" si="55"/>
        <v>0</v>
      </c>
      <c r="G47" s="52"/>
      <c r="H47" s="210">
        <f t="shared" si="5"/>
        <v>0</v>
      </c>
      <c r="I47" s="211">
        <f t="shared" si="63"/>
        <v>0</v>
      </c>
      <c r="J47" s="52"/>
      <c r="K47" s="210">
        <f t="shared" si="56"/>
        <v>0</v>
      </c>
      <c r="L47" s="52"/>
      <c r="M47" s="210">
        <f t="shared" si="7"/>
        <v>0</v>
      </c>
      <c r="N47" s="52"/>
      <c r="O47" s="210" t="str">
        <f t="shared" si="8"/>
        <v/>
      </c>
      <c r="P47" s="52"/>
      <c r="Q47" s="210" t="str">
        <f t="shared" si="9"/>
        <v/>
      </c>
      <c r="R47" s="52"/>
      <c r="S47" s="210" t="str">
        <f t="shared" si="10"/>
        <v/>
      </c>
      <c r="T47" s="52"/>
      <c r="U47" s="210" t="str">
        <f t="shared" si="11"/>
        <v/>
      </c>
      <c r="V47" s="52"/>
      <c r="W47" s="210" t="str">
        <f t="shared" si="12"/>
        <v/>
      </c>
      <c r="X47" s="52"/>
      <c r="Y47" s="210" t="str">
        <f t="shared" si="13"/>
        <v/>
      </c>
      <c r="Z47" s="52"/>
      <c r="AA47" s="210" t="str">
        <f t="shared" si="14"/>
        <v/>
      </c>
      <c r="AB47" s="52"/>
      <c r="AC47" s="210" t="str">
        <f t="shared" si="15"/>
        <v/>
      </c>
      <c r="AD47" s="52"/>
      <c r="AE47" s="210" t="str">
        <f t="shared" si="16"/>
        <v/>
      </c>
      <c r="AF47" s="52"/>
      <c r="AG47" s="210" t="str">
        <f t="shared" si="17"/>
        <v/>
      </c>
      <c r="AH47" s="52"/>
      <c r="AI47" s="210" t="str">
        <f t="shared" si="18"/>
        <v/>
      </c>
      <c r="AJ47" s="211">
        <f t="shared" si="57"/>
        <v>0</v>
      </c>
      <c r="AK47" s="52"/>
      <c r="AL47" s="210">
        <f t="shared" si="0"/>
        <v>0</v>
      </c>
      <c r="AM47" s="206"/>
      <c r="AN47" s="210">
        <f t="shared" si="1"/>
        <v>0</v>
      </c>
      <c r="AO47" s="206"/>
      <c r="AP47" s="210" t="str">
        <f t="shared" si="2"/>
        <v/>
      </c>
      <c r="AQ47" s="206"/>
      <c r="AR47" s="210" t="str">
        <f t="shared" si="3"/>
        <v/>
      </c>
      <c r="AS47" s="206"/>
      <c r="AT47" s="210" t="str">
        <f t="shared" si="58"/>
        <v/>
      </c>
      <c r="AU47" s="206"/>
      <c r="AV47" s="210" t="str">
        <f t="shared" si="4"/>
        <v/>
      </c>
      <c r="AW47" s="52"/>
      <c r="AX47" s="210" t="str">
        <f t="shared" si="19"/>
        <v/>
      </c>
      <c r="AY47" s="52"/>
      <c r="AZ47" s="210" t="str">
        <f t="shared" si="20"/>
        <v/>
      </c>
      <c r="BA47" s="52"/>
      <c r="BB47" s="210" t="str">
        <f t="shared" si="21"/>
        <v/>
      </c>
      <c r="BC47" s="52"/>
      <c r="BD47" s="210" t="str">
        <f t="shared" si="22"/>
        <v/>
      </c>
      <c r="BE47" s="52"/>
      <c r="BF47" s="210" t="str">
        <f t="shared" si="23"/>
        <v/>
      </c>
      <c r="BG47" s="52"/>
      <c r="BH47" s="210" t="str">
        <f t="shared" si="24"/>
        <v/>
      </c>
      <c r="BI47" s="52"/>
      <c r="BJ47" s="210" t="str">
        <f t="shared" si="25"/>
        <v/>
      </c>
      <c r="BK47" s="52"/>
      <c r="BL47" s="210" t="str">
        <f t="shared" si="26"/>
        <v/>
      </c>
      <c r="BM47" s="211">
        <f t="shared" si="62"/>
        <v>0</v>
      </c>
      <c r="BN47" s="52"/>
      <c r="BO47" s="210" t="str">
        <f t="shared" si="27"/>
        <v/>
      </c>
      <c r="BP47" s="52"/>
      <c r="BQ47" s="210" t="str">
        <f t="shared" si="28"/>
        <v/>
      </c>
      <c r="BR47" s="52"/>
      <c r="BS47" s="210" t="str">
        <f t="shared" si="29"/>
        <v/>
      </c>
      <c r="BT47" s="211" t="str">
        <f t="shared" si="30"/>
        <v/>
      </c>
      <c r="BU47" s="212">
        <f t="shared" si="64"/>
        <v>0</v>
      </c>
      <c r="BV47" s="212">
        <f t="shared" si="59"/>
        <v>0</v>
      </c>
      <c r="BW47" s="52"/>
      <c r="BX47" s="210">
        <f t="shared" si="32"/>
        <v>0</v>
      </c>
      <c r="BY47" s="52"/>
      <c r="BZ47" s="210" t="str">
        <f t="shared" si="33"/>
        <v/>
      </c>
      <c r="CA47" s="52"/>
      <c r="CB47" s="210" t="str">
        <f t="shared" si="60"/>
        <v/>
      </c>
      <c r="CC47" s="213">
        <f t="shared" si="34"/>
        <v>0</v>
      </c>
      <c r="CD47" s="52"/>
      <c r="CE47" s="210">
        <f t="shared" si="35"/>
        <v>0</v>
      </c>
      <c r="CF47" s="52"/>
      <c r="CG47" s="210">
        <f t="shared" si="36"/>
        <v>0</v>
      </c>
      <c r="CH47" s="52"/>
      <c r="CI47" s="210">
        <f t="shared" si="37"/>
        <v>0</v>
      </c>
      <c r="CJ47" s="52"/>
      <c r="CK47" s="210">
        <f t="shared" si="38"/>
        <v>0</v>
      </c>
      <c r="CL47" s="52"/>
      <c r="CM47" s="210">
        <f t="shared" si="39"/>
        <v>0</v>
      </c>
      <c r="CN47" s="51"/>
      <c r="CO47" s="210">
        <f t="shared" si="40"/>
        <v>0</v>
      </c>
      <c r="CP47" s="51"/>
      <c r="CQ47" s="210" t="str">
        <f t="shared" si="41"/>
        <v/>
      </c>
      <c r="CR47" s="51"/>
      <c r="CS47" s="210" t="str">
        <f t="shared" si="42"/>
        <v/>
      </c>
      <c r="CT47" s="51"/>
      <c r="CU47" s="210" t="str">
        <f t="shared" si="43"/>
        <v/>
      </c>
      <c r="CV47" s="51"/>
      <c r="CW47" s="210" t="str">
        <f t="shared" si="44"/>
        <v/>
      </c>
      <c r="CX47" s="51"/>
      <c r="CY47" s="210" t="str">
        <f t="shared" si="45"/>
        <v/>
      </c>
      <c r="CZ47" s="51"/>
      <c r="DA47" s="210" t="str">
        <f t="shared" si="46"/>
        <v/>
      </c>
      <c r="DB47" s="51"/>
      <c r="DC47" s="210" t="str">
        <f t="shared" si="47"/>
        <v/>
      </c>
      <c r="DD47" s="51"/>
      <c r="DE47" s="210" t="str">
        <f t="shared" si="48"/>
        <v/>
      </c>
      <c r="DF47" s="51"/>
      <c r="DG47" s="210" t="str">
        <f t="shared" si="49"/>
        <v/>
      </c>
      <c r="DH47" s="213">
        <f t="shared" si="50"/>
        <v>0</v>
      </c>
      <c r="DI47" s="214">
        <f t="shared" si="51"/>
        <v>0</v>
      </c>
      <c r="DJ47" s="214">
        <f t="shared" si="52"/>
        <v>0</v>
      </c>
      <c r="DK47" s="215">
        <f t="shared" si="61"/>
        <v>0</v>
      </c>
      <c r="DL47" s="215">
        <f>IFERROR(VLOOKUP(DK47,REGISTRATION!$P$23:$Q$33,2),"")</f>
        <v>5</v>
      </c>
      <c r="DM47" s="216" t="str">
        <f t="shared" si="53"/>
        <v>FAILED</v>
      </c>
    </row>
    <row r="48" spans="1:117" ht="15" hidden="1" customHeight="1">
      <c r="A48" s="207">
        <f>REGISTRATION!A50</f>
        <v>39</v>
      </c>
      <c r="B48" s="208">
        <f>REGISTRATION!B50</f>
        <v>0</v>
      </c>
      <c r="C48" s="207" t="str">
        <f>UPPER(CONCATENATE(REGISTRATION!C50,", ", REGISTRATION!D50," ", REGISTRATION!E50))</f>
        <v xml:space="preserve">,  </v>
      </c>
      <c r="D48" s="52"/>
      <c r="E48" s="210">
        <f t="shared" si="54"/>
        <v>0</v>
      </c>
      <c r="F48" s="211">
        <f t="shared" si="55"/>
        <v>0</v>
      </c>
      <c r="G48" s="52"/>
      <c r="H48" s="210">
        <f t="shared" si="5"/>
        <v>0</v>
      </c>
      <c r="I48" s="211">
        <f t="shared" si="63"/>
        <v>0</v>
      </c>
      <c r="J48" s="52"/>
      <c r="K48" s="210">
        <f t="shared" si="56"/>
        <v>0</v>
      </c>
      <c r="L48" s="52"/>
      <c r="M48" s="210">
        <f t="shared" si="7"/>
        <v>0</v>
      </c>
      <c r="N48" s="52"/>
      <c r="O48" s="210" t="str">
        <f t="shared" si="8"/>
        <v/>
      </c>
      <c r="P48" s="52"/>
      <c r="Q48" s="210" t="str">
        <f t="shared" si="9"/>
        <v/>
      </c>
      <c r="R48" s="52"/>
      <c r="S48" s="210" t="str">
        <f t="shared" si="10"/>
        <v/>
      </c>
      <c r="T48" s="52"/>
      <c r="U48" s="210" t="str">
        <f t="shared" si="11"/>
        <v/>
      </c>
      <c r="V48" s="52"/>
      <c r="W48" s="210" t="str">
        <f t="shared" si="12"/>
        <v/>
      </c>
      <c r="X48" s="52"/>
      <c r="Y48" s="210" t="str">
        <f t="shared" si="13"/>
        <v/>
      </c>
      <c r="Z48" s="52"/>
      <c r="AA48" s="210" t="str">
        <f t="shared" si="14"/>
        <v/>
      </c>
      <c r="AB48" s="52"/>
      <c r="AC48" s="210" t="str">
        <f t="shared" si="15"/>
        <v/>
      </c>
      <c r="AD48" s="52"/>
      <c r="AE48" s="210" t="str">
        <f t="shared" si="16"/>
        <v/>
      </c>
      <c r="AF48" s="52"/>
      <c r="AG48" s="210" t="str">
        <f t="shared" si="17"/>
        <v/>
      </c>
      <c r="AH48" s="52"/>
      <c r="AI48" s="210" t="str">
        <f t="shared" si="18"/>
        <v/>
      </c>
      <c r="AJ48" s="211">
        <f t="shared" si="57"/>
        <v>0</v>
      </c>
      <c r="AK48" s="52"/>
      <c r="AL48" s="210">
        <f t="shared" si="0"/>
        <v>0</v>
      </c>
      <c r="AM48" s="206"/>
      <c r="AN48" s="210">
        <f t="shared" si="1"/>
        <v>0</v>
      </c>
      <c r="AO48" s="206"/>
      <c r="AP48" s="210" t="str">
        <f t="shared" si="2"/>
        <v/>
      </c>
      <c r="AQ48" s="206"/>
      <c r="AR48" s="210" t="str">
        <f t="shared" si="3"/>
        <v/>
      </c>
      <c r="AS48" s="206"/>
      <c r="AT48" s="210" t="str">
        <f t="shared" si="58"/>
        <v/>
      </c>
      <c r="AU48" s="206"/>
      <c r="AV48" s="210" t="str">
        <f t="shared" si="4"/>
        <v/>
      </c>
      <c r="AW48" s="52"/>
      <c r="AX48" s="210" t="str">
        <f t="shared" si="19"/>
        <v/>
      </c>
      <c r="AY48" s="52"/>
      <c r="AZ48" s="210" t="str">
        <f t="shared" si="20"/>
        <v/>
      </c>
      <c r="BA48" s="52"/>
      <c r="BB48" s="210" t="str">
        <f t="shared" si="21"/>
        <v/>
      </c>
      <c r="BC48" s="52"/>
      <c r="BD48" s="210" t="str">
        <f t="shared" si="22"/>
        <v/>
      </c>
      <c r="BE48" s="52"/>
      <c r="BF48" s="210" t="str">
        <f t="shared" si="23"/>
        <v/>
      </c>
      <c r="BG48" s="52"/>
      <c r="BH48" s="210" t="str">
        <f t="shared" si="24"/>
        <v/>
      </c>
      <c r="BI48" s="52"/>
      <c r="BJ48" s="210" t="str">
        <f t="shared" si="25"/>
        <v/>
      </c>
      <c r="BK48" s="52"/>
      <c r="BL48" s="210" t="str">
        <f t="shared" si="26"/>
        <v/>
      </c>
      <c r="BM48" s="211">
        <f t="shared" si="62"/>
        <v>0</v>
      </c>
      <c r="BN48" s="52"/>
      <c r="BO48" s="210" t="str">
        <f t="shared" si="27"/>
        <v/>
      </c>
      <c r="BP48" s="52"/>
      <c r="BQ48" s="210" t="str">
        <f t="shared" si="28"/>
        <v/>
      </c>
      <c r="BR48" s="52"/>
      <c r="BS48" s="210" t="str">
        <f t="shared" si="29"/>
        <v/>
      </c>
      <c r="BT48" s="211" t="str">
        <f t="shared" si="30"/>
        <v/>
      </c>
      <c r="BU48" s="212">
        <f t="shared" si="64"/>
        <v>0</v>
      </c>
      <c r="BV48" s="212">
        <f t="shared" si="59"/>
        <v>0</v>
      </c>
      <c r="BW48" s="52"/>
      <c r="BX48" s="210">
        <f t="shared" si="32"/>
        <v>0</v>
      </c>
      <c r="BY48" s="52"/>
      <c r="BZ48" s="210" t="str">
        <f t="shared" si="33"/>
        <v/>
      </c>
      <c r="CA48" s="52"/>
      <c r="CB48" s="210" t="str">
        <f t="shared" si="60"/>
        <v/>
      </c>
      <c r="CC48" s="213">
        <f t="shared" si="34"/>
        <v>0</v>
      </c>
      <c r="CD48" s="52"/>
      <c r="CE48" s="210">
        <f t="shared" si="35"/>
        <v>0</v>
      </c>
      <c r="CF48" s="52"/>
      <c r="CG48" s="210">
        <f t="shared" si="36"/>
        <v>0</v>
      </c>
      <c r="CH48" s="52"/>
      <c r="CI48" s="210">
        <f t="shared" si="37"/>
        <v>0</v>
      </c>
      <c r="CJ48" s="52"/>
      <c r="CK48" s="210">
        <f t="shared" si="38"/>
        <v>0</v>
      </c>
      <c r="CL48" s="52"/>
      <c r="CM48" s="210">
        <f t="shared" si="39"/>
        <v>0</v>
      </c>
      <c r="CN48" s="51"/>
      <c r="CO48" s="210">
        <f t="shared" si="40"/>
        <v>0</v>
      </c>
      <c r="CP48" s="51"/>
      <c r="CQ48" s="210" t="str">
        <f t="shared" si="41"/>
        <v/>
      </c>
      <c r="CR48" s="51"/>
      <c r="CS48" s="210" t="str">
        <f t="shared" si="42"/>
        <v/>
      </c>
      <c r="CT48" s="51"/>
      <c r="CU48" s="210" t="str">
        <f t="shared" si="43"/>
        <v/>
      </c>
      <c r="CV48" s="51"/>
      <c r="CW48" s="210" t="str">
        <f t="shared" si="44"/>
        <v/>
      </c>
      <c r="CX48" s="51"/>
      <c r="CY48" s="210" t="str">
        <f t="shared" si="45"/>
        <v/>
      </c>
      <c r="CZ48" s="51"/>
      <c r="DA48" s="210" t="str">
        <f t="shared" si="46"/>
        <v/>
      </c>
      <c r="DB48" s="51"/>
      <c r="DC48" s="210" t="str">
        <f t="shared" si="47"/>
        <v/>
      </c>
      <c r="DD48" s="51"/>
      <c r="DE48" s="210" t="str">
        <f t="shared" si="48"/>
        <v/>
      </c>
      <c r="DF48" s="51"/>
      <c r="DG48" s="210" t="str">
        <f t="shared" si="49"/>
        <v/>
      </c>
      <c r="DH48" s="213">
        <f t="shared" si="50"/>
        <v>0</v>
      </c>
      <c r="DI48" s="214">
        <f t="shared" si="51"/>
        <v>0</v>
      </c>
      <c r="DJ48" s="214">
        <f t="shared" si="52"/>
        <v>0</v>
      </c>
      <c r="DK48" s="215">
        <f t="shared" si="61"/>
        <v>0</v>
      </c>
      <c r="DL48" s="215">
        <f>IFERROR(VLOOKUP(DK48,REGISTRATION!$P$23:$Q$33,2),"")</f>
        <v>5</v>
      </c>
      <c r="DM48" s="216" t="str">
        <f t="shared" si="53"/>
        <v>FAILED</v>
      </c>
    </row>
    <row r="49" spans="1:117" ht="15" hidden="1" customHeight="1">
      <c r="A49" s="209">
        <f>REGISTRATION!A51</f>
        <v>40</v>
      </c>
      <c r="B49" s="208">
        <f>REGISTRATION!B51</f>
        <v>0</v>
      </c>
      <c r="C49" s="207" t="str">
        <f>UPPER(CONCATENATE(REGISTRATION!C51,", ", REGISTRATION!D51," ", REGISTRATION!E51))</f>
        <v xml:space="preserve">,  </v>
      </c>
      <c r="D49" s="52"/>
      <c r="E49" s="210">
        <f t="shared" si="54"/>
        <v>0</v>
      </c>
      <c r="F49" s="211">
        <f t="shared" si="55"/>
        <v>0</v>
      </c>
      <c r="G49" s="52"/>
      <c r="H49" s="210">
        <f t="shared" si="5"/>
        <v>0</v>
      </c>
      <c r="I49" s="211">
        <f t="shared" si="63"/>
        <v>0</v>
      </c>
      <c r="J49" s="52"/>
      <c r="K49" s="210">
        <f t="shared" si="56"/>
        <v>0</v>
      </c>
      <c r="L49" s="52"/>
      <c r="M49" s="210">
        <f t="shared" si="7"/>
        <v>0</v>
      </c>
      <c r="N49" s="52"/>
      <c r="O49" s="210" t="str">
        <f t="shared" si="8"/>
        <v/>
      </c>
      <c r="P49" s="52"/>
      <c r="Q49" s="210" t="str">
        <f t="shared" si="9"/>
        <v/>
      </c>
      <c r="R49" s="52"/>
      <c r="S49" s="210" t="str">
        <f t="shared" si="10"/>
        <v/>
      </c>
      <c r="T49" s="52"/>
      <c r="U49" s="210" t="str">
        <f t="shared" si="11"/>
        <v/>
      </c>
      <c r="V49" s="52"/>
      <c r="W49" s="210" t="str">
        <f t="shared" si="12"/>
        <v/>
      </c>
      <c r="X49" s="52"/>
      <c r="Y49" s="210" t="str">
        <f t="shared" si="13"/>
        <v/>
      </c>
      <c r="Z49" s="52"/>
      <c r="AA49" s="210" t="str">
        <f t="shared" si="14"/>
        <v/>
      </c>
      <c r="AB49" s="52"/>
      <c r="AC49" s="210" t="str">
        <f t="shared" si="15"/>
        <v/>
      </c>
      <c r="AD49" s="52"/>
      <c r="AE49" s="210" t="str">
        <f t="shared" si="16"/>
        <v/>
      </c>
      <c r="AF49" s="52"/>
      <c r="AG49" s="210" t="str">
        <f t="shared" si="17"/>
        <v/>
      </c>
      <c r="AH49" s="52"/>
      <c r="AI49" s="210" t="str">
        <f t="shared" si="18"/>
        <v/>
      </c>
      <c r="AJ49" s="211">
        <f t="shared" si="57"/>
        <v>0</v>
      </c>
      <c r="AK49" s="52"/>
      <c r="AL49" s="210">
        <f t="shared" si="0"/>
        <v>0</v>
      </c>
      <c r="AM49" s="206"/>
      <c r="AN49" s="210">
        <f t="shared" si="1"/>
        <v>0</v>
      </c>
      <c r="AO49" s="206"/>
      <c r="AP49" s="210" t="str">
        <f t="shared" si="2"/>
        <v/>
      </c>
      <c r="AQ49" s="206"/>
      <c r="AR49" s="210" t="str">
        <f t="shared" si="3"/>
        <v/>
      </c>
      <c r="AS49" s="206"/>
      <c r="AT49" s="210" t="str">
        <f t="shared" si="58"/>
        <v/>
      </c>
      <c r="AU49" s="206"/>
      <c r="AV49" s="210" t="str">
        <f t="shared" si="4"/>
        <v/>
      </c>
      <c r="AW49" s="52"/>
      <c r="AX49" s="210" t="str">
        <f t="shared" si="19"/>
        <v/>
      </c>
      <c r="AY49" s="52"/>
      <c r="AZ49" s="210" t="str">
        <f t="shared" si="20"/>
        <v/>
      </c>
      <c r="BA49" s="52"/>
      <c r="BB49" s="210" t="str">
        <f t="shared" si="21"/>
        <v/>
      </c>
      <c r="BC49" s="52"/>
      <c r="BD49" s="210" t="str">
        <f t="shared" si="22"/>
        <v/>
      </c>
      <c r="BE49" s="52"/>
      <c r="BF49" s="210" t="str">
        <f t="shared" si="23"/>
        <v/>
      </c>
      <c r="BG49" s="52"/>
      <c r="BH49" s="210" t="str">
        <f t="shared" si="24"/>
        <v/>
      </c>
      <c r="BI49" s="52"/>
      <c r="BJ49" s="210" t="str">
        <f t="shared" si="25"/>
        <v/>
      </c>
      <c r="BK49" s="52"/>
      <c r="BL49" s="210" t="str">
        <f t="shared" si="26"/>
        <v/>
      </c>
      <c r="BM49" s="211">
        <f t="shared" si="62"/>
        <v>0</v>
      </c>
      <c r="BN49" s="52"/>
      <c r="BO49" s="210" t="str">
        <f t="shared" si="27"/>
        <v/>
      </c>
      <c r="BP49" s="52"/>
      <c r="BQ49" s="210" t="str">
        <f t="shared" si="28"/>
        <v/>
      </c>
      <c r="BR49" s="52"/>
      <c r="BS49" s="210" t="str">
        <f t="shared" si="29"/>
        <v/>
      </c>
      <c r="BT49" s="211" t="str">
        <f t="shared" si="30"/>
        <v/>
      </c>
      <c r="BU49" s="212">
        <f t="shared" si="64"/>
        <v>0</v>
      </c>
      <c r="BV49" s="212">
        <f t="shared" si="59"/>
        <v>0</v>
      </c>
      <c r="BW49" s="52"/>
      <c r="BX49" s="210">
        <f t="shared" si="32"/>
        <v>0</v>
      </c>
      <c r="BY49" s="52"/>
      <c r="BZ49" s="210" t="str">
        <f t="shared" si="33"/>
        <v/>
      </c>
      <c r="CA49" s="52"/>
      <c r="CB49" s="210" t="str">
        <f t="shared" si="60"/>
        <v/>
      </c>
      <c r="CC49" s="213">
        <f t="shared" si="34"/>
        <v>0</v>
      </c>
      <c r="CD49" s="52"/>
      <c r="CE49" s="210">
        <f t="shared" si="35"/>
        <v>0</v>
      </c>
      <c r="CF49" s="52"/>
      <c r="CG49" s="210">
        <f t="shared" si="36"/>
        <v>0</v>
      </c>
      <c r="CH49" s="52"/>
      <c r="CI49" s="210">
        <f t="shared" si="37"/>
        <v>0</v>
      </c>
      <c r="CJ49" s="52"/>
      <c r="CK49" s="210">
        <f t="shared" si="38"/>
        <v>0</v>
      </c>
      <c r="CL49" s="52"/>
      <c r="CM49" s="210">
        <f t="shared" si="39"/>
        <v>0</v>
      </c>
      <c r="CN49" s="51"/>
      <c r="CO49" s="210">
        <f t="shared" si="40"/>
        <v>0</v>
      </c>
      <c r="CP49" s="51"/>
      <c r="CQ49" s="210" t="str">
        <f t="shared" si="41"/>
        <v/>
      </c>
      <c r="CR49" s="51"/>
      <c r="CS49" s="210" t="str">
        <f t="shared" si="42"/>
        <v/>
      </c>
      <c r="CT49" s="51"/>
      <c r="CU49" s="210" t="str">
        <f t="shared" si="43"/>
        <v/>
      </c>
      <c r="CV49" s="51"/>
      <c r="CW49" s="210" t="str">
        <f t="shared" si="44"/>
        <v/>
      </c>
      <c r="CX49" s="51"/>
      <c r="CY49" s="210" t="str">
        <f t="shared" si="45"/>
        <v/>
      </c>
      <c r="CZ49" s="51"/>
      <c r="DA49" s="210" t="str">
        <f t="shared" si="46"/>
        <v/>
      </c>
      <c r="DB49" s="51"/>
      <c r="DC49" s="210" t="str">
        <f t="shared" si="47"/>
        <v/>
      </c>
      <c r="DD49" s="51"/>
      <c r="DE49" s="210" t="str">
        <f t="shared" si="48"/>
        <v/>
      </c>
      <c r="DF49" s="51"/>
      <c r="DG49" s="210" t="str">
        <f t="shared" si="49"/>
        <v/>
      </c>
      <c r="DH49" s="213">
        <f t="shared" si="50"/>
        <v>0</v>
      </c>
      <c r="DI49" s="214">
        <f t="shared" si="51"/>
        <v>0</v>
      </c>
      <c r="DJ49" s="214">
        <f t="shared" si="52"/>
        <v>0</v>
      </c>
      <c r="DK49" s="215">
        <f t="shared" si="61"/>
        <v>0</v>
      </c>
      <c r="DL49" s="215">
        <f>IFERROR(VLOOKUP(DK49,REGISTRATION!$P$23:$Q$33,2),"")</f>
        <v>5</v>
      </c>
      <c r="DM49" s="216" t="str">
        <f t="shared" si="53"/>
        <v>FAILED</v>
      </c>
    </row>
    <row r="50" spans="1:117" ht="15" hidden="1" customHeight="1">
      <c r="A50" s="207">
        <f>REGISTRATION!A52</f>
        <v>41</v>
      </c>
      <c r="B50" s="208">
        <f>REGISTRATION!B52</f>
        <v>0</v>
      </c>
      <c r="C50" s="207" t="str">
        <f>UPPER(CONCATENATE(REGISTRATION!C52,", ", REGISTRATION!D52," ", REGISTRATION!E52))</f>
        <v xml:space="preserve">,  </v>
      </c>
      <c r="D50" s="52"/>
      <c r="E50" s="210">
        <f t="shared" si="54"/>
        <v>0</v>
      </c>
      <c r="F50" s="211">
        <f t="shared" si="55"/>
        <v>0</v>
      </c>
      <c r="G50" s="52"/>
      <c r="H50" s="210">
        <f t="shared" si="5"/>
        <v>0</v>
      </c>
      <c r="I50" s="211">
        <f t="shared" si="63"/>
        <v>0</v>
      </c>
      <c r="J50" s="52"/>
      <c r="K50" s="210">
        <f t="shared" si="56"/>
        <v>0</v>
      </c>
      <c r="L50" s="52"/>
      <c r="M50" s="210">
        <f t="shared" si="7"/>
        <v>0</v>
      </c>
      <c r="N50" s="52"/>
      <c r="O50" s="210" t="str">
        <f t="shared" si="8"/>
        <v/>
      </c>
      <c r="P50" s="52"/>
      <c r="Q50" s="210" t="str">
        <f t="shared" si="9"/>
        <v/>
      </c>
      <c r="R50" s="52"/>
      <c r="S50" s="210" t="str">
        <f t="shared" si="10"/>
        <v/>
      </c>
      <c r="T50" s="52"/>
      <c r="U50" s="210" t="str">
        <f t="shared" si="11"/>
        <v/>
      </c>
      <c r="V50" s="52"/>
      <c r="W50" s="210" t="str">
        <f t="shared" si="12"/>
        <v/>
      </c>
      <c r="X50" s="52"/>
      <c r="Y50" s="210" t="str">
        <f t="shared" si="13"/>
        <v/>
      </c>
      <c r="Z50" s="52"/>
      <c r="AA50" s="210" t="str">
        <f t="shared" si="14"/>
        <v/>
      </c>
      <c r="AB50" s="52"/>
      <c r="AC50" s="210" t="str">
        <f t="shared" si="15"/>
        <v/>
      </c>
      <c r="AD50" s="52"/>
      <c r="AE50" s="210" t="str">
        <f t="shared" si="16"/>
        <v/>
      </c>
      <c r="AF50" s="52"/>
      <c r="AG50" s="210" t="str">
        <f t="shared" si="17"/>
        <v/>
      </c>
      <c r="AH50" s="52"/>
      <c r="AI50" s="210" t="str">
        <f t="shared" si="18"/>
        <v/>
      </c>
      <c r="AJ50" s="211">
        <f t="shared" si="57"/>
        <v>0</v>
      </c>
      <c r="AK50" s="52"/>
      <c r="AL50" s="210">
        <f t="shared" si="0"/>
        <v>0</v>
      </c>
      <c r="AM50" s="206"/>
      <c r="AN50" s="210">
        <f t="shared" si="1"/>
        <v>0</v>
      </c>
      <c r="AO50" s="206"/>
      <c r="AP50" s="210" t="str">
        <f t="shared" si="2"/>
        <v/>
      </c>
      <c r="AQ50" s="206"/>
      <c r="AR50" s="210" t="str">
        <f t="shared" si="3"/>
        <v/>
      </c>
      <c r="AS50" s="206"/>
      <c r="AT50" s="210" t="str">
        <f t="shared" si="58"/>
        <v/>
      </c>
      <c r="AU50" s="206"/>
      <c r="AV50" s="210" t="str">
        <f t="shared" si="4"/>
        <v/>
      </c>
      <c r="AW50" s="52"/>
      <c r="AX50" s="210" t="str">
        <f t="shared" si="19"/>
        <v/>
      </c>
      <c r="AY50" s="52"/>
      <c r="AZ50" s="210" t="str">
        <f t="shared" si="20"/>
        <v/>
      </c>
      <c r="BA50" s="52"/>
      <c r="BB50" s="210" t="str">
        <f t="shared" si="21"/>
        <v/>
      </c>
      <c r="BC50" s="52"/>
      <c r="BD50" s="210" t="str">
        <f t="shared" si="22"/>
        <v/>
      </c>
      <c r="BE50" s="52"/>
      <c r="BF50" s="210" t="str">
        <f t="shared" si="23"/>
        <v/>
      </c>
      <c r="BG50" s="52"/>
      <c r="BH50" s="210" t="str">
        <f t="shared" si="24"/>
        <v/>
      </c>
      <c r="BI50" s="52"/>
      <c r="BJ50" s="210" t="str">
        <f t="shared" si="25"/>
        <v/>
      </c>
      <c r="BK50" s="52"/>
      <c r="BL50" s="210" t="str">
        <f t="shared" si="26"/>
        <v/>
      </c>
      <c r="BM50" s="211">
        <f t="shared" si="62"/>
        <v>0</v>
      </c>
      <c r="BN50" s="52"/>
      <c r="BO50" s="210" t="str">
        <f t="shared" si="27"/>
        <v/>
      </c>
      <c r="BP50" s="52"/>
      <c r="BQ50" s="210" t="str">
        <f t="shared" si="28"/>
        <v/>
      </c>
      <c r="BR50" s="52"/>
      <c r="BS50" s="210" t="str">
        <f t="shared" si="29"/>
        <v/>
      </c>
      <c r="BT50" s="211" t="str">
        <f t="shared" si="30"/>
        <v/>
      </c>
      <c r="BU50" s="212">
        <f t="shared" si="64"/>
        <v>0</v>
      </c>
      <c r="BV50" s="212">
        <f t="shared" si="59"/>
        <v>0</v>
      </c>
      <c r="BW50" s="52"/>
      <c r="BX50" s="210">
        <f t="shared" si="32"/>
        <v>0</v>
      </c>
      <c r="BY50" s="52"/>
      <c r="BZ50" s="210" t="str">
        <f t="shared" si="33"/>
        <v/>
      </c>
      <c r="CA50" s="52"/>
      <c r="CB50" s="210" t="str">
        <f t="shared" si="60"/>
        <v/>
      </c>
      <c r="CC50" s="213">
        <f t="shared" si="34"/>
        <v>0</v>
      </c>
      <c r="CD50" s="52"/>
      <c r="CE50" s="210">
        <f t="shared" si="35"/>
        <v>0</v>
      </c>
      <c r="CF50" s="52"/>
      <c r="CG50" s="210">
        <f t="shared" si="36"/>
        <v>0</v>
      </c>
      <c r="CH50" s="52"/>
      <c r="CI50" s="210">
        <f t="shared" si="37"/>
        <v>0</v>
      </c>
      <c r="CJ50" s="52"/>
      <c r="CK50" s="210">
        <f t="shared" si="38"/>
        <v>0</v>
      </c>
      <c r="CL50" s="52"/>
      <c r="CM50" s="210">
        <f t="shared" si="39"/>
        <v>0</v>
      </c>
      <c r="CN50" s="51"/>
      <c r="CO50" s="210">
        <f t="shared" si="40"/>
        <v>0</v>
      </c>
      <c r="CP50" s="51"/>
      <c r="CQ50" s="210" t="str">
        <f t="shared" si="41"/>
        <v/>
      </c>
      <c r="CR50" s="51"/>
      <c r="CS50" s="210" t="str">
        <f t="shared" si="42"/>
        <v/>
      </c>
      <c r="CT50" s="51"/>
      <c r="CU50" s="210" t="str">
        <f t="shared" si="43"/>
        <v/>
      </c>
      <c r="CV50" s="51"/>
      <c r="CW50" s="210" t="str">
        <f t="shared" si="44"/>
        <v/>
      </c>
      <c r="CX50" s="51"/>
      <c r="CY50" s="210" t="str">
        <f t="shared" si="45"/>
        <v/>
      </c>
      <c r="CZ50" s="51"/>
      <c r="DA50" s="210" t="str">
        <f t="shared" si="46"/>
        <v/>
      </c>
      <c r="DB50" s="51"/>
      <c r="DC50" s="210" t="str">
        <f t="shared" si="47"/>
        <v/>
      </c>
      <c r="DD50" s="51"/>
      <c r="DE50" s="210" t="str">
        <f t="shared" si="48"/>
        <v/>
      </c>
      <c r="DF50" s="51"/>
      <c r="DG50" s="210" t="str">
        <f t="shared" si="49"/>
        <v/>
      </c>
      <c r="DH50" s="213">
        <f t="shared" si="50"/>
        <v>0</v>
      </c>
      <c r="DI50" s="214">
        <f t="shared" si="51"/>
        <v>0</v>
      </c>
      <c r="DJ50" s="214">
        <f t="shared" si="52"/>
        <v>0</v>
      </c>
      <c r="DK50" s="215">
        <f t="shared" si="61"/>
        <v>0</v>
      </c>
      <c r="DL50" s="215">
        <f>IFERROR(VLOOKUP(DK50,REGISTRATION!$P$23:$Q$33,2),"")</f>
        <v>5</v>
      </c>
      <c r="DM50" s="216" t="str">
        <f t="shared" si="53"/>
        <v>FAILED</v>
      </c>
    </row>
    <row r="51" spans="1:117" ht="15" hidden="1" customHeight="1">
      <c r="A51" s="209">
        <f>REGISTRATION!A53</f>
        <v>42</v>
      </c>
      <c r="B51" s="208">
        <f>REGISTRATION!B53</f>
        <v>0</v>
      </c>
      <c r="C51" s="207" t="str">
        <f>UPPER(CONCATENATE(REGISTRATION!C53,", ", REGISTRATION!D53," ", REGISTRATION!E53))</f>
        <v xml:space="preserve">,  </v>
      </c>
      <c r="D51" s="52"/>
      <c r="E51" s="210">
        <f t="shared" si="54"/>
        <v>0</v>
      </c>
      <c r="F51" s="211">
        <f t="shared" si="55"/>
        <v>0</v>
      </c>
      <c r="G51" s="52"/>
      <c r="H51" s="210">
        <f t="shared" si="5"/>
        <v>0</v>
      </c>
      <c r="I51" s="211">
        <f t="shared" si="63"/>
        <v>0</v>
      </c>
      <c r="J51" s="52"/>
      <c r="K51" s="210">
        <f t="shared" si="56"/>
        <v>0</v>
      </c>
      <c r="L51" s="52"/>
      <c r="M51" s="210">
        <f t="shared" si="7"/>
        <v>0</v>
      </c>
      <c r="N51" s="52"/>
      <c r="O51" s="210" t="str">
        <f t="shared" si="8"/>
        <v/>
      </c>
      <c r="P51" s="52"/>
      <c r="Q51" s="210" t="str">
        <f t="shared" si="9"/>
        <v/>
      </c>
      <c r="R51" s="52"/>
      <c r="S51" s="210" t="str">
        <f t="shared" si="10"/>
        <v/>
      </c>
      <c r="T51" s="52"/>
      <c r="U51" s="210" t="str">
        <f t="shared" si="11"/>
        <v/>
      </c>
      <c r="V51" s="52"/>
      <c r="W51" s="210" t="str">
        <f t="shared" si="12"/>
        <v/>
      </c>
      <c r="X51" s="52"/>
      <c r="Y51" s="210" t="str">
        <f t="shared" si="13"/>
        <v/>
      </c>
      <c r="Z51" s="52"/>
      <c r="AA51" s="210" t="str">
        <f t="shared" si="14"/>
        <v/>
      </c>
      <c r="AB51" s="52"/>
      <c r="AC51" s="210" t="str">
        <f t="shared" si="15"/>
        <v/>
      </c>
      <c r="AD51" s="52"/>
      <c r="AE51" s="210" t="str">
        <f t="shared" si="16"/>
        <v/>
      </c>
      <c r="AF51" s="52"/>
      <c r="AG51" s="210" t="str">
        <f t="shared" si="17"/>
        <v/>
      </c>
      <c r="AH51" s="52"/>
      <c r="AI51" s="210" t="str">
        <f t="shared" si="18"/>
        <v/>
      </c>
      <c r="AJ51" s="211">
        <f t="shared" si="57"/>
        <v>0</v>
      </c>
      <c r="AK51" s="52"/>
      <c r="AL51" s="210">
        <f t="shared" si="0"/>
        <v>0</v>
      </c>
      <c r="AM51" s="206"/>
      <c r="AN51" s="210">
        <f t="shared" si="1"/>
        <v>0</v>
      </c>
      <c r="AO51" s="206"/>
      <c r="AP51" s="210" t="str">
        <f t="shared" si="2"/>
        <v/>
      </c>
      <c r="AQ51" s="206"/>
      <c r="AR51" s="210" t="str">
        <f t="shared" si="3"/>
        <v/>
      </c>
      <c r="AS51" s="206"/>
      <c r="AT51" s="210" t="str">
        <f t="shared" si="58"/>
        <v/>
      </c>
      <c r="AU51" s="206"/>
      <c r="AV51" s="210" t="str">
        <f t="shared" si="4"/>
        <v/>
      </c>
      <c r="AW51" s="52"/>
      <c r="AX51" s="210" t="str">
        <f t="shared" si="19"/>
        <v/>
      </c>
      <c r="AY51" s="52"/>
      <c r="AZ51" s="210" t="str">
        <f t="shared" si="20"/>
        <v/>
      </c>
      <c r="BA51" s="52"/>
      <c r="BB51" s="210" t="str">
        <f t="shared" si="21"/>
        <v/>
      </c>
      <c r="BC51" s="52"/>
      <c r="BD51" s="210" t="str">
        <f t="shared" si="22"/>
        <v/>
      </c>
      <c r="BE51" s="52"/>
      <c r="BF51" s="210" t="str">
        <f t="shared" si="23"/>
        <v/>
      </c>
      <c r="BG51" s="52"/>
      <c r="BH51" s="210" t="str">
        <f t="shared" si="24"/>
        <v/>
      </c>
      <c r="BI51" s="52"/>
      <c r="BJ51" s="210" t="str">
        <f t="shared" si="25"/>
        <v/>
      </c>
      <c r="BK51" s="52"/>
      <c r="BL51" s="210" t="str">
        <f t="shared" si="26"/>
        <v/>
      </c>
      <c r="BM51" s="211">
        <f t="shared" si="62"/>
        <v>0</v>
      </c>
      <c r="BN51" s="52"/>
      <c r="BO51" s="210" t="str">
        <f t="shared" si="27"/>
        <v/>
      </c>
      <c r="BP51" s="52"/>
      <c r="BQ51" s="210" t="str">
        <f t="shared" si="28"/>
        <v/>
      </c>
      <c r="BR51" s="52"/>
      <c r="BS51" s="210" t="str">
        <f t="shared" si="29"/>
        <v/>
      </c>
      <c r="BT51" s="211" t="str">
        <f t="shared" si="30"/>
        <v/>
      </c>
      <c r="BU51" s="212">
        <f t="shared" si="64"/>
        <v>0</v>
      </c>
      <c r="BV51" s="212">
        <f t="shared" si="59"/>
        <v>0</v>
      </c>
      <c r="BW51" s="52"/>
      <c r="BX51" s="210">
        <f t="shared" si="32"/>
        <v>0</v>
      </c>
      <c r="BY51" s="52"/>
      <c r="BZ51" s="210" t="str">
        <f t="shared" si="33"/>
        <v/>
      </c>
      <c r="CA51" s="52"/>
      <c r="CB51" s="210" t="str">
        <f t="shared" si="60"/>
        <v/>
      </c>
      <c r="CC51" s="213">
        <f t="shared" si="34"/>
        <v>0</v>
      </c>
      <c r="CD51" s="52"/>
      <c r="CE51" s="210">
        <f t="shared" si="35"/>
        <v>0</v>
      </c>
      <c r="CF51" s="52"/>
      <c r="CG51" s="210">
        <f t="shared" si="36"/>
        <v>0</v>
      </c>
      <c r="CH51" s="52"/>
      <c r="CI51" s="210">
        <f t="shared" si="37"/>
        <v>0</v>
      </c>
      <c r="CJ51" s="52"/>
      <c r="CK51" s="210">
        <f t="shared" si="38"/>
        <v>0</v>
      </c>
      <c r="CL51" s="52"/>
      <c r="CM51" s="210">
        <f t="shared" si="39"/>
        <v>0</v>
      </c>
      <c r="CN51" s="51"/>
      <c r="CO51" s="210">
        <f t="shared" si="40"/>
        <v>0</v>
      </c>
      <c r="CP51" s="51"/>
      <c r="CQ51" s="210" t="str">
        <f t="shared" si="41"/>
        <v/>
      </c>
      <c r="CR51" s="51"/>
      <c r="CS51" s="210" t="str">
        <f t="shared" si="42"/>
        <v/>
      </c>
      <c r="CT51" s="51"/>
      <c r="CU51" s="210" t="str">
        <f t="shared" si="43"/>
        <v/>
      </c>
      <c r="CV51" s="51"/>
      <c r="CW51" s="210" t="str">
        <f t="shared" si="44"/>
        <v/>
      </c>
      <c r="CX51" s="51"/>
      <c r="CY51" s="210" t="str">
        <f t="shared" si="45"/>
        <v/>
      </c>
      <c r="CZ51" s="51"/>
      <c r="DA51" s="210" t="str">
        <f t="shared" si="46"/>
        <v/>
      </c>
      <c r="DB51" s="51"/>
      <c r="DC51" s="210" t="str">
        <f t="shared" si="47"/>
        <v/>
      </c>
      <c r="DD51" s="51"/>
      <c r="DE51" s="210" t="str">
        <f t="shared" si="48"/>
        <v/>
      </c>
      <c r="DF51" s="51"/>
      <c r="DG51" s="210" t="str">
        <f t="shared" si="49"/>
        <v/>
      </c>
      <c r="DH51" s="213">
        <f t="shared" si="50"/>
        <v>0</v>
      </c>
      <c r="DI51" s="214">
        <f t="shared" si="51"/>
        <v>0</v>
      </c>
      <c r="DJ51" s="214">
        <f t="shared" si="52"/>
        <v>0</v>
      </c>
      <c r="DK51" s="215">
        <f t="shared" si="61"/>
        <v>0</v>
      </c>
      <c r="DL51" s="215">
        <f>IFERROR(VLOOKUP(DK51,REGISTRATION!$P$23:$Q$33,2),"")</f>
        <v>5</v>
      </c>
      <c r="DM51" s="216" t="str">
        <f t="shared" si="53"/>
        <v>FAILED</v>
      </c>
    </row>
    <row r="52" spans="1:117" ht="15" hidden="1" customHeight="1">
      <c r="A52" s="207">
        <f>REGISTRATION!A54</f>
        <v>43</v>
      </c>
      <c r="B52" s="208">
        <f>REGISTRATION!B54</f>
        <v>0</v>
      </c>
      <c r="C52" s="207" t="str">
        <f>UPPER(CONCATENATE(REGISTRATION!C54,", ", REGISTRATION!D54," ", REGISTRATION!E54))</f>
        <v xml:space="preserve">,  </v>
      </c>
      <c r="D52" s="52"/>
      <c r="E52" s="210">
        <f t="shared" si="54"/>
        <v>0</v>
      </c>
      <c r="F52" s="211">
        <f t="shared" si="55"/>
        <v>0</v>
      </c>
      <c r="G52" s="52"/>
      <c r="H52" s="210">
        <f t="shared" si="5"/>
        <v>0</v>
      </c>
      <c r="I52" s="211">
        <f t="shared" si="63"/>
        <v>0</v>
      </c>
      <c r="J52" s="52"/>
      <c r="K52" s="210">
        <f t="shared" si="56"/>
        <v>0</v>
      </c>
      <c r="L52" s="52"/>
      <c r="M52" s="210">
        <f t="shared" si="7"/>
        <v>0</v>
      </c>
      <c r="N52" s="52"/>
      <c r="O52" s="210" t="str">
        <f t="shared" si="8"/>
        <v/>
      </c>
      <c r="P52" s="52"/>
      <c r="Q52" s="210" t="str">
        <f t="shared" si="9"/>
        <v/>
      </c>
      <c r="R52" s="52"/>
      <c r="S52" s="210" t="str">
        <f t="shared" si="10"/>
        <v/>
      </c>
      <c r="T52" s="52"/>
      <c r="U52" s="210" t="str">
        <f t="shared" si="11"/>
        <v/>
      </c>
      <c r="V52" s="52"/>
      <c r="W52" s="210" t="str">
        <f t="shared" si="12"/>
        <v/>
      </c>
      <c r="X52" s="52"/>
      <c r="Y52" s="210" t="str">
        <f t="shared" si="13"/>
        <v/>
      </c>
      <c r="Z52" s="52"/>
      <c r="AA52" s="210" t="str">
        <f t="shared" si="14"/>
        <v/>
      </c>
      <c r="AB52" s="52"/>
      <c r="AC52" s="210" t="str">
        <f t="shared" si="15"/>
        <v/>
      </c>
      <c r="AD52" s="52"/>
      <c r="AE52" s="210" t="str">
        <f t="shared" si="16"/>
        <v/>
      </c>
      <c r="AF52" s="52"/>
      <c r="AG52" s="210" t="str">
        <f t="shared" si="17"/>
        <v/>
      </c>
      <c r="AH52" s="52"/>
      <c r="AI52" s="210" t="str">
        <f t="shared" si="18"/>
        <v/>
      </c>
      <c r="AJ52" s="211">
        <f t="shared" si="57"/>
        <v>0</v>
      </c>
      <c r="AK52" s="52"/>
      <c r="AL52" s="210">
        <f t="shared" si="0"/>
        <v>0</v>
      </c>
      <c r="AM52" s="206"/>
      <c r="AN52" s="210">
        <f t="shared" si="1"/>
        <v>0</v>
      </c>
      <c r="AO52" s="206"/>
      <c r="AP52" s="210" t="str">
        <f t="shared" si="2"/>
        <v/>
      </c>
      <c r="AQ52" s="206"/>
      <c r="AR52" s="210" t="str">
        <f t="shared" si="3"/>
        <v/>
      </c>
      <c r="AS52" s="206"/>
      <c r="AT52" s="210" t="str">
        <f t="shared" si="58"/>
        <v/>
      </c>
      <c r="AU52" s="206"/>
      <c r="AV52" s="210" t="str">
        <f t="shared" si="4"/>
        <v/>
      </c>
      <c r="AW52" s="52"/>
      <c r="AX52" s="210" t="str">
        <f t="shared" si="19"/>
        <v/>
      </c>
      <c r="AY52" s="52"/>
      <c r="AZ52" s="210" t="str">
        <f t="shared" si="20"/>
        <v/>
      </c>
      <c r="BA52" s="52"/>
      <c r="BB52" s="210" t="str">
        <f t="shared" si="21"/>
        <v/>
      </c>
      <c r="BC52" s="52"/>
      <c r="BD52" s="210" t="str">
        <f t="shared" si="22"/>
        <v/>
      </c>
      <c r="BE52" s="52"/>
      <c r="BF52" s="210" t="str">
        <f t="shared" si="23"/>
        <v/>
      </c>
      <c r="BG52" s="52"/>
      <c r="BH52" s="210" t="str">
        <f t="shared" si="24"/>
        <v/>
      </c>
      <c r="BI52" s="52"/>
      <c r="BJ52" s="210" t="str">
        <f t="shared" si="25"/>
        <v/>
      </c>
      <c r="BK52" s="52"/>
      <c r="BL52" s="210" t="str">
        <f t="shared" si="26"/>
        <v/>
      </c>
      <c r="BM52" s="211">
        <f t="shared" si="62"/>
        <v>0</v>
      </c>
      <c r="BN52" s="52"/>
      <c r="BO52" s="210" t="str">
        <f t="shared" si="27"/>
        <v/>
      </c>
      <c r="BP52" s="52"/>
      <c r="BQ52" s="210" t="str">
        <f t="shared" si="28"/>
        <v/>
      </c>
      <c r="BR52" s="52"/>
      <c r="BS52" s="210" t="str">
        <f t="shared" si="29"/>
        <v/>
      </c>
      <c r="BT52" s="211" t="str">
        <f t="shared" si="30"/>
        <v/>
      </c>
      <c r="BU52" s="212">
        <f t="shared" si="64"/>
        <v>0</v>
      </c>
      <c r="BV52" s="212">
        <f t="shared" si="59"/>
        <v>0</v>
      </c>
      <c r="BW52" s="52"/>
      <c r="BX52" s="210">
        <f t="shared" si="32"/>
        <v>0</v>
      </c>
      <c r="BY52" s="52"/>
      <c r="BZ52" s="210" t="str">
        <f t="shared" si="33"/>
        <v/>
      </c>
      <c r="CA52" s="52"/>
      <c r="CB52" s="210" t="str">
        <f t="shared" si="60"/>
        <v/>
      </c>
      <c r="CC52" s="213">
        <f t="shared" si="34"/>
        <v>0</v>
      </c>
      <c r="CD52" s="52"/>
      <c r="CE52" s="210">
        <f t="shared" si="35"/>
        <v>0</v>
      </c>
      <c r="CF52" s="52"/>
      <c r="CG52" s="210">
        <f t="shared" si="36"/>
        <v>0</v>
      </c>
      <c r="CH52" s="52"/>
      <c r="CI52" s="210">
        <f t="shared" si="37"/>
        <v>0</v>
      </c>
      <c r="CJ52" s="52"/>
      <c r="CK52" s="210">
        <f t="shared" si="38"/>
        <v>0</v>
      </c>
      <c r="CL52" s="52"/>
      <c r="CM52" s="210">
        <f t="shared" si="39"/>
        <v>0</v>
      </c>
      <c r="CN52" s="51"/>
      <c r="CO52" s="210">
        <f t="shared" si="40"/>
        <v>0</v>
      </c>
      <c r="CP52" s="51"/>
      <c r="CQ52" s="210" t="str">
        <f t="shared" si="41"/>
        <v/>
      </c>
      <c r="CR52" s="51"/>
      <c r="CS52" s="210" t="str">
        <f t="shared" si="42"/>
        <v/>
      </c>
      <c r="CT52" s="51"/>
      <c r="CU52" s="210" t="str">
        <f t="shared" si="43"/>
        <v/>
      </c>
      <c r="CV52" s="51"/>
      <c r="CW52" s="210" t="str">
        <f t="shared" si="44"/>
        <v/>
      </c>
      <c r="CX52" s="51"/>
      <c r="CY52" s="210" t="str">
        <f t="shared" si="45"/>
        <v/>
      </c>
      <c r="CZ52" s="51"/>
      <c r="DA52" s="210" t="str">
        <f t="shared" si="46"/>
        <v/>
      </c>
      <c r="DB52" s="51"/>
      <c r="DC52" s="210" t="str">
        <f t="shared" si="47"/>
        <v/>
      </c>
      <c r="DD52" s="51"/>
      <c r="DE52" s="210" t="str">
        <f t="shared" si="48"/>
        <v/>
      </c>
      <c r="DF52" s="51"/>
      <c r="DG52" s="210" t="str">
        <f t="shared" si="49"/>
        <v/>
      </c>
      <c r="DH52" s="213">
        <f t="shared" si="50"/>
        <v>0</v>
      </c>
      <c r="DI52" s="214">
        <f t="shared" si="51"/>
        <v>0</v>
      </c>
      <c r="DJ52" s="214">
        <f t="shared" si="52"/>
        <v>0</v>
      </c>
      <c r="DK52" s="215">
        <f t="shared" si="61"/>
        <v>0</v>
      </c>
      <c r="DL52" s="215">
        <f>IFERROR(VLOOKUP(DK52,REGISTRATION!$P$23:$Q$33,2),"")</f>
        <v>5</v>
      </c>
      <c r="DM52" s="216" t="str">
        <f t="shared" si="53"/>
        <v>FAILED</v>
      </c>
    </row>
    <row r="53" spans="1:117" ht="15" hidden="1" customHeight="1">
      <c r="A53" s="209">
        <f>REGISTRATION!A55</f>
        <v>44</v>
      </c>
      <c r="B53" s="208">
        <f>REGISTRATION!B55</f>
        <v>0</v>
      </c>
      <c r="C53" s="207" t="str">
        <f>UPPER(CONCATENATE(REGISTRATION!C55,", ", REGISTRATION!D55," ", REGISTRATION!E55))</f>
        <v xml:space="preserve">,  </v>
      </c>
      <c r="D53" s="52"/>
      <c r="E53" s="210">
        <f t="shared" si="54"/>
        <v>0</v>
      </c>
      <c r="F53" s="211">
        <f t="shared" si="55"/>
        <v>0</v>
      </c>
      <c r="G53" s="52"/>
      <c r="H53" s="210">
        <f t="shared" si="5"/>
        <v>0</v>
      </c>
      <c r="I53" s="211">
        <f t="shared" si="63"/>
        <v>0</v>
      </c>
      <c r="J53" s="52"/>
      <c r="K53" s="210">
        <f t="shared" si="56"/>
        <v>0</v>
      </c>
      <c r="L53" s="52"/>
      <c r="M53" s="210">
        <f t="shared" si="7"/>
        <v>0</v>
      </c>
      <c r="N53" s="52"/>
      <c r="O53" s="210" t="str">
        <f t="shared" si="8"/>
        <v/>
      </c>
      <c r="P53" s="52"/>
      <c r="Q53" s="210" t="str">
        <f t="shared" si="9"/>
        <v/>
      </c>
      <c r="R53" s="52"/>
      <c r="S53" s="210" t="str">
        <f t="shared" si="10"/>
        <v/>
      </c>
      <c r="T53" s="52"/>
      <c r="U53" s="210" t="str">
        <f t="shared" si="11"/>
        <v/>
      </c>
      <c r="V53" s="52"/>
      <c r="W53" s="210" t="str">
        <f t="shared" si="12"/>
        <v/>
      </c>
      <c r="X53" s="52"/>
      <c r="Y53" s="210" t="str">
        <f t="shared" si="13"/>
        <v/>
      </c>
      <c r="Z53" s="52"/>
      <c r="AA53" s="210" t="str">
        <f t="shared" si="14"/>
        <v/>
      </c>
      <c r="AB53" s="52"/>
      <c r="AC53" s="210" t="str">
        <f t="shared" si="15"/>
        <v/>
      </c>
      <c r="AD53" s="52"/>
      <c r="AE53" s="210" t="str">
        <f t="shared" si="16"/>
        <v/>
      </c>
      <c r="AF53" s="52"/>
      <c r="AG53" s="210" t="str">
        <f t="shared" si="17"/>
        <v/>
      </c>
      <c r="AH53" s="52"/>
      <c r="AI53" s="210" t="str">
        <f t="shared" si="18"/>
        <v/>
      </c>
      <c r="AJ53" s="211">
        <f>IFERROR((((SUM(K53,M53,O53,Q53,U53,W53,Y53,AA53,AC53,AE53,AG53,AI53,S53)/$AH$7))*$AJ$7),"")</f>
        <v>0</v>
      </c>
      <c r="AK53" s="52"/>
      <c r="AL53" s="210">
        <f t="shared" si="0"/>
        <v>0</v>
      </c>
      <c r="AM53" s="206"/>
      <c r="AN53" s="210">
        <f t="shared" si="1"/>
        <v>0</v>
      </c>
      <c r="AO53" s="206"/>
      <c r="AP53" s="210" t="str">
        <f t="shared" si="2"/>
        <v/>
      </c>
      <c r="AQ53" s="206"/>
      <c r="AR53" s="210" t="str">
        <f t="shared" si="3"/>
        <v/>
      </c>
      <c r="AS53" s="206"/>
      <c r="AT53" s="210" t="str">
        <f t="shared" si="58"/>
        <v/>
      </c>
      <c r="AU53" s="206"/>
      <c r="AV53" s="210" t="str">
        <f t="shared" si="4"/>
        <v/>
      </c>
      <c r="AW53" s="52"/>
      <c r="AX53" s="210" t="str">
        <f t="shared" si="19"/>
        <v/>
      </c>
      <c r="AY53" s="52"/>
      <c r="AZ53" s="210" t="str">
        <f t="shared" si="20"/>
        <v/>
      </c>
      <c r="BA53" s="52"/>
      <c r="BB53" s="210" t="str">
        <f t="shared" si="21"/>
        <v/>
      </c>
      <c r="BC53" s="52"/>
      <c r="BD53" s="210" t="str">
        <f t="shared" si="22"/>
        <v/>
      </c>
      <c r="BE53" s="52"/>
      <c r="BF53" s="210" t="str">
        <f t="shared" si="23"/>
        <v/>
      </c>
      <c r="BG53" s="52"/>
      <c r="BH53" s="210" t="str">
        <f t="shared" si="24"/>
        <v/>
      </c>
      <c r="BI53" s="52"/>
      <c r="BJ53" s="210" t="str">
        <f t="shared" si="25"/>
        <v/>
      </c>
      <c r="BK53" s="52"/>
      <c r="BL53" s="210" t="str">
        <f t="shared" si="26"/>
        <v/>
      </c>
      <c r="BM53" s="211">
        <f t="shared" si="62"/>
        <v>0</v>
      </c>
      <c r="BN53" s="52"/>
      <c r="BO53" s="210" t="str">
        <f t="shared" si="27"/>
        <v/>
      </c>
      <c r="BP53" s="52"/>
      <c r="BQ53" s="210" t="str">
        <f t="shared" si="28"/>
        <v/>
      </c>
      <c r="BR53" s="52"/>
      <c r="BS53" s="210" t="str">
        <f t="shared" si="29"/>
        <v/>
      </c>
      <c r="BT53" s="211" t="str">
        <f t="shared" si="30"/>
        <v/>
      </c>
      <c r="BU53" s="212">
        <f t="shared" si="64"/>
        <v>0</v>
      </c>
      <c r="BV53" s="212">
        <f t="shared" si="59"/>
        <v>0</v>
      </c>
      <c r="BW53" s="52"/>
      <c r="BX53" s="210">
        <f t="shared" si="32"/>
        <v>0</v>
      </c>
      <c r="BY53" s="52"/>
      <c r="BZ53" s="210" t="str">
        <f t="shared" si="33"/>
        <v/>
      </c>
      <c r="CA53" s="52"/>
      <c r="CB53" s="210" t="str">
        <f t="shared" si="60"/>
        <v/>
      </c>
      <c r="CC53" s="213">
        <f t="shared" si="34"/>
        <v>0</v>
      </c>
      <c r="CD53" s="52"/>
      <c r="CE53" s="210">
        <f t="shared" si="35"/>
        <v>0</v>
      </c>
      <c r="CF53" s="52"/>
      <c r="CG53" s="210">
        <f t="shared" si="36"/>
        <v>0</v>
      </c>
      <c r="CH53" s="52"/>
      <c r="CI53" s="210">
        <f t="shared" si="37"/>
        <v>0</v>
      </c>
      <c r="CJ53" s="52"/>
      <c r="CK53" s="210">
        <f t="shared" si="38"/>
        <v>0</v>
      </c>
      <c r="CL53" s="52"/>
      <c r="CM53" s="210">
        <f t="shared" si="39"/>
        <v>0</v>
      </c>
      <c r="CN53" s="51"/>
      <c r="CO53" s="210">
        <f t="shared" si="40"/>
        <v>0</v>
      </c>
      <c r="CP53" s="51"/>
      <c r="CQ53" s="210" t="str">
        <f t="shared" si="41"/>
        <v/>
      </c>
      <c r="CR53" s="51"/>
      <c r="CS53" s="210" t="str">
        <f t="shared" si="42"/>
        <v/>
      </c>
      <c r="CT53" s="51"/>
      <c r="CU53" s="210" t="str">
        <f t="shared" si="43"/>
        <v/>
      </c>
      <c r="CV53" s="51"/>
      <c r="CW53" s="210" t="str">
        <f t="shared" si="44"/>
        <v/>
      </c>
      <c r="CX53" s="51"/>
      <c r="CY53" s="210" t="str">
        <f t="shared" si="45"/>
        <v/>
      </c>
      <c r="CZ53" s="51"/>
      <c r="DA53" s="210" t="str">
        <f t="shared" si="46"/>
        <v/>
      </c>
      <c r="DB53" s="51"/>
      <c r="DC53" s="210" t="str">
        <f t="shared" si="47"/>
        <v/>
      </c>
      <c r="DD53" s="51"/>
      <c r="DE53" s="210" t="str">
        <f t="shared" si="48"/>
        <v/>
      </c>
      <c r="DF53" s="51"/>
      <c r="DG53" s="210" t="str">
        <f t="shared" si="49"/>
        <v/>
      </c>
      <c r="DH53" s="213">
        <f t="shared" si="50"/>
        <v>0</v>
      </c>
      <c r="DI53" s="214">
        <f t="shared" si="51"/>
        <v>0</v>
      </c>
      <c r="DJ53" s="214">
        <f t="shared" si="52"/>
        <v>0</v>
      </c>
      <c r="DK53" s="215">
        <f t="shared" si="61"/>
        <v>0</v>
      </c>
      <c r="DL53" s="215">
        <f>IFERROR(VLOOKUP(DK53,REGISTRATION!$P$23:$Q$33,2),"")</f>
        <v>5</v>
      </c>
      <c r="DM53" s="216" t="str">
        <f t="shared" si="53"/>
        <v>FAILED</v>
      </c>
    </row>
    <row r="54" spans="1:117" ht="15" hidden="1" customHeight="1">
      <c r="A54" s="207">
        <f>REGISTRATION!A56</f>
        <v>45</v>
      </c>
      <c r="B54" s="208">
        <f>REGISTRATION!B56</f>
        <v>0</v>
      </c>
      <c r="C54" s="207" t="str">
        <f>UPPER(CONCATENATE(REGISTRATION!C56,", ", REGISTRATION!D56," ", REGISTRATION!E56))</f>
        <v xml:space="preserve">,  </v>
      </c>
      <c r="D54" s="52"/>
      <c r="E54" s="210">
        <f t="shared" si="54"/>
        <v>0</v>
      </c>
      <c r="F54" s="211">
        <f t="shared" si="55"/>
        <v>0</v>
      </c>
      <c r="G54" s="52"/>
      <c r="H54" s="210">
        <f t="shared" si="5"/>
        <v>0</v>
      </c>
      <c r="I54" s="211">
        <f t="shared" si="63"/>
        <v>0</v>
      </c>
      <c r="J54" s="52"/>
      <c r="K54" s="210">
        <f t="shared" si="56"/>
        <v>0</v>
      </c>
      <c r="L54" s="52"/>
      <c r="M54" s="210">
        <f t="shared" si="7"/>
        <v>0</v>
      </c>
      <c r="N54" s="52"/>
      <c r="O54" s="210" t="str">
        <f t="shared" si="8"/>
        <v/>
      </c>
      <c r="P54" s="52"/>
      <c r="Q54" s="210" t="str">
        <f t="shared" si="9"/>
        <v/>
      </c>
      <c r="R54" s="52"/>
      <c r="S54" s="210" t="str">
        <f t="shared" si="10"/>
        <v/>
      </c>
      <c r="T54" s="52"/>
      <c r="U54" s="210" t="str">
        <f t="shared" si="11"/>
        <v/>
      </c>
      <c r="V54" s="52"/>
      <c r="W54" s="210" t="str">
        <f t="shared" si="12"/>
        <v/>
      </c>
      <c r="X54" s="52"/>
      <c r="Y54" s="210" t="str">
        <f t="shared" si="13"/>
        <v/>
      </c>
      <c r="Z54" s="52"/>
      <c r="AA54" s="210" t="str">
        <f t="shared" si="14"/>
        <v/>
      </c>
      <c r="AB54" s="52"/>
      <c r="AC54" s="210" t="str">
        <f t="shared" si="15"/>
        <v/>
      </c>
      <c r="AD54" s="52"/>
      <c r="AE54" s="210" t="str">
        <f t="shared" si="16"/>
        <v/>
      </c>
      <c r="AF54" s="52"/>
      <c r="AG54" s="210" t="str">
        <f t="shared" si="17"/>
        <v/>
      </c>
      <c r="AH54" s="52"/>
      <c r="AI54" s="210" t="str">
        <f t="shared" si="18"/>
        <v/>
      </c>
      <c r="AJ54" s="211">
        <f t="shared" si="57"/>
        <v>0</v>
      </c>
      <c r="AK54" s="52"/>
      <c r="AL54" s="210">
        <f t="shared" si="0"/>
        <v>0</v>
      </c>
      <c r="AM54" s="206"/>
      <c r="AN54" s="210">
        <f t="shared" si="1"/>
        <v>0</v>
      </c>
      <c r="AO54" s="206"/>
      <c r="AP54" s="210" t="str">
        <f t="shared" si="2"/>
        <v/>
      </c>
      <c r="AQ54" s="206"/>
      <c r="AR54" s="210" t="str">
        <f t="shared" si="3"/>
        <v/>
      </c>
      <c r="AS54" s="206"/>
      <c r="AT54" s="210" t="str">
        <f t="shared" si="58"/>
        <v/>
      </c>
      <c r="AU54" s="206"/>
      <c r="AV54" s="210" t="str">
        <f t="shared" si="4"/>
        <v/>
      </c>
      <c r="AW54" s="52"/>
      <c r="AX54" s="210" t="str">
        <f t="shared" si="19"/>
        <v/>
      </c>
      <c r="AY54" s="52"/>
      <c r="AZ54" s="210" t="str">
        <f t="shared" si="20"/>
        <v/>
      </c>
      <c r="BA54" s="52"/>
      <c r="BB54" s="210" t="str">
        <f t="shared" si="21"/>
        <v/>
      </c>
      <c r="BC54" s="52"/>
      <c r="BD54" s="210" t="str">
        <f t="shared" si="22"/>
        <v/>
      </c>
      <c r="BE54" s="52"/>
      <c r="BF54" s="210" t="str">
        <f t="shared" ref="BF54:BF55" si="65">IFERROR(((BE54/$BE$9)*100),"")</f>
        <v/>
      </c>
      <c r="BG54" s="52"/>
      <c r="BH54" s="210" t="str">
        <f t="shared" si="24"/>
        <v/>
      </c>
      <c r="BI54" s="52"/>
      <c r="BJ54" s="210" t="str">
        <f t="shared" si="25"/>
        <v/>
      </c>
      <c r="BK54" s="52"/>
      <c r="BL54" s="210" t="str">
        <f t="shared" si="26"/>
        <v/>
      </c>
      <c r="BM54" s="211">
        <f t="shared" si="62"/>
        <v>0</v>
      </c>
      <c r="BN54" s="52"/>
      <c r="BO54" s="210" t="str">
        <f t="shared" si="27"/>
        <v/>
      </c>
      <c r="BP54" s="52"/>
      <c r="BQ54" s="210" t="str">
        <f t="shared" si="28"/>
        <v/>
      </c>
      <c r="BR54" s="52"/>
      <c r="BS54" s="210" t="str">
        <f t="shared" si="29"/>
        <v/>
      </c>
      <c r="BT54" s="211" t="str">
        <f t="shared" si="30"/>
        <v/>
      </c>
      <c r="BU54" s="212">
        <f t="shared" si="64"/>
        <v>0</v>
      </c>
      <c r="BV54" s="212">
        <f t="shared" si="59"/>
        <v>0</v>
      </c>
      <c r="BW54" s="52"/>
      <c r="BX54" s="210">
        <f t="shared" si="32"/>
        <v>0</v>
      </c>
      <c r="BY54" s="52"/>
      <c r="BZ54" s="210" t="str">
        <f t="shared" si="33"/>
        <v/>
      </c>
      <c r="CA54" s="52"/>
      <c r="CB54" s="210" t="str">
        <f t="shared" si="60"/>
        <v/>
      </c>
      <c r="CC54" s="213">
        <f t="shared" si="34"/>
        <v>0</v>
      </c>
      <c r="CD54" s="52"/>
      <c r="CE54" s="210">
        <f t="shared" si="35"/>
        <v>0</v>
      </c>
      <c r="CF54" s="52"/>
      <c r="CG54" s="210">
        <f t="shared" si="36"/>
        <v>0</v>
      </c>
      <c r="CH54" s="52"/>
      <c r="CI54" s="210">
        <f t="shared" si="37"/>
        <v>0</v>
      </c>
      <c r="CJ54" s="52"/>
      <c r="CK54" s="210">
        <f t="shared" si="38"/>
        <v>0</v>
      </c>
      <c r="CL54" s="52"/>
      <c r="CM54" s="210">
        <f t="shared" si="39"/>
        <v>0</v>
      </c>
      <c r="CN54" s="51"/>
      <c r="CO54" s="210">
        <f t="shared" si="40"/>
        <v>0</v>
      </c>
      <c r="CP54" s="51"/>
      <c r="CQ54" s="210" t="str">
        <f t="shared" si="41"/>
        <v/>
      </c>
      <c r="CR54" s="51"/>
      <c r="CS54" s="210" t="str">
        <f t="shared" si="42"/>
        <v/>
      </c>
      <c r="CT54" s="51"/>
      <c r="CU54" s="210" t="str">
        <f t="shared" si="43"/>
        <v/>
      </c>
      <c r="CV54" s="51"/>
      <c r="CW54" s="210" t="str">
        <f t="shared" si="44"/>
        <v/>
      </c>
      <c r="CX54" s="51"/>
      <c r="CY54" s="210" t="str">
        <f t="shared" si="45"/>
        <v/>
      </c>
      <c r="CZ54" s="51"/>
      <c r="DA54" s="210" t="str">
        <f t="shared" si="46"/>
        <v/>
      </c>
      <c r="DB54" s="51"/>
      <c r="DC54" s="210" t="str">
        <f t="shared" si="47"/>
        <v/>
      </c>
      <c r="DD54" s="51"/>
      <c r="DE54" s="210" t="str">
        <f t="shared" si="48"/>
        <v/>
      </c>
      <c r="DF54" s="51"/>
      <c r="DG54" s="210" t="str">
        <f t="shared" si="49"/>
        <v/>
      </c>
      <c r="DH54" s="213">
        <f t="shared" si="50"/>
        <v>0</v>
      </c>
      <c r="DI54" s="214">
        <f t="shared" si="51"/>
        <v>0</v>
      </c>
      <c r="DJ54" s="214">
        <f t="shared" si="52"/>
        <v>0</v>
      </c>
      <c r="DK54" s="215">
        <f t="shared" si="61"/>
        <v>0</v>
      </c>
      <c r="DL54" s="215">
        <f>IFERROR(VLOOKUP(DK54,REGISTRATION!$P$23:$Q$33,2),"")</f>
        <v>5</v>
      </c>
      <c r="DM54" s="216" t="str">
        <f t="shared" si="53"/>
        <v>FAILED</v>
      </c>
    </row>
    <row r="55" spans="1:117" ht="15" hidden="1" customHeight="1">
      <c r="A55" s="209">
        <f>REGISTRATION!A57</f>
        <v>46</v>
      </c>
      <c r="B55" s="208">
        <f>REGISTRATION!B57</f>
        <v>0</v>
      </c>
      <c r="C55" s="207" t="str">
        <f>UPPER(CONCATENATE(REGISTRATION!C57,", ", REGISTRATION!D57," ", REGISTRATION!E57))</f>
        <v xml:space="preserve">,  </v>
      </c>
      <c r="D55" s="52"/>
      <c r="E55" s="210">
        <f t="shared" si="54"/>
        <v>0</v>
      </c>
      <c r="F55" s="211">
        <f t="shared" si="55"/>
        <v>0</v>
      </c>
      <c r="G55" s="52"/>
      <c r="H55" s="210">
        <f t="shared" si="5"/>
        <v>0</v>
      </c>
      <c r="I55" s="211">
        <f t="shared" si="63"/>
        <v>0</v>
      </c>
      <c r="J55" s="52"/>
      <c r="K55" s="210">
        <f t="shared" si="56"/>
        <v>0</v>
      </c>
      <c r="L55" s="52"/>
      <c r="M55" s="210">
        <f t="shared" si="7"/>
        <v>0</v>
      </c>
      <c r="N55" s="52"/>
      <c r="O55" s="210" t="str">
        <f t="shared" si="8"/>
        <v/>
      </c>
      <c r="P55" s="52"/>
      <c r="Q55" s="210" t="str">
        <f t="shared" si="9"/>
        <v/>
      </c>
      <c r="R55" s="52"/>
      <c r="S55" s="210" t="str">
        <f t="shared" si="10"/>
        <v/>
      </c>
      <c r="T55" s="52"/>
      <c r="U55" s="210" t="str">
        <f t="shared" si="11"/>
        <v/>
      </c>
      <c r="V55" s="52"/>
      <c r="W55" s="210" t="str">
        <f t="shared" si="12"/>
        <v/>
      </c>
      <c r="X55" s="52"/>
      <c r="Y55" s="210" t="str">
        <f t="shared" si="13"/>
        <v/>
      </c>
      <c r="Z55" s="52"/>
      <c r="AA55" s="210" t="str">
        <f t="shared" si="14"/>
        <v/>
      </c>
      <c r="AB55" s="52"/>
      <c r="AC55" s="210" t="str">
        <f t="shared" si="15"/>
        <v/>
      </c>
      <c r="AD55" s="52"/>
      <c r="AE55" s="210" t="str">
        <f t="shared" si="16"/>
        <v/>
      </c>
      <c r="AF55" s="52"/>
      <c r="AG55" s="210" t="str">
        <f t="shared" si="17"/>
        <v/>
      </c>
      <c r="AH55" s="52"/>
      <c r="AI55" s="210" t="str">
        <f t="shared" si="18"/>
        <v/>
      </c>
      <c r="AJ55" s="211">
        <f t="shared" si="57"/>
        <v>0</v>
      </c>
      <c r="AK55" s="52"/>
      <c r="AL55" s="210">
        <f t="shared" si="0"/>
        <v>0</v>
      </c>
      <c r="AM55" s="206"/>
      <c r="AN55" s="210">
        <f t="shared" si="1"/>
        <v>0</v>
      </c>
      <c r="AO55" s="206"/>
      <c r="AP55" s="210" t="str">
        <f t="shared" si="2"/>
        <v/>
      </c>
      <c r="AQ55" s="206"/>
      <c r="AR55" s="210" t="str">
        <f t="shared" si="3"/>
        <v/>
      </c>
      <c r="AS55" s="206"/>
      <c r="AT55" s="210" t="str">
        <f t="shared" si="58"/>
        <v/>
      </c>
      <c r="AU55" s="206"/>
      <c r="AV55" s="210" t="str">
        <f t="shared" si="4"/>
        <v/>
      </c>
      <c r="AW55" s="52"/>
      <c r="AX55" s="210" t="str">
        <f t="shared" si="19"/>
        <v/>
      </c>
      <c r="AY55" s="52"/>
      <c r="AZ55" s="210" t="str">
        <f t="shared" si="20"/>
        <v/>
      </c>
      <c r="BA55" s="52"/>
      <c r="BB55" s="210" t="str">
        <f t="shared" si="21"/>
        <v/>
      </c>
      <c r="BC55" s="52"/>
      <c r="BD55" s="210" t="str">
        <f t="shared" si="22"/>
        <v/>
      </c>
      <c r="BE55" s="52"/>
      <c r="BF55" s="210" t="str">
        <f t="shared" si="65"/>
        <v/>
      </c>
      <c r="BG55" s="52"/>
      <c r="BH55" s="210" t="str">
        <f t="shared" si="24"/>
        <v/>
      </c>
      <c r="BI55" s="52"/>
      <c r="BJ55" s="210" t="str">
        <f t="shared" si="25"/>
        <v/>
      </c>
      <c r="BK55" s="52"/>
      <c r="BL55" s="210" t="str">
        <f t="shared" si="26"/>
        <v/>
      </c>
      <c r="BM55" s="211">
        <f t="shared" si="62"/>
        <v>0</v>
      </c>
      <c r="BN55" s="52"/>
      <c r="BO55" s="210" t="str">
        <f t="shared" si="27"/>
        <v/>
      </c>
      <c r="BP55" s="52"/>
      <c r="BQ55" s="210" t="str">
        <f t="shared" si="28"/>
        <v/>
      </c>
      <c r="BR55" s="52"/>
      <c r="BS55" s="210" t="str">
        <f t="shared" si="29"/>
        <v/>
      </c>
      <c r="BT55" s="211" t="str">
        <f t="shared" si="30"/>
        <v/>
      </c>
      <c r="BU55" s="212">
        <f t="shared" si="64"/>
        <v>0</v>
      </c>
      <c r="BV55" s="212">
        <f t="shared" si="59"/>
        <v>0</v>
      </c>
      <c r="BW55" s="52"/>
      <c r="BX55" s="210">
        <f t="shared" si="32"/>
        <v>0</v>
      </c>
      <c r="BY55" s="52"/>
      <c r="BZ55" s="210" t="str">
        <f t="shared" si="33"/>
        <v/>
      </c>
      <c r="CA55" s="52"/>
      <c r="CB55" s="210" t="str">
        <f t="shared" si="60"/>
        <v/>
      </c>
      <c r="CC55" s="213">
        <f t="shared" si="34"/>
        <v>0</v>
      </c>
      <c r="CD55" s="52"/>
      <c r="CE55" s="210">
        <f t="shared" si="35"/>
        <v>0</v>
      </c>
      <c r="CF55" s="52"/>
      <c r="CG55" s="210">
        <f t="shared" si="36"/>
        <v>0</v>
      </c>
      <c r="CH55" s="52"/>
      <c r="CI55" s="210">
        <f t="shared" si="37"/>
        <v>0</v>
      </c>
      <c r="CJ55" s="52"/>
      <c r="CK55" s="210">
        <f t="shared" si="38"/>
        <v>0</v>
      </c>
      <c r="CL55" s="52"/>
      <c r="CM55" s="210">
        <f t="shared" si="39"/>
        <v>0</v>
      </c>
      <c r="CN55" s="51"/>
      <c r="CO55" s="210">
        <f t="shared" si="40"/>
        <v>0</v>
      </c>
      <c r="CP55" s="51"/>
      <c r="CQ55" s="210" t="str">
        <f t="shared" si="41"/>
        <v/>
      </c>
      <c r="CR55" s="51"/>
      <c r="CS55" s="210" t="str">
        <f t="shared" si="42"/>
        <v/>
      </c>
      <c r="CT55" s="51"/>
      <c r="CU55" s="210" t="str">
        <f t="shared" si="43"/>
        <v/>
      </c>
      <c r="CV55" s="51"/>
      <c r="CW55" s="210" t="str">
        <f t="shared" si="44"/>
        <v/>
      </c>
      <c r="CX55" s="51"/>
      <c r="CY55" s="210" t="str">
        <f t="shared" si="45"/>
        <v/>
      </c>
      <c r="CZ55" s="51"/>
      <c r="DA55" s="210" t="str">
        <f t="shared" si="46"/>
        <v/>
      </c>
      <c r="DB55" s="51"/>
      <c r="DC55" s="210" t="str">
        <f t="shared" si="47"/>
        <v/>
      </c>
      <c r="DD55" s="51"/>
      <c r="DE55" s="210" t="str">
        <f t="shared" si="48"/>
        <v/>
      </c>
      <c r="DF55" s="51"/>
      <c r="DG55" s="210" t="str">
        <f t="shared" si="49"/>
        <v/>
      </c>
      <c r="DH55" s="213">
        <f t="shared" si="50"/>
        <v>0</v>
      </c>
      <c r="DI55" s="214">
        <f t="shared" si="51"/>
        <v>0</v>
      </c>
      <c r="DJ55" s="214">
        <f t="shared" si="52"/>
        <v>0</v>
      </c>
      <c r="DK55" s="215">
        <f t="shared" si="61"/>
        <v>0</v>
      </c>
      <c r="DL55" s="215">
        <f>IFERROR(VLOOKUP(DK55,REGISTRATION!$P$23:$Q$33,2),"")</f>
        <v>5</v>
      </c>
      <c r="DM55" s="216" t="str">
        <f t="shared" si="53"/>
        <v>FAILED</v>
      </c>
    </row>
    <row r="56" spans="1:117" ht="15" hidden="1" customHeight="1">
      <c r="A56" s="209">
        <f>REGISTRATION!A58</f>
        <v>47</v>
      </c>
      <c r="B56" s="208">
        <f>REGISTRATION!B58</f>
        <v>0</v>
      </c>
      <c r="C56" s="207" t="str">
        <f>UPPER(CONCATENATE(REGISTRATION!C58,", ", REGISTRATION!D58," ", REGISTRATION!E58))</f>
        <v xml:space="preserve">,  </v>
      </c>
      <c r="D56" s="52"/>
      <c r="E56" s="210">
        <f t="shared" ref="E56:E79" si="66">(D56/$D$9)*100</f>
        <v>0</v>
      </c>
      <c r="F56" s="211">
        <f t="shared" ref="F56:F79" si="67">IFERROR((E56*$F$7), " ")</f>
        <v>0</v>
      </c>
      <c r="G56" s="52"/>
      <c r="H56" s="210">
        <f t="shared" ref="H56:H79" si="68">(G56/$G$9)*100</f>
        <v>0</v>
      </c>
      <c r="I56" s="211">
        <f t="shared" ref="I56:I79" si="69">IFERROR((H56*$I$7), "")</f>
        <v>0</v>
      </c>
      <c r="J56" s="52"/>
      <c r="K56" s="210">
        <f t="shared" ref="K56:K79" si="70">IFERROR(((J56/$J$9)*100), "")</f>
        <v>0</v>
      </c>
      <c r="L56" s="52"/>
      <c r="M56" s="210">
        <f t="shared" ref="M56:M79" si="71">IFERROR(((L56/$L$9)*100),"")</f>
        <v>0</v>
      </c>
      <c r="N56" s="52"/>
      <c r="O56" s="210" t="str">
        <f t="shared" ref="O56:O79" si="72">IFERROR(((N56/$N$9)*100),"")</f>
        <v/>
      </c>
      <c r="P56" s="52"/>
      <c r="Q56" s="210" t="str">
        <f t="shared" ref="Q56:Q79" si="73">IFERROR(((P56/$P$9)*100),"")</f>
        <v/>
      </c>
      <c r="R56" s="52"/>
      <c r="S56" s="210" t="str">
        <f t="shared" ref="S56:S79" si="74">IFERROR(((R56/$R$9)*100),"")</f>
        <v/>
      </c>
      <c r="T56" s="52"/>
      <c r="U56" s="210" t="str">
        <f t="shared" ref="U56:U79" si="75">IFERROR(((T56/$T$9)*100),"")</f>
        <v/>
      </c>
      <c r="V56" s="52"/>
      <c r="W56" s="210" t="str">
        <f t="shared" ref="W56:W79" si="76">IFERROR(((V56/$V$9)*100),"")</f>
        <v/>
      </c>
      <c r="X56" s="52"/>
      <c r="Y56" s="210" t="str">
        <f t="shared" ref="Y56:Y79" si="77">IFERROR(((X56/$X$9)*100),"")</f>
        <v/>
      </c>
      <c r="Z56" s="52"/>
      <c r="AA56" s="210" t="str">
        <f t="shared" ref="AA56:AA79" si="78">IFERROR(((Z56/$Z$9)*100),"")</f>
        <v/>
      </c>
      <c r="AB56" s="52"/>
      <c r="AC56" s="210" t="str">
        <f t="shared" ref="AC56:AC79" si="79">IFERROR(((AB56/$AB$9)*100),"")</f>
        <v/>
      </c>
      <c r="AD56" s="52"/>
      <c r="AE56" s="210" t="str">
        <f t="shared" ref="AE56:AE79" si="80">IFERROR(((AD56/$AD$9)*100),"")</f>
        <v/>
      </c>
      <c r="AF56" s="52"/>
      <c r="AG56" s="210" t="str">
        <f t="shared" ref="AG56:AG79" si="81">IFERROR(((AF56/$AF$9)*100),"")</f>
        <v/>
      </c>
      <c r="AH56" s="52"/>
      <c r="AI56" s="210" t="str">
        <f t="shared" ref="AI56:AI79" si="82">IFERROR(((AH56/$AH$9)*100),"")</f>
        <v/>
      </c>
      <c r="AJ56" s="211">
        <f t="shared" ref="AJ56:AJ79" si="83">IFERROR((((SUM(K56,M56,O56,Q56,U56,W56,Y56,AA56,AC56,AE56,AG56,AI56,S56)/$AH$7))*$AJ$7),"")</f>
        <v>0</v>
      </c>
      <c r="AK56" s="52"/>
      <c r="AL56" s="210">
        <f t="shared" ref="AL56:AL79" si="84">IFERROR(((AK56/$AK$9)*100),"")</f>
        <v>0</v>
      </c>
      <c r="AM56" s="206"/>
      <c r="AN56" s="210">
        <f t="shared" ref="AN56:AN79" si="85">IFERROR(((AM56/$AM$9)*100),"")</f>
        <v>0</v>
      </c>
      <c r="AO56" s="206"/>
      <c r="AP56" s="210" t="str">
        <f t="shared" ref="AP56:AP79" si="86">IFERROR(((AO56/$AO$9)*100),"")</f>
        <v/>
      </c>
      <c r="AQ56" s="206"/>
      <c r="AR56" s="210" t="str">
        <f t="shared" ref="AR56:AR79" si="87">IFERROR(((AQ56/$AQ$9)*100),"")</f>
        <v/>
      </c>
      <c r="AS56" s="206"/>
      <c r="AT56" s="210" t="str">
        <f t="shared" ref="AT56:AT79" si="88">IFERROR(((AS56/$AS$9)*100),"")</f>
        <v/>
      </c>
      <c r="AU56" s="206"/>
      <c r="AV56" s="210" t="str">
        <f t="shared" ref="AV56:AV79" si="89">IFERROR(((AU56/$AU$9)*100),"")</f>
        <v/>
      </c>
      <c r="AW56" s="52"/>
      <c r="AX56" s="210" t="str">
        <f t="shared" ref="AX56:AX79" si="90">IFERROR(((AW56/$AW$9)*100),"")</f>
        <v/>
      </c>
      <c r="AY56" s="52"/>
      <c r="AZ56" s="210" t="str">
        <f t="shared" ref="AZ56:AZ79" si="91">IFERROR(((AY56/$AY$9)*100),"")</f>
        <v/>
      </c>
      <c r="BA56" s="52"/>
      <c r="BB56" s="210" t="str">
        <f t="shared" ref="BB56:BB79" si="92">IFERROR(((BA56/$BA$9)*100),"")</f>
        <v/>
      </c>
      <c r="BC56" s="52"/>
      <c r="BD56" s="210" t="str">
        <f t="shared" ref="BD56:BD79" si="93">IFERROR(((BC56/$BC$9)*100),"")</f>
        <v/>
      </c>
      <c r="BE56" s="52"/>
      <c r="BF56" s="210" t="str">
        <f t="shared" ref="BF56:BF79" si="94">IFERROR(((BE56/$BE$9)*100),"")</f>
        <v/>
      </c>
      <c r="BG56" s="52"/>
      <c r="BH56" s="210" t="str">
        <f t="shared" ref="BH56:BH79" si="95">IFERROR(((BG56/$BG$9)*100),"")</f>
        <v/>
      </c>
      <c r="BI56" s="52"/>
      <c r="BJ56" s="210" t="str">
        <f t="shared" ref="BJ56:BJ79" si="96">IFERROR(((BI56/$BI$9)*100),"")</f>
        <v/>
      </c>
      <c r="BK56" s="52"/>
      <c r="BL56" s="210" t="str">
        <f t="shared" ref="BL56:BL79" si="97">IFERROR(((BK56/$BK$9)*100),"")</f>
        <v/>
      </c>
      <c r="BM56" s="211">
        <f t="shared" ref="BM56:BM79" si="98">IFERROR(((SUM(AL56,AX56,BL56,AV56,AT56,AR56,AP56,AN56,AZ56,BB56,BD56,BF56,BH56,BJ56,)/$BK$7)*$BM$7),"")</f>
        <v>0</v>
      </c>
      <c r="BN56" s="52"/>
      <c r="BO56" s="210" t="str">
        <f t="shared" ref="BO56:BO79" si="99">IFERROR(((BN56/$BN$9)*100),"")</f>
        <v/>
      </c>
      <c r="BP56" s="52"/>
      <c r="BQ56" s="210" t="str">
        <f t="shared" ref="BQ56:BQ79" si="100">IFERROR(((BP56/$BP$9)*100),"")</f>
        <v/>
      </c>
      <c r="BR56" s="52"/>
      <c r="BS56" s="210" t="str">
        <f t="shared" ref="BS56:BS79" si="101">IFERROR(((BR56/$BR$9)*100),"")</f>
        <v/>
      </c>
      <c r="BT56" s="211" t="str">
        <f t="shared" ref="BT56:BT79" si="102">IFERROR(((SUM(BO56,BQ56,BS56)/$BR$7)*$BT$7),"")</f>
        <v/>
      </c>
      <c r="BU56" s="212">
        <f t="shared" ref="BU56:BU79" si="103">IFERROR(SUM(BM56,AJ56,I56,F56),"")</f>
        <v>0</v>
      </c>
      <c r="BV56" s="212">
        <f t="shared" ref="BV56:BV79" si="104">IFERROR(ROUND(BU56,2),"")</f>
        <v>0</v>
      </c>
      <c r="BW56" s="52"/>
      <c r="BX56" s="210">
        <f t="shared" ref="BX56:BX79" si="105">IFERROR(((BW56/$BW$9)*100),"")</f>
        <v>0</v>
      </c>
      <c r="BY56" s="52"/>
      <c r="BZ56" s="210" t="str">
        <f t="shared" ref="BZ56:BZ79" si="106">IFERROR(((BY56/$BY$9)*100),"")</f>
        <v/>
      </c>
      <c r="CA56" s="52"/>
      <c r="CB56" s="210" t="str">
        <f t="shared" ref="CB56:CB79" si="107">IFERROR(((CA56/$CA$9)*100),"")</f>
        <v/>
      </c>
      <c r="CC56" s="213">
        <f t="shared" ref="CC56:CC79" si="108">IFERROR(((SUM(BX56,BZ56,CB56)/$CA$7)*$CC$7),"")</f>
        <v>0</v>
      </c>
      <c r="CD56" s="52"/>
      <c r="CE56" s="210">
        <f t="shared" ref="CE56:CE79" si="109">IFERROR(((CD56/$CD$9)*100),"")</f>
        <v>0</v>
      </c>
      <c r="CF56" s="52"/>
      <c r="CG56" s="210">
        <f t="shared" ref="CG56:CG79" si="110">IFERROR(((CF56/$CF$9)*100),"")</f>
        <v>0</v>
      </c>
      <c r="CH56" s="52"/>
      <c r="CI56" s="210">
        <f t="shared" ref="CI56:CI79" si="111">IFERROR(((CH56/$CH$9)*100),"")</f>
        <v>0</v>
      </c>
      <c r="CJ56" s="52"/>
      <c r="CK56" s="210">
        <f t="shared" ref="CK56:CK79" si="112">IFERROR(((CJ56/$CJ$9)*100),"")</f>
        <v>0</v>
      </c>
      <c r="CL56" s="52"/>
      <c r="CM56" s="210">
        <f t="shared" ref="CM56:CM79" si="113">IFERROR(((CL56/$CL$9)*100),"")</f>
        <v>0</v>
      </c>
      <c r="CN56" s="51"/>
      <c r="CO56" s="210">
        <f t="shared" ref="CO56:CO79" si="114">IFERROR(((CN56/$CN$9)*100),"")</f>
        <v>0</v>
      </c>
      <c r="CP56" s="51"/>
      <c r="CQ56" s="210" t="str">
        <f t="shared" ref="CQ56:CQ79" si="115">IFERROR(((CP56/$CP$9)*100),"")</f>
        <v/>
      </c>
      <c r="CR56" s="51"/>
      <c r="CS56" s="210" t="str">
        <f t="shared" ref="CS56:CS79" si="116">IFERROR(((CR56/$CR$9)*100),"")</f>
        <v/>
      </c>
      <c r="CT56" s="51"/>
      <c r="CU56" s="210" t="str">
        <f t="shared" ref="CU56:CU79" si="117">IFERROR(((CT56/$CT$9)*100),"")</f>
        <v/>
      </c>
      <c r="CV56" s="51"/>
      <c r="CW56" s="210" t="str">
        <f t="shared" ref="CW56:CW79" si="118">IFERROR(((CV56/$CV$9)*100),"")</f>
        <v/>
      </c>
      <c r="CX56" s="51"/>
      <c r="CY56" s="210" t="str">
        <f t="shared" ref="CY56:CY79" si="119">IFERROR(((CX56/$CX$9)*100),"")</f>
        <v/>
      </c>
      <c r="CZ56" s="51"/>
      <c r="DA56" s="210" t="str">
        <f t="shared" ref="DA56:DA79" si="120">IFERROR(((CZ56/$CZ$9)*100),"")</f>
        <v/>
      </c>
      <c r="DB56" s="51"/>
      <c r="DC56" s="210" t="str">
        <f t="shared" ref="DC56:DC79" si="121">IFERROR(((DB56/$DB$9)*100),"")</f>
        <v/>
      </c>
      <c r="DD56" s="51"/>
      <c r="DE56" s="210" t="str">
        <f t="shared" ref="DE56:DE79" si="122">IFERROR(((DD56/$DD$9)*100),"")</f>
        <v/>
      </c>
      <c r="DF56" s="51"/>
      <c r="DG56" s="210" t="str">
        <f t="shared" ref="DG56:DG79" si="123">IFERROR(((DF56/$DF$9)*100),"")</f>
        <v/>
      </c>
      <c r="DH56" s="213">
        <f t="shared" ref="DH56:DH79" si="124">IFERROR(((SUM(CE56,CG56,CI56,CK56,CM56,CO56,CQ56,CS56,CU56,CW56,CY56,DA56,DC56,DE56,DG56)/$DF$7)*$DH$7),"")</f>
        <v>0</v>
      </c>
      <c r="DI56" s="214">
        <f t="shared" ref="DI56:DI79" si="125">IFERROR(SUM(DH56,CC56),"")</f>
        <v>0</v>
      </c>
      <c r="DJ56" s="214">
        <f t="shared" ref="DJ56:DJ79" si="126">IFERROR(ROUND(DI56,2),"")</f>
        <v>0</v>
      </c>
      <c r="DK56" s="215">
        <f t="shared" ref="DK56:DK79" si="127">(BV56*0.6)+(DJ56*0.4)</f>
        <v>0</v>
      </c>
      <c r="DL56" s="215">
        <f>IFERROR(VLOOKUP(DK56,REGISTRATION!$P$23:$Q$33,2),"")</f>
        <v>5</v>
      </c>
      <c r="DM56" s="216" t="str">
        <f t="shared" ref="DM56:DM79" si="128">IF(DL56&lt;=3,"PASSED","FAILED")</f>
        <v>FAILED</v>
      </c>
    </row>
    <row r="57" spans="1:117" ht="15" hidden="1" customHeight="1">
      <c r="A57" s="209">
        <f>REGISTRATION!A59</f>
        <v>48</v>
      </c>
      <c r="B57" s="208">
        <f>REGISTRATION!B59</f>
        <v>0</v>
      </c>
      <c r="C57" s="207" t="str">
        <f>UPPER(CONCATENATE(REGISTRATION!C59,", ", REGISTRATION!D59," ", REGISTRATION!E59))</f>
        <v xml:space="preserve">,  </v>
      </c>
      <c r="D57" s="52"/>
      <c r="E57" s="210">
        <f t="shared" si="66"/>
        <v>0</v>
      </c>
      <c r="F57" s="211">
        <f t="shared" si="67"/>
        <v>0</v>
      </c>
      <c r="G57" s="52"/>
      <c r="H57" s="210">
        <f t="shared" si="68"/>
        <v>0</v>
      </c>
      <c r="I57" s="211">
        <f t="shared" si="69"/>
        <v>0</v>
      </c>
      <c r="J57" s="52"/>
      <c r="K57" s="210">
        <f t="shared" si="70"/>
        <v>0</v>
      </c>
      <c r="L57" s="52"/>
      <c r="M57" s="210">
        <f t="shared" si="71"/>
        <v>0</v>
      </c>
      <c r="N57" s="52"/>
      <c r="O57" s="210" t="str">
        <f t="shared" si="72"/>
        <v/>
      </c>
      <c r="P57" s="52"/>
      <c r="Q57" s="210" t="str">
        <f t="shared" si="73"/>
        <v/>
      </c>
      <c r="R57" s="52"/>
      <c r="S57" s="210" t="str">
        <f t="shared" si="74"/>
        <v/>
      </c>
      <c r="T57" s="52"/>
      <c r="U57" s="210" t="str">
        <f t="shared" si="75"/>
        <v/>
      </c>
      <c r="V57" s="52"/>
      <c r="W57" s="210" t="str">
        <f t="shared" si="76"/>
        <v/>
      </c>
      <c r="X57" s="52"/>
      <c r="Y57" s="210" t="str">
        <f t="shared" si="77"/>
        <v/>
      </c>
      <c r="Z57" s="52"/>
      <c r="AA57" s="210" t="str">
        <f t="shared" si="78"/>
        <v/>
      </c>
      <c r="AB57" s="52"/>
      <c r="AC57" s="210" t="str">
        <f t="shared" si="79"/>
        <v/>
      </c>
      <c r="AD57" s="52"/>
      <c r="AE57" s="210" t="str">
        <f t="shared" si="80"/>
        <v/>
      </c>
      <c r="AF57" s="52"/>
      <c r="AG57" s="210" t="str">
        <f t="shared" si="81"/>
        <v/>
      </c>
      <c r="AH57" s="52"/>
      <c r="AI57" s="210" t="str">
        <f t="shared" si="82"/>
        <v/>
      </c>
      <c r="AJ57" s="211">
        <f t="shared" si="83"/>
        <v>0</v>
      </c>
      <c r="AK57" s="52"/>
      <c r="AL57" s="210">
        <f t="shared" si="84"/>
        <v>0</v>
      </c>
      <c r="AM57" s="206"/>
      <c r="AN57" s="210">
        <f t="shared" si="85"/>
        <v>0</v>
      </c>
      <c r="AO57" s="206"/>
      <c r="AP57" s="210" t="str">
        <f t="shared" si="86"/>
        <v/>
      </c>
      <c r="AQ57" s="206"/>
      <c r="AR57" s="210" t="str">
        <f t="shared" si="87"/>
        <v/>
      </c>
      <c r="AS57" s="206"/>
      <c r="AT57" s="210" t="str">
        <f t="shared" si="88"/>
        <v/>
      </c>
      <c r="AU57" s="206"/>
      <c r="AV57" s="210" t="str">
        <f t="shared" si="89"/>
        <v/>
      </c>
      <c r="AW57" s="52"/>
      <c r="AX57" s="210" t="str">
        <f t="shared" si="90"/>
        <v/>
      </c>
      <c r="AY57" s="52"/>
      <c r="AZ57" s="210" t="str">
        <f t="shared" si="91"/>
        <v/>
      </c>
      <c r="BA57" s="52"/>
      <c r="BB57" s="210" t="str">
        <f t="shared" si="92"/>
        <v/>
      </c>
      <c r="BC57" s="52"/>
      <c r="BD57" s="210" t="str">
        <f t="shared" si="93"/>
        <v/>
      </c>
      <c r="BE57" s="52"/>
      <c r="BF57" s="210" t="str">
        <f t="shared" si="94"/>
        <v/>
      </c>
      <c r="BG57" s="52"/>
      <c r="BH57" s="210" t="str">
        <f t="shared" si="95"/>
        <v/>
      </c>
      <c r="BI57" s="52"/>
      <c r="BJ57" s="210" t="str">
        <f t="shared" si="96"/>
        <v/>
      </c>
      <c r="BK57" s="52"/>
      <c r="BL57" s="210" t="str">
        <f t="shared" si="97"/>
        <v/>
      </c>
      <c r="BM57" s="211">
        <f t="shared" si="98"/>
        <v>0</v>
      </c>
      <c r="BN57" s="52"/>
      <c r="BO57" s="210" t="str">
        <f t="shared" si="99"/>
        <v/>
      </c>
      <c r="BP57" s="52"/>
      <c r="BQ57" s="210" t="str">
        <f t="shared" si="100"/>
        <v/>
      </c>
      <c r="BR57" s="52"/>
      <c r="BS57" s="210" t="str">
        <f t="shared" si="101"/>
        <v/>
      </c>
      <c r="BT57" s="211" t="str">
        <f t="shared" si="102"/>
        <v/>
      </c>
      <c r="BU57" s="212">
        <f t="shared" si="103"/>
        <v>0</v>
      </c>
      <c r="BV57" s="212">
        <f t="shared" si="104"/>
        <v>0</v>
      </c>
      <c r="BW57" s="52"/>
      <c r="BX57" s="210">
        <f t="shared" si="105"/>
        <v>0</v>
      </c>
      <c r="BY57" s="52"/>
      <c r="BZ57" s="210" t="str">
        <f t="shared" si="106"/>
        <v/>
      </c>
      <c r="CA57" s="52"/>
      <c r="CB57" s="210" t="str">
        <f t="shared" si="107"/>
        <v/>
      </c>
      <c r="CC57" s="213">
        <f t="shared" si="108"/>
        <v>0</v>
      </c>
      <c r="CD57" s="52"/>
      <c r="CE57" s="210">
        <f t="shared" si="109"/>
        <v>0</v>
      </c>
      <c r="CF57" s="52"/>
      <c r="CG57" s="210">
        <f t="shared" si="110"/>
        <v>0</v>
      </c>
      <c r="CH57" s="52"/>
      <c r="CI57" s="210">
        <f t="shared" si="111"/>
        <v>0</v>
      </c>
      <c r="CJ57" s="52"/>
      <c r="CK57" s="210">
        <f t="shared" si="112"/>
        <v>0</v>
      </c>
      <c r="CL57" s="52"/>
      <c r="CM57" s="210">
        <f t="shared" si="113"/>
        <v>0</v>
      </c>
      <c r="CN57" s="51"/>
      <c r="CO57" s="210">
        <f t="shared" si="114"/>
        <v>0</v>
      </c>
      <c r="CP57" s="51"/>
      <c r="CQ57" s="210" t="str">
        <f t="shared" si="115"/>
        <v/>
      </c>
      <c r="CR57" s="51"/>
      <c r="CS57" s="210" t="str">
        <f t="shared" si="116"/>
        <v/>
      </c>
      <c r="CT57" s="51"/>
      <c r="CU57" s="210" t="str">
        <f t="shared" si="117"/>
        <v/>
      </c>
      <c r="CV57" s="51"/>
      <c r="CW57" s="210" t="str">
        <f t="shared" si="118"/>
        <v/>
      </c>
      <c r="CX57" s="51"/>
      <c r="CY57" s="210" t="str">
        <f t="shared" si="119"/>
        <v/>
      </c>
      <c r="CZ57" s="51"/>
      <c r="DA57" s="210" t="str">
        <f t="shared" si="120"/>
        <v/>
      </c>
      <c r="DB57" s="51"/>
      <c r="DC57" s="210" t="str">
        <f t="shared" si="121"/>
        <v/>
      </c>
      <c r="DD57" s="51"/>
      <c r="DE57" s="210" t="str">
        <f t="shared" si="122"/>
        <v/>
      </c>
      <c r="DF57" s="51"/>
      <c r="DG57" s="210" t="str">
        <f t="shared" si="123"/>
        <v/>
      </c>
      <c r="DH57" s="213">
        <f t="shared" si="124"/>
        <v>0</v>
      </c>
      <c r="DI57" s="214">
        <f t="shared" si="125"/>
        <v>0</v>
      </c>
      <c r="DJ57" s="214">
        <f t="shared" si="126"/>
        <v>0</v>
      </c>
      <c r="DK57" s="215">
        <f t="shared" si="127"/>
        <v>0</v>
      </c>
      <c r="DL57" s="215">
        <f>IFERROR(VLOOKUP(DK57,REGISTRATION!$P$23:$Q$33,2),"")</f>
        <v>5</v>
      </c>
      <c r="DM57" s="216" t="str">
        <f t="shared" si="128"/>
        <v>FAILED</v>
      </c>
    </row>
    <row r="58" spans="1:117" ht="15" hidden="1" customHeight="1">
      <c r="A58" s="209">
        <f>REGISTRATION!A60</f>
        <v>49</v>
      </c>
      <c r="B58" s="208">
        <f>REGISTRATION!B60</f>
        <v>0</v>
      </c>
      <c r="C58" s="207" t="str">
        <f>UPPER(CONCATENATE(REGISTRATION!C60,", ", REGISTRATION!D60," ", REGISTRATION!E60))</f>
        <v xml:space="preserve">,  </v>
      </c>
      <c r="D58" s="52"/>
      <c r="E58" s="210">
        <f t="shared" si="66"/>
        <v>0</v>
      </c>
      <c r="F58" s="211">
        <f t="shared" si="67"/>
        <v>0</v>
      </c>
      <c r="G58" s="52"/>
      <c r="H58" s="210">
        <f t="shared" si="68"/>
        <v>0</v>
      </c>
      <c r="I58" s="211">
        <f t="shared" si="69"/>
        <v>0</v>
      </c>
      <c r="J58" s="52"/>
      <c r="K58" s="210">
        <f t="shared" si="70"/>
        <v>0</v>
      </c>
      <c r="L58" s="52"/>
      <c r="M58" s="210">
        <f t="shared" si="71"/>
        <v>0</v>
      </c>
      <c r="N58" s="52"/>
      <c r="O58" s="210" t="str">
        <f t="shared" si="72"/>
        <v/>
      </c>
      <c r="P58" s="52"/>
      <c r="Q58" s="210" t="str">
        <f t="shared" si="73"/>
        <v/>
      </c>
      <c r="R58" s="52"/>
      <c r="S58" s="210" t="str">
        <f t="shared" si="74"/>
        <v/>
      </c>
      <c r="T58" s="52"/>
      <c r="U58" s="210" t="str">
        <f t="shared" si="75"/>
        <v/>
      </c>
      <c r="V58" s="52"/>
      <c r="W58" s="210" t="str">
        <f t="shared" si="76"/>
        <v/>
      </c>
      <c r="X58" s="52"/>
      <c r="Y58" s="210" t="str">
        <f t="shared" si="77"/>
        <v/>
      </c>
      <c r="Z58" s="52"/>
      <c r="AA58" s="210" t="str">
        <f t="shared" si="78"/>
        <v/>
      </c>
      <c r="AB58" s="52"/>
      <c r="AC58" s="210" t="str">
        <f t="shared" si="79"/>
        <v/>
      </c>
      <c r="AD58" s="52"/>
      <c r="AE58" s="210" t="str">
        <f t="shared" si="80"/>
        <v/>
      </c>
      <c r="AF58" s="52"/>
      <c r="AG58" s="210" t="str">
        <f t="shared" si="81"/>
        <v/>
      </c>
      <c r="AH58" s="52"/>
      <c r="AI58" s="210" t="str">
        <f t="shared" si="82"/>
        <v/>
      </c>
      <c r="AJ58" s="211">
        <f t="shared" si="83"/>
        <v>0</v>
      </c>
      <c r="AK58" s="52"/>
      <c r="AL58" s="210">
        <f t="shared" si="84"/>
        <v>0</v>
      </c>
      <c r="AM58" s="206"/>
      <c r="AN58" s="210">
        <f t="shared" si="85"/>
        <v>0</v>
      </c>
      <c r="AO58" s="206"/>
      <c r="AP58" s="210" t="str">
        <f t="shared" si="86"/>
        <v/>
      </c>
      <c r="AQ58" s="206"/>
      <c r="AR58" s="210" t="str">
        <f t="shared" si="87"/>
        <v/>
      </c>
      <c r="AS58" s="206"/>
      <c r="AT58" s="210" t="str">
        <f t="shared" si="88"/>
        <v/>
      </c>
      <c r="AU58" s="206"/>
      <c r="AV58" s="210" t="str">
        <f t="shared" si="89"/>
        <v/>
      </c>
      <c r="AW58" s="52"/>
      <c r="AX58" s="210" t="str">
        <f t="shared" si="90"/>
        <v/>
      </c>
      <c r="AY58" s="52"/>
      <c r="AZ58" s="210" t="str">
        <f t="shared" si="91"/>
        <v/>
      </c>
      <c r="BA58" s="52"/>
      <c r="BB58" s="210" t="str">
        <f t="shared" si="92"/>
        <v/>
      </c>
      <c r="BC58" s="52"/>
      <c r="BD58" s="210" t="str">
        <f t="shared" si="93"/>
        <v/>
      </c>
      <c r="BE58" s="52"/>
      <c r="BF58" s="210" t="str">
        <f t="shared" si="94"/>
        <v/>
      </c>
      <c r="BG58" s="52"/>
      <c r="BH58" s="210" t="str">
        <f t="shared" si="95"/>
        <v/>
      </c>
      <c r="BI58" s="52"/>
      <c r="BJ58" s="210" t="str">
        <f t="shared" si="96"/>
        <v/>
      </c>
      <c r="BK58" s="52"/>
      <c r="BL58" s="210" t="str">
        <f t="shared" si="97"/>
        <v/>
      </c>
      <c r="BM58" s="211">
        <f t="shared" si="98"/>
        <v>0</v>
      </c>
      <c r="BN58" s="52"/>
      <c r="BO58" s="210" t="str">
        <f t="shared" si="99"/>
        <v/>
      </c>
      <c r="BP58" s="52"/>
      <c r="BQ58" s="210" t="str">
        <f t="shared" si="100"/>
        <v/>
      </c>
      <c r="BR58" s="52"/>
      <c r="BS58" s="210" t="str">
        <f t="shared" si="101"/>
        <v/>
      </c>
      <c r="BT58" s="211" t="str">
        <f t="shared" si="102"/>
        <v/>
      </c>
      <c r="BU58" s="212">
        <f t="shared" si="103"/>
        <v>0</v>
      </c>
      <c r="BV58" s="212">
        <f t="shared" si="104"/>
        <v>0</v>
      </c>
      <c r="BW58" s="52"/>
      <c r="BX58" s="210">
        <f t="shared" si="105"/>
        <v>0</v>
      </c>
      <c r="BY58" s="52"/>
      <c r="BZ58" s="210" t="str">
        <f t="shared" si="106"/>
        <v/>
      </c>
      <c r="CA58" s="52"/>
      <c r="CB58" s="210" t="str">
        <f t="shared" si="107"/>
        <v/>
      </c>
      <c r="CC58" s="213">
        <f t="shared" si="108"/>
        <v>0</v>
      </c>
      <c r="CD58" s="52"/>
      <c r="CE58" s="210">
        <f t="shared" si="109"/>
        <v>0</v>
      </c>
      <c r="CF58" s="52"/>
      <c r="CG58" s="210">
        <f t="shared" si="110"/>
        <v>0</v>
      </c>
      <c r="CH58" s="52"/>
      <c r="CI58" s="210">
        <f t="shared" si="111"/>
        <v>0</v>
      </c>
      <c r="CJ58" s="52"/>
      <c r="CK58" s="210">
        <f t="shared" si="112"/>
        <v>0</v>
      </c>
      <c r="CL58" s="52"/>
      <c r="CM58" s="210">
        <f t="shared" si="113"/>
        <v>0</v>
      </c>
      <c r="CN58" s="51"/>
      <c r="CO58" s="210">
        <f t="shared" si="114"/>
        <v>0</v>
      </c>
      <c r="CP58" s="51"/>
      <c r="CQ58" s="210" t="str">
        <f t="shared" si="115"/>
        <v/>
      </c>
      <c r="CR58" s="51"/>
      <c r="CS58" s="210" t="str">
        <f t="shared" si="116"/>
        <v/>
      </c>
      <c r="CT58" s="51"/>
      <c r="CU58" s="210" t="str">
        <f t="shared" si="117"/>
        <v/>
      </c>
      <c r="CV58" s="51"/>
      <c r="CW58" s="210" t="str">
        <f t="shared" si="118"/>
        <v/>
      </c>
      <c r="CX58" s="51"/>
      <c r="CY58" s="210" t="str">
        <f t="shared" si="119"/>
        <v/>
      </c>
      <c r="CZ58" s="51"/>
      <c r="DA58" s="210" t="str">
        <f t="shared" si="120"/>
        <v/>
      </c>
      <c r="DB58" s="51"/>
      <c r="DC58" s="210" t="str">
        <f t="shared" si="121"/>
        <v/>
      </c>
      <c r="DD58" s="51"/>
      <c r="DE58" s="210" t="str">
        <f t="shared" si="122"/>
        <v/>
      </c>
      <c r="DF58" s="51"/>
      <c r="DG58" s="210" t="str">
        <f t="shared" si="123"/>
        <v/>
      </c>
      <c r="DH58" s="213">
        <f t="shared" si="124"/>
        <v>0</v>
      </c>
      <c r="DI58" s="214">
        <f t="shared" si="125"/>
        <v>0</v>
      </c>
      <c r="DJ58" s="214">
        <f t="shared" si="126"/>
        <v>0</v>
      </c>
      <c r="DK58" s="215">
        <f t="shared" si="127"/>
        <v>0</v>
      </c>
      <c r="DL58" s="215">
        <f>IFERROR(VLOOKUP(DK58,REGISTRATION!$P$23:$Q$33,2),"")</f>
        <v>5</v>
      </c>
      <c r="DM58" s="216" t="str">
        <f t="shared" si="128"/>
        <v>FAILED</v>
      </c>
    </row>
    <row r="59" spans="1:117" ht="15" hidden="1" customHeight="1">
      <c r="A59" s="209">
        <f>REGISTRATION!A61</f>
        <v>50</v>
      </c>
      <c r="B59" s="208">
        <f>REGISTRATION!B61</f>
        <v>0</v>
      </c>
      <c r="C59" s="207" t="str">
        <f>UPPER(CONCATENATE(REGISTRATION!C61,", ", REGISTRATION!D61," ", REGISTRATION!E61))</f>
        <v xml:space="preserve">,  </v>
      </c>
      <c r="D59" s="52"/>
      <c r="E59" s="210">
        <f t="shared" si="66"/>
        <v>0</v>
      </c>
      <c r="F59" s="211">
        <f t="shared" si="67"/>
        <v>0</v>
      </c>
      <c r="G59" s="52"/>
      <c r="H59" s="210">
        <f t="shared" si="68"/>
        <v>0</v>
      </c>
      <c r="I59" s="211">
        <f t="shared" si="69"/>
        <v>0</v>
      </c>
      <c r="J59" s="52"/>
      <c r="K59" s="210">
        <f t="shared" si="70"/>
        <v>0</v>
      </c>
      <c r="L59" s="52"/>
      <c r="M59" s="210">
        <f t="shared" si="71"/>
        <v>0</v>
      </c>
      <c r="N59" s="52"/>
      <c r="O59" s="210" t="str">
        <f t="shared" si="72"/>
        <v/>
      </c>
      <c r="P59" s="52"/>
      <c r="Q59" s="210" t="str">
        <f t="shared" si="73"/>
        <v/>
      </c>
      <c r="R59" s="52"/>
      <c r="S59" s="210" t="str">
        <f t="shared" si="74"/>
        <v/>
      </c>
      <c r="T59" s="52"/>
      <c r="U59" s="210" t="str">
        <f t="shared" si="75"/>
        <v/>
      </c>
      <c r="V59" s="52"/>
      <c r="W59" s="210" t="str">
        <f t="shared" si="76"/>
        <v/>
      </c>
      <c r="X59" s="52"/>
      <c r="Y59" s="210" t="str">
        <f t="shared" si="77"/>
        <v/>
      </c>
      <c r="Z59" s="52"/>
      <c r="AA59" s="210" t="str">
        <f t="shared" si="78"/>
        <v/>
      </c>
      <c r="AB59" s="52"/>
      <c r="AC59" s="210" t="str">
        <f t="shared" si="79"/>
        <v/>
      </c>
      <c r="AD59" s="52"/>
      <c r="AE59" s="210" t="str">
        <f t="shared" si="80"/>
        <v/>
      </c>
      <c r="AF59" s="52"/>
      <c r="AG59" s="210" t="str">
        <f t="shared" si="81"/>
        <v/>
      </c>
      <c r="AH59" s="52"/>
      <c r="AI59" s="210" t="str">
        <f t="shared" si="82"/>
        <v/>
      </c>
      <c r="AJ59" s="211">
        <f t="shared" si="83"/>
        <v>0</v>
      </c>
      <c r="AK59" s="52"/>
      <c r="AL59" s="210">
        <f t="shared" si="84"/>
        <v>0</v>
      </c>
      <c r="AM59" s="206"/>
      <c r="AN59" s="210">
        <f t="shared" si="85"/>
        <v>0</v>
      </c>
      <c r="AO59" s="206"/>
      <c r="AP59" s="210" t="str">
        <f t="shared" si="86"/>
        <v/>
      </c>
      <c r="AQ59" s="206"/>
      <c r="AR59" s="210" t="str">
        <f t="shared" si="87"/>
        <v/>
      </c>
      <c r="AS59" s="206"/>
      <c r="AT59" s="210" t="str">
        <f t="shared" si="88"/>
        <v/>
      </c>
      <c r="AU59" s="206"/>
      <c r="AV59" s="210" t="str">
        <f t="shared" si="89"/>
        <v/>
      </c>
      <c r="AW59" s="52"/>
      <c r="AX59" s="210" t="str">
        <f t="shared" si="90"/>
        <v/>
      </c>
      <c r="AY59" s="52"/>
      <c r="AZ59" s="210" t="str">
        <f t="shared" si="91"/>
        <v/>
      </c>
      <c r="BA59" s="52"/>
      <c r="BB59" s="210" t="str">
        <f t="shared" si="92"/>
        <v/>
      </c>
      <c r="BC59" s="52"/>
      <c r="BD59" s="210" t="str">
        <f t="shared" si="93"/>
        <v/>
      </c>
      <c r="BE59" s="52"/>
      <c r="BF59" s="210" t="str">
        <f t="shared" si="94"/>
        <v/>
      </c>
      <c r="BG59" s="52"/>
      <c r="BH59" s="210" t="str">
        <f t="shared" si="95"/>
        <v/>
      </c>
      <c r="BI59" s="52"/>
      <c r="BJ59" s="210" t="str">
        <f t="shared" si="96"/>
        <v/>
      </c>
      <c r="BK59" s="52"/>
      <c r="BL59" s="210" t="str">
        <f t="shared" si="97"/>
        <v/>
      </c>
      <c r="BM59" s="211">
        <f t="shared" si="98"/>
        <v>0</v>
      </c>
      <c r="BN59" s="52"/>
      <c r="BO59" s="210" t="str">
        <f t="shared" si="99"/>
        <v/>
      </c>
      <c r="BP59" s="52"/>
      <c r="BQ59" s="210" t="str">
        <f t="shared" si="100"/>
        <v/>
      </c>
      <c r="BR59" s="52"/>
      <c r="BS59" s="210" t="str">
        <f t="shared" si="101"/>
        <v/>
      </c>
      <c r="BT59" s="211" t="str">
        <f t="shared" si="102"/>
        <v/>
      </c>
      <c r="BU59" s="212">
        <f t="shared" si="103"/>
        <v>0</v>
      </c>
      <c r="BV59" s="212">
        <f t="shared" si="104"/>
        <v>0</v>
      </c>
      <c r="BW59" s="52"/>
      <c r="BX59" s="210">
        <f t="shared" si="105"/>
        <v>0</v>
      </c>
      <c r="BY59" s="52"/>
      <c r="BZ59" s="210" t="str">
        <f t="shared" si="106"/>
        <v/>
      </c>
      <c r="CA59" s="52"/>
      <c r="CB59" s="210" t="str">
        <f t="shared" si="107"/>
        <v/>
      </c>
      <c r="CC59" s="213">
        <f t="shared" si="108"/>
        <v>0</v>
      </c>
      <c r="CD59" s="52"/>
      <c r="CE59" s="210">
        <f t="shared" si="109"/>
        <v>0</v>
      </c>
      <c r="CF59" s="52"/>
      <c r="CG59" s="210">
        <f t="shared" si="110"/>
        <v>0</v>
      </c>
      <c r="CH59" s="52"/>
      <c r="CI59" s="210">
        <f t="shared" si="111"/>
        <v>0</v>
      </c>
      <c r="CJ59" s="52"/>
      <c r="CK59" s="210">
        <f t="shared" si="112"/>
        <v>0</v>
      </c>
      <c r="CL59" s="52"/>
      <c r="CM59" s="210">
        <f t="shared" si="113"/>
        <v>0</v>
      </c>
      <c r="CN59" s="51"/>
      <c r="CO59" s="210">
        <f t="shared" si="114"/>
        <v>0</v>
      </c>
      <c r="CP59" s="51"/>
      <c r="CQ59" s="210" t="str">
        <f t="shared" si="115"/>
        <v/>
      </c>
      <c r="CR59" s="51"/>
      <c r="CS59" s="210" t="str">
        <f t="shared" si="116"/>
        <v/>
      </c>
      <c r="CT59" s="51"/>
      <c r="CU59" s="210" t="str">
        <f t="shared" si="117"/>
        <v/>
      </c>
      <c r="CV59" s="51"/>
      <c r="CW59" s="210" t="str">
        <f t="shared" si="118"/>
        <v/>
      </c>
      <c r="CX59" s="51"/>
      <c r="CY59" s="210" t="str">
        <f t="shared" si="119"/>
        <v/>
      </c>
      <c r="CZ59" s="51"/>
      <c r="DA59" s="210" t="str">
        <f t="shared" si="120"/>
        <v/>
      </c>
      <c r="DB59" s="51"/>
      <c r="DC59" s="210" t="str">
        <f t="shared" si="121"/>
        <v/>
      </c>
      <c r="DD59" s="51"/>
      <c r="DE59" s="210" t="str">
        <f t="shared" si="122"/>
        <v/>
      </c>
      <c r="DF59" s="51"/>
      <c r="DG59" s="210" t="str">
        <f t="shared" si="123"/>
        <v/>
      </c>
      <c r="DH59" s="213">
        <f t="shared" si="124"/>
        <v>0</v>
      </c>
      <c r="DI59" s="214">
        <f t="shared" si="125"/>
        <v>0</v>
      </c>
      <c r="DJ59" s="214">
        <f t="shared" si="126"/>
        <v>0</v>
      </c>
      <c r="DK59" s="215">
        <f t="shared" si="127"/>
        <v>0</v>
      </c>
      <c r="DL59" s="215">
        <f>IFERROR(VLOOKUP(DK59,REGISTRATION!$P$23:$Q$33,2),"")</f>
        <v>5</v>
      </c>
      <c r="DM59" s="216" t="str">
        <f t="shared" si="128"/>
        <v>FAILED</v>
      </c>
    </row>
    <row r="60" spans="1:117" ht="15" hidden="1" customHeight="1">
      <c r="A60" s="209">
        <f>REGISTRATION!A62</f>
        <v>51</v>
      </c>
      <c r="B60" s="208">
        <f>REGISTRATION!B62</f>
        <v>0</v>
      </c>
      <c r="C60" s="207" t="str">
        <f>UPPER(CONCATENATE(REGISTRATION!C62,", ", REGISTRATION!D62," ", REGISTRATION!E62))</f>
        <v xml:space="preserve">,  </v>
      </c>
      <c r="D60" s="52"/>
      <c r="E60" s="210">
        <f t="shared" si="66"/>
        <v>0</v>
      </c>
      <c r="F60" s="211">
        <f t="shared" si="67"/>
        <v>0</v>
      </c>
      <c r="G60" s="52"/>
      <c r="H60" s="210">
        <f t="shared" si="68"/>
        <v>0</v>
      </c>
      <c r="I60" s="211">
        <f t="shared" si="69"/>
        <v>0</v>
      </c>
      <c r="J60" s="52"/>
      <c r="K60" s="210">
        <f t="shared" si="70"/>
        <v>0</v>
      </c>
      <c r="L60" s="52"/>
      <c r="M60" s="210">
        <f t="shared" si="71"/>
        <v>0</v>
      </c>
      <c r="N60" s="52"/>
      <c r="O60" s="210" t="str">
        <f t="shared" si="72"/>
        <v/>
      </c>
      <c r="P60" s="52"/>
      <c r="Q60" s="210" t="str">
        <f t="shared" si="73"/>
        <v/>
      </c>
      <c r="R60" s="52"/>
      <c r="S60" s="210" t="str">
        <f t="shared" si="74"/>
        <v/>
      </c>
      <c r="T60" s="52"/>
      <c r="U60" s="210" t="str">
        <f t="shared" si="75"/>
        <v/>
      </c>
      <c r="V60" s="52"/>
      <c r="W60" s="210" t="str">
        <f t="shared" si="76"/>
        <v/>
      </c>
      <c r="X60" s="52"/>
      <c r="Y60" s="210" t="str">
        <f t="shared" si="77"/>
        <v/>
      </c>
      <c r="Z60" s="52"/>
      <c r="AA60" s="210" t="str">
        <f t="shared" si="78"/>
        <v/>
      </c>
      <c r="AB60" s="52"/>
      <c r="AC60" s="210" t="str">
        <f t="shared" si="79"/>
        <v/>
      </c>
      <c r="AD60" s="52"/>
      <c r="AE60" s="210" t="str">
        <f t="shared" si="80"/>
        <v/>
      </c>
      <c r="AF60" s="52"/>
      <c r="AG60" s="210" t="str">
        <f t="shared" si="81"/>
        <v/>
      </c>
      <c r="AH60" s="52"/>
      <c r="AI60" s="210" t="str">
        <f t="shared" si="82"/>
        <v/>
      </c>
      <c r="AJ60" s="211">
        <f t="shared" si="83"/>
        <v>0</v>
      </c>
      <c r="AK60" s="52"/>
      <c r="AL60" s="210">
        <f t="shared" si="84"/>
        <v>0</v>
      </c>
      <c r="AM60" s="206"/>
      <c r="AN60" s="210">
        <f t="shared" si="85"/>
        <v>0</v>
      </c>
      <c r="AO60" s="206"/>
      <c r="AP60" s="210" t="str">
        <f t="shared" si="86"/>
        <v/>
      </c>
      <c r="AQ60" s="206"/>
      <c r="AR60" s="210" t="str">
        <f t="shared" si="87"/>
        <v/>
      </c>
      <c r="AS60" s="206"/>
      <c r="AT60" s="210" t="str">
        <f t="shared" si="88"/>
        <v/>
      </c>
      <c r="AU60" s="206"/>
      <c r="AV60" s="210" t="str">
        <f t="shared" si="89"/>
        <v/>
      </c>
      <c r="AW60" s="52"/>
      <c r="AX60" s="210" t="str">
        <f t="shared" si="90"/>
        <v/>
      </c>
      <c r="AY60" s="52"/>
      <c r="AZ60" s="210" t="str">
        <f t="shared" si="91"/>
        <v/>
      </c>
      <c r="BA60" s="52"/>
      <c r="BB60" s="210" t="str">
        <f t="shared" si="92"/>
        <v/>
      </c>
      <c r="BC60" s="52"/>
      <c r="BD60" s="210" t="str">
        <f t="shared" si="93"/>
        <v/>
      </c>
      <c r="BE60" s="52"/>
      <c r="BF60" s="210" t="str">
        <f t="shared" si="94"/>
        <v/>
      </c>
      <c r="BG60" s="52"/>
      <c r="BH60" s="210" t="str">
        <f t="shared" si="95"/>
        <v/>
      </c>
      <c r="BI60" s="52"/>
      <c r="BJ60" s="210" t="str">
        <f t="shared" si="96"/>
        <v/>
      </c>
      <c r="BK60" s="52"/>
      <c r="BL60" s="210" t="str">
        <f t="shared" si="97"/>
        <v/>
      </c>
      <c r="BM60" s="211">
        <f t="shared" si="98"/>
        <v>0</v>
      </c>
      <c r="BN60" s="52"/>
      <c r="BO60" s="210" t="str">
        <f t="shared" si="99"/>
        <v/>
      </c>
      <c r="BP60" s="52"/>
      <c r="BQ60" s="210" t="str">
        <f t="shared" si="100"/>
        <v/>
      </c>
      <c r="BR60" s="52"/>
      <c r="BS60" s="210" t="str">
        <f t="shared" si="101"/>
        <v/>
      </c>
      <c r="BT60" s="211" t="str">
        <f t="shared" si="102"/>
        <v/>
      </c>
      <c r="BU60" s="212">
        <f t="shared" si="103"/>
        <v>0</v>
      </c>
      <c r="BV60" s="212">
        <f t="shared" si="104"/>
        <v>0</v>
      </c>
      <c r="BW60" s="52"/>
      <c r="BX60" s="210">
        <f t="shared" si="105"/>
        <v>0</v>
      </c>
      <c r="BY60" s="52"/>
      <c r="BZ60" s="210" t="str">
        <f t="shared" si="106"/>
        <v/>
      </c>
      <c r="CA60" s="52"/>
      <c r="CB60" s="210" t="str">
        <f t="shared" si="107"/>
        <v/>
      </c>
      <c r="CC60" s="213">
        <f t="shared" si="108"/>
        <v>0</v>
      </c>
      <c r="CD60" s="52"/>
      <c r="CE60" s="210">
        <f t="shared" si="109"/>
        <v>0</v>
      </c>
      <c r="CF60" s="52"/>
      <c r="CG60" s="210">
        <f t="shared" si="110"/>
        <v>0</v>
      </c>
      <c r="CH60" s="52"/>
      <c r="CI60" s="210">
        <f t="shared" si="111"/>
        <v>0</v>
      </c>
      <c r="CJ60" s="52"/>
      <c r="CK60" s="210">
        <f t="shared" si="112"/>
        <v>0</v>
      </c>
      <c r="CL60" s="52"/>
      <c r="CM60" s="210">
        <f t="shared" si="113"/>
        <v>0</v>
      </c>
      <c r="CN60" s="51"/>
      <c r="CO60" s="210">
        <f t="shared" si="114"/>
        <v>0</v>
      </c>
      <c r="CP60" s="51"/>
      <c r="CQ60" s="210" t="str">
        <f t="shared" si="115"/>
        <v/>
      </c>
      <c r="CR60" s="51"/>
      <c r="CS60" s="210" t="str">
        <f t="shared" si="116"/>
        <v/>
      </c>
      <c r="CT60" s="51"/>
      <c r="CU60" s="210" t="str">
        <f t="shared" si="117"/>
        <v/>
      </c>
      <c r="CV60" s="51"/>
      <c r="CW60" s="210" t="str">
        <f t="shared" si="118"/>
        <v/>
      </c>
      <c r="CX60" s="51"/>
      <c r="CY60" s="210" t="str">
        <f t="shared" si="119"/>
        <v/>
      </c>
      <c r="CZ60" s="51"/>
      <c r="DA60" s="210" t="str">
        <f t="shared" si="120"/>
        <v/>
      </c>
      <c r="DB60" s="51"/>
      <c r="DC60" s="210" t="str">
        <f t="shared" si="121"/>
        <v/>
      </c>
      <c r="DD60" s="51"/>
      <c r="DE60" s="210" t="str">
        <f t="shared" si="122"/>
        <v/>
      </c>
      <c r="DF60" s="51"/>
      <c r="DG60" s="210" t="str">
        <f t="shared" si="123"/>
        <v/>
      </c>
      <c r="DH60" s="213">
        <f t="shared" si="124"/>
        <v>0</v>
      </c>
      <c r="DI60" s="214">
        <f t="shared" si="125"/>
        <v>0</v>
      </c>
      <c r="DJ60" s="214">
        <f t="shared" si="126"/>
        <v>0</v>
      </c>
      <c r="DK60" s="215">
        <f t="shared" si="127"/>
        <v>0</v>
      </c>
      <c r="DL60" s="215">
        <f>IFERROR(VLOOKUP(DK60,REGISTRATION!$P$23:$Q$33,2),"")</f>
        <v>5</v>
      </c>
      <c r="DM60" s="216" t="str">
        <f t="shared" si="128"/>
        <v>FAILED</v>
      </c>
    </row>
    <row r="61" spans="1:117" ht="15" hidden="1" customHeight="1">
      <c r="A61" s="209">
        <f>REGISTRATION!A63</f>
        <v>52</v>
      </c>
      <c r="B61" s="208">
        <f>REGISTRATION!B63</f>
        <v>0</v>
      </c>
      <c r="C61" s="207" t="str">
        <f>UPPER(CONCATENATE(REGISTRATION!C63,", ", REGISTRATION!D63," ", REGISTRATION!E63))</f>
        <v xml:space="preserve">,  </v>
      </c>
      <c r="D61" s="52"/>
      <c r="E61" s="210">
        <f t="shared" si="66"/>
        <v>0</v>
      </c>
      <c r="F61" s="211">
        <f t="shared" si="67"/>
        <v>0</v>
      </c>
      <c r="G61" s="52"/>
      <c r="H61" s="210">
        <f t="shared" si="68"/>
        <v>0</v>
      </c>
      <c r="I61" s="211">
        <f t="shared" si="69"/>
        <v>0</v>
      </c>
      <c r="J61" s="52"/>
      <c r="K61" s="210">
        <f t="shared" si="70"/>
        <v>0</v>
      </c>
      <c r="L61" s="52"/>
      <c r="M61" s="210">
        <f t="shared" si="71"/>
        <v>0</v>
      </c>
      <c r="N61" s="52"/>
      <c r="O61" s="210" t="str">
        <f t="shared" si="72"/>
        <v/>
      </c>
      <c r="P61" s="52"/>
      <c r="Q61" s="210" t="str">
        <f t="shared" si="73"/>
        <v/>
      </c>
      <c r="R61" s="52"/>
      <c r="S61" s="210" t="str">
        <f t="shared" si="74"/>
        <v/>
      </c>
      <c r="T61" s="52"/>
      <c r="U61" s="210" t="str">
        <f t="shared" si="75"/>
        <v/>
      </c>
      <c r="V61" s="52"/>
      <c r="W61" s="210" t="str">
        <f t="shared" si="76"/>
        <v/>
      </c>
      <c r="X61" s="52"/>
      <c r="Y61" s="210" t="str">
        <f t="shared" si="77"/>
        <v/>
      </c>
      <c r="Z61" s="52"/>
      <c r="AA61" s="210" t="str">
        <f t="shared" si="78"/>
        <v/>
      </c>
      <c r="AB61" s="52"/>
      <c r="AC61" s="210" t="str">
        <f t="shared" si="79"/>
        <v/>
      </c>
      <c r="AD61" s="52"/>
      <c r="AE61" s="210" t="str">
        <f t="shared" si="80"/>
        <v/>
      </c>
      <c r="AF61" s="52"/>
      <c r="AG61" s="210" t="str">
        <f t="shared" si="81"/>
        <v/>
      </c>
      <c r="AH61" s="52"/>
      <c r="AI61" s="210" t="str">
        <f t="shared" si="82"/>
        <v/>
      </c>
      <c r="AJ61" s="211">
        <f t="shared" si="83"/>
        <v>0</v>
      </c>
      <c r="AK61" s="52"/>
      <c r="AL61" s="210">
        <f t="shared" si="84"/>
        <v>0</v>
      </c>
      <c r="AM61" s="206"/>
      <c r="AN61" s="210">
        <f t="shared" si="85"/>
        <v>0</v>
      </c>
      <c r="AO61" s="206"/>
      <c r="AP61" s="210" t="str">
        <f t="shared" si="86"/>
        <v/>
      </c>
      <c r="AQ61" s="206"/>
      <c r="AR61" s="210" t="str">
        <f t="shared" si="87"/>
        <v/>
      </c>
      <c r="AS61" s="206"/>
      <c r="AT61" s="210" t="str">
        <f t="shared" si="88"/>
        <v/>
      </c>
      <c r="AU61" s="206"/>
      <c r="AV61" s="210" t="str">
        <f t="shared" si="89"/>
        <v/>
      </c>
      <c r="AW61" s="52"/>
      <c r="AX61" s="210" t="str">
        <f t="shared" si="90"/>
        <v/>
      </c>
      <c r="AY61" s="52"/>
      <c r="AZ61" s="210" t="str">
        <f t="shared" si="91"/>
        <v/>
      </c>
      <c r="BA61" s="52"/>
      <c r="BB61" s="210" t="str">
        <f t="shared" si="92"/>
        <v/>
      </c>
      <c r="BC61" s="52"/>
      <c r="BD61" s="210" t="str">
        <f t="shared" si="93"/>
        <v/>
      </c>
      <c r="BE61" s="52"/>
      <c r="BF61" s="210" t="str">
        <f t="shared" si="94"/>
        <v/>
      </c>
      <c r="BG61" s="52"/>
      <c r="BH61" s="210" t="str">
        <f t="shared" si="95"/>
        <v/>
      </c>
      <c r="BI61" s="52"/>
      <c r="BJ61" s="210" t="str">
        <f t="shared" si="96"/>
        <v/>
      </c>
      <c r="BK61" s="52"/>
      <c r="BL61" s="210" t="str">
        <f t="shared" si="97"/>
        <v/>
      </c>
      <c r="BM61" s="211">
        <f t="shared" si="98"/>
        <v>0</v>
      </c>
      <c r="BN61" s="52"/>
      <c r="BO61" s="210" t="str">
        <f t="shared" si="99"/>
        <v/>
      </c>
      <c r="BP61" s="52"/>
      <c r="BQ61" s="210" t="str">
        <f t="shared" si="100"/>
        <v/>
      </c>
      <c r="BR61" s="52"/>
      <c r="BS61" s="210" t="str">
        <f t="shared" si="101"/>
        <v/>
      </c>
      <c r="BT61" s="211" t="str">
        <f t="shared" si="102"/>
        <v/>
      </c>
      <c r="BU61" s="212">
        <f t="shared" si="103"/>
        <v>0</v>
      </c>
      <c r="BV61" s="212">
        <f t="shared" si="104"/>
        <v>0</v>
      </c>
      <c r="BW61" s="52"/>
      <c r="BX61" s="210">
        <f t="shared" si="105"/>
        <v>0</v>
      </c>
      <c r="BY61" s="52"/>
      <c r="BZ61" s="210" t="str">
        <f t="shared" si="106"/>
        <v/>
      </c>
      <c r="CA61" s="52"/>
      <c r="CB61" s="210" t="str">
        <f t="shared" si="107"/>
        <v/>
      </c>
      <c r="CC61" s="213">
        <f t="shared" si="108"/>
        <v>0</v>
      </c>
      <c r="CD61" s="52"/>
      <c r="CE61" s="210">
        <f t="shared" si="109"/>
        <v>0</v>
      </c>
      <c r="CF61" s="52"/>
      <c r="CG61" s="210">
        <f t="shared" si="110"/>
        <v>0</v>
      </c>
      <c r="CH61" s="52"/>
      <c r="CI61" s="210">
        <f t="shared" si="111"/>
        <v>0</v>
      </c>
      <c r="CJ61" s="52"/>
      <c r="CK61" s="210">
        <f t="shared" si="112"/>
        <v>0</v>
      </c>
      <c r="CL61" s="52"/>
      <c r="CM61" s="210">
        <f t="shared" si="113"/>
        <v>0</v>
      </c>
      <c r="CN61" s="51"/>
      <c r="CO61" s="210">
        <f t="shared" si="114"/>
        <v>0</v>
      </c>
      <c r="CP61" s="51"/>
      <c r="CQ61" s="210" t="str">
        <f t="shared" si="115"/>
        <v/>
      </c>
      <c r="CR61" s="51"/>
      <c r="CS61" s="210" t="str">
        <f t="shared" si="116"/>
        <v/>
      </c>
      <c r="CT61" s="51"/>
      <c r="CU61" s="210" t="str">
        <f t="shared" si="117"/>
        <v/>
      </c>
      <c r="CV61" s="51"/>
      <c r="CW61" s="210" t="str">
        <f t="shared" si="118"/>
        <v/>
      </c>
      <c r="CX61" s="51"/>
      <c r="CY61" s="210" t="str">
        <f t="shared" si="119"/>
        <v/>
      </c>
      <c r="CZ61" s="51"/>
      <c r="DA61" s="210" t="str">
        <f t="shared" si="120"/>
        <v/>
      </c>
      <c r="DB61" s="51"/>
      <c r="DC61" s="210" t="str">
        <f t="shared" si="121"/>
        <v/>
      </c>
      <c r="DD61" s="51"/>
      <c r="DE61" s="210" t="str">
        <f t="shared" si="122"/>
        <v/>
      </c>
      <c r="DF61" s="51"/>
      <c r="DG61" s="210" t="str">
        <f t="shared" si="123"/>
        <v/>
      </c>
      <c r="DH61" s="213">
        <f t="shared" si="124"/>
        <v>0</v>
      </c>
      <c r="DI61" s="214">
        <f t="shared" si="125"/>
        <v>0</v>
      </c>
      <c r="DJ61" s="214">
        <f t="shared" si="126"/>
        <v>0</v>
      </c>
      <c r="DK61" s="215">
        <f t="shared" si="127"/>
        <v>0</v>
      </c>
      <c r="DL61" s="215">
        <f>IFERROR(VLOOKUP(DK61,REGISTRATION!$P$23:$Q$33,2),"")</f>
        <v>5</v>
      </c>
      <c r="DM61" s="216" t="str">
        <f t="shared" si="128"/>
        <v>FAILED</v>
      </c>
    </row>
    <row r="62" spans="1:117" ht="15" hidden="1" customHeight="1">
      <c r="A62" s="209">
        <f>REGISTRATION!A64</f>
        <v>53</v>
      </c>
      <c r="B62" s="208">
        <f>REGISTRATION!B64</f>
        <v>0</v>
      </c>
      <c r="C62" s="207" t="str">
        <f>UPPER(CONCATENATE(REGISTRATION!C64,", ", REGISTRATION!D64," ", REGISTRATION!E64))</f>
        <v xml:space="preserve">,  </v>
      </c>
      <c r="D62" s="52"/>
      <c r="E62" s="210">
        <f t="shared" si="66"/>
        <v>0</v>
      </c>
      <c r="F62" s="211">
        <f t="shared" si="67"/>
        <v>0</v>
      </c>
      <c r="G62" s="52"/>
      <c r="H62" s="210">
        <f t="shared" si="68"/>
        <v>0</v>
      </c>
      <c r="I62" s="211">
        <f t="shared" si="69"/>
        <v>0</v>
      </c>
      <c r="J62" s="52"/>
      <c r="K62" s="210">
        <f t="shared" si="70"/>
        <v>0</v>
      </c>
      <c r="L62" s="52"/>
      <c r="M62" s="210">
        <f t="shared" si="71"/>
        <v>0</v>
      </c>
      <c r="N62" s="52"/>
      <c r="O62" s="210" t="str">
        <f t="shared" si="72"/>
        <v/>
      </c>
      <c r="P62" s="52"/>
      <c r="Q62" s="210" t="str">
        <f t="shared" si="73"/>
        <v/>
      </c>
      <c r="R62" s="52"/>
      <c r="S62" s="210" t="str">
        <f t="shared" si="74"/>
        <v/>
      </c>
      <c r="T62" s="52"/>
      <c r="U62" s="210" t="str">
        <f t="shared" si="75"/>
        <v/>
      </c>
      <c r="V62" s="52"/>
      <c r="W62" s="210" t="str">
        <f t="shared" si="76"/>
        <v/>
      </c>
      <c r="X62" s="52"/>
      <c r="Y62" s="210" t="str">
        <f t="shared" si="77"/>
        <v/>
      </c>
      <c r="Z62" s="52"/>
      <c r="AA62" s="210" t="str">
        <f t="shared" si="78"/>
        <v/>
      </c>
      <c r="AB62" s="52"/>
      <c r="AC62" s="210" t="str">
        <f t="shared" si="79"/>
        <v/>
      </c>
      <c r="AD62" s="52"/>
      <c r="AE62" s="210" t="str">
        <f t="shared" si="80"/>
        <v/>
      </c>
      <c r="AF62" s="52"/>
      <c r="AG62" s="210" t="str">
        <f t="shared" si="81"/>
        <v/>
      </c>
      <c r="AH62" s="52"/>
      <c r="AI62" s="210" t="str">
        <f t="shared" si="82"/>
        <v/>
      </c>
      <c r="AJ62" s="211">
        <f t="shared" si="83"/>
        <v>0</v>
      </c>
      <c r="AK62" s="52"/>
      <c r="AL62" s="210">
        <f t="shared" si="84"/>
        <v>0</v>
      </c>
      <c r="AM62" s="206"/>
      <c r="AN62" s="210">
        <f t="shared" si="85"/>
        <v>0</v>
      </c>
      <c r="AO62" s="206"/>
      <c r="AP62" s="210" t="str">
        <f t="shared" si="86"/>
        <v/>
      </c>
      <c r="AQ62" s="206"/>
      <c r="AR62" s="210" t="str">
        <f t="shared" si="87"/>
        <v/>
      </c>
      <c r="AS62" s="206"/>
      <c r="AT62" s="210" t="str">
        <f t="shared" si="88"/>
        <v/>
      </c>
      <c r="AU62" s="206"/>
      <c r="AV62" s="210" t="str">
        <f t="shared" si="89"/>
        <v/>
      </c>
      <c r="AW62" s="52"/>
      <c r="AX62" s="210" t="str">
        <f t="shared" si="90"/>
        <v/>
      </c>
      <c r="AY62" s="52"/>
      <c r="AZ62" s="210" t="str">
        <f t="shared" si="91"/>
        <v/>
      </c>
      <c r="BA62" s="52"/>
      <c r="BB62" s="210" t="str">
        <f t="shared" si="92"/>
        <v/>
      </c>
      <c r="BC62" s="52"/>
      <c r="BD62" s="210" t="str">
        <f t="shared" si="93"/>
        <v/>
      </c>
      <c r="BE62" s="52"/>
      <c r="BF62" s="210" t="str">
        <f t="shared" si="94"/>
        <v/>
      </c>
      <c r="BG62" s="52"/>
      <c r="BH62" s="210" t="str">
        <f t="shared" si="95"/>
        <v/>
      </c>
      <c r="BI62" s="52"/>
      <c r="BJ62" s="210" t="str">
        <f t="shared" si="96"/>
        <v/>
      </c>
      <c r="BK62" s="52"/>
      <c r="BL62" s="210" t="str">
        <f t="shared" si="97"/>
        <v/>
      </c>
      <c r="BM62" s="211">
        <f t="shared" si="98"/>
        <v>0</v>
      </c>
      <c r="BN62" s="52"/>
      <c r="BO62" s="210" t="str">
        <f t="shared" si="99"/>
        <v/>
      </c>
      <c r="BP62" s="52"/>
      <c r="BQ62" s="210" t="str">
        <f t="shared" si="100"/>
        <v/>
      </c>
      <c r="BR62" s="52"/>
      <c r="BS62" s="210" t="str">
        <f t="shared" si="101"/>
        <v/>
      </c>
      <c r="BT62" s="211" t="str">
        <f t="shared" si="102"/>
        <v/>
      </c>
      <c r="BU62" s="212">
        <f t="shared" si="103"/>
        <v>0</v>
      </c>
      <c r="BV62" s="212">
        <f t="shared" si="104"/>
        <v>0</v>
      </c>
      <c r="BW62" s="52"/>
      <c r="BX62" s="210">
        <f t="shared" si="105"/>
        <v>0</v>
      </c>
      <c r="BY62" s="52"/>
      <c r="BZ62" s="210" t="str">
        <f t="shared" si="106"/>
        <v/>
      </c>
      <c r="CA62" s="52"/>
      <c r="CB62" s="210" t="str">
        <f t="shared" si="107"/>
        <v/>
      </c>
      <c r="CC62" s="213">
        <f t="shared" si="108"/>
        <v>0</v>
      </c>
      <c r="CD62" s="52"/>
      <c r="CE62" s="210">
        <f t="shared" si="109"/>
        <v>0</v>
      </c>
      <c r="CF62" s="52"/>
      <c r="CG62" s="210">
        <f t="shared" si="110"/>
        <v>0</v>
      </c>
      <c r="CH62" s="52"/>
      <c r="CI62" s="210">
        <f t="shared" si="111"/>
        <v>0</v>
      </c>
      <c r="CJ62" s="52"/>
      <c r="CK62" s="210">
        <f t="shared" si="112"/>
        <v>0</v>
      </c>
      <c r="CL62" s="52"/>
      <c r="CM62" s="210">
        <f t="shared" si="113"/>
        <v>0</v>
      </c>
      <c r="CN62" s="51"/>
      <c r="CO62" s="210">
        <f t="shared" si="114"/>
        <v>0</v>
      </c>
      <c r="CP62" s="51"/>
      <c r="CQ62" s="210" t="str">
        <f t="shared" si="115"/>
        <v/>
      </c>
      <c r="CR62" s="51"/>
      <c r="CS62" s="210" t="str">
        <f t="shared" si="116"/>
        <v/>
      </c>
      <c r="CT62" s="51"/>
      <c r="CU62" s="210" t="str">
        <f t="shared" si="117"/>
        <v/>
      </c>
      <c r="CV62" s="51"/>
      <c r="CW62" s="210" t="str">
        <f t="shared" si="118"/>
        <v/>
      </c>
      <c r="CX62" s="51"/>
      <c r="CY62" s="210" t="str">
        <f t="shared" si="119"/>
        <v/>
      </c>
      <c r="CZ62" s="51"/>
      <c r="DA62" s="210" t="str">
        <f t="shared" si="120"/>
        <v/>
      </c>
      <c r="DB62" s="51"/>
      <c r="DC62" s="210" t="str">
        <f t="shared" si="121"/>
        <v/>
      </c>
      <c r="DD62" s="51"/>
      <c r="DE62" s="210" t="str">
        <f t="shared" si="122"/>
        <v/>
      </c>
      <c r="DF62" s="51"/>
      <c r="DG62" s="210" t="str">
        <f t="shared" si="123"/>
        <v/>
      </c>
      <c r="DH62" s="213">
        <f t="shared" si="124"/>
        <v>0</v>
      </c>
      <c r="DI62" s="214">
        <f t="shared" si="125"/>
        <v>0</v>
      </c>
      <c r="DJ62" s="214">
        <f t="shared" si="126"/>
        <v>0</v>
      </c>
      <c r="DK62" s="215">
        <f t="shared" si="127"/>
        <v>0</v>
      </c>
      <c r="DL62" s="215">
        <f>IFERROR(VLOOKUP(DK62,REGISTRATION!$P$23:$Q$33,2),"")</f>
        <v>5</v>
      </c>
      <c r="DM62" s="216" t="str">
        <f t="shared" si="128"/>
        <v>FAILED</v>
      </c>
    </row>
    <row r="63" spans="1:117" ht="15" hidden="1" customHeight="1">
      <c r="A63" s="209">
        <f>REGISTRATION!A65</f>
        <v>54</v>
      </c>
      <c r="B63" s="208">
        <f>REGISTRATION!B65</f>
        <v>0</v>
      </c>
      <c r="C63" s="207" t="str">
        <f>UPPER(CONCATENATE(REGISTRATION!C65,", ", REGISTRATION!D65," ", REGISTRATION!E65))</f>
        <v xml:space="preserve">,  </v>
      </c>
      <c r="D63" s="52"/>
      <c r="E63" s="210">
        <f t="shared" si="66"/>
        <v>0</v>
      </c>
      <c r="F63" s="211">
        <f t="shared" si="67"/>
        <v>0</v>
      </c>
      <c r="G63" s="52"/>
      <c r="H63" s="210">
        <f t="shared" si="68"/>
        <v>0</v>
      </c>
      <c r="I63" s="211">
        <f t="shared" si="69"/>
        <v>0</v>
      </c>
      <c r="J63" s="52"/>
      <c r="K63" s="210">
        <f t="shared" si="70"/>
        <v>0</v>
      </c>
      <c r="L63" s="52"/>
      <c r="M63" s="210">
        <f t="shared" si="71"/>
        <v>0</v>
      </c>
      <c r="N63" s="52"/>
      <c r="O63" s="210" t="str">
        <f t="shared" si="72"/>
        <v/>
      </c>
      <c r="P63" s="52"/>
      <c r="Q63" s="210" t="str">
        <f t="shared" si="73"/>
        <v/>
      </c>
      <c r="R63" s="52"/>
      <c r="S63" s="210" t="str">
        <f t="shared" si="74"/>
        <v/>
      </c>
      <c r="T63" s="52"/>
      <c r="U63" s="210" t="str">
        <f t="shared" si="75"/>
        <v/>
      </c>
      <c r="V63" s="52"/>
      <c r="W63" s="210" t="str">
        <f t="shared" si="76"/>
        <v/>
      </c>
      <c r="X63" s="52"/>
      <c r="Y63" s="210" t="str">
        <f t="shared" si="77"/>
        <v/>
      </c>
      <c r="Z63" s="52"/>
      <c r="AA63" s="210" t="str">
        <f t="shared" si="78"/>
        <v/>
      </c>
      <c r="AB63" s="52"/>
      <c r="AC63" s="210" t="str">
        <f t="shared" si="79"/>
        <v/>
      </c>
      <c r="AD63" s="52"/>
      <c r="AE63" s="210" t="str">
        <f t="shared" si="80"/>
        <v/>
      </c>
      <c r="AF63" s="52"/>
      <c r="AG63" s="210" t="str">
        <f t="shared" si="81"/>
        <v/>
      </c>
      <c r="AH63" s="52"/>
      <c r="AI63" s="210" t="str">
        <f t="shared" si="82"/>
        <v/>
      </c>
      <c r="AJ63" s="211">
        <f t="shared" si="83"/>
        <v>0</v>
      </c>
      <c r="AK63" s="52"/>
      <c r="AL63" s="210">
        <f t="shared" si="84"/>
        <v>0</v>
      </c>
      <c r="AM63" s="206"/>
      <c r="AN63" s="210">
        <f t="shared" si="85"/>
        <v>0</v>
      </c>
      <c r="AO63" s="206"/>
      <c r="AP63" s="210" t="str">
        <f t="shared" si="86"/>
        <v/>
      </c>
      <c r="AQ63" s="206"/>
      <c r="AR63" s="210" t="str">
        <f t="shared" si="87"/>
        <v/>
      </c>
      <c r="AS63" s="206"/>
      <c r="AT63" s="210" t="str">
        <f t="shared" si="88"/>
        <v/>
      </c>
      <c r="AU63" s="206"/>
      <c r="AV63" s="210" t="str">
        <f t="shared" si="89"/>
        <v/>
      </c>
      <c r="AW63" s="52"/>
      <c r="AX63" s="210" t="str">
        <f t="shared" si="90"/>
        <v/>
      </c>
      <c r="AY63" s="52"/>
      <c r="AZ63" s="210" t="str">
        <f t="shared" si="91"/>
        <v/>
      </c>
      <c r="BA63" s="52"/>
      <c r="BB63" s="210" t="str">
        <f t="shared" si="92"/>
        <v/>
      </c>
      <c r="BC63" s="52"/>
      <c r="BD63" s="210" t="str">
        <f t="shared" si="93"/>
        <v/>
      </c>
      <c r="BE63" s="52"/>
      <c r="BF63" s="210" t="str">
        <f t="shared" si="94"/>
        <v/>
      </c>
      <c r="BG63" s="52"/>
      <c r="BH63" s="210" t="str">
        <f t="shared" si="95"/>
        <v/>
      </c>
      <c r="BI63" s="52"/>
      <c r="BJ63" s="210" t="str">
        <f t="shared" si="96"/>
        <v/>
      </c>
      <c r="BK63" s="52"/>
      <c r="BL63" s="210" t="str">
        <f t="shared" si="97"/>
        <v/>
      </c>
      <c r="BM63" s="211">
        <f t="shared" si="98"/>
        <v>0</v>
      </c>
      <c r="BN63" s="52"/>
      <c r="BO63" s="210" t="str">
        <f t="shared" si="99"/>
        <v/>
      </c>
      <c r="BP63" s="52"/>
      <c r="BQ63" s="210" t="str">
        <f t="shared" si="100"/>
        <v/>
      </c>
      <c r="BR63" s="52"/>
      <c r="BS63" s="210" t="str">
        <f t="shared" si="101"/>
        <v/>
      </c>
      <c r="BT63" s="211" t="str">
        <f t="shared" si="102"/>
        <v/>
      </c>
      <c r="BU63" s="212">
        <f t="shared" si="103"/>
        <v>0</v>
      </c>
      <c r="BV63" s="212">
        <f t="shared" si="104"/>
        <v>0</v>
      </c>
      <c r="BW63" s="52"/>
      <c r="BX63" s="210">
        <f t="shared" si="105"/>
        <v>0</v>
      </c>
      <c r="BY63" s="52"/>
      <c r="BZ63" s="210" t="str">
        <f t="shared" si="106"/>
        <v/>
      </c>
      <c r="CA63" s="52"/>
      <c r="CB63" s="210" t="str">
        <f t="shared" si="107"/>
        <v/>
      </c>
      <c r="CC63" s="213">
        <f t="shared" si="108"/>
        <v>0</v>
      </c>
      <c r="CD63" s="52"/>
      <c r="CE63" s="210">
        <f t="shared" si="109"/>
        <v>0</v>
      </c>
      <c r="CF63" s="52"/>
      <c r="CG63" s="210">
        <f t="shared" si="110"/>
        <v>0</v>
      </c>
      <c r="CH63" s="52"/>
      <c r="CI63" s="210">
        <f t="shared" si="111"/>
        <v>0</v>
      </c>
      <c r="CJ63" s="52"/>
      <c r="CK63" s="210">
        <f t="shared" si="112"/>
        <v>0</v>
      </c>
      <c r="CL63" s="52"/>
      <c r="CM63" s="210">
        <f t="shared" si="113"/>
        <v>0</v>
      </c>
      <c r="CN63" s="51"/>
      <c r="CO63" s="210">
        <f t="shared" si="114"/>
        <v>0</v>
      </c>
      <c r="CP63" s="51"/>
      <c r="CQ63" s="210" t="str">
        <f t="shared" si="115"/>
        <v/>
      </c>
      <c r="CR63" s="51"/>
      <c r="CS63" s="210" t="str">
        <f t="shared" si="116"/>
        <v/>
      </c>
      <c r="CT63" s="51"/>
      <c r="CU63" s="210" t="str">
        <f t="shared" si="117"/>
        <v/>
      </c>
      <c r="CV63" s="51"/>
      <c r="CW63" s="210" t="str">
        <f t="shared" si="118"/>
        <v/>
      </c>
      <c r="CX63" s="51"/>
      <c r="CY63" s="210" t="str">
        <f t="shared" si="119"/>
        <v/>
      </c>
      <c r="CZ63" s="51"/>
      <c r="DA63" s="210" t="str">
        <f t="shared" si="120"/>
        <v/>
      </c>
      <c r="DB63" s="51"/>
      <c r="DC63" s="210" t="str">
        <f t="shared" si="121"/>
        <v/>
      </c>
      <c r="DD63" s="51"/>
      <c r="DE63" s="210" t="str">
        <f t="shared" si="122"/>
        <v/>
      </c>
      <c r="DF63" s="51"/>
      <c r="DG63" s="210" t="str">
        <f t="shared" si="123"/>
        <v/>
      </c>
      <c r="DH63" s="213">
        <f t="shared" si="124"/>
        <v>0</v>
      </c>
      <c r="DI63" s="214">
        <f t="shared" si="125"/>
        <v>0</v>
      </c>
      <c r="DJ63" s="214">
        <f t="shared" si="126"/>
        <v>0</v>
      </c>
      <c r="DK63" s="215">
        <f t="shared" si="127"/>
        <v>0</v>
      </c>
      <c r="DL63" s="215">
        <f>IFERROR(VLOOKUP(DK63,REGISTRATION!$P$23:$Q$33,2),"")</f>
        <v>5</v>
      </c>
      <c r="DM63" s="216" t="str">
        <f t="shared" si="128"/>
        <v>FAILED</v>
      </c>
    </row>
    <row r="64" spans="1:117" ht="15" hidden="1" customHeight="1">
      <c r="A64" s="209">
        <f>REGISTRATION!A66</f>
        <v>55</v>
      </c>
      <c r="B64" s="208">
        <f>REGISTRATION!B66</f>
        <v>0</v>
      </c>
      <c r="C64" s="207" t="str">
        <f>UPPER(CONCATENATE(REGISTRATION!C66,", ", REGISTRATION!D66," ", REGISTRATION!E66))</f>
        <v xml:space="preserve">,  </v>
      </c>
      <c r="D64" s="52"/>
      <c r="E64" s="210">
        <f t="shared" si="66"/>
        <v>0</v>
      </c>
      <c r="F64" s="211">
        <f t="shared" si="67"/>
        <v>0</v>
      </c>
      <c r="G64" s="52"/>
      <c r="H64" s="210">
        <f t="shared" si="68"/>
        <v>0</v>
      </c>
      <c r="I64" s="211">
        <f t="shared" si="69"/>
        <v>0</v>
      </c>
      <c r="J64" s="52"/>
      <c r="K64" s="210">
        <f t="shared" si="70"/>
        <v>0</v>
      </c>
      <c r="L64" s="52"/>
      <c r="M64" s="210">
        <f t="shared" si="71"/>
        <v>0</v>
      </c>
      <c r="N64" s="52"/>
      <c r="O64" s="210" t="str">
        <f t="shared" si="72"/>
        <v/>
      </c>
      <c r="P64" s="52"/>
      <c r="Q64" s="210" t="str">
        <f t="shared" si="73"/>
        <v/>
      </c>
      <c r="R64" s="52"/>
      <c r="S64" s="210" t="str">
        <f t="shared" si="74"/>
        <v/>
      </c>
      <c r="T64" s="52"/>
      <c r="U64" s="210" t="str">
        <f t="shared" si="75"/>
        <v/>
      </c>
      <c r="V64" s="52"/>
      <c r="W64" s="210" t="str">
        <f t="shared" si="76"/>
        <v/>
      </c>
      <c r="X64" s="52"/>
      <c r="Y64" s="210" t="str">
        <f t="shared" si="77"/>
        <v/>
      </c>
      <c r="Z64" s="52"/>
      <c r="AA64" s="210" t="str">
        <f t="shared" si="78"/>
        <v/>
      </c>
      <c r="AB64" s="52"/>
      <c r="AC64" s="210" t="str">
        <f t="shared" si="79"/>
        <v/>
      </c>
      <c r="AD64" s="52"/>
      <c r="AE64" s="210" t="str">
        <f t="shared" si="80"/>
        <v/>
      </c>
      <c r="AF64" s="52"/>
      <c r="AG64" s="210" t="str">
        <f t="shared" si="81"/>
        <v/>
      </c>
      <c r="AH64" s="52"/>
      <c r="AI64" s="210" t="str">
        <f t="shared" si="82"/>
        <v/>
      </c>
      <c r="AJ64" s="211">
        <f t="shared" si="83"/>
        <v>0</v>
      </c>
      <c r="AK64" s="52"/>
      <c r="AL64" s="210">
        <f t="shared" si="84"/>
        <v>0</v>
      </c>
      <c r="AM64" s="206"/>
      <c r="AN64" s="210">
        <f t="shared" si="85"/>
        <v>0</v>
      </c>
      <c r="AO64" s="206"/>
      <c r="AP64" s="210" t="str">
        <f t="shared" si="86"/>
        <v/>
      </c>
      <c r="AQ64" s="206"/>
      <c r="AR64" s="210" t="str">
        <f t="shared" si="87"/>
        <v/>
      </c>
      <c r="AS64" s="206"/>
      <c r="AT64" s="210" t="str">
        <f t="shared" si="88"/>
        <v/>
      </c>
      <c r="AU64" s="206"/>
      <c r="AV64" s="210" t="str">
        <f t="shared" si="89"/>
        <v/>
      </c>
      <c r="AW64" s="52"/>
      <c r="AX64" s="210" t="str">
        <f t="shared" si="90"/>
        <v/>
      </c>
      <c r="AY64" s="52"/>
      <c r="AZ64" s="210" t="str">
        <f t="shared" si="91"/>
        <v/>
      </c>
      <c r="BA64" s="52"/>
      <c r="BB64" s="210" t="str">
        <f t="shared" si="92"/>
        <v/>
      </c>
      <c r="BC64" s="52"/>
      <c r="BD64" s="210" t="str">
        <f t="shared" si="93"/>
        <v/>
      </c>
      <c r="BE64" s="52"/>
      <c r="BF64" s="210" t="str">
        <f t="shared" si="94"/>
        <v/>
      </c>
      <c r="BG64" s="52"/>
      <c r="BH64" s="210" t="str">
        <f t="shared" si="95"/>
        <v/>
      </c>
      <c r="BI64" s="52"/>
      <c r="BJ64" s="210" t="str">
        <f t="shared" si="96"/>
        <v/>
      </c>
      <c r="BK64" s="52"/>
      <c r="BL64" s="210" t="str">
        <f t="shared" si="97"/>
        <v/>
      </c>
      <c r="BM64" s="211">
        <f t="shared" si="98"/>
        <v>0</v>
      </c>
      <c r="BN64" s="52"/>
      <c r="BO64" s="210" t="str">
        <f t="shared" si="99"/>
        <v/>
      </c>
      <c r="BP64" s="52"/>
      <c r="BQ64" s="210" t="str">
        <f t="shared" si="100"/>
        <v/>
      </c>
      <c r="BR64" s="52"/>
      <c r="BS64" s="210" t="str">
        <f t="shared" si="101"/>
        <v/>
      </c>
      <c r="BT64" s="211" t="str">
        <f t="shared" si="102"/>
        <v/>
      </c>
      <c r="BU64" s="212">
        <f t="shared" si="103"/>
        <v>0</v>
      </c>
      <c r="BV64" s="212">
        <f t="shared" si="104"/>
        <v>0</v>
      </c>
      <c r="BW64" s="52"/>
      <c r="BX64" s="210">
        <f t="shared" si="105"/>
        <v>0</v>
      </c>
      <c r="BY64" s="52"/>
      <c r="BZ64" s="210" t="str">
        <f t="shared" si="106"/>
        <v/>
      </c>
      <c r="CA64" s="52"/>
      <c r="CB64" s="210" t="str">
        <f t="shared" si="107"/>
        <v/>
      </c>
      <c r="CC64" s="213">
        <f t="shared" si="108"/>
        <v>0</v>
      </c>
      <c r="CD64" s="52"/>
      <c r="CE64" s="210">
        <f t="shared" si="109"/>
        <v>0</v>
      </c>
      <c r="CF64" s="52"/>
      <c r="CG64" s="210">
        <f t="shared" si="110"/>
        <v>0</v>
      </c>
      <c r="CH64" s="52"/>
      <c r="CI64" s="210">
        <f t="shared" si="111"/>
        <v>0</v>
      </c>
      <c r="CJ64" s="52"/>
      <c r="CK64" s="210">
        <f t="shared" si="112"/>
        <v>0</v>
      </c>
      <c r="CL64" s="52"/>
      <c r="CM64" s="210">
        <f t="shared" si="113"/>
        <v>0</v>
      </c>
      <c r="CN64" s="51"/>
      <c r="CO64" s="210">
        <f t="shared" si="114"/>
        <v>0</v>
      </c>
      <c r="CP64" s="51"/>
      <c r="CQ64" s="210" t="str">
        <f t="shared" si="115"/>
        <v/>
      </c>
      <c r="CR64" s="51"/>
      <c r="CS64" s="210" t="str">
        <f t="shared" si="116"/>
        <v/>
      </c>
      <c r="CT64" s="51"/>
      <c r="CU64" s="210" t="str">
        <f t="shared" si="117"/>
        <v/>
      </c>
      <c r="CV64" s="51"/>
      <c r="CW64" s="210" t="str">
        <f t="shared" si="118"/>
        <v/>
      </c>
      <c r="CX64" s="51"/>
      <c r="CY64" s="210" t="str">
        <f t="shared" si="119"/>
        <v/>
      </c>
      <c r="CZ64" s="51"/>
      <c r="DA64" s="210" t="str">
        <f t="shared" si="120"/>
        <v/>
      </c>
      <c r="DB64" s="51"/>
      <c r="DC64" s="210" t="str">
        <f t="shared" si="121"/>
        <v/>
      </c>
      <c r="DD64" s="51"/>
      <c r="DE64" s="210" t="str">
        <f t="shared" si="122"/>
        <v/>
      </c>
      <c r="DF64" s="51"/>
      <c r="DG64" s="210" t="str">
        <f t="shared" si="123"/>
        <v/>
      </c>
      <c r="DH64" s="213">
        <f t="shared" si="124"/>
        <v>0</v>
      </c>
      <c r="DI64" s="214">
        <f t="shared" si="125"/>
        <v>0</v>
      </c>
      <c r="DJ64" s="214">
        <f t="shared" si="126"/>
        <v>0</v>
      </c>
      <c r="DK64" s="215">
        <f t="shared" si="127"/>
        <v>0</v>
      </c>
      <c r="DL64" s="215">
        <f>IFERROR(VLOOKUP(DK64,REGISTRATION!$P$23:$Q$33,2),"")</f>
        <v>5</v>
      </c>
      <c r="DM64" s="216" t="str">
        <f t="shared" si="128"/>
        <v>FAILED</v>
      </c>
    </row>
    <row r="65" spans="1:117" ht="15" hidden="1" customHeight="1">
      <c r="A65" s="209">
        <f>REGISTRATION!A67</f>
        <v>56</v>
      </c>
      <c r="B65" s="208">
        <f>REGISTRATION!B67</f>
        <v>0</v>
      </c>
      <c r="C65" s="207" t="str">
        <f>UPPER(CONCATENATE(REGISTRATION!C67,", ", REGISTRATION!D67," ", REGISTRATION!E67))</f>
        <v xml:space="preserve">,  </v>
      </c>
      <c r="D65" s="52"/>
      <c r="E65" s="210">
        <f t="shared" si="66"/>
        <v>0</v>
      </c>
      <c r="F65" s="211">
        <f t="shared" si="67"/>
        <v>0</v>
      </c>
      <c r="G65" s="52"/>
      <c r="H65" s="210">
        <f t="shared" si="68"/>
        <v>0</v>
      </c>
      <c r="I65" s="211">
        <f t="shared" si="69"/>
        <v>0</v>
      </c>
      <c r="J65" s="52"/>
      <c r="K65" s="210">
        <f t="shared" si="70"/>
        <v>0</v>
      </c>
      <c r="L65" s="52"/>
      <c r="M65" s="210">
        <f t="shared" si="71"/>
        <v>0</v>
      </c>
      <c r="N65" s="52"/>
      <c r="O65" s="210" t="str">
        <f t="shared" si="72"/>
        <v/>
      </c>
      <c r="P65" s="52"/>
      <c r="Q65" s="210" t="str">
        <f t="shared" si="73"/>
        <v/>
      </c>
      <c r="R65" s="52"/>
      <c r="S65" s="210" t="str">
        <f t="shared" si="74"/>
        <v/>
      </c>
      <c r="T65" s="52"/>
      <c r="U65" s="210" t="str">
        <f t="shared" si="75"/>
        <v/>
      </c>
      <c r="V65" s="52"/>
      <c r="W65" s="210" t="str">
        <f t="shared" si="76"/>
        <v/>
      </c>
      <c r="X65" s="52"/>
      <c r="Y65" s="210" t="str">
        <f t="shared" si="77"/>
        <v/>
      </c>
      <c r="Z65" s="52"/>
      <c r="AA65" s="210" t="str">
        <f t="shared" si="78"/>
        <v/>
      </c>
      <c r="AB65" s="52"/>
      <c r="AC65" s="210" t="str">
        <f t="shared" si="79"/>
        <v/>
      </c>
      <c r="AD65" s="52"/>
      <c r="AE65" s="210" t="str">
        <f t="shared" si="80"/>
        <v/>
      </c>
      <c r="AF65" s="52"/>
      <c r="AG65" s="210" t="str">
        <f t="shared" si="81"/>
        <v/>
      </c>
      <c r="AH65" s="52"/>
      <c r="AI65" s="210" t="str">
        <f t="shared" si="82"/>
        <v/>
      </c>
      <c r="AJ65" s="211">
        <f t="shared" si="83"/>
        <v>0</v>
      </c>
      <c r="AK65" s="52"/>
      <c r="AL65" s="210">
        <f t="shared" si="84"/>
        <v>0</v>
      </c>
      <c r="AM65" s="206"/>
      <c r="AN65" s="210">
        <f t="shared" si="85"/>
        <v>0</v>
      </c>
      <c r="AO65" s="206"/>
      <c r="AP65" s="210" t="str">
        <f t="shared" si="86"/>
        <v/>
      </c>
      <c r="AQ65" s="206"/>
      <c r="AR65" s="210" t="str">
        <f t="shared" si="87"/>
        <v/>
      </c>
      <c r="AS65" s="206"/>
      <c r="AT65" s="210" t="str">
        <f t="shared" si="88"/>
        <v/>
      </c>
      <c r="AU65" s="206"/>
      <c r="AV65" s="210" t="str">
        <f t="shared" si="89"/>
        <v/>
      </c>
      <c r="AW65" s="52"/>
      <c r="AX65" s="210" t="str">
        <f t="shared" si="90"/>
        <v/>
      </c>
      <c r="AY65" s="52"/>
      <c r="AZ65" s="210" t="str">
        <f t="shared" si="91"/>
        <v/>
      </c>
      <c r="BA65" s="52"/>
      <c r="BB65" s="210" t="str">
        <f t="shared" si="92"/>
        <v/>
      </c>
      <c r="BC65" s="52"/>
      <c r="BD65" s="210" t="str">
        <f t="shared" si="93"/>
        <v/>
      </c>
      <c r="BE65" s="52"/>
      <c r="BF65" s="210" t="str">
        <f t="shared" si="94"/>
        <v/>
      </c>
      <c r="BG65" s="52"/>
      <c r="BH65" s="210" t="str">
        <f t="shared" si="95"/>
        <v/>
      </c>
      <c r="BI65" s="52"/>
      <c r="BJ65" s="210" t="str">
        <f t="shared" si="96"/>
        <v/>
      </c>
      <c r="BK65" s="52"/>
      <c r="BL65" s="210" t="str">
        <f t="shared" si="97"/>
        <v/>
      </c>
      <c r="BM65" s="211">
        <f t="shared" si="98"/>
        <v>0</v>
      </c>
      <c r="BN65" s="52"/>
      <c r="BO65" s="210" t="str">
        <f t="shared" si="99"/>
        <v/>
      </c>
      <c r="BP65" s="52"/>
      <c r="BQ65" s="210" t="str">
        <f t="shared" si="100"/>
        <v/>
      </c>
      <c r="BR65" s="52"/>
      <c r="BS65" s="210" t="str">
        <f t="shared" si="101"/>
        <v/>
      </c>
      <c r="BT65" s="211" t="str">
        <f t="shared" si="102"/>
        <v/>
      </c>
      <c r="BU65" s="212">
        <f t="shared" si="103"/>
        <v>0</v>
      </c>
      <c r="BV65" s="212">
        <f t="shared" si="104"/>
        <v>0</v>
      </c>
      <c r="BW65" s="52"/>
      <c r="BX65" s="210">
        <f t="shared" si="105"/>
        <v>0</v>
      </c>
      <c r="BY65" s="52"/>
      <c r="BZ65" s="210" t="str">
        <f t="shared" si="106"/>
        <v/>
      </c>
      <c r="CA65" s="52"/>
      <c r="CB65" s="210" t="str">
        <f t="shared" si="107"/>
        <v/>
      </c>
      <c r="CC65" s="213">
        <f t="shared" si="108"/>
        <v>0</v>
      </c>
      <c r="CD65" s="52"/>
      <c r="CE65" s="210">
        <f t="shared" si="109"/>
        <v>0</v>
      </c>
      <c r="CF65" s="52"/>
      <c r="CG65" s="210">
        <f t="shared" si="110"/>
        <v>0</v>
      </c>
      <c r="CH65" s="52"/>
      <c r="CI65" s="210">
        <f t="shared" si="111"/>
        <v>0</v>
      </c>
      <c r="CJ65" s="52"/>
      <c r="CK65" s="210">
        <f t="shared" si="112"/>
        <v>0</v>
      </c>
      <c r="CL65" s="52"/>
      <c r="CM65" s="210">
        <f t="shared" si="113"/>
        <v>0</v>
      </c>
      <c r="CN65" s="51"/>
      <c r="CO65" s="210">
        <f t="shared" si="114"/>
        <v>0</v>
      </c>
      <c r="CP65" s="51"/>
      <c r="CQ65" s="210" t="str">
        <f t="shared" si="115"/>
        <v/>
      </c>
      <c r="CR65" s="51"/>
      <c r="CS65" s="210" t="str">
        <f t="shared" si="116"/>
        <v/>
      </c>
      <c r="CT65" s="51"/>
      <c r="CU65" s="210" t="str">
        <f t="shared" si="117"/>
        <v/>
      </c>
      <c r="CV65" s="51"/>
      <c r="CW65" s="210" t="str">
        <f t="shared" si="118"/>
        <v/>
      </c>
      <c r="CX65" s="51"/>
      <c r="CY65" s="210" t="str">
        <f t="shared" si="119"/>
        <v/>
      </c>
      <c r="CZ65" s="51"/>
      <c r="DA65" s="210" t="str">
        <f t="shared" si="120"/>
        <v/>
      </c>
      <c r="DB65" s="51"/>
      <c r="DC65" s="210" t="str">
        <f t="shared" si="121"/>
        <v/>
      </c>
      <c r="DD65" s="51"/>
      <c r="DE65" s="210" t="str">
        <f t="shared" si="122"/>
        <v/>
      </c>
      <c r="DF65" s="51"/>
      <c r="DG65" s="210" t="str">
        <f t="shared" si="123"/>
        <v/>
      </c>
      <c r="DH65" s="213">
        <f t="shared" si="124"/>
        <v>0</v>
      </c>
      <c r="DI65" s="214">
        <f t="shared" si="125"/>
        <v>0</v>
      </c>
      <c r="DJ65" s="214">
        <f t="shared" si="126"/>
        <v>0</v>
      </c>
      <c r="DK65" s="215">
        <f t="shared" si="127"/>
        <v>0</v>
      </c>
      <c r="DL65" s="215">
        <f>IFERROR(VLOOKUP(DK65,REGISTRATION!$P$23:$Q$33,2),"")</f>
        <v>5</v>
      </c>
      <c r="DM65" s="216" t="str">
        <f t="shared" si="128"/>
        <v>FAILED</v>
      </c>
    </row>
    <row r="66" spans="1:117" ht="15" hidden="1" customHeight="1">
      <c r="A66" s="209">
        <f>REGISTRATION!A68</f>
        <v>57</v>
      </c>
      <c r="B66" s="208">
        <f>REGISTRATION!B68</f>
        <v>0</v>
      </c>
      <c r="C66" s="207" t="str">
        <f>UPPER(CONCATENATE(REGISTRATION!C68,", ", REGISTRATION!D68," ", REGISTRATION!E68))</f>
        <v xml:space="preserve">,  </v>
      </c>
      <c r="D66" s="52"/>
      <c r="E66" s="210">
        <f t="shared" si="66"/>
        <v>0</v>
      </c>
      <c r="F66" s="211">
        <f t="shared" si="67"/>
        <v>0</v>
      </c>
      <c r="G66" s="52"/>
      <c r="H66" s="210">
        <f t="shared" si="68"/>
        <v>0</v>
      </c>
      <c r="I66" s="211">
        <f t="shared" si="69"/>
        <v>0</v>
      </c>
      <c r="J66" s="52"/>
      <c r="K66" s="210">
        <f t="shared" si="70"/>
        <v>0</v>
      </c>
      <c r="L66" s="52"/>
      <c r="M66" s="210">
        <f t="shared" si="71"/>
        <v>0</v>
      </c>
      <c r="N66" s="52"/>
      <c r="O66" s="210" t="str">
        <f t="shared" si="72"/>
        <v/>
      </c>
      <c r="P66" s="52"/>
      <c r="Q66" s="210" t="str">
        <f t="shared" si="73"/>
        <v/>
      </c>
      <c r="R66" s="52"/>
      <c r="S66" s="210" t="str">
        <f t="shared" si="74"/>
        <v/>
      </c>
      <c r="T66" s="52"/>
      <c r="U66" s="210" t="str">
        <f t="shared" si="75"/>
        <v/>
      </c>
      <c r="V66" s="52"/>
      <c r="W66" s="210" t="str">
        <f t="shared" si="76"/>
        <v/>
      </c>
      <c r="X66" s="52"/>
      <c r="Y66" s="210" t="str">
        <f t="shared" si="77"/>
        <v/>
      </c>
      <c r="Z66" s="52"/>
      <c r="AA66" s="210" t="str">
        <f t="shared" si="78"/>
        <v/>
      </c>
      <c r="AB66" s="52"/>
      <c r="AC66" s="210" t="str">
        <f t="shared" si="79"/>
        <v/>
      </c>
      <c r="AD66" s="52"/>
      <c r="AE66" s="210" t="str">
        <f t="shared" si="80"/>
        <v/>
      </c>
      <c r="AF66" s="52"/>
      <c r="AG66" s="210" t="str">
        <f t="shared" si="81"/>
        <v/>
      </c>
      <c r="AH66" s="52"/>
      <c r="AI66" s="210" t="str">
        <f t="shared" si="82"/>
        <v/>
      </c>
      <c r="AJ66" s="211">
        <f t="shared" si="83"/>
        <v>0</v>
      </c>
      <c r="AK66" s="52"/>
      <c r="AL66" s="210">
        <f t="shared" si="84"/>
        <v>0</v>
      </c>
      <c r="AM66" s="206"/>
      <c r="AN66" s="210">
        <f t="shared" si="85"/>
        <v>0</v>
      </c>
      <c r="AO66" s="206"/>
      <c r="AP66" s="210" t="str">
        <f t="shared" si="86"/>
        <v/>
      </c>
      <c r="AQ66" s="206"/>
      <c r="AR66" s="210" t="str">
        <f t="shared" si="87"/>
        <v/>
      </c>
      <c r="AS66" s="206"/>
      <c r="AT66" s="210" t="str">
        <f t="shared" si="88"/>
        <v/>
      </c>
      <c r="AU66" s="206"/>
      <c r="AV66" s="210" t="str">
        <f t="shared" si="89"/>
        <v/>
      </c>
      <c r="AW66" s="52"/>
      <c r="AX66" s="210" t="str">
        <f t="shared" si="90"/>
        <v/>
      </c>
      <c r="AY66" s="52"/>
      <c r="AZ66" s="210" t="str">
        <f t="shared" si="91"/>
        <v/>
      </c>
      <c r="BA66" s="52"/>
      <c r="BB66" s="210" t="str">
        <f t="shared" si="92"/>
        <v/>
      </c>
      <c r="BC66" s="52"/>
      <c r="BD66" s="210" t="str">
        <f t="shared" si="93"/>
        <v/>
      </c>
      <c r="BE66" s="52"/>
      <c r="BF66" s="210" t="str">
        <f t="shared" si="94"/>
        <v/>
      </c>
      <c r="BG66" s="52"/>
      <c r="BH66" s="210" t="str">
        <f t="shared" si="95"/>
        <v/>
      </c>
      <c r="BI66" s="52"/>
      <c r="BJ66" s="210" t="str">
        <f t="shared" si="96"/>
        <v/>
      </c>
      <c r="BK66" s="52"/>
      <c r="BL66" s="210" t="str">
        <f t="shared" si="97"/>
        <v/>
      </c>
      <c r="BM66" s="211">
        <f t="shared" si="98"/>
        <v>0</v>
      </c>
      <c r="BN66" s="52"/>
      <c r="BO66" s="210" t="str">
        <f t="shared" si="99"/>
        <v/>
      </c>
      <c r="BP66" s="52"/>
      <c r="BQ66" s="210" t="str">
        <f t="shared" si="100"/>
        <v/>
      </c>
      <c r="BR66" s="52"/>
      <c r="BS66" s="210" t="str">
        <f t="shared" si="101"/>
        <v/>
      </c>
      <c r="BT66" s="211" t="str">
        <f t="shared" si="102"/>
        <v/>
      </c>
      <c r="BU66" s="212">
        <f t="shared" si="103"/>
        <v>0</v>
      </c>
      <c r="BV66" s="212">
        <f t="shared" si="104"/>
        <v>0</v>
      </c>
      <c r="BW66" s="52"/>
      <c r="BX66" s="210">
        <f t="shared" si="105"/>
        <v>0</v>
      </c>
      <c r="BY66" s="52"/>
      <c r="BZ66" s="210" t="str">
        <f t="shared" si="106"/>
        <v/>
      </c>
      <c r="CA66" s="52"/>
      <c r="CB66" s="210" t="str">
        <f t="shared" si="107"/>
        <v/>
      </c>
      <c r="CC66" s="213">
        <f t="shared" si="108"/>
        <v>0</v>
      </c>
      <c r="CD66" s="52"/>
      <c r="CE66" s="210">
        <f t="shared" si="109"/>
        <v>0</v>
      </c>
      <c r="CF66" s="52"/>
      <c r="CG66" s="210">
        <f t="shared" si="110"/>
        <v>0</v>
      </c>
      <c r="CH66" s="52"/>
      <c r="CI66" s="210">
        <f t="shared" si="111"/>
        <v>0</v>
      </c>
      <c r="CJ66" s="52"/>
      <c r="CK66" s="210">
        <f t="shared" si="112"/>
        <v>0</v>
      </c>
      <c r="CL66" s="52"/>
      <c r="CM66" s="210">
        <f t="shared" si="113"/>
        <v>0</v>
      </c>
      <c r="CN66" s="51"/>
      <c r="CO66" s="210">
        <f t="shared" si="114"/>
        <v>0</v>
      </c>
      <c r="CP66" s="51"/>
      <c r="CQ66" s="210" t="str">
        <f t="shared" si="115"/>
        <v/>
      </c>
      <c r="CR66" s="51"/>
      <c r="CS66" s="210" t="str">
        <f t="shared" si="116"/>
        <v/>
      </c>
      <c r="CT66" s="51"/>
      <c r="CU66" s="210" t="str">
        <f t="shared" si="117"/>
        <v/>
      </c>
      <c r="CV66" s="51"/>
      <c r="CW66" s="210" t="str">
        <f t="shared" si="118"/>
        <v/>
      </c>
      <c r="CX66" s="51"/>
      <c r="CY66" s="210" t="str">
        <f t="shared" si="119"/>
        <v/>
      </c>
      <c r="CZ66" s="51"/>
      <c r="DA66" s="210" t="str">
        <f t="shared" si="120"/>
        <v/>
      </c>
      <c r="DB66" s="51"/>
      <c r="DC66" s="210" t="str">
        <f t="shared" si="121"/>
        <v/>
      </c>
      <c r="DD66" s="51"/>
      <c r="DE66" s="210" t="str">
        <f t="shared" si="122"/>
        <v/>
      </c>
      <c r="DF66" s="51"/>
      <c r="DG66" s="210" t="str">
        <f t="shared" si="123"/>
        <v/>
      </c>
      <c r="DH66" s="213">
        <f t="shared" si="124"/>
        <v>0</v>
      </c>
      <c r="DI66" s="214">
        <f t="shared" si="125"/>
        <v>0</v>
      </c>
      <c r="DJ66" s="214">
        <f t="shared" si="126"/>
        <v>0</v>
      </c>
      <c r="DK66" s="215">
        <f t="shared" si="127"/>
        <v>0</v>
      </c>
      <c r="DL66" s="215">
        <f>IFERROR(VLOOKUP(DK66,REGISTRATION!$P$23:$Q$33,2),"")</f>
        <v>5</v>
      </c>
      <c r="DM66" s="216" t="str">
        <f t="shared" si="128"/>
        <v>FAILED</v>
      </c>
    </row>
    <row r="67" spans="1:117" ht="15" hidden="1" customHeight="1">
      <c r="A67" s="209">
        <f>REGISTRATION!A69</f>
        <v>58</v>
      </c>
      <c r="B67" s="208">
        <f>REGISTRATION!B69</f>
        <v>0</v>
      </c>
      <c r="C67" s="207" t="str">
        <f>UPPER(CONCATENATE(REGISTRATION!C69,", ", REGISTRATION!D69," ", REGISTRATION!E69))</f>
        <v xml:space="preserve">,  </v>
      </c>
      <c r="D67" s="52"/>
      <c r="E67" s="210">
        <f t="shared" si="66"/>
        <v>0</v>
      </c>
      <c r="F67" s="211">
        <f t="shared" si="67"/>
        <v>0</v>
      </c>
      <c r="G67" s="52"/>
      <c r="H67" s="210">
        <f t="shared" si="68"/>
        <v>0</v>
      </c>
      <c r="I67" s="211">
        <f t="shared" si="69"/>
        <v>0</v>
      </c>
      <c r="J67" s="52"/>
      <c r="K67" s="210">
        <f t="shared" si="70"/>
        <v>0</v>
      </c>
      <c r="L67" s="52"/>
      <c r="M67" s="210">
        <f t="shared" si="71"/>
        <v>0</v>
      </c>
      <c r="N67" s="52"/>
      <c r="O67" s="210" t="str">
        <f t="shared" si="72"/>
        <v/>
      </c>
      <c r="P67" s="52"/>
      <c r="Q67" s="210" t="str">
        <f t="shared" si="73"/>
        <v/>
      </c>
      <c r="R67" s="52"/>
      <c r="S67" s="210" t="str">
        <f t="shared" si="74"/>
        <v/>
      </c>
      <c r="T67" s="52"/>
      <c r="U67" s="210" t="str">
        <f t="shared" si="75"/>
        <v/>
      </c>
      <c r="V67" s="52"/>
      <c r="W67" s="210" t="str">
        <f t="shared" si="76"/>
        <v/>
      </c>
      <c r="X67" s="52"/>
      <c r="Y67" s="210" t="str">
        <f t="shared" si="77"/>
        <v/>
      </c>
      <c r="Z67" s="52"/>
      <c r="AA67" s="210" t="str">
        <f t="shared" si="78"/>
        <v/>
      </c>
      <c r="AB67" s="52"/>
      <c r="AC67" s="210" t="str">
        <f t="shared" si="79"/>
        <v/>
      </c>
      <c r="AD67" s="52"/>
      <c r="AE67" s="210" t="str">
        <f t="shared" si="80"/>
        <v/>
      </c>
      <c r="AF67" s="52"/>
      <c r="AG67" s="210" t="str">
        <f t="shared" si="81"/>
        <v/>
      </c>
      <c r="AH67" s="52"/>
      <c r="AI67" s="210" t="str">
        <f t="shared" si="82"/>
        <v/>
      </c>
      <c r="AJ67" s="211">
        <f t="shared" si="83"/>
        <v>0</v>
      </c>
      <c r="AK67" s="52"/>
      <c r="AL67" s="210">
        <f t="shared" si="84"/>
        <v>0</v>
      </c>
      <c r="AM67" s="206"/>
      <c r="AN67" s="210">
        <f t="shared" si="85"/>
        <v>0</v>
      </c>
      <c r="AO67" s="206"/>
      <c r="AP67" s="210" t="str">
        <f t="shared" si="86"/>
        <v/>
      </c>
      <c r="AQ67" s="206"/>
      <c r="AR67" s="210" t="str">
        <f t="shared" si="87"/>
        <v/>
      </c>
      <c r="AS67" s="206"/>
      <c r="AT67" s="210" t="str">
        <f t="shared" si="88"/>
        <v/>
      </c>
      <c r="AU67" s="206"/>
      <c r="AV67" s="210" t="str">
        <f t="shared" si="89"/>
        <v/>
      </c>
      <c r="AW67" s="52"/>
      <c r="AX67" s="210" t="str">
        <f t="shared" si="90"/>
        <v/>
      </c>
      <c r="AY67" s="52"/>
      <c r="AZ67" s="210" t="str">
        <f t="shared" si="91"/>
        <v/>
      </c>
      <c r="BA67" s="52"/>
      <c r="BB67" s="210" t="str">
        <f t="shared" si="92"/>
        <v/>
      </c>
      <c r="BC67" s="52"/>
      <c r="BD67" s="210" t="str">
        <f t="shared" si="93"/>
        <v/>
      </c>
      <c r="BE67" s="52"/>
      <c r="BF67" s="210" t="str">
        <f t="shared" si="94"/>
        <v/>
      </c>
      <c r="BG67" s="52"/>
      <c r="BH67" s="210" t="str">
        <f t="shared" si="95"/>
        <v/>
      </c>
      <c r="BI67" s="52"/>
      <c r="BJ67" s="210" t="str">
        <f t="shared" si="96"/>
        <v/>
      </c>
      <c r="BK67" s="52"/>
      <c r="BL67" s="210" t="str">
        <f t="shared" si="97"/>
        <v/>
      </c>
      <c r="BM67" s="211">
        <f t="shared" si="98"/>
        <v>0</v>
      </c>
      <c r="BN67" s="52"/>
      <c r="BO67" s="210" t="str">
        <f t="shared" si="99"/>
        <v/>
      </c>
      <c r="BP67" s="52"/>
      <c r="BQ67" s="210" t="str">
        <f t="shared" si="100"/>
        <v/>
      </c>
      <c r="BR67" s="52"/>
      <c r="BS67" s="210" t="str">
        <f t="shared" si="101"/>
        <v/>
      </c>
      <c r="BT67" s="211" t="str">
        <f t="shared" si="102"/>
        <v/>
      </c>
      <c r="BU67" s="212">
        <f t="shared" si="103"/>
        <v>0</v>
      </c>
      <c r="BV67" s="212">
        <f t="shared" si="104"/>
        <v>0</v>
      </c>
      <c r="BW67" s="52"/>
      <c r="BX67" s="210">
        <f t="shared" si="105"/>
        <v>0</v>
      </c>
      <c r="BY67" s="52"/>
      <c r="BZ67" s="210" t="str">
        <f t="shared" si="106"/>
        <v/>
      </c>
      <c r="CA67" s="52"/>
      <c r="CB67" s="210" t="str">
        <f t="shared" si="107"/>
        <v/>
      </c>
      <c r="CC67" s="213">
        <f t="shared" si="108"/>
        <v>0</v>
      </c>
      <c r="CD67" s="52"/>
      <c r="CE67" s="210">
        <f t="shared" si="109"/>
        <v>0</v>
      </c>
      <c r="CF67" s="52"/>
      <c r="CG67" s="210">
        <f t="shared" si="110"/>
        <v>0</v>
      </c>
      <c r="CH67" s="52"/>
      <c r="CI67" s="210">
        <f t="shared" si="111"/>
        <v>0</v>
      </c>
      <c r="CJ67" s="52"/>
      <c r="CK67" s="210">
        <f t="shared" si="112"/>
        <v>0</v>
      </c>
      <c r="CL67" s="52"/>
      <c r="CM67" s="210">
        <f t="shared" si="113"/>
        <v>0</v>
      </c>
      <c r="CN67" s="51"/>
      <c r="CO67" s="210">
        <f t="shared" si="114"/>
        <v>0</v>
      </c>
      <c r="CP67" s="51"/>
      <c r="CQ67" s="210" t="str">
        <f t="shared" si="115"/>
        <v/>
      </c>
      <c r="CR67" s="51"/>
      <c r="CS67" s="210" t="str">
        <f t="shared" si="116"/>
        <v/>
      </c>
      <c r="CT67" s="51"/>
      <c r="CU67" s="210" t="str">
        <f t="shared" si="117"/>
        <v/>
      </c>
      <c r="CV67" s="51"/>
      <c r="CW67" s="210" t="str">
        <f t="shared" si="118"/>
        <v/>
      </c>
      <c r="CX67" s="51"/>
      <c r="CY67" s="210" t="str">
        <f t="shared" si="119"/>
        <v/>
      </c>
      <c r="CZ67" s="51"/>
      <c r="DA67" s="210" t="str">
        <f t="shared" si="120"/>
        <v/>
      </c>
      <c r="DB67" s="51"/>
      <c r="DC67" s="210" t="str">
        <f t="shared" si="121"/>
        <v/>
      </c>
      <c r="DD67" s="51"/>
      <c r="DE67" s="210" t="str">
        <f t="shared" si="122"/>
        <v/>
      </c>
      <c r="DF67" s="51"/>
      <c r="DG67" s="210" t="str">
        <f t="shared" si="123"/>
        <v/>
      </c>
      <c r="DH67" s="213">
        <f t="shared" si="124"/>
        <v>0</v>
      </c>
      <c r="DI67" s="214">
        <f t="shared" si="125"/>
        <v>0</v>
      </c>
      <c r="DJ67" s="214">
        <f t="shared" si="126"/>
        <v>0</v>
      </c>
      <c r="DK67" s="215">
        <f t="shared" si="127"/>
        <v>0</v>
      </c>
      <c r="DL67" s="215">
        <f>IFERROR(VLOOKUP(DK67,REGISTRATION!$P$23:$Q$33,2),"")</f>
        <v>5</v>
      </c>
      <c r="DM67" s="216" t="str">
        <f t="shared" si="128"/>
        <v>FAILED</v>
      </c>
    </row>
    <row r="68" spans="1:117" ht="15" hidden="1" customHeight="1">
      <c r="A68" s="209">
        <f>REGISTRATION!A70</f>
        <v>59</v>
      </c>
      <c r="B68" s="208">
        <f>REGISTRATION!B70</f>
        <v>0</v>
      </c>
      <c r="C68" s="207" t="str">
        <f>UPPER(CONCATENATE(REGISTRATION!C70,", ", REGISTRATION!D70," ", REGISTRATION!E70))</f>
        <v xml:space="preserve">,  </v>
      </c>
      <c r="D68" s="52"/>
      <c r="E68" s="210">
        <f t="shared" si="66"/>
        <v>0</v>
      </c>
      <c r="F68" s="211">
        <f t="shared" si="67"/>
        <v>0</v>
      </c>
      <c r="G68" s="52"/>
      <c r="H68" s="210">
        <f t="shared" si="68"/>
        <v>0</v>
      </c>
      <c r="I68" s="211">
        <f t="shared" si="69"/>
        <v>0</v>
      </c>
      <c r="J68" s="52"/>
      <c r="K68" s="210">
        <f t="shared" si="70"/>
        <v>0</v>
      </c>
      <c r="L68" s="52"/>
      <c r="M68" s="210">
        <f t="shared" si="71"/>
        <v>0</v>
      </c>
      <c r="N68" s="52"/>
      <c r="O68" s="210" t="str">
        <f t="shared" si="72"/>
        <v/>
      </c>
      <c r="P68" s="52"/>
      <c r="Q68" s="210" t="str">
        <f t="shared" si="73"/>
        <v/>
      </c>
      <c r="R68" s="52"/>
      <c r="S68" s="210" t="str">
        <f t="shared" si="74"/>
        <v/>
      </c>
      <c r="T68" s="52"/>
      <c r="U68" s="210" t="str">
        <f t="shared" si="75"/>
        <v/>
      </c>
      <c r="V68" s="52"/>
      <c r="W68" s="210" t="str">
        <f t="shared" si="76"/>
        <v/>
      </c>
      <c r="X68" s="52"/>
      <c r="Y68" s="210" t="str">
        <f t="shared" si="77"/>
        <v/>
      </c>
      <c r="Z68" s="52"/>
      <c r="AA68" s="210" t="str">
        <f t="shared" si="78"/>
        <v/>
      </c>
      <c r="AB68" s="52"/>
      <c r="AC68" s="210" t="str">
        <f t="shared" si="79"/>
        <v/>
      </c>
      <c r="AD68" s="52"/>
      <c r="AE68" s="210" t="str">
        <f t="shared" si="80"/>
        <v/>
      </c>
      <c r="AF68" s="52"/>
      <c r="AG68" s="210" t="str">
        <f t="shared" si="81"/>
        <v/>
      </c>
      <c r="AH68" s="52"/>
      <c r="AI68" s="210" t="str">
        <f t="shared" si="82"/>
        <v/>
      </c>
      <c r="AJ68" s="211">
        <f t="shared" si="83"/>
        <v>0</v>
      </c>
      <c r="AK68" s="52"/>
      <c r="AL68" s="210">
        <f t="shared" si="84"/>
        <v>0</v>
      </c>
      <c r="AM68" s="206"/>
      <c r="AN68" s="210">
        <f t="shared" si="85"/>
        <v>0</v>
      </c>
      <c r="AO68" s="206"/>
      <c r="AP68" s="210" t="str">
        <f t="shared" si="86"/>
        <v/>
      </c>
      <c r="AQ68" s="206"/>
      <c r="AR68" s="210" t="str">
        <f t="shared" si="87"/>
        <v/>
      </c>
      <c r="AS68" s="206"/>
      <c r="AT68" s="210" t="str">
        <f t="shared" si="88"/>
        <v/>
      </c>
      <c r="AU68" s="206"/>
      <c r="AV68" s="210" t="str">
        <f t="shared" si="89"/>
        <v/>
      </c>
      <c r="AW68" s="52"/>
      <c r="AX68" s="210" t="str">
        <f t="shared" si="90"/>
        <v/>
      </c>
      <c r="AY68" s="52"/>
      <c r="AZ68" s="210" t="str">
        <f t="shared" si="91"/>
        <v/>
      </c>
      <c r="BA68" s="52"/>
      <c r="BB68" s="210" t="str">
        <f t="shared" si="92"/>
        <v/>
      </c>
      <c r="BC68" s="52"/>
      <c r="BD68" s="210" t="str">
        <f t="shared" si="93"/>
        <v/>
      </c>
      <c r="BE68" s="52"/>
      <c r="BF68" s="210" t="str">
        <f t="shared" si="94"/>
        <v/>
      </c>
      <c r="BG68" s="52"/>
      <c r="BH68" s="210" t="str">
        <f t="shared" si="95"/>
        <v/>
      </c>
      <c r="BI68" s="52"/>
      <c r="BJ68" s="210" t="str">
        <f t="shared" si="96"/>
        <v/>
      </c>
      <c r="BK68" s="52"/>
      <c r="BL68" s="210" t="str">
        <f t="shared" si="97"/>
        <v/>
      </c>
      <c r="BM68" s="211">
        <f t="shared" si="98"/>
        <v>0</v>
      </c>
      <c r="BN68" s="52"/>
      <c r="BO68" s="210" t="str">
        <f t="shared" si="99"/>
        <v/>
      </c>
      <c r="BP68" s="52"/>
      <c r="BQ68" s="210" t="str">
        <f t="shared" si="100"/>
        <v/>
      </c>
      <c r="BR68" s="52"/>
      <c r="BS68" s="210" t="str">
        <f t="shared" si="101"/>
        <v/>
      </c>
      <c r="BT68" s="211" t="str">
        <f t="shared" si="102"/>
        <v/>
      </c>
      <c r="BU68" s="212">
        <f t="shared" si="103"/>
        <v>0</v>
      </c>
      <c r="BV68" s="212">
        <f t="shared" si="104"/>
        <v>0</v>
      </c>
      <c r="BW68" s="52"/>
      <c r="BX68" s="210">
        <f t="shared" si="105"/>
        <v>0</v>
      </c>
      <c r="BY68" s="52"/>
      <c r="BZ68" s="210" t="str">
        <f t="shared" si="106"/>
        <v/>
      </c>
      <c r="CA68" s="52"/>
      <c r="CB68" s="210" t="str">
        <f t="shared" si="107"/>
        <v/>
      </c>
      <c r="CC68" s="213">
        <f t="shared" si="108"/>
        <v>0</v>
      </c>
      <c r="CD68" s="52"/>
      <c r="CE68" s="210">
        <f t="shared" si="109"/>
        <v>0</v>
      </c>
      <c r="CF68" s="52"/>
      <c r="CG68" s="210">
        <f t="shared" si="110"/>
        <v>0</v>
      </c>
      <c r="CH68" s="52"/>
      <c r="CI68" s="210">
        <f t="shared" si="111"/>
        <v>0</v>
      </c>
      <c r="CJ68" s="52"/>
      <c r="CK68" s="210">
        <f t="shared" si="112"/>
        <v>0</v>
      </c>
      <c r="CL68" s="52"/>
      <c r="CM68" s="210">
        <f t="shared" si="113"/>
        <v>0</v>
      </c>
      <c r="CN68" s="51"/>
      <c r="CO68" s="210">
        <f t="shared" si="114"/>
        <v>0</v>
      </c>
      <c r="CP68" s="51"/>
      <c r="CQ68" s="210" t="str">
        <f t="shared" si="115"/>
        <v/>
      </c>
      <c r="CR68" s="51"/>
      <c r="CS68" s="210" t="str">
        <f t="shared" si="116"/>
        <v/>
      </c>
      <c r="CT68" s="51"/>
      <c r="CU68" s="210" t="str">
        <f t="shared" si="117"/>
        <v/>
      </c>
      <c r="CV68" s="51"/>
      <c r="CW68" s="210" t="str">
        <f t="shared" si="118"/>
        <v/>
      </c>
      <c r="CX68" s="51"/>
      <c r="CY68" s="210" t="str">
        <f t="shared" si="119"/>
        <v/>
      </c>
      <c r="CZ68" s="51"/>
      <c r="DA68" s="210" t="str">
        <f t="shared" si="120"/>
        <v/>
      </c>
      <c r="DB68" s="51"/>
      <c r="DC68" s="210" t="str">
        <f t="shared" si="121"/>
        <v/>
      </c>
      <c r="DD68" s="51"/>
      <c r="DE68" s="210" t="str">
        <f t="shared" si="122"/>
        <v/>
      </c>
      <c r="DF68" s="51"/>
      <c r="DG68" s="210" t="str">
        <f t="shared" si="123"/>
        <v/>
      </c>
      <c r="DH68" s="213">
        <f t="shared" si="124"/>
        <v>0</v>
      </c>
      <c r="DI68" s="214">
        <f t="shared" si="125"/>
        <v>0</v>
      </c>
      <c r="DJ68" s="214">
        <f t="shared" si="126"/>
        <v>0</v>
      </c>
      <c r="DK68" s="215">
        <f t="shared" si="127"/>
        <v>0</v>
      </c>
      <c r="DL68" s="215">
        <f>IFERROR(VLOOKUP(DK68,REGISTRATION!$P$23:$Q$33,2),"")</f>
        <v>5</v>
      </c>
      <c r="DM68" s="216" t="str">
        <f t="shared" si="128"/>
        <v>FAILED</v>
      </c>
    </row>
    <row r="69" spans="1:117" ht="15" hidden="1" customHeight="1">
      <c r="A69" s="209">
        <f>REGISTRATION!A71</f>
        <v>60</v>
      </c>
      <c r="B69" s="208">
        <f>REGISTRATION!B71</f>
        <v>0</v>
      </c>
      <c r="C69" s="207" t="str">
        <f>UPPER(CONCATENATE(REGISTRATION!C71,", ", REGISTRATION!D71," ", REGISTRATION!E71))</f>
        <v xml:space="preserve">,  </v>
      </c>
      <c r="D69" s="52"/>
      <c r="E69" s="210">
        <f t="shared" si="66"/>
        <v>0</v>
      </c>
      <c r="F69" s="211">
        <f t="shared" si="67"/>
        <v>0</v>
      </c>
      <c r="G69" s="52"/>
      <c r="H69" s="210">
        <f t="shared" si="68"/>
        <v>0</v>
      </c>
      <c r="I69" s="211">
        <f t="shared" si="69"/>
        <v>0</v>
      </c>
      <c r="J69" s="52"/>
      <c r="K69" s="210">
        <f t="shared" si="70"/>
        <v>0</v>
      </c>
      <c r="L69" s="52"/>
      <c r="M69" s="210">
        <f t="shared" si="71"/>
        <v>0</v>
      </c>
      <c r="N69" s="52"/>
      <c r="O69" s="210" t="str">
        <f t="shared" si="72"/>
        <v/>
      </c>
      <c r="P69" s="52"/>
      <c r="Q69" s="210" t="str">
        <f t="shared" si="73"/>
        <v/>
      </c>
      <c r="R69" s="52"/>
      <c r="S69" s="210" t="str">
        <f t="shared" si="74"/>
        <v/>
      </c>
      <c r="T69" s="52"/>
      <c r="U69" s="210" t="str">
        <f t="shared" si="75"/>
        <v/>
      </c>
      <c r="V69" s="52"/>
      <c r="W69" s="210" t="str">
        <f t="shared" si="76"/>
        <v/>
      </c>
      <c r="X69" s="52"/>
      <c r="Y69" s="210" t="str">
        <f t="shared" si="77"/>
        <v/>
      </c>
      <c r="Z69" s="52"/>
      <c r="AA69" s="210" t="str">
        <f t="shared" si="78"/>
        <v/>
      </c>
      <c r="AB69" s="52"/>
      <c r="AC69" s="210" t="str">
        <f t="shared" si="79"/>
        <v/>
      </c>
      <c r="AD69" s="52"/>
      <c r="AE69" s="210" t="str">
        <f t="shared" si="80"/>
        <v/>
      </c>
      <c r="AF69" s="52"/>
      <c r="AG69" s="210" t="str">
        <f t="shared" si="81"/>
        <v/>
      </c>
      <c r="AH69" s="52"/>
      <c r="AI69" s="210" t="str">
        <f t="shared" si="82"/>
        <v/>
      </c>
      <c r="AJ69" s="211">
        <f t="shared" si="83"/>
        <v>0</v>
      </c>
      <c r="AK69" s="52"/>
      <c r="AL69" s="210">
        <f t="shared" si="84"/>
        <v>0</v>
      </c>
      <c r="AM69" s="206"/>
      <c r="AN69" s="210">
        <f t="shared" si="85"/>
        <v>0</v>
      </c>
      <c r="AO69" s="206"/>
      <c r="AP69" s="210" t="str">
        <f t="shared" si="86"/>
        <v/>
      </c>
      <c r="AQ69" s="206"/>
      <c r="AR69" s="210" t="str">
        <f t="shared" si="87"/>
        <v/>
      </c>
      <c r="AS69" s="206"/>
      <c r="AT69" s="210" t="str">
        <f t="shared" si="88"/>
        <v/>
      </c>
      <c r="AU69" s="206"/>
      <c r="AV69" s="210" t="str">
        <f t="shared" si="89"/>
        <v/>
      </c>
      <c r="AW69" s="52"/>
      <c r="AX69" s="210" t="str">
        <f t="shared" si="90"/>
        <v/>
      </c>
      <c r="AY69" s="52"/>
      <c r="AZ69" s="210" t="str">
        <f t="shared" si="91"/>
        <v/>
      </c>
      <c r="BA69" s="52"/>
      <c r="BB69" s="210" t="str">
        <f t="shared" si="92"/>
        <v/>
      </c>
      <c r="BC69" s="52"/>
      <c r="BD69" s="210" t="str">
        <f t="shared" si="93"/>
        <v/>
      </c>
      <c r="BE69" s="52"/>
      <c r="BF69" s="210" t="str">
        <f t="shared" si="94"/>
        <v/>
      </c>
      <c r="BG69" s="52"/>
      <c r="BH69" s="210" t="str">
        <f t="shared" si="95"/>
        <v/>
      </c>
      <c r="BI69" s="52"/>
      <c r="BJ69" s="210" t="str">
        <f t="shared" si="96"/>
        <v/>
      </c>
      <c r="BK69" s="52"/>
      <c r="BL69" s="210" t="str">
        <f t="shared" si="97"/>
        <v/>
      </c>
      <c r="BM69" s="211">
        <f t="shared" si="98"/>
        <v>0</v>
      </c>
      <c r="BN69" s="52"/>
      <c r="BO69" s="210" t="str">
        <f t="shared" si="99"/>
        <v/>
      </c>
      <c r="BP69" s="52"/>
      <c r="BQ69" s="210" t="str">
        <f t="shared" si="100"/>
        <v/>
      </c>
      <c r="BR69" s="52"/>
      <c r="BS69" s="210" t="str">
        <f t="shared" si="101"/>
        <v/>
      </c>
      <c r="BT69" s="211" t="str">
        <f t="shared" si="102"/>
        <v/>
      </c>
      <c r="BU69" s="212">
        <f t="shared" si="103"/>
        <v>0</v>
      </c>
      <c r="BV69" s="212">
        <f t="shared" si="104"/>
        <v>0</v>
      </c>
      <c r="BW69" s="52"/>
      <c r="BX69" s="210">
        <f t="shared" si="105"/>
        <v>0</v>
      </c>
      <c r="BY69" s="52"/>
      <c r="BZ69" s="210" t="str">
        <f t="shared" si="106"/>
        <v/>
      </c>
      <c r="CA69" s="52"/>
      <c r="CB69" s="210" t="str">
        <f t="shared" si="107"/>
        <v/>
      </c>
      <c r="CC69" s="213">
        <f t="shared" si="108"/>
        <v>0</v>
      </c>
      <c r="CD69" s="52"/>
      <c r="CE69" s="210">
        <f t="shared" si="109"/>
        <v>0</v>
      </c>
      <c r="CF69" s="52"/>
      <c r="CG69" s="210">
        <f t="shared" si="110"/>
        <v>0</v>
      </c>
      <c r="CH69" s="52"/>
      <c r="CI69" s="210">
        <f t="shared" si="111"/>
        <v>0</v>
      </c>
      <c r="CJ69" s="52"/>
      <c r="CK69" s="210">
        <f t="shared" si="112"/>
        <v>0</v>
      </c>
      <c r="CL69" s="52"/>
      <c r="CM69" s="210">
        <f t="shared" si="113"/>
        <v>0</v>
      </c>
      <c r="CN69" s="51"/>
      <c r="CO69" s="210">
        <f t="shared" si="114"/>
        <v>0</v>
      </c>
      <c r="CP69" s="51"/>
      <c r="CQ69" s="210" t="str">
        <f t="shared" si="115"/>
        <v/>
      </c>
      <c r="CR69" s="51"/>
      <c r="CS69" s="210" t="str">
        <f t="shared" si="116"/>
        <v/>
      </c>
      <c r="CT69" s="51"/>
      <c r="CU69" s="210" t="str">
        <f t="shared" si="117"/>
        <v/>
      </c>
      <c r="CV69" s="51"/>
      <c r="CW69" s="210" t="str">
        <f t="shared" si="118"/>
        <v/>
      </c>
      <c r="CX69" s="51"/>
      <c r="CY69" s="210" t="str">
        <f t="shared" si="119"/>
        <v/>
      </c>
      <c r="CZ69" s="51"/>
      <c r="DA69" s="210" t="str">
        <f t="shared" si="120"/>
        <v/>
      </c>
      <c r="DB69" s="51"/>
      <c r="DC69" s="210" t="str">
        <f t="shared" si="121"/>
        <v/>
      </c>
      <c r="DD69" s="51"/>
      <c r="DE69" s="210" t="str">
        <f t="shared" si="122"/>
        <v/>
      </c>
      <c r="DF69" s="51"/>
      <c r="DG69" s="210" t="str">
        <f t="shared" si="123"/>
        <v/>
      </c>
      <c r="DH69" s="213">
        <f t="shared" si="124"/>
        <v>0</v>
      </c>
      <c r="DI69" s="214">
        <f t="shared" si="125"/>
        <v>0</v>
      </c>
      <c r="DJ69" s="214">
        <f t="shared" si="126"/>
        <v>0</v>
      </c>
      <c r="DK69" s="215">
        <f t="shared" si="127"/>
        <v>0</v>
      </c>
      <c r="DL69" s="215">
        <f>IFERROR(VLOOKUP(DK69,REGISTRATION!$P$23:$Q$33,2),"")</f>
        <v>5</v>
      </c>
      <c r="DM69" s="216" t="str">
        <f t="shared" si="128"/>
        <v>FAILED</v>
      </c>
    </row>
    <row r="70" spans="1:117" ht="15" hidden="1" customHeight="1">
      <c r="A70" s="209">
        <f>REGISTRATION!A72</f>
        <v>61</v>
      </c>
      <c r="B70" s="208">
        <f>REGISTRATION!B72</f>
        <v>0</v>
      </c>
      <c r="C70" s="207" t="str">
        <f>UPPER(CONCATENATE(REGISTRATION!C72,", ", REGISTRATION!D72," ", REGISTRATION!E72))</f>
        <v xml:space="preserve">,  </v>
      </c>
      <c r="D70" s="52"/>
      <c r="E70" s="210">
        <f t="shared" si="66"/>
        <v>0</v>
      </c>
      <c r="F70" s="211">
        <f t="shared" si="67"/>
        <v>0</v>
      </c>
      <c r="G70" s="52"/>
      <c r="H70" s="210">
        <f t="shared" si="68"/>
        <v>0</v>
      </c>
      <c r="I70" s="211">
        <f t="shared" si="69"/>
        <v>0</v>
      </c>
      <c r="J70" s="52"/>
      <c r="K70" s="210">
        <f t="shared" si="70"/>
        <v>0</v>
      </c>
      <c r="L70" s="52"/>
      <c r="M70" s="210">
        <f t="shared" si="71"/>
        <v>0</v>
      </c>
      <c r="N70" s="52"/>
      <c r="O70" s="210" t="str">
        <f t="shared" si="72"/>
        <v/>
      </c>
      <c r="P70" s="52"/>
      <c r="Q70" s="210" t="str">
        <f t="shared" si="73"/>
        <v/>
      </c>
      <c r="R70" s="52"/>
      <c r="S70" s="210" t="str">
        <f t="shared" si="74"/>
        <v/>
      </c>
      <c r="T70" s="52"/>
      <c r="U70" s="210" t="str">
        <f t="shared" si="75"/>
        <v/>
      </c>
      <c r="V70" s="52"/>
      <c r="W70" s="210" t="str">
        <f t="shared" si="76"/>
        <v/>
      </c>
      <c r="X70" s="52"/>
      <c r="Y70" s="210" t="str">
        <f t="shared" si="77"/>
        <v/>
      </c>
      <c r="Z70" s="52"/>
      <c r="AA70" s="210" t="str">
        <f t="shared" si="78"/>
        <v/>
      </c>
      <c r="AB70" s="52"/>
      <c r="AC70" s="210" t="str">
        <f t="shared" si="79"/>
        <v/>
      </c>
      <c r="AD70" s="52"/>
      <c r="AE70" s="210" t="str">
        <f t="shared" si="80"/>
        <v/>
      </c>
      <c r="AF70" s="52"/>
      <c r="AG70" s="210" t="str">
        <f t="shared" si="81"/>
        <v/>
      </c>
      <c r="AH70" s="52"/>
      <c r="AI70" s="210" t="str">
        <f t="shared" si="82"/>
        <v/>
      </c>
      <c r="AJ70" s="211">
        <f t="shared" si="83"/>
        <v>0</v>
      </c>
      <c r="AK70" s="52"/>
      <c r="AL70" s="210">
        <f t="shared" si="84"/>
        <v>0</v>
      </c>
      <c r="AM70" s="206"/>
      <c r="AN70" s="210">
        <f t="shared" si="85"/>
        <v>0</v>
      </c>
      <c r="AO70" s="206"/>
      <c r="AP70" s="210" t="str">
        <f t="shared" si="86"/>
        <v/>
      </c>
      <c r="AQ70" s="206"/>
      <c r="AR70" s="210" t="str">
        <f t="shared" si="87"/>
        <v/>
      </c>
      <c r="AS70" s="206"/>
      <c r="AT70" s="210" t="str">
        <f t="shared" si="88"/>
        <v/>
      </c>
      <c r="AU70" s="206"/>
      <c r="AV70" s="210" t="str">
        <f t="shared" si="89"/>
        <v/>
      </c>
      <c r="AW70" s="52"/>
      <c r="AX70" s="210" t="str">
        <f t="shared" si="90"/>
        <v/>
      </c>
      <c r="AY70" s="52"/>
      <c r="AZ70" s="210" t="str">
        <f t="shared" si="91"/>
        <v/>
      </c>
      <c r="BA70" s="52"/>
      <c r="BB70" s="210" t="str">
        <f t="shared" si="92"/>
        <v/>
      </c>
      <c r="BC70" s="52"/>
      <c r="BD70" s="210" t="str">
        <f t="shared" si="93"/>
        <v/>
      </c>
      <c r="BE70" s="52"/>
      <c r="BF70" s="210" t="str">
        <f t="shared" si="94"/>
        <v/>
      </c>
      <c r="BG70" s="52"/>
      <c r="BH70" s="210" t="str">
        <f t="shared" si="95"/>
        <v/>
      </c>
      <c r="BI70" s="52"/>
      <c r="BJ70" s="210" t="str">
        <f t="shared" si="96"/>
        <v/>
      </c>
      <c r="BK70" s="52"/>
      <c r="BL70" s="210" t="str">
        <f t="shared" si="97"/>
        <v/>
      </c>
      <c r="BM70" s="211">
        <f t="shared" si="98"/>
        <v>0</v>
      </c>
      <c r="BN70" s="52"/>
      <c r="BO70" s="210" t="str">
        <f t="shared" si="99"/>
        <v/>
      </c>
      <c r="BP70" s="52"/>
      <c r="BQ70" s="210" t="str">
        <f t="shared" si="100"/>
        <v/>
      </c>
      <c r="BR70" s="52"/>
      <c r="BS70" s="210" t="str">
        <f t="shared" si="101"/>
        <v/>
      </c>
      <c r="BT70" s="211" t="str">
        <f t="shared" si="102"/>
        <v/>
      </c>
      <c r="BU70" s="212">
        <f t="shared" si="103"/>
        <v>0</v>
      </c>
      <c r="BV70" s="212">
        <f t="shared" si="104"/>
        <v>0</v>
      </c>
      <c r="BW70" s="52"/>
      <c r="BX70" s="210">
        <f t="shared" si="105"/>
        <v>0</v>
      </c>
      <c r="BY70" s="52"/>
      <c r="BZ70" s="210" t="str">
        <f t="shared" si="106"/>
        <v/>
      </c>
      <c r="CA70" s="52"/>
      <c r="CB70" s="210" t="str">
        <f t="shared" si="107"/>
        <v/>
      </c>
      <c r="CC70" s="213">
        <f t="shared" si="108"/>
        <v>0</v>
      </c>
      <c r="CD70" s="52"/>
      <c r="CE70" s="210">
        <f t="shared" si="109"/>
        <v>0</v>
      </c>
      <c r="CF70" s="52"/>
      <c r="CG70" s="210">
        <f t="shared" si="110"/>
        <v>0</v>
      </c>
      <c r="CH70" s="52"/>
      <c r="CI70" s="210">
        <f t="shared" si="111"/>
        <v>0</v>
      </c>
      <c r="CJ70" s="52"/>
      <c r="CK70" s="210">
        <f t="shared" si="112"/>
        <v>0</v>
      </c>
      <c r="CL70" s="52"/>
      <c r="CM70" s="210">
        <f t="shared" si="113"/>
        <v>0</v>
      </c>
      <c r="CN70" s="51"/>
      <c r="CO70" s="210">
        <f t="shared" si="114"/>
        <v>0</v>
      </c>
      <c r="CP70" s="51"/>
      <c r="CQ70" s="210" t="str">
        <f t="shared" si="115"/>
        <v/>
      </c>
      <c r="CR70" s="51"/>
      <c r="CS70" s="210" t="str">
        <f t="shared" si="116"/>
        <v/>
      </c>
      <c r="CT70" s="51"/>
      <c r="CU70" s="210" t="str">
        <f t="shared" si="117"/>
        <v/>
      </c>
      <c r="CV70" s="51"/>
      <c r="CW70" s="210" t="str">
        <f t="shared" si="118"/>
        <v/>
      </c>
      <c r="CX70" s="51"/>
      <c r="CY70" s="210" t="str">
        <f t="shared" si="119"/>
        <v/>
      </c>
      <c r="CZ70" s="51"/>
      <c r="DA70" s="210" t="str">
        <f t="shared" si="120"/>
        <v/>
      </c>
      <c r="DB70" s="51"/>
      <c r="DC70" s="210" t="str">
        <f t="shared" si="121"/>
        <v/>
      </c>
      <c r="DD70" s="51"/>
      <c r="DE70" s="210" t="str">
        <f t="shared" si="122"/>
        <v/>
      </c>
      <c r="DF70" s="51"/>
      <c r="DG70" s="210" t="str">
        <f t="shared" si="123"/>
        <v/>
      </c>
      <c r="DH70" s="213">
        <f t="shared" si="124"/>
        <v>0</v>
      </c>
      <c r="DI70" s="214">
        <f t="shared" si="125"/>
        <v>0</v>
      </c>
      <c r="DJ70" s="214">
        <f t="shared" si="126"/>
        <v>0</v>
      </c>
      <c r="DK70" s="215">
        <f t="shared" si="127"/>
        <v>0</v>
      </c>
      <c r="DL70" s="215">
        <f>IFERROR(VLOOKUP(DK70,REGISTRATION!$P$23:$Q$33,2),"")</f>
        <v>5</v>
      </c>
      <c r="DM70" s="216" t="str">
        <f t="shared" si="128"/>
        <v>FAILED</v>
      </c>
    </row>
    <row r="71" spans="1:117" ht="15" hidden="1" customHeight="1">
      <c r="A71" s="209">
        <f>REGISTRATION!A73</f>
        <v>62</v>
      </c>
      <c r="B71" s="208">
        <f>REGISTRATION!B73</f>
        <v>0</v>
      </c>
      <c r="C71" s="207" t="str">
        <f>UPPER(CONCATENATE(REGISTRATION!C73,", ", REGISTRATION!D73," ", REGISTRATION!E73))</f>
        <v xml:space="preserve">,  </v>
      </c>
      <c r="D71" s="52"/>
      <c r="E71" s="210">
        <f t="shared" si="66"/>
        <v>0</v>
      </c>
      <c r="F71" s="211">
        <f t="shared" si="67"/>
        <v>0</v>
      </c>
      <c r="G71" s="52"/>
      <c r="H71" s="210">
        <f t="shared" si="68"/>
        <v>0</v>
      </c>
      <c r="I71" s="211">
        <f t="shared" si="69"/>
        <v>0</v>
      </c>
      <c r="J71" s="52"/>
      <c r="K71" s="210">
        <f t="shared" si="70"/>
        <v>0</v>
      </c>
      <c r="L71" s="52"/>
      <c r="M71" s="210">
        <f t="shared" si="71"/>
        <v>0</v>
      </c>
      <c r="N71" s="52"/>
      <c r="O71" s="210" t="str">
        <f t="shared" si="72"/>
        <v/>
      </c>
      <c r="P71" s="52"/>
      <c r="Q71" s="210" t="str">
        <f t="shared" si="73"/>
        <v/>
      </c>
      <c r="R71" s="52"/>
      <c r="S71" s="210" t="str">
        <f t="shared" si="74"/>
        <v/>
      </c>
      <c r="T71" s="52"/>
      <c r="U71" s="210" t="str">
        <f t="shared" si="75"/>
        <v/>
      </c>
      <c r="V71" s="52"/>
      <c r="W71" s="210" t="str">
        <f t="shared" si="76"/>
        <v/>
      </c>
      <c r="X71" s="52"/>
      <c r="Y71" s="210" t="str">
        <f t="shared" si="77"/>
        <v/>
      </c>
      <c r="Z71" s="52"/>
      <c r="AA71" s="210" t="str">
        <f t="shared" si="78"/>
        <v/>
      </c>
      <c r="AB71" s="52"/>
      <c r="AC71" s="210" t="str">
        <f t="shared" si="79"/>
        <v/>
      </c>
      <c r="AD71" s="52"/>
      <c r="AE71" s="210" t="str">
        <f t="shared" si="80"/>
        <v/>
      </c>
      <c r="AF71" s="52"/>
      <c r="AG71" s="210" t="str">
        <f t="shared" si="81"/>
        <v/>
      </c>
      <c r="AH71" s="52"/>
      <c r="AI71" s="210" t="str">
        <f t="shared" si="82"/>
        <v/>
      </c>
      <c r="AJ71" s="211">
        <f t="shared" si="83"/>
        <v>0</v>
      </c>
      <c r="AK71" s="52"/>
      <c r="AL71" s="210">
        <f t="shared" si="84"/>
        <v>0</v>
      </c>
      <c r="AM71" s="206"/>
      <c r="AN71" s="210">
        <f t="shared" si="85"/>
        <v>0</v>
      </c>
      <c r="AO71" s="206"/>
      <c r="AP71" s="210" t="str">
        <f t="shared" si="86"/>
        <v/>
      </c>
      <c r="AQ71" s="206"/>
      <c r="AR71" s="210" t="str">
        <f t="shared" si="87"/>
        <v/>
      </c>
      <c r="AS71" s="206"/>
      <c r="AT71" s="210" t="str">
        <f t="shared" si="88"/>
        <v/>
      </c>
      <c r="AU71" s="206"/>
      <c r="AV71" s="210" t="str">
        <f t="shared" si="89"/>
        <v/>
      </c>
      <c r="AW71" s="52"/>
      <c r="AX71" s="210" t="str">
        <f t="shared" si="90"/>
        <v/>
      </c>
      <c r="AY71" s="52"/>
      <c r="AZ71" s="210" t="str">
        <f t="shared" si="91"/>
        <v/>
      </c>
      <c r="BA71" s="52"/>
      <c r="BB71" s="210" t="str">
        <f t="shared" si="92"/>
        <v/>
      </c>
      <c r="BC71" s="52"/>
      <c r="BD71" s="210" t="str">
        <f t="shared" si="93"/>
        <v/>
      </c>
      <c r="BE71" s="52"/>
      <c r="BF71" s="210" t="str">
        <f t="shared" si="94"/>
        <v/>
      </c>
      <c r="BG71" s="52"/>
      <c r="BH71" s="210" t="str">
        <f t="shared" si="95"/>
        <v/>
      </c>
      <c r="BI71" s="52"/>
      <c r="BJ71" s="210" t="str">
        <f t="shared" si="96"/>
        <v/>
      </c>
      <c r="BK71" s="52"/>
      <c r="BL71" s="210" t="str">
        <f t="shared" si="97"/>
        <v/>
      </c>
      <c r="BM71" s="211">
        <f t="shared" si="98"/>
        <v>0</v>
      </c>
      <c r="BN71" s="52"/>
      <c r="BO71" s="210" t="str">
        <f t="shared" si="99"/>
        <v/>
      </c>
      <c r="BP71" s="52"/>
      <c r="BQ71" s="210" t="str">
        <f t="shared" si="100"/>
        <v/>
      </c>
      <c r="BR71" s="52"/>
      <c r="BS71" s="210" t="str">
        <f t="shared" si="101"/>
        <v/>
      </c>
      <c r="BT71" s="211" t="str">
        <f t="shared" si="102"/>
        <v/>
      </c>
      <c r="BU71" s="212">
        <f t="shared" si="103"/>
        <v>0</v>
      </c>
      <c r="BV71" s="212">
        <f t="shared" si="104"/>
        <v>0</v>
      </c>
      <c r="BW71" s="52"/>
      <c r="BX71" s="210">
        <f t="shared" si="105"/>
        <v>0</v>
      </c>
      <c r="BY71" s="52"/>
      <c r="BZ71" s="210" t="str">
        <f t="shared" si="106"/>
        <v/>
      </c>
      <c r="CA71" s="52"/>
      <c r="CB71" s="210" t="str">
        <f t="shared" si="107"/>
        <v/>
      </c>
      <c r="CC71" s="213">
        <f t="shared" si="108"/>
        <v>0</v>
      </c>
      <c r="CD71" s="52"/>
      <c r="CE71" s="210">
        <f t="shared" si="109"/>
        <v>0</v>
      </c>
      <c r="CF71" s="52"/>
      <c r="CG71" s="210">
        <f t="shared" si="110"/>
        <v>0</v>
      </c>
      <c r="CH71" s="52"/>
      <c r="CI71" s="210">
        <f t="shared" si="111"/>
        <v>0</v>
      </c>
      <c r="CJ71" s="52"/>
      <c r="CK71" s="210">
        <f t="shared" si="112"/>
        <v>0</v>
      </c>
      <c r="CL71" s="52"/>
      <c r="CM71" s="210">
        <f t="shared" si="113"/>
        <v>0</v>
      </c>
      <c r="CN71" s="51"/>
      <c r="CO71" s="210">
        <f t="shared" si="114"/>
        <v>0</v>
      </c>
      <c r="CP71" s="51"/>
      <c r="CQ71" s="210" t="str">
        <f t="shared" si="115"/>
        <v/>
      </c>
      <c r="CR71" s="51"/>
      <c r="CS71" s="210" t="str">
        <f t="shared" si="116"/>
        <v/>
      </c>
      <c r="CT71" s="51"/>
      <c r="CU71" s="210" t="str">
        <f t="shared" si="117"/>
        <v/>
      </c>
      <c r="CV71" s="51"/>
      <c r="CW71" s="210" t="str">
        <f t="shared" si="118"/>
        <v/>
      </c>
      <c r="CX71" s="51"/>
      <c r="CY71" s="210" t="str">
        <f t="shared" si="119"/>
        <v/>
      </c>
      <c r="CZ71" s="51"/>
      <c r="DA71" s="210" t="str">
        <f t="shared" si="120"/>
        <v/>
      </c>
      <c r="DB71" s="51"/>
      <c r="DC71" s="210" t="str">
        <f t="shared" si="121"/>
        <v/>
      </c>
      <c r="DD71" s="51"/>
      <c r="DE71" s="210" t="str">
        <f t="shared" si="122"/>
        <v/>
      </c>
      <c r="DF71" s="51"/>
      <c r="DG71" s="210" t="str">
        <f t="shared" si="123"/>
        <v/>
      </c>
      <c r="DH71" s="213">
        <f t="shared" si="124"/>
        <v>0</v>
      </c>
      <c r="DI71" s="214">
        <f t="shared" si="125"/>
        <v>0</v>
      </c>
      <c r="DJ71" s="214">
        <f t="shared" si="126"/>
        <v>0</v>
      </c>
      <c r="DK71" s="215">
        <f t="shared" si="127"/>
        <v>0</v>
      </c>
      <c r="DL71" s="215">
        <f>IFERROR(VLOOKUP(DK71,REGISTRATION!$P$23:$Q$33,2),"")</f>
        <v>5</v>
      </c>
      <c r="DM71" s="216" t="str">
        <f t="shared" si="128"/>
        <v>FAILED</v>
      </c>
    </row>
    <row r="72" spans="1:117" ht="15" hidden="1" customHeight="1">
      <c r="A72" s="209">
        <f>REGISTRATION!A74</f>
        <v>63</v>
      </c>
      <c r="B72" s="208">
        <f>REGISTRATION!B74</f>
        <v>0</v>
      </c>
      <c r="C72" s="207" t="str">
        <f>UPPER(CONCATENATE(REGISTRATION!C74,", ", REGISTRATION!D74," ", REGISTRATION!E74))</f>
        <v xml:space="preserve">,  </v>
      </c>
      <c r="D72" s="52"/>
      <c r="E72" s="210">
        <f t="shared" si="66"/>
        <v>0</v>
      </c>
      <c r="F72" s="211">
        <f t="shared" si="67"/>
        <v>0</v>
      </c>
      <c r="G72" s="52"/>
      <c r="H72" s="210">
        <f t="shared" si="68"/>
        <v>0</v>
      </c>
      <c r="I72" s="211">
        <f t="shared" si="69"/>
        <v>0</v>
      </c>
      <c r="J72" s="52"/>
      <c r="K72" s="210">
        <f t="shared" si="70"/>
        <v>0</v>
      </c>
      <c r="L72" s="52"/>
      <c r="M72" s="210">
        <f t="shared" si="71"/>
        <v>0</v>
      </c>
      <c r="N72" s="52"/>
      <c r="O72" s="210" t="str">
        <f t="shared" si="72"/>
        <v/>
      </c>
      <c r="P72" s="52"/>
      <c r="Q72" s="210" t="str">
        <f t="shared" si="73"/>
        <v/>
      </c>
      <c r="R72" s="52"/>
      <c r="S72" s="210" t="str">
        <f t="shared" si="74"/>
        <v/>
      </c>
      <c r="T72" s="52"/>
      <c r="U72" s="210" t="str">
        <f t="shared" si="75"/>
        <v/>
      </c>
      <c r="V72" s="52"/>
      <c r="W72" s="210" t="str">
        <f t="shared" si="76"/>
        <v/>
      </c>
      <c r="X72" s="52"/>
      <c r="Y72" s="210" t="str">
        <f t="shared" si="77"/>
        <v/>
      </c>
      <c r="Z72" s="52"/>
      <c r="AA72" s="210" t="str">
        <f t="shared" si="78"/>
        <v/>
      </c>
      <c r="AB72" s="52"/>
      <c r="AC72" s="210" t="str">
        <f t="shared" si="79"/>
        <v/>
      </c>
      <c r="AD72" s="52"/>
      <c r="AE72" s="210" t="str">
        <f t="shared" si="80"/>
        <v/>
      </c>
      <c r="AF72" s="52"/>
      <c r="AG72" s="210" t="str">
        <f t="shared" si="81"/>
        <v/>
      </c>
      <c r="AH72" s="52"/>
      <c r="AI72" s="210" t="str">
        <f t="shared" si="82"/>
        <v/>
      </c>
      <c r="AJ72" s="211">
        <f t="shared" si="83"/>
        <v>0</v>
      </c>
      <c r="AK72" s="52"/>
      <c r="AL72" s="210">
        <f t="shared" si="84"/>
        <v>0</v>
      </c>
      <c r="AM72" s="206"/>
      <c r="AN72" s="210">
        <f t="shared" si="85"/>
        <v>0</v>
      </c>
      <c r="AO72" s="206"/>
      <c r="AP72" s="210" t="str">
        <f t="shared" si="86"/>
        <v/>
      </c>
      <c r="AQ72" s="206"/>
      <c r="AR72" s="210" t="str">
        <f t="shared" si="87"/>
        <v/>
      </c>
      <c r="AS72" s="206"/>
      <c r="AT72" s="210" t="str">
        <f t="shared" si="88"/>
        <v/>
      </c>
      <c r="AU72" s="206"/>
      <c r="AV72" s="210" t="str">
        <f t="shared" si="89"/>
        <v/>
      </c>
      <c r="AW72" s="52"/>
      <c r="AX72" s="210" t="str">
        <f t="shared" si="90"/>
        <v/>
      </c>
      <c r="AY72" s="52"/>
      <c r="AZ72" s="210" t="str">
        <f t="shared" si="91"/>
        <v/>
      </c>
      <c r="BA72" s="52"/>
      <c r="BB72" s="210" t="str">
        <f t="shared" si="92"/>
        <v/>
      </c>
      <c r="BC72" s="52"/>
      <c r="BD72" s="210" t="str">
        <f t="shared" si="93"/>
        <v/>
      </c>
      <c r="BE72" s="52"/>
      <c r="BF72" s="210" t="str">
        <f t="shared" si="94"/>
        <v/>
      </c>
      <c r="BG72" s="52"/>
      <c r="BH72" s="210" t="str">
        <f t="shared" si="95"/>
        <v/>
      </c>
      <c r="BI72" s="52"/>
      <c r="BJ72" s="210" t="str">
        <f t="shared" si="96"/>
        <v/>
      </c>
      <c r="BK72" s="52"/>
      <c r="BL72" s="210" t="str">
        <f t="shared" si="97"/>
        <v/>
      </c>
      <c r="BM72" s="211">
        <f t="shared" si="98"/>
        <v>0</v>
      </c>
      <c r="BN72" s="52"/>
      <c r="BO72" s="210" t="str">
        <f t="shared" si="99"/>
        <v/>
      </c>
      <c r="BP72" s="52"/>
      <c r="BQ72" s="210" t="str">
        <f t="shared" si="100"/>
        <v/>
      </c>
      <c r="BR72" s="52"/>
      <c r="BS72" s="210" t="str">
        <f t="shared" si="101"/>
        <v/>
      </c>
      <c r="BT72" s="211" t="str">
        <f t="shared" si="102"/>
        <v/>
      </c>
      <c r="BU72" s="212">
        <f t="shared" si="103"/>
        <v>0</v>
      </c>
      <c r="BV72" s="212">
        <f t="shared" si="104"/>
        <v>0</v>
      </c>
      <c r="BW72" s="52"/>
      <c r="BX72" s="210">
        <f t="shared" si="105"/>
        <v>0</v>
      </c>
      <c r="BY72" s="52"/>
      <c r="BZ72" s="210" t="str">
        <f t="shared" si="106"/>
        <v/>
      </c>
      <c r="CA72" s="52"/>
      <c r="CB72" s="210" t="str">
        <f t="shared" si="107"/>
        <v/>
      </c>
      <c r="CC72" s="213">
        <f t="shared" si="108"/>
        <v>0</v>
      </c>
      <c r="CD72" s="52"/>
      <c r="CE72" s="210">
        <f t="shared" si="109"/>
        <v>0</v>
      </c>
      <c r="CF72" s="52"/>
      <c r="CG72" s="210">
        <f t="shared" si="110"/>
        <v>0</v>
      </c>
      <c r="CH72" s="52"/>
      <c r="CI72" s="210">
        <f t="shared" si="111"/>
        <v>0</v>
      </c>
      <c r="CJ72" s="52"/>
      <c r="CK72" s="210">
        <f t="shared" si="112"/>
        <v>0</v>
      </c>
      <c r="CL72" s="52"/>
      <c r="CM72" s="210">
        <f t="shared" si="113"/>
        <v>0</v>
      </c>
      <c r="CN72" s="51"/>
      <c r="CO72" s="210">
        <f t="shared" si="114"/>
        <v>0</v>
      </c>
      <c r="CP72" s="51"/>
      <c r="CQ72" s="210" t="str">
        <f t="shared" si="115"/>
        <v/>
      </c>
      <c r="CR72" s="51"/>
      <c r="CS72" s="210" t="str">
        <f t="shared" si="116"/>
        <v/>
      </c>
      <c r="CT72" s="51"/>
      <c r="CU72" s="210" t="str">
        <f t="shared" si="117"/>
        <v/>
      </c>
      <c r="CV72" s="51"/>
      <c r="CW72" s="210" t="str">
        <f t="shared" si="118"/>
        <v/>
      </c>
      <c r="CX72" s="51"/>
      <c r="CY72" s="210" t="str">
        <f t="shared" si="119"/>
        <v/>
      </c>
      <c r="CZ72" s="51"/>
      <c r="DA72" s="210" t="str">
        <f t="shared" si="120"/>
        <v/>
      </c>
      <c r="DB72" s="51"/>
      <c r="DC72" s="210" t="str">
        <f t="shared" si="121"/>
        <v/>
      </c>
      <c r="DD72" s="51"/>
      <c r="DE72" s="210" t="str">
        <f t="shared" si="122"/>
        <v/>
      </c>
      <c r="DF72" s="51"/>
      <c r="DG72" s="210" t="str">
        <f t="shared" si="123"/>
        <v/>
      </c>
      <c r="DH72" s="213">
        <f t="shared" si="124"/>
        <v>0</v>
      </c>
      <c r="DI72" s="214">
        <f t="shared" si="125"/>
        <v>0</v>
      </c>
      <c r="DJ72" s="214">
        <f t="shared" si="126"/>
        <v>0</v>
      </c>
      <c r="DK72" s="215">
        <f t="shared" si="127"/>
        <v>0</v>
      </c>
      <c r="DL72" s="215">
        <f>IFERROR(VLOOKUP(DK72,REGISTRATION!$P$23:$Q$33,2),"")</f>
        <v>5</v>
      </c>
      <c r="DM72" s="216" t="str">
        <f t="shared" si="128"/>
        <v>FAILED</v>
      </c>
    </row>
    <row r="73" spans="1:117" ht="15" hidden="1" customHeight="1">
      <c r="A73" s="209">
        <f>REGISTRATION!A75</f>
        <v>64</v>
      </c>
      <c r="B73" s="208">
        <f>REGISTRATION!B75</f>
        <v>0</v>
      </c>
      <c r="C73" s="207" t="str">
        <f>UPPER(CONCATENATE(REGISTRATION!C75,", ", REGISTRATION!D75," ", REGISTRATION!E75))</f>
        <v xml:space="preserve">,  </v>
      </c>
      <c r="D73" s="52"/>
      <c r="E73" s="210">
        <f t="shared" si="66"/>
        <v>0</v>
      </c>
      <c r="F73" s="211">
        <f t="shared" si="67"/>
        <v>0</v>
      </c>
      <c r="G73" s="52"/>
      <c r="H73" s="210">
        <f t="shared" si="68"/>
        <v>0</v>
      </c>
      <c r="I73" s="211">
        <f t="shared" si="69"/>
        <v>0</v>
      </c>
      <c r="J73" s="52"/>
      <c r="K73" s="210">
        <f t="shared" si="70"/>
        <v>0</v>
      </c>
      <c r="L73" s="52"/>
      <c r="M73" s="210">
        <f t="shared" si="71"/>
        <v>0</v>
      </c>
      <c r="N73" s="52"/>
      <c r="O73" s="210" t="str">
        <f t="shared" si="72"/>
        <v/>
      </c>
      <c r="P73" s="52"/>
      <c r="Q73" s="210" t="str">
        <f t="shared" si="73"/>
        <v/>
      </c>
      <c r="R73" s="52"/>
      <c r="S73" s="210" t="str">
        <f t="shared" si="74"/>
        <v/>
      </c>
      <c r="T73" s="52"/>
      <c r="U73" s="210" t="str">
        <f t="shared" si="75"/>
        <v/>
      </c>
      <c r="V73" s="52"/>
      <c r="W73" s="210" t="str">
        <f t="shared" si="76"/>
        <v/>
      </c>
      <c r="X73" s="52"/>
      <c r="Y73" s="210" t="str">
        <f t="shared" si="77"/>
        <v/>
      </c>
      <c r="Z73" s="52"/>
      <c r="AA73" s="210" t="str">
        <f t="shared" si="78"/>
        <v/>
      </c>
      <c r="AB73" s="52"/>
      <c r="AC73" s="210" t="str">
        <f t="shared" si="79"/>
        <v/>
      </c>
      <c r="AD73" s="52"/>
      <c r="AE73" s="210" t="str">
        <f t="shared" si="80"/>
        <v/>
      </c>
      <c r="AF73" s="52"/>
      <c r="AG73" s="210" t="str">
        <f t="shared" si="81"/>
        <v/>
      </c>
      <c r="AH73" s="52"/>
      <c r="AI73" s="210" t="str">
        <f t="shared" si="82"/>
        <v/>
      </c>
      <c r="AJ73" s="211">
        <f t="shared" si="83"/>
        <v>0</v>
      </c>
      <c r="AK73" s="52"/>
      <c r="AL73" s="210">
        <f t="shared" si="84"/>
        <v>0</v>
      </c>
      <c r="AM73" s="206"/>
      <c r="AN73" s="210">
        <f t="shared" si="85"/>
        <v>0</v>
      </c>
      <c r="AO73" s="206"/>
      <c r="AP73" s="210" t="str">
        <f t="shared" si="86"/>
        <v/>
      </c>
      <c r="AQ73" s="206"/>
      <c r="AR73" s="210" t="str">
        <f t="shared" si="87"/>
        <v/>
      </c>
      <c r="AS73" s="206"/>
      <c r="AT73" s="210" t="str">
        <f t="shared" si="88"/>
        <v/>
      </c>
      <c r="AU73" s="206"/>
      <c r="AV73" s="210" t="str">
        <f t="shared" si="89"/>
        <v/>
      </c>
      <c r="AW73" s="52"/>
      <c r="AX73" s="210" t="str">
        <f t="shared" si="90"/>
        <v/>
      </c>
      <c r="AY73" s="52"/>
      <c r="AZ73" s="210" t="str">
        <f t="shared" si="91"/>
        <v/>
      </c>
      <c r="BA73" s="52"/>
      <c r="BB73" s="210" t="str">
        <f t="shared" si="92"/>
        <v/>
      </c>
      <c r="BC73" s="52"/>
      <c r="BD73" s="210" t="str">
        <f t="shared" si="93"/>
        <v/>
      </c>
      <c r="BE73" s="52"/>
      <c r="BF73" s="210" t="str">
        <f t="shared" si="94"/>
        <v/>
      </c>
      <c r="BG73" s="52"/>
      <c r="BH73" s="210" t="str">
        <f t="shared" si="95"/>
        <v/>
      </c>
      <c r="BI73" s="52"/>
      <c r="BJ73" s="210" t="str">
        <f t="shared" si="96"/>
        <v/>
      </c>
      <c r="BK73" s="52"/>
      <c r="BL73" s="210" t="str">
        <f t="shared" si="97"/>
        <v/>
      </c>
      <c r="BM73" s="211">
        <f t="shared" si="98"/>
        <v>0</v>
      </c>
      <c r="BN73" s="52"/>
      <c r="BO73" s="210" t="str">
        <f t="shared" si="99"/>
        <v/>
      </c>
      <c r="BP73" s="52"/>
      <c r="BQ73" s="210" t="str">
        <f t="shared" si="100"/>
        <v/>
      </c>
      <c r="BR73" s="52"/>
      <c r="BS73" s="210" t="str">
        <f t="shared" si="101"/>
        <v/>
      </c>
      <c r="BT73" s="211" t="str">
        <f t="shared" si="102"/>
        <v/>
      </c>
      <c r="BU73" s="212">
        <f t="shared" si="103"/>
        <v>0</v>
      </c>
      <c r="BV73" s="212">
        <f t="shared" si="104"/>
        <v>0</v>
      </c>
      <c r="BW73" s="52"/>
      <c r="BX73" s="210">
        <f t="shared" si="105"/>
        <v>0</v>
      </c>
      <c r="BY73" s="52"/>
      <c r="BZ73" s="210" t="str">
        <f t="shared" si="106"/>
        <v/>
      </c>
      <c r="CA73" s="52"/>
      <c r="CB73" s="210" t="str">
        <f t="shared" si="107"/>
        <v/>
      </c>
      <c r="CC73" s="213">
        <f t="shared" si="108"/>
        <v>0</v>
      </c>
      <c r="CD73" s="52"/>
      <c r="CE73" s="210">
        <f t="shared" si="109"/>
        <v>0</v>
      </c>
      <c r="CF73" s="52"/>
      <c r="CG73" s="210">
        <f t="shared" si="110"/>
        <v>0</v>
      </c>
      <c r="CH73" s="52"/>
      <c r="CI73" s="210">
        <f t="shared" si="111"/>
        <v>0</v>
      </c>
      <c r="CJ73" s="52"/>
      <c r="CK73" s="210">
        <f t="shared" si="112"/>
        <v>0</v>
      </c>
      <c r="CL73" s="52"/>
      <c r="CM73" s="210">
        <f t="shared" si="113"/>
        <v>0</v>
      </c>
      <c r="CN73" s="51"/>
      <c r="CO73" s="210">
        <f t="shared" si="114"/>
        <v>0</v>
      </c>
      <c r="CP73" s="51"/>
      <c r="CQ73" s="210" t="str">
        <f t="shared" si="115"/>
        <v/>
      </c>
      <c r="CR73" s="51"/>
      <c r="CS73" s="210" t="str">
        <f t="shared" si="116"/>
        <v/>
      </c>
      <c r="CT73" s="51"/>
      <c r="CU73" s="210" t="str">
        <f t="shared" si="117"/>
        <v/>
      </c>
      <c r="CV73" s="51"/>
      <c r="CW73" s="210" t="str">
        <f t="shared" si="118"/>
        <v/>
      </c>
      <c r="CX73" s="51"/>
      <c r="CY73" s="210" t="str">
        <f t="shared" si="119"/>
        <v/>
      </c>
      <c r="CZ73" s="51"/>
      <c r="DA73" s="210" t="str">
        <f t="shared" si="120"/>
        <v/>
      </c>
      <c r="DB73" s="51"/>
      <c r="DC73" s="210" t="str">
        <f t="shared" si="121"/>
        <v/>
      </c>
      <c r="DD73" s="51"/>
      <c r="DE73" s="210" t="str">
        <f t="shared" si="122"/>
        <v/>
      </c>
      <c r="DF73" s="51"/>
      <c r="DG73" s="210" t="str">
        <f t="shared" si="123"/>
        <v/>
      </c>
      <c r="DH73" s="213">
        <f t="shared" si="124"/>
        <v>0</v>
      </c>
      <c r="DI73" s="214">
        <f t="shared" si="125"/>
        <v>0</v>
      </c>
      <c r="DJ73" s="214">
        <f t="shared" si="126"/>
        <v>0</v>
      </c>
      <c r="DK73" s="215">
        <f t="shared" si="127"/>
        <v>0</v>
      </c>
      <c r="DL73" s="215">
        <f>IFERROR(VLOOKUP(DK73,REGISTRATION!$P$23:$Q$33,2),"")</f>
        <v>5</v>
      </c>
      <c r="DM73" s="216" t="str">
        <f t="shared" si="128"/>
        <v>FAILED</v>
      </c>
    </row>
    <row r="74" spans="1:117" ht="15" hidden="1" customHeight="1">
      <c r="A74" s="209">
        <f>REGISTRATION!A76</f>
        <v>65</v>
      </c>
      <c r="B74" s="208">
        <f>REGISTRATION!B76</f>
        <v>0</v>
      </c>
      <c r="C74" s="207" t="str">
        <f>UPPER(CONCATENATE(REGISTRATION!C76,", ", REGISTRATION!D76," ", REGISTRATION!E76))</f>
        <v xml:space="preserve">,  </v>
      </c>
      <c r="D74" s="52"/>
      <c r="E74" s="210">
        <f t="shared" si="66"/>
        <v>0</v>
      </c>
      <c r="F74" s="211">
        <f t="shared" si="67"/>
        <v>0</v>
      </c>
      <c r="G74" s="52"/>
      <c r="H74" s="210">
        <f t="shared" si="68"/>
        <v>0</v>
      </c>
      <c r="I74" s="211">
        <f t="shared" si="69"/>
        <v>0</v>
      </c>
      <c r="J74" s="52"/>
      <c r="K74" s="210">
        <f t="shared" si="70"/>
        <v>0</v>
      </c>
      <c r="L74" s="52"/>
      <c r="M74" s="210">
        <f t="shared" si="71"/>
        <v>0</v>
      </c>
      <c r="N74" s="52"/>
      <c r="O74" s="210" t="str">
        <f t="shared" si="72"/>
        <v/>
      </c>
      <c r="P74" s="52"/>
      <c r="Q74" s="210" t="str">
        <f t="shared" si="73"/>
        <v/>
      </c>
      <c r="R74" s="52"/>
      <c r="S74" s="210" t="str">
        <f t="shared" si="74"/>
        <v/>
      </c>
      <c r="T74" s="52"/>
      <c r="U74" s="210" t="str">
        <f t="shared" si="75"/>
        <v/>
      </c>
      <c r="V74" s="52"/>
      <c r="W74" s="210" t="str">
        <f t="shared" si="76"/>
        <v/>
      </c>
      <c r="X74" s="52"/>
      <c r="Y74" s="210" t="str">
        <f t="shared" si="77"/>
        <v/>
      </c>
      <c r="Z74" s="52"/>
      <c r="AA74" s="210" t="str">
        <f t="shared" si="78"/>
        <v/>
      </c>
      <c r="AB74" s="52"/>
      <c r="AC74" s="210" t="str">
        <f t="shared" si="79"/>
        <v/>
      </c>
      <c r="AD74" s="52"/>
      <c r="AE74" s="210" t="str">
        <f t="shared" si="80"/>
        <v/>
      </c>
      <c r="AF74" s="52"/>
      <c r="AG74" s="210" t="str">
        <f t="shared" si="81"/>
        <v/>
      </c>
      <c r="AH74" s="52"/>
      <c r="AI74" s="210" t="str">
        <f t="shared" si="82"/>
        <v/>
      </c>
      <c r="AJ74" s="211">
        <f t="shared" si="83"/>
        <v>0</v>
      </c>
      <c r="AK74" s="52"/>
      <c r="AL74" s="210">
        <f t="shared" si="84"/>
        <v>0</v>
      </c>
      <c r="AM74" s="206"/>
      <c r="AN74" s="210">
        <f t="shared" si="85"/>
        <v>0</v>
      </c>
      <c r="AO74" s="206"/>
      <c r="AP74" s="210" t="str">
        <f t="shared" si="86"/>
        <v/>
      </c>
      <c r="AQ74" s="206"/>
      <c r="AR74" s="210" t="str">
        <f t="shared" si="87"/>
        <v/>
      </c>
      <c r="AS74" s="206"/>
      <c r="AT74" s="210" t="str">
        <f t="shared" si="88"/>
        <v/>
      </c>
      <c r="AU74" s="206"/>
      <c r="AV74" s="210" t="str">
        <f t="shared" si="89"/>
        <v/>
      </c>
      <c r="AW74" s="52"/>
      <c r="AX74" s="210" t="str">
        <f t="shared" si="90"/>
        <v/>
      </c>
      <c r="AY74" s="52"/>
      <c r="AZ74" s="210" t="str">
        <f t="shared" si="91"/>
        <v/>
      </c>
      <c r="BA74" s="52"/>
      <c r="BB74" s="210" t="str">
        <f t="shared" si="92"/>
        <v/>
      </c>
      <c r="BC74" s="52"/>
      <c r="BD74" s="210" t="str">
        <f t="shared" si="93"/>
        <v/>
      </c>
      <c r="BE74" s="52"/>
      <c r="BF74" s="210" t="str">
        <f t="shared" si="94"/>
        <v/>
      </c>
      <c r="BG74" s="52"/>
      <c r="BH74" s="210" t="str">
        <f t="shared" si="95"/>
        <v/>
      </c>
      <c r="BI74" s="52"/>
      <c r="BJ74" s="210" t="str">
        <f t="shared" si="96"/>
        <v/>
      </c>
      <c r="BK74" s="52"/>
      <c r="BL74" s="210" t="str">
        <f t="shared" si="97"/>
        <v/>
      </c>
      <c r="BM74" s="211">
        <f t="shared" si="98"/>
        <v>0</v>
      </c>
      <c r="BN74" s="52"/>
      <c r="BO74" s="210" t="str">
        <f t="shared" si="99"/>
        <v/>
      </c>
      <c r="BP74" s="52"/>
      <c r="BQ74" s="210" t="str">
        <f t="shared" si="100"/>
        <v/>
      </c>
      <c r="BR74" s="52"/>
      <c r="BS74" s="210" t="str">
        <f t="shared" si="101"/>
        <v/>
      </c>
      <c r="BT74" s="211" t="str">
        <f t="shared" si="102"/>
        <v/>
      </c>
      <c r="BU74" s="212">
        <f t="shared" si="103"/>
        <v>0</v>
      </c>
      <c r="BV74" s="212">
        <f t="shared" si="104"/>
        <v>0</v>
      </c>
      <c r="BW74" s="52"/>
      <c r="BX74" s="210">
        <f t="shared" si="105"/>
        <v>0</v>
      </c>
      <c r="BY74" s="52"/>
      <c r="BZ74" s="210" t="str">
        <f t="shared" si="106"/>
        <v/>
      </c>
      <c r="CA74" s="52"/>
      <c r="CB74" s="210" t="str">
        <f t="shared" si="107"/>
        <v/>
      </c>
      <c r="CC74" s="213">
        <f t="shared" si="108"/>
        <v>0</v>
      </c>
      <c r="CD74" s="52"/>
      <c r="CE74" s="210">
        <f t="shared" si="109"/>
        <v>0</v>
      </c>
      <c r="CF74" s="52"/>
      <c r="CG74" s="210">
        <f t="shared" si="110"/>
        <v>0</v>
      </c>
      <c r="CH74" s="52"/>
      <c r="CI74" s="210">
        <f t="shared" si="111"/>
        <v>0</v>
      </c>
      <c r="CJ74" s="52"/>
      <c r="CK74" s="210">
        <f t="shared" si="112"/>
        <v>0</v>
      </c>
      <c r="CL74" s="52"/>
      <c r="CM74" s="210">
        <f t="shared" si="113"/>
        <v>0</v>
      </c>
      <c r="CN74" s="51"/>
      <c r="CO74" s="210">
        <f t="shared" si="114"/>
        <v>0</v>
      </c>
      <c r="CP74" s="51"/>
      <c r="CQ74" s="210" t="str">
        <f t="shared" si="115"/>
        <v/>
      </c>
      <c r="CR74" s="51"/>
      <c r="CS74" s="210" t="str">
        <f t="shared" si="116"/>
        <v/>
      </c>
      <c r="CT74" s="51"/>
      <c r="CU74" s="210" t="str">
        <f t="shared" si="117"/>
        <v/>
      </c>
      <c r="CV74" s="51"/>
      <c r="CW74" s="210" t="str">
        <f t="shared" si="118"/>
        <v/>
      </c>
      <c r="CX74" s="51"/>
      <c r="CY74" s="210" t="str">
        <f t="shared" si="119"/>
        <v/>
      </c>
      <c r="CZ74" s="51"/>
      <c r="DA74" s="210" t="str">
        <f t="shared" si="120"/>
        <v/>
      </c>
      <c r="DB74" s="51"/>
      <c r="DC74" s="210" t="str">
        <f t="shared" si="121"/>
        <v/>
      </c>
      <c r="DD74" s="51"/>
      <c r="DE74" s="210" t="str">
        <f t="shared" si="122"/>
        <v/>
      </c>
      <c r="DF74" s="51"/>
      <c r="DG74" s="210" t="str">
        <f t="shared" si="123"/>
        <v/>
      </c>
      <c r="DH74" s="213">
        <f t="shared" si="124"/>
        <v>0</v>
      </c>
      <c r="DI74" s="214">
        <f t="shared" si="125"/>
        <v>0</v>
      </c>
      <c r="DJ74" s="214">
        <f t="shared" si="126"/>
        <v>0</v>
      </c>
      <c r="DK74" s="215">
        <f t="shared" si="127"/>
        <v>0</v>
      </c>
      <c r="DL74" s="215">
        <f>IFERROR(VLOOKUP(DK74,REGISTRATION!$P$23:$Q$33,2),"")</f>
        <v>5</v>
      </c>
      <c r="DM74" s="216" t="str">
        <f t="shared" si="128"/>
        <v>FAILED</v>
      </c>
    </row>
    <row r="75" spans="1:117" ht="15" hidden="1" customHeight="1">
      <c r="A75" s="209">
        <f>REGISTRATION!A77</f>
        <v>66</v>
      </c>
      <c r="B75" s="208">
        <f>REGISTRATION!B77</f>
        <v>0</v>
      </c>
      <c r="C75" s="207" t="str">
        <f>UPPER(CONCATENATE(REGISTRATION!C77,", ", REGISTRATION!D77," ", REGISTRATION!E77))</f>
        <v xml:space="preserve">,  </v>
      </c>
      <c r="D75" s="52"/>
      <c r="E75" s="210">
        <f t="shared" si="66"/>
        <v>0</v>
      </c>
      <c r="F75" s="211">
        <f t="shared" si="67"/>
        <v>0</v>
      </c>
      <c r="G75" s="52"/>
      <c r="H75" s="210">
        <f t="shared" si="68"/>
        <v>0</v>
      </c>
      <c r="I75" s="211">
        <f t="shared" si="69"/>
        <v>0</v>
      </c>
      <c r="J75" s="52"/>
      <c r="K75" s="210">
        <f t="shared" si="70"/>
        <v>0</v>
      </c>
      <c r="L75" s="52"/>
      <c r="M75" s="210">
        <f t="shared" si="71"/>
        <v>0</v>
      </c>
      <c r="N75" s="52"/>
      <c r="O75" s="210" t="str">
        <f t="shared" si="72"/>
        <v/>
      </c>
      <c r="P75" s="52"/>
      <c r="Q75" s="210" t="str">
        <f t="shared" si="73"/>
        <v/>
      </c>
      <c r="R75" s="52"/>
      <c r="S75" s="210" t="str">
        <f t="shared" si="74"/>
        <v/>
      </c>
      <c r="T75" s="52"/>
      <c r="U75" s="210" t="str">
        <f t="shared" si="75"/>
        <v/>
      </c>
      <c r="V75" s="52"/>
      <c r="W75" s="210" t="str">
        <f t="shared" si="76"/>
        <v/>
      </c>
      <c r="X75" s="52"/>
      <c r="Y75" s="210" t="str">
        <f t="shared" si="77"/>
        <v/>
      </c>
      <c r="Z75" s="52"/>
      <c r="AA75" s="210" t="str">
        <f t="shared" si="78"/>
        <v/>
      </c>
      <c r="AB75" s="52"/>
      <c r="AC75" s="210" t="str">
        <f t="shared" si="79"/>
        <v/>
      </c>
      <c r="AD75" s="52"/>
      <c r="AE75" s="210" t="str">
        <f t="shared" si="80"/>
        <v/>
      </c>
      <c r="AF75" s="52"/>
      <c r="AG75" s="210" t="str">
        <f t="shared" si="81"/>
        <v/>
      </c>
      <c r="AH75" s="52"/>
      <c r="AI75" s="210" t="str">
        <f t="shared" si="82"/>
        <v/>
      </c>
      <c r="AJ75" s="211">
        <f t="shared" si="83"/>
        <v>0</v>
      </c>
      <c r="AK75" s="52"/>
      <c r="AL75" s="210">
        <f t="shared" si="84"/>
        <v>0</v>
      </c>
      <c r="AM75" s="206"/>
      <c r="AN75" s="210">
        <f t="shared" si="85"/>
        <v>0</v>
      </c>
      <c r="AO75" s="206"/>
      <c r="AP75" s="210" t="str">
        <f t="shared" si="86"/>
        <v/>
      </c>
      <c r="AQ75" s="206"/>
      <c r="AR75" s="210" t="str">
        <f t="shared" si="87"/>
        <v/>
      </c>
      <c r="AS75" s="206"/>
      <c r="AT75" s="210" t="str">
        <f t="shared" si="88"/>
        <v/>
      </c>
      <c r="AU75" s="206"/>
      <c r="AV75" s="210" t="str">
        <f t="shared" si="89"/>
        <v/>
      </c>
      <c r="AW75" s="52"/>
      <c r="AX75" s="210" t="str">
        <f t="shared" si="90"/>
        <v/>
      </c>
      <c r="AY75" s="52"/>
      <c r="AZ75" s="210" t="str">
        <f t="shared" si="91"/>
        <v/>
      </c>
      <c r="BA75" s="52"/>
      <c r="BB75" s="210" t="str">
        <f t="shared" si="92"/>
        <v/>
      </c>
      <c r="BC75" s="52"/>
      <c r="BD75" s="210" t="str">
        <f t="shared" si="93"/>
        <v/>
      </c>
      <c r="BE75" s="52"/>
      <c r="BF75" s="210" t="str">
        <f t="shared" si="94"/>
        <v/>
      </c>
      <c r="BG75" s="52"/>
      <c r="BH75" s="210" t="str">
        <f t="shared" si="95"/>
        <v/>
      </c>
      <c r="BI75" s="52"/>
      <c r="BJ75" s="210" t="str">
        <f t="shared" si="96"/>
        <v/>
      </c>
      <c r="BK75" s="52"/>
      <c r="BL75" s="210" t="str">
        <f t="shared" si="97"/>
        <v/>
      </c>
      <c r="BM75" s="211">
        <f t="shared" si="98"/>
        <v>0</v>
      </c>
      <c r="BN75" s="52"/>
      <c r="BO75" s="210" t="str">
        <f t="shared" si="99"/>
        <v/>
      </c>
      <c r="BP75" s="52"/>
      <c r="BQ75" s="210" t="str">
        <f t="shared" si="100"/>
        <v/>
      </c>
      <c r="BR75" s="52"/>
      <c r="BS75" s="210" t="str">
        <f t="shared" si="101"/>
        <v/>
      </c>
      <c r="BT75" s="211" t="str">
        <f t="shared" si="102"/>
        <v/>
      </c>
      <c r="BU75" s="212">
        <f t="shared" si="103"/>
        <v>0</v>
      </c>
      <c r="BV75" s="212">
        <f t="shared" si="104"/>
        <v>0</v>
      </c>
      <c r="BW75" s="52"/>
      <c r="BX75" s="210">
        <f t="shared" si="105"/>
        <v>0</v>
      </c>
      <c r="BY75" s="52"/>
      <c r="BZ75" s="210" t="str">
        <f t="shared" si="106"/>
        <v/>
      </c>
      <c r="CA75" s="52"/>
      <c r="CB75" s="210" t="str">
        <f t="shared" si="107"/>
        <v/>
      </c>
      <c r="CC75" s="213">
        <f t="shared" si="108"/>
        <v>0</v>
      </c>
      <c r="CD75" s="52"/>
      <c r="CE75" s="210">
        <f t="shared" si="109"/>
        <v>0</v>
      </c>
      <c r="CF75" s="52"/>
      <c r="CG75" s="210">
        <f t="shared" si="110"/>
        <v>0</v>
      </c>
      <c r="CH75" s="52"/>
      <c r="CI75" s="210">
        <f t="shared" si="111"/>
        <v>0</v>
      </c>
      <c r="CJ75" s="52"/>
      <c r="CK75" s="210">
        <f t="shared" si="112"/>
        <v>0</v>
      </c>
      <c r="CL75" s="52"/>
      <c r="CM75" s="210">
        <f t="shared" si="113"/>
        <v>0</v>
      </c>
      <c r="CN75" s="51"/>
      <c r="CO75" s="210">
        <f t="shared" si="114"/>
        <v>0</v>
      </c>
      <c r="CP75" s="51"/>
      <c r="CQ75" s="210" t="str">
        <f t="shared" si="115"/>
        <v/>
      </c>
      <c r="CR75" s="51"/>
      <c r="CS75" s="210" t="str">
        <f t="shared" si="116"/>
        <v/>
      </c>
      <c r="CT75" s="51"/>
      <c r="CU75" s="210" t="str">
        <f t="shared" si="117"/>
        <v/>
      </c>
      <c r="CV75" s="51"/>
      <c r="CW75" s="210" t="str">
        <f t="shared" si="118"/>
        <v/>
      </c>
      <c r="CX75" s="51"/>
      <c r="CY75" s="210" t="str">
        <f t="shared" si="119"/>
        <v/>
      </c>
      <c r="CZ75" s="51"/>
      <c r="DA75" s="210" t="str">
        <f t="shared" si="120"/>
        <v/>
      </c>
      <c r="DB75" s="51"/>
      <c r="DC75" s="210" t="str">
        <f t="shared" si="121"/>
        <v/>
      </c>
      <c r="DD75" s="51"/>
      <c r="DE75" s="210" t="str">
        <f t="shared" si="122"/>
        <v/>
      </c>
      <c r="DF75" s="51"/>
      <c r="DG75" s="210" t="str">
        <f t="shared" si="123"/>
        <v/>
      </c>
      <c r="DH75" s="213">
        <f t="shared" si="124"/>
        <v>0</v>
      </c>
      <c r="DI75" s="214">
        <f t="shared" si="125"/>
        <v>0</v>
      </c>
      <c r="DJ75" s="214">
        <f t="shared" si="126"/>
        <v>0</v>
      </c>
      <c r="DK75" s="215">
        <f t="shared" si="127"/>
        <v>0</v>
      </c>
      <c r="DL75" s="215">
        <f>IFERROR(VLOOKUP(DK75,REGISTRATION!$P$23:$Q$33,2),"")</f>
        <v>5</v>
      </c>
      <c r="DM75" s="216" t="str">
        <f t="shared" si="128"/>
        <v>FAILED</v>
      </c>
    </row>
    <row r="76" spans="1:117" ht="15" hidden="1" customHeight="1">
      <c r="A76" s="209">
        <f>REGISTRATION!A78</f>
        <v>67</v>
      </c>
      <c r="B76" s="208">
        <f>REGISTRATION!B78</f>
        <v>0</v>
      </c>
      <c r="C76" s="207" t="str">
        <f>UPPER(CONCATENATE(REGISTRATION!C78,", ", REGISTRATION!D78," ", REGISTRATION!E78))</f>
        <v xml:space="preserve">,  </v>
      </c>
      <c r="D76" s="52"/>
      <c r="E76" s="210">
        <f t="shared" si="66"/>
        <v>0</v>
      </c>
      <c r="F76" s="211">
        <f t="shared" si="67"/>
        <v>0</v>
      </c>
      <c r="G76" s="52"/>
      <c r="H76" s="210">
        <f t="shared" si="68"/>
        <v>0</v>
      </c>
      <c r="I76" s="211">
        <f t="shared" si="69"/>
        <v>0</v>
      </c>
      <c r="J76" s="52"/>
      <c r="K76" s="210">
        <f t="shared" si="70"/>
        <v>0</v>
      </c>
      <c r="L76" s="52"/>
      <c r="M76" s="210">
        <f t="shared" si="71"/>
        <v>0</v>
      </c>
      <c r="N76" s="52"/>
      <c r="O76" s="210" t="str">
        <f t="shared" si="72"/>
        <v/>
      </c>
      <c r="P76" s="52"/>
      <c r="Q76" s="210" t="str">
        <f t="shared" si="73"/>
        <v/>
      </c>
      <c r="R76" s="52"/>
      <c r="S76" s="210" t="str">
        <f t="shared" si="74"/>
        <v/>
      </c>
      <c r="T76" s="52"/>
      <c r="U76" s="210" t="str">
        <f t="shared" si="75"/>
        <v/>
      </c>
      <c r="V76" s="52"/>
      <c r="W76" s="210" t="str">
        <f t="shared" si="76"/>
        <v/>
      </c>
      <c r="X76" s="52"/>
      <c r="Y76" s="210" t="str">
        <f t="shared" si="77"/>
        <v/>
      </c>
      <c r="Z76" s="52"/>
      <c r="AA76" s="210" t="str">
        <f t="shared" si="78"/>
        <v/>
      </c>
      <c r="AB76" s="52"/>
      <c r="AC76" s="210" t="str">
        <f t="shared" si="79"/>
        <v/>
      </c>
      <c r="AD76" s="52"/>
      <c r="AE76" s="210" t="str">
        <f t="shared" si="80"/>
        <v/>
      </c>
      <c r="AF76" s="52"/>
      <c r="AG76" s="210" t="str">
        <f t="shared" si="81"/>
        <v/>
      </c>
      <c r="AH76" s="52"/>
      <c r="AI76" s="210" t="str">
        <f t="shared" si="82"/>
        <v/>
      </c>
      <c r="AJ76" s="211">
        <f t="shared" si="83"/>
        <v>0</v>
      </c>
      <c r="AK76" s="52"/>
      <c r="AL76" s="210">
        <f t="shared" si="84"/>
        <v>0</v>
      </c>
      <c r="AM76" s="206"/>
      <c r="AN76" s="210">
        <f t="shared" si="85"/>
        <v>0</v>
      </c>
      <c r="AO76" s="206"/>
      <c r="AP76" s="210" t="str">
        <f t="shared" si="86"/>
        <v/>
      </c>
      <c r="AQ76" s="206"/>
      <c r="AR76" s="210" t="str">
        <f t="shared" si="87"/>
        <v/>
      </c>
      <c r="AS76" s="206"/>
      <c r="AT76" s="210" t="str">
        <f t="shared" si="88"/>
        <v/>
      </c>
      <c r="AU76" s="206"/>
      <c r="AV76" s="210" t="str">
        <f t="shared" si="89"/>
        <v/>
      </c>
      <c r="AW76" s="52"/>
      <c r="AX76" s="210" t="str">
        <f t="shared" si="90"/>
        <v/>
      </c>
      <c r="AY76" s="52"/>
      <c r="AZ76" s="210" t="str">
        <f t="shared" si="91"/>
        <v/>
      </c>
      <c r="BA76" s="52"/>
      <c r="BB76" s="210" t="str">
        <f t="shared" si="92"/>
        <v/>
      </c>
      <c r="BC76" s="52"/>
      <c r="BD76" s="210" t="str">
        <f t="shared" si="93"/>
        <v/>
      </c>
      <c r="BE76" s="52"/>
      <c r="BF76" s="210" t="str">
        <f t="shared" si="94"/>
        <v/>
      </c>
      <c r="BG76" s="52"/>
      <c r="BH76" s="210" t="str">
        <f t="shared" si="95"/>
        <v/>
      </c>
      <c r="BI76" s="52"/>
      <c r="BJ76" s="210" t="str">
        <f t="shared" si="96"/>
        <v/>
      </c>
      <c r="BK76" s="52"/>
      <c r="BL76" s="210" t="str">
        <f t="shared" si="97"/>
        <v/>
      </c>
      <c r="BM76" s="211">
        <f t="shared" si="98"/>
        <v>0</v>
      </c>
      <c r="BN76" s="52"/>
      <c r="BO76" s="210" t="str">
        <f t="shared" si="99"/>
        <v/>
      </c>
      <c r="BP76" s="52"/>
      <c r="BQ76" s="210" t="str">
        <f t="shared" si="100"/>
        <v/>
      </c>
      <c r="BR76" s="52"/>
      <c r="BS76" s="210" t="str">
        <f t="shared" si="101"/>
        <v/>
      </c>
      <c r="BT76" s="211" t="str">
        <f t="shared" si="102"/>
        <v/>
      </c>
      <c r="BU76" s="212">
        <f t="shared" si="103"/>
        <v>0</v>
      </c>
      <c r="BV76" s="212">
        <f t="shared" si="104"/>
        <v>0</v>
      </c>
      <c r="BW76" s="52"/>
      <c r="BX76" s="210">
        <f t="shared" si="105"/>
        <v>0</v>
      </c>
      <c r="BY76" s="52"/>
      <c r="BZ76" s="210" t="str">
        <f t="shared" si="106"/>
        <v/>
      </c>
      <c r="CA76" s="52"/>
      <c r="CB76" s="210" t="str">
        <f t="shared" si="107"/>
        <v/>
      </c>
      <c r="CC76" s="213">
        <f t="shared" si="108"/>
        <v>0</v>
      </c>
      <c r="CD76" s="52"/>
      <c r="CE76" s="210">
        <f t="shared" si="109"/>
        <v>0</v>
      </c>
      <c r="CF76" s="52"/>
      <c r="CG76" s="210">
        <f t="shared" si="110"/>
        <v>0</v>
      </c>
      <c r="CH76" s="52"/>
      <c r="CI76" s="210">
        <f t="shared" si="111"/>
        <v>0</v>
      </c>
      <c r="CJ76" s="52"/>
      <c r="CK76" s="210">
        <f t="shared" si="112"/>
        <v>0</v>
      </c>
      <c r="CL76" s="52"/>
      <c r="CM76" s="210">
        <f t="shared" si="113"/>
        <v>0</v>
      </c>
      <c r="CN76" s="51"/>
      <c r="CO76" s="210">
        <f t="shared" si="114"/>
        <v>0</v>
      </c>
      <c r="CP76" s="51"/>
      <c r="CQ76" s="210" t="str">
        <f t="shared" si="115"/>
        <v/>
      </c>
      <c r="CR76" s="51"/>
      <c r="CS76" s="210" t="str">
        <f t="shared" si="116"/>
        <v/>
      </c>
      <c r="CT76" s="51"/>
      <c r="CU76" s="210" t="str">
        <f t="shared" si="117"/>
        <v/>
      </c>
      <c r="CV76" s="51"/>
      <c r="CW76" s="210" t="str">
        <f t="shared" si="118"/>
        <v/>
      </c>
      <c r="CX76" s="51"/>
      <c r="CY76" s="210" t="str">
        <f t="shared" si="119"/>
        <v/>
      </c>
      <c r="CZ76" s="51"/>
      <c r="DA76" s="210" t="str">
        <f t="shared" si="120"/>
        <v/>
      </c>
      <c r="DB76" s="51"/>
      <c r="DC76" s="210" t="str">
        <f t="shared" si="121"/>
        <v/>
      </c>
      <c r="DD76" s="51"/>
      <c r="DE76" s="210" t="str">
        <f t="shared" si="122"/>
        <v/>
      </c>
      <c r="DF76" s="51"/>
      <c r="DG76" s="210" t="str">
        <f t="shared" si="123"/>
        <v/>
      </c>
      <c r="DH76" s="213">
        <f t="shared" si="124"/>
        <v>0</v>
      </c>
      <c r="DI76" s="214">
        <f t="shared" si="125"/>
        <v>0</v>
      </c>
      <c r="DJ76" s="214">
        <f t="shared" si="126"/>
        <v>0</v>
      </c>
      <c r="DK76" s="215">
        <f t="shared" si="127"/>
        <v>0</v>
      </c>
      <c r="DL76" s="215">
        <f>IFERROR(VLOOKUP(DK76,REGISTRATION!$P$23:$Q$33,2),"")</f>
        <v>5</v>
      </c>
      <c r="DM76" s="216" t="str">
        <f t="shared" si="128"/>
        <v>FAILED</v>
      </c>
    </row>
    <row r="77" spans="1:117" ht="15" hidden="1" customHeight="1">
      <c r="A77" s="209">
        <f>REGISTRATION!A79</f>
        <v>68</v>
      </c>
      <c r="B77" s="208">
        <f>REGISTRATION!B79</f>
        <v>0</v>
      </c>
      <c r="C77" s="207" t="str">
        <f>UPPER(CONCATENATE(REGISTRATION!C79,", ", REGISTRATION!D79," ", REGISTRATION!E79))</f>
        <v xml:space="preserve">,  </v>
      </c>
      <c r="D77" s="52"/>
      <c r="E77" s="210">
        <f t="shared" si="66"/>
        <v>0</v>
      </c>
      <c r="F77" s="211">
        <f t="shared" si="67"/>
        <v>0</v>
      </c>
      <c r="G77" s="52"/>
      <c r="H77" s="210">
        <f t="shared" si="68"/>
        <v>0</v>
      </c>
      <c r="I77" s="211">
        <f t="shared" si="69"/>
        <v>0</v>
      </c>
      <c r="J77" s="52"/>
      <c r="K77" s="210">
        <f t="shared" si="70"/>
        <v>0</v>
      </c>
      <c r="L77" s="52"/>
      <c r="M77" s="210">
        <f t="shared" si="71"/>
        <v>0</v>
      </c>
      <c r="N77" s="52"/>
      <c r="O77" s="210" t="str">
        <f t="shared" si="72"/>
        <v/>
      </c>
      <c r="P77" s="52"/>
      <c r="Q77" s="210" t="str">
        <f t="shared" si="73"/>
        <v/>
      </c>
      <c r="R77" s="52"/>
      <c r="S77" s="210" t="str">
        <f t="shared" si="74"/>
        <v/>
      </c>
      <c r="T77" s="52"/>
      <c r="U77" s="210" t="str">
        <f t="shared" si="75"/>
        <v/>
      </c>
      <c r="V77" s="52"/>
      <c r="W77" s="210" t="str">
        <f t="shared" si="76"/>
        <v/>
      </c>
      <c r="X77" s="52"/>
      <c r="Y77" s="210" t="str">
        <f t="shared" si="77"/>
        <v/>
      </c>
      <c r="Z77" s="52"/>
      <c r="AA77" s="210" t="str">
        <f t="shared" si="78"/>
        <v/>
      </c>
      <c r="AB77" s="52"/>
      <c r="AC77" s="210" t="str">
        <f t="shared" si="79"/>
        <v/>
      </c>
      <c r="AD77" s="52"/>
      <c r="AE77" s="210" t="str">
        <f t="shared" si="80"/>
        <v/>
      </c>
      <c r="AF77" s="52"/>
      <c r="AG77" s="210" t="str">
        <f t="shared" si="81"/>
        <v/>
      </c>
      <c r="AH77" s="52"/>
      <c r="AI77" s="210" t="str">
        <f t="shared" si="82"/>
        <v/>
      </c>
      <c r="AJ77" s="211">
        <f t="shared" si="83"/>
        <v>0</v>
      </c>
      <c r="AK77" s="52"/>
      <c r="AL77" s="210">
        <f t="shared" si="84"/>
        <v>0</v>
      </c>
      <c r="AM77" s="206"/>
      <c r="AN77" s="210">
        <f t="shared" si="85"/>
        <v>0</v>
      </c>
      <c r="AO77" s="206"/>
      <c r="AP77" s="210" t="str">
        <f t="shared" si="86"/>
        <v/>
      </c>
      <c r="AQ77" s="206"/>
      <c r="AR77" s="210" t="str">
        <f t="shared" si="87"/>
        <v/>
      </c>
      <c r="AS77" s="206"/>
      <c r="AT77" s="210" t="str">
        <f t="shared" si="88"/>
        <v/>
      </c>
      <c r="AU77" s="206"/>
      <c r="AV77" s="210" t="str">
        <f t="shared" si="89"/>
        <v/>
      </c>
      <c r="AW77" s="52"/>
      <c r="AX77" s="210" t="str">
        <f t="shared" si="90"/>
        <v/>
      </c>
      <c r="AY77" s="52"/>
      <c r="AZ77" s="210" t="str">
        <f t="shared" si="91"/>
        <v/>
      </c>
      <c r="BA77" s="52"/>
      <c r="BB77" s="210" t="str">
        <f t="shared" si="92"/>
        <v/>
      </c>
      <c r="BC77" s="52"/>
      <c r="BD77" s="210" t="str">
        <f t="shared" si="93"/>
        <v/>
      </c>
      <c r="BE77" s="52"/>
      <c r="BF77" s="210" t="str">
        <f t="shared" si="94"/>
        <v/>
      </c>
      <c r="BG77" s="52"/>
      <c r="BH77" s="210" t="str">
        <f t="shared" si="95"/>
        <v/>
      </c>
      <c r="BI77" s="52"/>
      <c r="BJ77" s="210" t="str">
        <f t="shared" si="96"/>
        <v/>
      </c>
      <c r="BK77" s="52"/>
      <c r="BL77" s="210" t="str">
        <f t="shared" si="97"/>
        <v/>
      </c>
      <c r="BM77" s="211">
        <f t="shared" si="98"/>
        <v>0</v>
      </c>
      <c r="BN77" s="52"/>
      <c r="BO77" s="210" t="str">
        <f t="shared" si="99"/>
        <v/>
      </c>
      <c r="BP77" s="52"/>
      <c r="BQ77" s="210" t="str">
        <f t="shared" si="100"/>
        <v/>
      </c>
      <c r="BR77" s="52"/>
      <c r="BS77" s="210" t="str">
        <f t="shared" si="101"/>
        <v/>
      </c>
      <c r="BT77" s="211" t="str">
        <f t="shared" si="102"/>
        <v/>
      </c>
      <c r="BU77" s="212">
        <f t="shared" si="103"/>
        <v>0</v>
      </c>
      <c r="BV77" s="212">
        <f t="shared" si="104"/>
        <v>0</v>
      </c>
      <c r="BW77" s="52"/>
      <c r="BX77" s="210">
        <f t="shared" si="105"/>
        <v>0</v>
      </c>
      <c r="BY77" s="52"/>
      <c r="BZ77" s="210" t="str">
        <f t="shared" si="106"/>
        <v/>
      </c>
      <c r="CA77" s="52"/>
      <c r="CB77" s="210" t="str">
        <f t="shared" si="107"/>
        <v/>
      </c>
      <c r="CC77" s="213">
        <f t="shared" si="108"/>
        <v>0</v>
      </c>
      <c r="CD77" s="52"/>
      <c r="CE77" s="210">
        <f t="shared" si="109"/>
        <v>0</v>
      </c>
      <c r="CF77" s="52"/>
      <c r="CG77" s="210">
        <f t="shared" si="110"/>
        <v>0</v>
      </c>
      <c r="CH77" s="52"/>
      <c r="CI77" s="210">
        <f t="shared" si="111"/>
        <v>0</v>
      </c>
      <c r="CJ77" s="52"/>
      <c r="CK77" s="210">
        <f t="shared" si="112"/>
        <v>0</v>
      </c>
      <c r="CL77" s="52"/>
      <c r="CM77" s="210">
        <f t="shared" si="113"/>
        <v>0</v>
      </c>
      <c r="CN77" s="51"/>
      <c r="CO77" s="210">
        <f t="shared" si="114"/>
        <v>0</v>
      </c>
      <c r="CP77" s="51"/>
      <c r="CQ77" s="210" t="str">
        <f t="shared" si="115"/>
        <v/>
      </c>
      <c r="CR77" s="51"/>
      <c r="CS77" s="210" t="str">
        <f t="shared" si="116"/>
        <v/>
      </c>
      <c r="CT77" s="51"/>
      <c r="CU77" s="210" t="str">
        <f t="shared" si="117"/>
        <v/>
      </c>
      <c r="CV77" s="51"/>
      <c r="CW77" s="210" t="str">
        <f t="shared" si="118"/>
        <v/>
      </c>
      <c r="CX77" s="51"/>
      <c r="CY77" s="210" t="str">
        <f t="shared" si="119"/>
        <v/>
      </c>
      <c r="CZ77" s="51"/>
      <c r="DA77" s="210" t="str">
        <f t="shared" si="120"/>
        <v/>
      </c>
      <c r="DB77" s="51"/>
      <c r="DC77" s="210" t="str">
        <f t="shared" si="121"/>
        <v/>
      </c>
      <c r="DD77" s="51"/>
      <c r="DE77" s="210" t="str">
        <f t="shared" si="122"/>
        <v/>
      </c>
      <c r="DF77" s="51"/>
      <c r="DG77" s="210" t="str">
        <f t="shared" si="123"/>
        <v/>
      </c>
      <c r="DH77" s="213">
        <f t="shared" si="124"/>
        <v>0</v>
      </c>
      <c r="DI77" s="214">
        <f t="shared" si="125"/>
        <v>0</v>
      </c>
      <c r="DJ77" s="214">
        <f t="shared" si="126"/>
        <v>0</v>
      </c>
      <c r="DK77" s="215">
        <f t="shared" si="127"/>
        <v>0</v>
      </c>
      <c r="DL77" s="215">
        <f>IFERROR(VLOOKUP(DK77,REGISTRATION!$P$23:$Q$33,2),"")</f>
        <v>5</v>
      </c>
      <c r="DM77" s="216" t="str">
        <f t="shared" si="128"/>
        <v>FAILED</v>
      </c>
    </row>
    <row r="78" spans="1:117" ht="15" hidden="1" customHeight="1">
      <c r="A78" s="209">
        <f>REGISTRATION!A80</f>
        <v>69</v>
      </c>
      <c r="B78" s="208">
        <f>REGISTRATION!B80</f>
        <v>0</v>
      </c>
      <c r="C78" s="207" t="str">
        <f>UPPER(CONCATENATE(REGISTRATION!C80,", ", REGISTRATION!D80," ", REGISTRATION!E80))</f>
        <v xml:space="preserve">,  </v>
      </c>
      <c r="D78" s="52"/>
      <c r="E78" s="210">
        <f t="shared" si="66"/>
        <v>0</v>
      </c>
      <c r="F78" s="211">
        <f t="shared" si="67"/>
        <v>0</v>
      </c>
      <c r="G78" s="52"/>
      <c r="H78" s="210">
        <f t="shared" si="68"/>
        <v>0</v>
      </c>
      <c r="I78" s="211">
        <f t="shared" si="69"/>
        <v>0</v>
      </c>
      <c r="J78" s="52"/>
      <c r="K78" s="210">
        <f t="shared" si="70"/>
        <v>0</v>
      </c>
      <c r="L78" s="52"/>
      <c r="M78" s="210">
        <f t="shared" si="71"/>
        <v>0</v>
      </c>
      <c r="N78" s="52"/>
      <c r="O78" s="210" t="str">
        <f t="shared" si="72"/>
        <v/>
      </c>
      <c r="P78" s="52"/>
      <c r="Q78" s="210" t="str">
        <f t="shared" si="73"/>
        <v/>
      </c>
      <c r="R78" s="52"/>
      <c r="S78" s="210" t="str">
        <f t="shared" si="74"/>
        <v/>
      </c>
      <c r="T78" s="52"/>
      <c r="U78" s="210" t="str">
        <f t="shared" si="75"/>
        <v/>
      </c>
      <c r="V78" s="52"/>
      <c r="W78" s="210" t="str">
        <f t="shared" si="76"/>
        <v/>
      </c>
      <c r="X78" s="52"/>
      <c r="Y78" s="210" t="str">
        <f t="shared" si="77"/>
        <v/>
      </c>
      <c r="Z78" s="52"/>
      <c r="AA78" s="210" t="str">
        <f t="shared" si="78"/>
        <v/>
      </c>
      <c r="AB78" s="52"/>
      <c r="AC78" s="210" t="str">
        <f t="shared" si="79"/>
        <v/>
      </c>
      <c r="AD78" s="52"/>
      <c r="AE78" s="210" t="str">
        <f t="shared" si="80"/>
        <v/>
      </c>
      <c r="AF78" s="52"/>
      <c r="AG78" s="210" t="str">
        <f t="shared" si="81"/>
        <v/>
      </c>
      <c r="AH78" s="52"/>
      <c r="AI78" s="210" t="str">
        <f t="shared" si="82"/>
        <v/>
      </c>
      <c r="AJ78" s="211">
        <f t="shared" si="83"/>
        <v>0</v>
      </c>
      <c r="AK78" s="52"/>
      <c r="AL78" s="210">
        <f t="shared" si="84"/>
        <v>0</v>
      </c>
      <c r="AM78" s="206"/>
      <c r="AN78" s="210">
        <f t="shared" si="85"/>
        <v>0</v>
      </c>
      <c r="AO78" s="206"/>
      <c r="AP78" s="210" t="str">
        <f t="shared" si="86"/>
        <v/>
      </c>
      <c r="AQ78" s="206"/>
      <c r="AR78" s="210" t="str">
        <f t="shared" si="87"/>
        <v/>
      </c>
      <c r="AS78" s="206"/>
      <c r="AT78" s="210" t="str">
        <f t="shared" si="88"/>
        <v/>
      </c>
      <c r="AU78" s="206"/>
      <c r="AV78" s="210" t="str">
        <f t="shared" si="89"/>
        <v/>
      </c>
      <c r="AW78" s="52"/>
      <c r="AX78" s="210" t="str">
        <f t="shared" si="90"/>
        <v/>
      </c>
      <c r="AY78" s="52"/>
      <c r="AZ78" s="210" t="str">
        <f t="shared" si="91"/>
        <v/>
      </c>
      <c r="BA78" s="52"/>
      <c r="BB78" s="210" t="str">
        <f t="shared" si="92"/>
        <v/>
      </c>
      <c r="BC78" s="52"/>
      <c r="BD78" s="210" t="str">
        <f t="shared" si="93"/>
        <v/>
      </c>
      <c r="BE78" s="52"/>
      <c r="BF78" s="210" t="str">
        <f t="shared" si="94"/>
        <v/>
      </c>
      <c r="BG78" s="52"/>
      <c r="BH78" s="210" t="str">
        <f t="shared" si="95"/>
        <v/>
      </c>
      <c r="BI78" s="52"/>
      <c r="BJ78" s="210" t="str">
        <f t="shared" si="96"/>
        <v/>
      </c>
      <c r="BK78" s="52"/>
      <c r="BL78" s="210" t="str">
        <f t="shared" si="97"/>
        <v/>
      </c>
      <c r="BM78" s="211">
        <f t="shared" si="98"/>
        <v>0</v>
      </c>
      <c r="BN78" s="52"/>
      <c r="BO78" s="210" t="str">
        <f t="shared" si="99"/>
        <v/>
      </c>
      <c r="BP78" s="52"/>
      <c r="BQ78" s="210" t="str">
        <f t="shared" si="100"/>
        <v/>
      </c>
      <c r="BR78" s="52"/>
      <c r="BS78" s="210" t="str">
        <f t="shared" si="101"/>
        <v/>
      </c>
      <c r="BT78" s="211" t="str">
        <f t="shared" si="102"/>
        <v/>
      </c>
      <c r="BU78" s="212">
        <f t="shared" si="103"/>
        <v>0</v>
      </c>
      <c r="BV78" s="212">
        <f t="shared" si="104"/>
        <v>0</v>
      </c>
      <c r="BW78" s="52"/>
      <c r="BX78" s="210">
        <f t="shared" si="105"/>
        <v>0</v>
      </c>
      <c r="BY78" s="52"/>
      <c r="BZ78" s="210" t="str">
        <f t="shared" si="106"/>
        <v/>
      </c>
      <c r="CA78" s="52"/>
      <c r="CB78" s="210" t="str">
        <f t="shared" si="107"/>
        <v/>
      </c>
      <c r="CC78" s="213">
        <f t="shared" si="108"/>
        <v>0</v>
      </c>
      <c r="CD78" s="52"/>
      <c r="CE78" s="210">
        <f t="shared" si="109"/>
        <v>0</v>
      </c>
      <c r="CF78" s="52"/>
      <c r="CG78" s="210">
        <f t="shared" si="110"/>
        <v>0</v>
      </c>
      <c r="CH78" s="52"/>
      <c r="CI78" s="210">
        <f t="shared" si="111"/>
        <v>0</v>
      </c>
      <c r="CJ78" s="52"/>
      <c r="CK78" s="210">
        <f t="shared" si="112"/>
        <v>0</v>
      </c>
      <c r="CL78" s="52"/>
      <c r="CM78" s="210">
        <f t="shared" si="113"/>
        <v>0</v>
      </c>
      <c r="CN78" s="51"/>
      <c r="CO78" s="210">
        <f t="shared" si="114"/>
        <v>0</v>
      </c>
      <c r="CP78" s="51"/>
      <c r="CQ78" s="210" t="str">
        <f t="shared" si="115"/>
        <v/>
      </c>
      <c r="CR78" s="51"/>
      <c r="CS78" s="210" t="str">
        <f t="shared" si="116"/>
        <v/>
      </c>
      <c r="CT78" s="51"/>
      <c r="CU78" s="210" t="str">
        <f t="shared" si="117"/>
        <v/>
      </c>
      <c r="CV78" s="51"/>
      <c r="CW78" s="210" t="str">
        <f t="shared" si="118"/>
        <v/>
      </c>
      <c r="CX78" s="51"/>
      <c r="CY78" s="210" t="str">
        <f t="shared" si="119"/>
        <v/>
      </c>
      <c r="CZ78" s="51"/>
      <c r="DA78" s="210" t="str">
        <f t="shared" si="120"/>
        <v/>
      </c>
      <c r="DB78" s="51"/>
      <c r="DC78" s="210" t="str">
        <f t="shared" si="121"/>
        <v/>
      </c>
      <c r="DD78" s="51"/>
      <c r="DE78" s="210" t="str">
        <f t="shared" si="122"/>
        <v/>
      </c>
      <c r="DF78" s="51"/>
      <c r="DG78" s="210" t="str">
        <f t="shared" si="123"/>
        <v/>
      </c>
      <c r="DH78" s="213">
        <f t="shared" si="124"/>
        <v>0</v>
      </c>
      <c r="DI78" s="214">
        <f t="shared" si="125"/>
        <v>0</v>
      </c>
      <c r="DJ78" s="214">
        <f t="shared" si="126"/>
        <v>0</v>
      </c>
      <c r="DK78" s="215">
        <f t="shared" si="127"/>
        <v>0</v>
      </c>
      <c r="DL78" s="215">
        <f>IFERROR(VLOOKUP(DK78,REGISTRATION!$P$23:$Q$33,2),"")</f>
        <v>5</v>
      </c>
      <c r="DM78" s="216" t="str">
        <f t="shared" si="128"/>
        <v>FAILED</v>
      </c>
    </row>
    <row r="79" spans="1:117" ht="15" hidden="1" customHeight="1">
      <c r="A79" s="209">
        <f>REGISTRATION!A81</f>
        <v>70</v>
      </c>
      <c r="B79" s="208">
        <f>REGISTRATION!B81</f>
        <v>0</v>
      </c>
      <c r="C79" s="207" t="str">
        <f>UPPER(CONCATENATE(REGISTRATION!C81,", ", REGISTRATION!D81," ", REGISTRATION!E81))</f>
        <v xml:space="preserve">,  </v>
      </c>
      <c r="D79" s="52"/>
      <c r="E79" s="210">
        <f t="shared" si="66"/>
        <v>0</v>
      </c>
      <c r="F79" s="211">
        <f t="shared" si="67"/>
        <v>0</v>
      </c>
      <c r="G79" s="52"/>
      <c r="H79" s="210">
        <f t="shared" si="68"/>
        <v>0</v>
      </c>
      <c r="I79" s="211">
        <f t="shared" si="69"/>
        <v>0</v>
      </c>
      <c r="J79" s="52"/>
      <c r="K79" s="210">
        <f t="shared" si="70"/>
        <v>0</v>
      </c>
      <c r="L79" s="52"/>
      <c r="M79" s="210">
        <f t="shared" si="71"/>
        <v>0</v>
      </c>
      <c r="N79" s="52"/>
      <c r="O79" s="210" t="str">
        <f t="shared" si="72"/>
        <v/>
      </c>
      <c r="P79" s="52"/>
      <c r="Q79" s="210" t="str">
        <f t="shared" si="73"/>
        <v/>
      </c>
      <c r="R79" s="52"/>
      <c r="S79" s="210" t="str">
        <f t="shared" si="74"/>
        <v/>
      </c>
      <c r="T79" s="52"/>
      <c r="U79" s="210" t="str">
        <f t="shared" si="75"/>
        <v/>
      </c>
      <c r="V79" s="52"/>
      <c r="W79" s="210" t="str">
        <f t="shared" si="76"/>
        <v/>
      </c>
      <c r="X79" s="52"/>
      <c r="Y79" s="210" t="str">
        <f t="shared" si="77"/>
        <v/>
      </c>
      <c r="Z79" s="52"/>
      <c r="AA79" s="210" t="str">
        <f t="shared" si="78"/>
        <v/>
      </c>
      <c r="AB79" s="52"/>
      <c r="AC79" s="210" t="str">
        <f t="shared" si="79"/>
        <v/>
      </c>
      <c r="AD79" s="52"/>
      <c r="AE79" s="210" t="str">
        <f t="shared" si="80"/>
        <v/>
      </c>
      <c r="AF79" s="52"/>
      <c r="AG79" s="210" t="str">
        <f t="shared" si="81"/>
        <v/>
      </c>
      <c r="AH79" s="52"/>
      <c r="AI79" s="210" t="str">
        <f t="shared" si="82"/>
        <v/>
      </c>
      <c r="AJ79" s="211">
        <f t="shared" si="83"/>
        <v>0</v>
      </c>
      <c r="AK79" s="52"/>
      <c r="AL79" s="210">
        <f t="shared" si="84"/>
        <v>0</v>
      </c>
      <c r="AM79" s="206"/>
      <c r="AN79" s="210">
        <f t="shared" si="85"/>
        <v>0</v>
      </c>
      <c r="AO79" s="206"/>
      <c r="AP79" s="210" t="str">
        <f t="shared" si="86"/>
        <v/>
      </c>
      <c r="AQ79" s="206"/>
      <c r="AR79" s="210" t="str">
        <f t="shared" si="87"/>
        <v/>
      </c>
      <c r="AS79" s="206"/>
      <c r="AT79" s="210" t="str">
        <f t="shared" si="88"/>
        <v/>
      </c>
      <c r="AU79" s="206"/>
      <c r="AV79" s="210" t="str">
        <f t="shared" si="89"/>
        <v/>
      </c>
      <c r="AW79" s="52"/>
      <c r="AX79" s="210" t="str">
        <f t="shared" si="90"/>
        <v/>
      </c>
      <c r="AY79" s="52"/>
      <c r="AZ79" s="210" t="str">
        <f t="shared" si="91"/>
        <v/>
      </c>
      <c r="BA79" s="52"/>
      <c r="BB79" s="210" t="str">
        <f t="shared" si="92"/>
        <v/>
      </c>
      <c r="BC79" s="52"/>
      <c r="BD79" s="210" t="str">
        <f t="shared" si="93"/>
        <v/>
      </c>
      <c r="BE79" s="52"/>
      <c r="BF79" s="210" t="str">
        <f t="shared" si="94"/>
        <v/>
      </c>
      <c r="BG79" s="52"/>
      <c r="BH79" s="210" t="str">
        <f t="shared" si="95"/>
        <v/>
      </c>
      <c r="BI79" s="52"/>
      <c r="BJ79" s="210" t="str">
        <f t="shared" si="96"/>
        <v/>
      </c>
      <c r="BK79" s="52"/>
      <c r="BL79" s="210" t="str">
        <f t="shared" si="97"/>
        <v/>
      </c>
      <c r="BM79" s="211">
        <f t="shared" si="98"/>
        <v>0</v>
      </c>
      <c r="BN79" s="52"/>
      <c r="BO79" s="210" t="str">
        <f t="shared" si="99"/>
        <v/>
      </c>
      <c r="BP79" s="52"/>
      <c r="BQ79" s="210" t="str">
        <f t="shared" si="100"/>
        <v/>
      </c>
      <c r="BR79" s="52"/>
      <c r="BS79" s="210" t="str">
        <f t="shared" si="101"/>
        <v/>
      </c>
      <c r="BT79" s="211" t="str">
        <f t="shared" si="102"/>
        <v/>
      </c>
      <c r="BU79" s="212">
        <f t="shared" si="103"/>
        <v>0</v>
      </c>
      <c r="BV79" s="212">
        <f t="shared" si="104"/>
        <v>0</v>
      </c>
      <c r="BW79" s="52"/>
      <c r="BX79" s="210">
        <f t="shared" si="105"/>
        <v>0</v>
      </c>
      <c r="BY79" s="52"/>
      <c r="BZ79" s="210" t="str">
        <f t="shared" si="106"/>
        <v/>
      </c>
      <c r="CA79" s="52"/>
      <c r="CB79" s="210" t="str">
        <f t="shared" si="107"/>
        <v/>
      </c>
      <c r="CC79" s="213">
        <f t="shared" si="108"/>
        <v>0</v>
      </c>
      <c r="CD79" s="52"/>
      <c r="CE79" s="210">
        <f t="shared" si="109"/>
        <v>0</v>
      </c>
      <c r="CF79" s="52"/>
      <c r="CG79" s="210">
        <f t="shared" si="110"/>
        <v>0</v>
      </c>
      <c r="CH79" s="52"/>
      <c r="CI79" s="210">
        <f t="shared" si="111"/>
        <v>0</v>
      </c>
      <c r="CJ79" s="52"/>
      <c r="CK79" s="210">
        <f t="shared" si="112"/>
        <v>0</v>
      </c>
      <c r="CL79" s="52"/>
      <c r="CM79" s="210">
        <f t="shared" si="113"/>
        <v>0</v>
      </c>
      <c r="CN79" s="51"/>
      <c r="CO79" s="210">
        <f t="shared" si="114"/>
        <v>0</v>
      </c>
      <c r="CP79" s="51"/>
      <c r="CQ79" s="210" t="str">
        <f t="shared" si="115"/>
        <v/>
      </c>
      <c r="CR79" s="51"/>
      <c r="CS79" s="210" t="str">
        <f t="shared" si="116"/>
        <v/>
      </c>
      <c r="CT79" s="51"/>
      <c r="CU79" s="210" t="str">
        <f t="shared" si="117"/>
        <v/>
      </c>
      <c r="CV79" s="51"/>
      <c r="CW79" s="210" t="str">
        <f t="shared" si="118"/>
        <v/>
      </c>
      <c r="CX79" s="51"/>
      <c r="CY79" s="210" t="str">
        <f t="shared" si="119"/>
        <v/>
      </c>
      <c r="CZ79" s="51"/>
      <c r="DA79" s="210" t="str">
        <f t="shared" si="120"/>
        <v/>
      </c>
      <c r="DB79" s="51"/>
      <c r="DC79" s="210" t="str">
        <f t="shared" si="121"/>
        <v/>
      </c>
      <c r="DD79" s="51"/>
      <c r="DE79" s="210" t="str">
        <f t="shared" si="122"/>
        <v/>
      </c>
      <c r="DF79" s="51"/>
      <c r="DG79" s="210" t="str">
        <f t="shared" si="123"/>
        <v/>
      </c>
      <c r="DH79" s="213">
        <f t="shared" si="124"/>
        <v>0</v>
      </c>
      <c r="DI79" s="214">
        <f t="shared" si="125"/>
        <v>0</v>
      </c>
      <c r="DJ79" s="214">
        <f t="shared" si="126"/>
        <v>0</v>
      </c>
      <c r="DK79" s="215">
        <f t="shared" si="127"/>
        <v>0</v>
      </c>
      <c r="DL79" s="215">
        <f>IFERROR(VLOOKUP(DK79,REGISTRATION!$P$23:$Q$33,2),"")</f>
        <v>5</v>
      </c>
      <c r="DM79" s="216" t="str">
        <f t="shared" si="128"/>
        <v>FAILED</v>
      </c>
    </row>
    <row r="80" spans="1:117" ht="15" customHeight="1"/>
  </sheetData>
  <sheetProtection algorithmName="SHA-512" hashValue="E3DSr3ATK+Ne/L5C4Izo0odstLlhu5f5Bax4S6anAYfPBMkQwEjMh7lSleRFQ2KqV7oXLmXUjdXXG/gyCRx0LQ==" saltValue="71OTTEia7NVOMz0DLfvNVQ==" spinCount="100000" sheet="1" formatCells="0" formatRows="0"/>
  <mergeCells count="116">
    <mergeCell ref="A5:A9"/>
    <mergeCell ref="B5:B9"/>
    <mergeCell ref="C5:C9"/>
    <mergeCell ref="D5:BV5"/>
    <mergeCell ref="BW5:DJ5"/>
    <mergeCell ref="D8:F8"/>
    <mergeCell ref="G8:I8"/>
    <mergeCell ref="J8:K8"/>
    <mergeCell ref="L8:M8"/>
    <mergeCell ref="BN7:BO7"/>
    <mergeCell ref="BP7:BQ7"/>
    <mergeCell ref="BR7:BS7"/>
    <mergeCell ref="BY7:BZ7"/>
    <mergeCell ref="CX7:CY7"/>
    <mergeCell ref="CZ7:DA7"/>
    <mergeCell ref="AK6:BM6"/>
    <mergeCell ref="BN6:BT6"/>
    <mergeCell ref="J7:K7"/>
    <mergeCell ref="L7:M7"/>
    <mergeCell ref="N7:O7"/>
    <mergeCell ref="P7:Q7"/>
    <mergeCell ref="R7:S7"/>
    <mergeCell ref="T7:U7"/>
    <mergeCell ref="BU6:BV8"/>
    <mergeCell ref="DK5:DM5"/>
    <mergeCell ref="CD7:CE7"/>
    <mergeCell ref="CF7:CG7"/>
    <mergeCell ref="CH7:CI7"/>
    <mergeCell ref="CJ7:CK7"/>
    <mergeCell ref="DD7:DE7"/>
    <mergeCell ref="DF7:DG7"/>
    <mergeCell ref="CL7:CM7"/>
    <mergeCell ref="CN7:CO7"/>
    <mergeCell ref="CP7:CQ7"/>
    <mergeCell ref="CR7:CS7"/>
    <mergeCell ref="CT7:CU7"/>
    <mergeCell ref="DB7:DC7"/>
    <mergeCell ref="CV7:CW7"/>
    <mergeCell ref="DI6:DJ8"/>
    <mergeCell ref="DF8:DG8"/>
    <mergeCell ref="DK6:DK9"/>
    <mergeCell ref="DM6:DM9"/>
    <mergeCell ref="CD6:DH6"/>
    <mergeCell ref="DL6:DL9"/>
    <mergeCell ref="CD8:CE8"/>
    <mergeCell ref="CF8:CG8"/>
    <mergeCell ref="CA8:CB8"/>
    <mergeCell ref="BW7:BX7"/>
    <mergeCell ref="CA7:CB7"/>
    <mergeCell ref="AF7:AG7"/>
    <mergeCell ref="AH7:AI7"/>
    <mergeCell ref="AK7:AL7"/>
    <mergeCell ref="AW7:AX7"/>
    <mergeCell ref="BK7:BL7"/>
    <mergeCell ref="AU7:AV7"/>
    <mergeCell ref="AM7:AN7"/>
    <mergeCell ref="BA8:BB8"/>
    <mergeCell ref="BG8:BH8"/>
    <mergeCell ref="AY7:AZ7"/>
    <mergeCell ref="AO7:AP7"/>
    <mergeCell ref="AQ7:AR7"/>
    <mergeCell ref="AS7:AT7"/>
    <mergeCell ref="BC7:BD7"/>
    <mergeCell ref="BE7:BF7"/>
    <mergeCell ref="BI7:BJ7"/>
    <mergeCell ref="BG7:BH7"/>
    <mergeCell ref="BA7:BB7"/>
    <mergeCell ref="AK8:AL8"/>
    <mergeCell ref="AW8:AX8"/>
    <mergeCell ref="BY8:BZ8"/>
    <mergeCell ref="J6:AJ6"/>
    <mergeCell ref="V7:W7"/>
    <mergeCell ref="AD8:AE8"/>
    <mergeCell ref="AF8:AG8"/>
    <mergeCell ref="AB8:AC8"/>
    <mergeCell ref="AH8:AI8"/>
    <mergeCell ref="BK8:BL8"/>
    <mergeCell ref="BW8:BX8"/>
    <mergeCell ref="BR8:BS8"/>
    <mergeCell ref="AB7:AC7"/>
    <mergeCell ref="AD7:AE7"/>
    <mergeCell ref="AM8:AN8"/>
    <mergeCell ref="AO8:AP8"/>
    <mergeCell ref="AQ8:AR8"/>
    <mergeCell ref="AS8:AT8"/>
    <mergeCell ref="AU8:AV8"/>
    <mergeCell ref="BN8:BO8"/>
    <mergeCell ref="BP8:BQ8"/>
    <mergeCell ref="AY8:AZ8"/>
    <mergeCell ref="BC8:BD8"/>
    <mergeCell ref="BE8:BF8"/>
    <mergeCell ref="BI8:BJ8"/>
    <mergeCell ref="A2:DM3"/>
    <mergeCell ref="CT8:CU8"/>
    <mergeCell ref="CV8:CW8"/>
    <mergeCell ref="CX8:CY8"/>
    <mergeCell ref="CZ8:DA8"/>
    <mergeCell ref="DB8:DC8"/>
    <mergeCell ref="DD8:DE8"/>
    <mergeCell ref="CH8:CI8"/>
    <mergeCell ref="CJ8:CK8"/>
    <mergeCell ref="CL8:CM8"/>
    <mergeCell ref="CN8:CO8"/>
    <mergeCell ref="CP8:CQ8"/>
    <mergeCell ref="CR8:CS8"/>
    <mergeCell ref="D6:I6"/>
    <mergeCell ref="X8:Y8"/>
    <mergeCell ref="Z8:AA8"/>
    <mergeCell ref="N8:O8"/>
    <mergeCell ref="P8:Q8"/>
    <mergeCell ref="R8:S8"/>
    <mergeCell ref="T8:U8"/>
    <mergeCell ref="V8:W8"/>
    <mergeCell ref="X7:Y7"/>
    <mergeCell ref="Z7:AA7"/>
    <mergeCell ref="BW6:CC6"/>
  </mergeCells>
  <phoneticPr fontId="45" type="noConversion"/>
  <conditionalFormatting sqref="DM10:DM79">
    <cfRule type="cellIs" dxfId="11" priority="1" operator="equal">
      <formula>"FAILED"</formula>
    </cfRule>
  </conditionalFormatting>
  <dataValidations count="3">
    <dataValidation allowBlank="1" showInputMessage="1" showErrorMessage="1" promptTitle="Input" prompt="Date(mm-dd)" sqref="CD7:DG7 BW7:CB7 BN7:BS7 E7:F7 AK7:BL7 H7:AI7"/>
    <dataValidation type="whole" allowBlank="1" showInputMessage="1" showErrorMessage="1" errorTitle="Grading System" error="Enter 5-100 Only" promptTitle="Input" prompt="No. of Items (5-100)" sqref="D9:E9 DF9 DD9 DB9 CZ9 CX9 CV9 CT9 CR9 CP9 CL9 CN9 CJ9 CF9 CH9 CD9 CA9 BY9 BW9 AH9 AF9 AD9 AB9 Z9 X9 V9 T9 R9 P9 N9 L9 J9 G9:H9 AK9 AU9 BK9 AS9 AQ9 AO9 BG9 AM9 AY9 AW9 BA9 BE9 BI9 BC9">
      <formula1>5</formula1>
      <formula2>100</formula2>
    </dataValidation>
    <dataValidation allowBlank="1" showInputMessage="1" showErrorMessage="1" promptTitle="Grading System" prompt="Number of Quizzes" sqref="AJ7"/>
  </dataValidations>
  <pageMargins left="0.7" right="0.7" top="0.75" bottom="0.75" header="0.3" footer="0.3"/>
  <pageSetup scale="58"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54"/>
  <sheetViews>
    <sheetView view="pageBreakPreview" topLeftCell="A5" zoomScaleNormal="100" zoomScaleSheetLayoutView="100" workbookViewId="0">
      <selection activeCell="L11" sqref="L11:M11"/>
    </sheetView>
  </sheetViews>
  <sheetFormatPr defaultRowHeight="15"/>
  <cols>
    <col min="1" max="1" width="6.140625" customWidth="1"/>
    <col min="2" max="2" width="43.5703125" bestFit="1" customWidth="1"/>
    <col min="3" max="3" width="19.85546875" customWidth="1"/>
    <col min="4" max="6" width="18.28515625" customWidth="1"/>
  </cols>
  <sheetData>
    <row r="1" spans="1:7">
      <c r="A1" s="29"/>
      <c r="B1" s="29"/>
      <c r="C1" s="29"/>
      <c r="D1" s="29"/>
      <c r="E1" s="29"/>
      <c r="F1" s="185" t="s">
        <v>183</v>
      </c>
      <c r="G1" s="185"/>
    </row>
    <row r="2" spans="1:7">
      <c r="A2" s="29"/>
      <c r="B2" s="29"/>
      <c r="C2" s="29"/>
      <c r="D2" s="29"/>
      <c r="E2" s="29"/>
      <c r="F2" s="29"/>
    </row>
    <row r="3" spans="1:7">
      <c r="A3" s="342"/>
      <c r="B3" s="342"/>
      <c r="C3" s="342"/>
      <c r="D3" s="342"/>
      <c r="E3" s="342"/>
      <c r="F3" s="342"/>
    </row>
    <row r="4" spans="1:7">
      <c r="A4" s="353" t="s">
        <v>77</v>
      </c>
      <c r="B4" s="353"/>
      <c r="C4" s="353"/>
      <c r="D4" s="353"/>
      <c r="E4" s="353"/>
      <c r="F4" s="353"/>
    </row>
    <row r="5" spans="1:7" ht="18">
      <c r="A5" s="354" t="s">
        <v>78</v>
      </c>
      <c r="B5" s="354"/>
      <c r="C5" s="354"/>
      <c r="D5" s="354"/>
      <c r="E5" s="354"/>
      <c r="F5" s="354"/>
    </row>
    <row r="6" spans="1:7">
      <c r="A6" s="353" t="s">
        <v>79</v>
      </c>
      <c r="B6" s="353"/>
      <c r="C6" s="353"/>
      <c r="D6" s="353"/>
      <c r="E6" s="353"/>
      <c r="F6" s="353"/>
    </row>
    <row r="7" spans="1:7">
      <c r="A7" s="355" t="s">
        <v>80</v>
      </c>
      <c r="B7" s="355"/>
      <c r="C7" s="355"/>
      <c r="D7" s="355"/>
      <c r="E7" s="355"/>
      <c r="F7" s="355"/>
    </row>
    <row r="8" spans="1:7" ht="17.25">
      <c r="A8" s="360" t="s">
        <v>201</v>
      </c>
      <c r="B8" s="360"/>
      <c r="C8" s="360"/>
      <c r="D8" s="360"/>
      <c r="E8" s="360"/>
      <c r="F8" s="360"/>
    </row>
    <row r="9" spans="1:7">
      <c r="A9" s="361" t="s">
        <v>202</v>
      </c>
      <c r="B9" s="361"/>
      <c r="C9" s="361"/>
      <c r="D9" s="361"/>
      <c r="E9" s="361"/>
      <c r="F9" s="361"/>
    </row>
    <row r="10" spans="1:7">
      <c r="A10" s="356"/>
      <c r="B10" s="356"/>
      <c r="C10" s="356"/>
      <c r="D10" s="356"/>
      <c r="E10" s="356"/>
      <c r="F10" s="356"/>
    </row>
    <row r="11" spans="1:7" ht="18">
      <c r="A11" s="357" t="s">
        <v>81</v>
      </c>
      <c r="B11" s="357"/>
      <c r="C11" s="357"/>
      <c r="D11" s="357"/>
      <c r="E11" s="357"/>
      <c r="F11" s="357"/>
    </row>
    <row r="12" spans="1:7" ht="18">
      <c r="A12" s="357" t="s">
        <v>223</v>
      </c>
      <c r="B12" s="357"/>
      <c r="C12" s="357"/>
      <c r="D12" s="357"/>
      <c r="E12" s="357"/>
      <c r="F12" s="357"/>
    </row>
    <row r="13" spans="1:7" ht="22.5">
      <c r="A13" s="358"/>
      <c r="B13" s="358"/>
      <c r="C13" s="358"/>
      <c r="D13" s="358"/>
      <c r="E13" s="358"/>
      <c r="F13" s="358"/>
    </row>
    <row r="14" spans="1:7">
      <c r="A14" s="356"/>
      <c r="B14" s="356"/>
      <c r="C14" s="356"/>
      <c r="D14" s="356"/>
      <c r="E14" s="356"/>
      <c r="F14" s="356"/>
    </row>
    <row r="15" spans="1:7">
      <c r="A15" s="29"/>
      <c r="B15" s="30" t="s">
        <v>166</v>
      </c>
      <c r="C15" s="359" t="str">
        <f>UPPER(REGISTRATION!C7)</f>
        <v>ITEC 111</v>
      </c>
      <c r="D15" s="359"/>
      <c r="E15" s="359"/>
      <c r="F15" s="31"/>
    </row>
    <row r="16" spans="1:7">
      <c r="A16" s="29"/>
      <c r="B16" s="30" t="s">
        <v>82</v>
      </c>
      <c r="C16" s="352" t="str">
        <f>UPPER(REGISTRATION!C6)</f>
        <v>ADVANCED PROGRAMMING</v>
      </c>
      <c r="D16" s="352"/>
      <c r="E16" s="352"/>
      <c r="F16" s="31"/>
    </row>
    <row r="17" spans="1:6" ht="15.75">
      <c r="A17" s="29"/>
      <c r="B17" s="31" t="s">
        <v>83</v>
      </c>
      <c r="C17" s="345" t="s">
        <v>255</v>
      </c>
      <c r="D17" s="345"/>
      <c r="E17" s="345"/>
      <c r="F17" s="32"/>
    </row>
    <row r="18" spans="1:6">
      <c r="A18" s="29"/>
      <c r="B18" s="31" t="s">
        <v>8</v>
      </c>
      <c r="C18" s="346" t="str">
        <f>UPPER(CONCATENATE(REGISTRATION!C8," ",REGISTRATION!C9," ",REGISTRATION!D9))</f>
        <v>BSIT 4 IRREG (OLD)</v>
      </c>
      <c r="D18" s="346"/>
      <c r="E18" s="346"/>
      <c r="F18" s="32"/>
    </row>
    <row r="19" spans="1:6">
      <c r="A19" s="29"/>
      <c r="B19" s="31" t="s">
        <v>167</v>
      </c>
      <c r="C19" s="346" t="str">
        <f>UPPER(CONCATENATE(REGISTRATION!P14," ","SEMESTER"," ","A.Y."," ",REGISTRATION!P13))</f>
        <v>SECOND SEMESTER A.Y. 2021-2022</v>
      </c>
      <c r="D19" s="346"/>
      <c r="E19" s="346"/>
      <c r="F19" s="32"/>
    </row>
    <row r="20" spans="1:6" ht="15.75" thickBot="1">
      <c r="A20" s="29"/>
      <c r="B20" s="29"/>
      <c r="C20" s="29"/>
      <c r="D20" s="29"/>
      <c r="E20" s="29"/>
      <c r="F20" s="29"/>
    </row>
    <row r="21" spans="1:6">
      <c r="A21" s="340" t="s">
        <v>12</v>
      </c>
      <c r="B21" s="348" t="s">
        <v>168</v>
      </c>
      <c r="C21" s="340" t="s">
        <v>65</v>
      </c>
      <c r="D21" s="340" t="s">
        <v>91</v>
      </c>
      <c r="E21" s="350" t="s">
        <v>169</v>
      </c>
      <c r="F21" s="340" t="s">
        <v>170</v>
      </c>
    </row>
    <row r="22" spans="1:6" ht="15.75" thickBot="1">
      <c r="A22" s="347"/>
      <c r="B22" s="349"/>
      <c r="C22" s="347"/>
      <c r="D22" s="347"/>
      <c r="E22" s="351"/>
      <c r="F22" s="341"/>
    </row>
    <row r="23" spans="1:6" ht="18">
      <c r="A23" s="113">
        <v>1</v>
      </c>
      <c r="B23" s="114" t="str">
        <f>'DEPT CHAIR'!B13</f>
        <v>AMBATA, JAMES CHRISTIAN E.</v>
      </c>
      <c r="C23" s="192" t="str">
        <f>REGISTRATION!B12</f>
        <v>201501-367</v>
      </c>
      <c r="D23" s="115">
        <f>'DEPT CHAIR'!O13</f>
        <v>2.5</v>
      </c>
      <c r="E23" s="116">
        <v>3</v>
      </c>
      <c r="F23" s="117" t="str">
        <f>'DEPT CHAIR'!P13</f>
        <v>PASSED</v>
      </c>
    </row>
    <row r="24" spans="1:6" ht="18">
      <c r="A24" s="38">
        <v>2</v>
      </c>
      <c r="B24" s="34" t="str">
        <f>'DEPT CHAIR'!B14</f>
        <v>AMBOJIA, GYKE SEAGAL B.</v>
      </c>
      <c r="C24" s="193" t="str">
        <f>REGISTRATION!B13</f>
        <v>201601-276</v>
      </c>
      <c r="D24" s="35">
        <f>'DEPT CHAIR'!O14</f>
        <v>2.5</v>
      </c>
      <c r="E24" s="36">
        <v>3</v>
      </c>
      <c r="F24" s="37" t="str">
        <f>'DEPT CHAIR'!P14</f>
        <v>PASSED</v>
      </c>
    </row>
    <row r="25" spans="1:6" ht="18">
      <c r="A25" s="33">
        <v>3</v>
      </c>
      <c r="B25" s="34" t="str">
        <f>'DEPT CHAIR'!B15</f>
        <v>AMPONG, MARK M.</v>
      </c>
      <c r="C25" s="193" t="str">
        <f>REGISTRATION!B14</f>
        <v>201701-239</v>
      </c>
      <c r="D25" s="35">
        <f>'DEPT CHAIR'!O15</f>
        <v>2</v>
      </c>
      <c r="E25" s="36">
        <v>3</v>
      </c>
      <c r="F25" s="37" t="str">
        <f>'DEPT CHAIR'!P15</f>
        <v>PASSED</v>
      </c>
    </row>
    <row r="26" spans="1:6" ht="18">
      <c r="A26" s="38">
        <v>4</v>
      </c>
      <c r="B26" s="34" t="str">
        <f>'DEPT CHAIR'!B16</f>
        <v>BERMEJO, RAYMAR JOSEPH C.</v>
      </c>
      <c r="C26" s="193" t="str">
        <f>REGISTRATION!B15</f>
        <v>201102-050</v>
      </c>
      <c r="D26" s="35">
        <f>'DEPT CHAIR'!O16</f>
        <v>2</v>
      </c>
      <c r="E26" s="36">
        <v>3</v>
      </c>
      <c r="F26" s="37" t="str">
        <f>'DEPT CHAIR'!P16</f>
        <v>PASSED</v>
      </c>
    </row>
    <row r="27" spans="1:6" ht="18">
      <c r="A27" s="33">
        <v>5</v>
      </c>
      <c r="B27" s="34" t="str">
        <f>'DEPT CHAIR'!B17</f>
        <v>DE BOISE, JAREL R.</v>
      </c>
      <c r="C27" s="193" t="str">
        <f>REGISTRATION!B16</f>
        <v>2017-01-296</v>
      </c>
      <c r="D27" s="35" t="s">
        <v>262</v>
      </c>
      <c r="E27" s="36">
        <v>0</v>
      </c>
      <c r="F27" s="37" t="s">
        <v>261</v>
      </c>
    </row>
    <row r="28" spans="1:6" ht="18">
      <c r="A28" s="38">
        <v>6</v>
      </c>
      <c r="B28" s="34" t="str">
        <f>'DEPT CHAIR'!B18</f>
        <v>DELA ROSA, ARIANE E.</v>
      </c>
      <c r="C28" s="193" t="str">
        <f>REGISTRATION!B17</f>
        <v>201701-514</v>
      </c>
      <c r="D28" s="35">
        <f>'DEPT CHAIR'!O18</f>
        <v>2.5</v>
      </c>
      <c r="E28" s="36">
        <v>3</v>
      </c>
      <c r="F28" s="37" t="str">
        <f>'DEPT CHAIR'!P18</f>
        <v>PASSED</v>
      </c>
    </row>
    <row r="29" spans="1:6" ht="18">
      <c r="A29" s="33">
        <v>7</v>
      </c>
      <c r="B29" s="34" t="str">
        <f>'DEPT CHAIR'!B19</f>
        <v>LORAYA, KURT MARLOW  M.</v>
      </c>
      <c r="C29" s="193" t="str">
        <f>REGISTRATION!B18</f>
        <v>201702-002</v>
      </c>
      <c r="D29" s="35">
        <f>'DEPT CHAIR'!O19</f>
        <v>2.75</v>
      </c>
      <c r="E29" s="36">
        <v>3</v>
      </c>
      <c r="F29" s="37" t="str">
        <f>'DEPT CHAIR'!P19</f>
        <v>PASSED</v>
      </c>
    </row>
    <row r="30" spans="1:6" ht="18">
      <c r="A30" s="38">
        <v>8</v>
      </c>
      <c r="B30" s="34" t="str">
        <f>'DEPT CHAIR'!B20</f>
        <v xml:space="preserve">MANJARES, JHON RENZ </v>
      </c>
      <c r="C30" s="193" t="str">
        <f>REGISTRATION!B19</f>
        <v>2015-01-323</v>
      </c>
      <c r="D30" s="35">
        <f>'DEPT CHAIR'!O20</f>
        <v>2.5</v>
      </c>
      <c r="E30" s="36">
        <v>3</v>
      </c>
      <c r="F30" s="37" t="str">
        <f>'DEPT CHAIR'!P20</f>
        <v>PASSED</v>
      </c>
    </row>
    <row r="31" spans="1:6" ht="18">
      <c r="A31" s="33">
        <v>9</v>
      </c>
      <c r="B31" s="34" t="str">
        <f>'DEPT CHAIR'!B21</f>
        <v>MONZON, ALMER IVAN C.</v>
      </c>
      <c r="C31" s="193" t="str">
        <f>REGISTRATION!B20</f>
        <v>2017-01-441</v>
      </c>
      <c r="D31" s="35">
        <f>'DEPT CHAIR'!O21</f>
        <v>2.5</v>
      </c>
      <c r="E31" s="36">
        <v>3</v>
      </c>
      <c r="F31" s="37" t="str">
        <f>'DEPT CHAIR'!P21</f>
        <v>PASSED</v>
      </c>
    </row>
    <row r="32" spans="1:6" ht="18">
      <c r="A32" s="33">
        <v>10</v>
      </c>
      <c r="B32" s="34" t="str">
        <f>'DEPT CHAIR'!B22</f>
        <v>SIBUL, MARK ANTHONY B.</v>
      </c>
      <c r="C32" s="193" t="str">
        <f>REGISTRATION!B21</f>
        <v>2016-02-071</v>
      </c>
      <c r="D32" s="35">
        <f>'DEPT CHAIR'!O22</f>
        <v>2.5</v>
      </c>
      <c r="E32" s="36">
        <v>3</v>
      </c>
      <c r="F32" s="37" t="str">
        <f>'DEPT CHAIR'!P22</f>
        <v>PASSED</v>
      </c>
    </row>
    <row r="33" spans="1:7" ht="18">
      <c r="A33" s="343" t="s">
        <v>171</v>
      </c>
      <c r="B33" s="343"/>
      <c r="C33" s="343"/>
      <c r="D33" s="343"/>
      <c r="E33" s="343"/>
      <c r="F33" s="343"/>
    </row>
    <row r="34" spans="1:7" ht="15.75">
      <c r="A34" s="31"/>
      <c r="B34" s="39"/>
      <c r="C34" s="39"/>
      <c r="D34" s="31"/>
      <c r="E34" s="31"/>
      <c r="F34" s="31"/>
    </row>
    <row r="35" spans="1:7" ht="15.75">
      <c r="A35" s="31"/>
      <c r="B35" s="39"/>
      <c r="C35" s="39"/>
      <c r="D35" s="31"/>
      <c r="E35" s="31"/>
      <c r="F35" s="31"/>
    </row>
    <row r="36" spans="1:7">
      <c r="A36" s="29"/>
      <c r="B36" s="29"/>
      <c r="C36" s="29"/>
      <c r="D36" s="29"/>
      <c r="E36" s="29"/>
      <c r="F36" s="29"/>
    </row>
    <row r="37" spans="1:7" ht="15.75">
      <c r="A37" s="29"/>
      <c r="B37" s="112">
        <f ca="1">NOW()</f>
        <v>44726.623347337962</v>
      </c>
      <c r="C37" s="29"/>
      <c r="D37" s="344" t="str">
        <f>UPPER(REGISTRATION!P15)</f>
        <v>GERSOM N. BARADI</v>
      </c>
      <c r="E37" s="344"/>
      <c r="F37" s="344"/>
    </row>
    <row r="38" spans="1:7" ht="15.75">
      <c r="A38" s="29"/>
      <c r="B38" s="111" t="s">
        <v>84</v>
      </c>
      <c r="C38" s="40"/>
      <c r="D38" s="342" t="s">
        <v>172</v>
      </c>
      <c r="E38" s="342"/>
      <c r="F38" s="342"/>
    </row>
    <row r="39" spans="1:7">
      <c r="A39" s="29"/>
      <c r="B39" s="41"/>
      <c r="C39" s="41"/>
      <c r="D39" s="41"/>
      <c r="E39" s="29"/>
      <c r="F39" s="29"/>
    </row>
    <row r="40" spans="1:7">
      <c r="A40" s="29"/>
      <c r="B40" s="41"/>
      <c r="C40" s="41"/>
      <c r="D40" s="41"/>
      <c r="E40" s="342"/>
      <c r="F40" s="342"/>
    </row>
    <row r="41" spans="1:7">
      <c r="A41" s="29"/>
      <c r="B41" s="29"/>
      <c r="C41" s="29"/>
      <c r="D41" s="29"/>
      <c r="E41" s="29"/>
      <c r="F41" s="29"/>
    </row>
    <row r="42" spans="1:7">
      <c r="A42" s="29"/>
      <c r="B42" s="29"/>
      <c r="C42" s="29"/>
      <c r="D42" s="29"/>
      <c r="E42" s="29"/>
      <c r="F42" s="42"/>
    </row>
    <row r="43" spans="1:7">
      <c r="A43" s="29"/>
      <c r="B43" s="29"/>
      <c r="C43" s="29"/>
      <c r="D43" s="29"/>
      <c r="E43" s="29"/>
      <c r="F43" s="42"/>
    </row>
    <row r="44" spans="1:7">
      <c r="A44" s="29"/>
      <c r="B44" s="29"/>
      <c r="C44" s="29"/>
      <c r="D44" s="29"/>
      <c r="E44" s="29"/>
      <c r="F44" s="42"/>
    </row>
    <row r="45" spans="1:7">
      <c r="A45" s="29"/>
      <c r="B45" s="29"/>
      <c r="C45" s="29"/>
      <c r="D45" s="29"/>
      <c r="E45" s="29"/>
      <c r="F45" s="42"/>
    </row>
    <row r="46" spans="1:7">
      <c r="A46" s="29"/>
      <c r="B46" s="29"/>
      <c r="C46" s="29"/>
      <c r="D46" s="29"/>
      <c r="E46" s="29"/>
      <c r="F46" s="42"/>
    </row>
    <row r="47" spans="1:7">
      <c r="A47" s="29"/>
      <c r="B47" s="29"/>
      <c r="C47" s="29"/>
      <c r="D47" s="29"/>
      <c r="E47" s="29"/>
      <c r="F47" s="42"/>
      <c r="G47" s="44"/>
    </row>
    <row r="48" spans="1:7">
      <c r="A48" s="29"/>
      <c r="B48" s="29"/>
      <c r="C48" s="29"/>
      <c r="D48" s="29"/>
      <c r="E48" s="29"/>
      <c r="F48" s="42"/>
    </row>
    <row r="49" spans="1:6">
      <c r="A49" s="29"/>
      <c r="B49" s="44"/>
      <c r="C49" s="44"/>
      <c r="D49" s="44"/>
      <c r="E49" s="44"/>
      <c r="F49" s="44"/>
    </row>
    <row r="50" spans="1:6">
      <c r="A50" s="29"/>
      <c r="B50" s="29"/>
      <c r="C50" s="29"/>
      <c r="D50" s="29"/>
      <c r="E50" s="29"/>
      <c r="F50" s="29"/>
    </row>
    <row r="51" spans="1:6">
      <c r="A51" s="29"/>
      <c r="B51" s="29"/>
      <c r="C51" s="29"/>
      <c r="D51" s="29"/>
      <c r="E51" s="29"/>
      <c r="F51" s="29"/>
    </row>
    <row r="52" spans="1:6" ht="15.75">
      <c r="A52" s="29"/>
      <c r="B52" s="40"/>
      <c r="C52" s="40"/>
      <c r="D52" s="29"/>
      <c r="E52" s="43"/>
      <c r="F52" s="29"/>
    </row>
    <row r="53" spans="1:6">
      <c r="A53" s="29"/>
      <c r="B53" s="41"/>
      <c r="C53" s="41"/>
      <c r="D53" s="29"/>
      <c r="E53" s="29"/>
      <c r="F53" s="29"/>
    </row>
    <row r="54" spans="1:6">
      <c r="A54" s="29"/>
      <c r="B54" s="41"/>
      <c r="C54" s="41"/>
      <c r="D54" s="29"/>
      <c r="E54" s="29"/>
      <c r="F54" s="29"/>
    </row>
  </sheetData>
  <mergeCells count="27">
    <mergeCell ref="C16:E16"/>
    <mergeCell ref="A3:F3"/>
    <mergeCell ref="A4:F4"/>
    <mergeCell ref="A5:F5"/>
    <mergeCell ref="A6:F6"/>
    <mergeCell ref="A7:F7"/>
    <mergeCell ref="A10:F10"/>
    <mergeCell ref="A11:F11"/>
    <mergeCell ref="A12:F12"/>
    <mergeCell ref="A13:F13"/>
    <mergeCell ref="A14:F14"/>
    <mergeCell ref="C15:E15"/>
    <mergeCell ref="A8:F8"/>
    <mergeCell ref="A9:F9"/>
    <mergeCell ref="C17:E17"/>
    <mergeCell ref="C18:E18"/>
    <mergeCell ref="C19:E19"/>
    <mergeCell ref="A21:A22"/>
    <mergeCell ref="B21:B22"/>
    <mergeCell ref="C21:C22"/>
    <mergeCell ref="D21:D22"/>
    <mergeCell ref="E21:E22"/>
    <mergeCell ref="F21:F22"/>
    <mergeCell ref="E40:F40"/>
    <mergeCell ref="A33:F33"/>
    <mergeCell ref="D38:F38"/>
    <mergeCell ref="D37:F37"/>
  </mergeCells>
  <conditionalFormatting sqref="F23:F32">
    <cfRule type="cellIs" dxfId="10" priority="6" operator="equal">
      <formula>"FAILED"</formula>
    </cfRule>
  </conditionalFormatting>
  <conditionalFormatting sqref="D23:D32">
    <cfRule type="cellIs" dxfId="9" priority="5" operator="equal">
      <formula>5</formula>
    </cfRule>
  </conditionalFormatting>
  <hyperlinks>
    <hyperlink ref="A9" r:id="rId1" display="mailto:cvsusilang@cvsu.edu.ph"/>
  </hyperlinks>
  <printOptions horizontalCentered="1"/>
  <pageMargins left="0.7" right="0.7" top="0.75" bottom="0.75" header="0.3" footer="0.3"/>
  <pageSetup paperSize="256" scale="70" orientation="portrait" horizontalDpi="360" verticalDpi="360" r:id="rId2"/>
  <rowBreaks count="2" manualBreakCount="2">
    <brk id="38" max="16383" man="1"/>
    <brk id="47" max="1638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6"/>
  <sheetViews>
    <sheetView view="pageBreakPreview" zoomScaleNormal="100" zoomScaleSheetLayoutView="100" workbookViewId="0">
      <selection activeCell="L11" sqref="L11:M11"/>
    </sheetView>
  </sheetViews>
  <sheetFormatPr defaultRowHeight="15"/>
  <cols>
    <col min="3" max="3" width="22.140625" customWidth="1"/>
    <col min="6" max="6" width="8.85546875" customWidth="1"/>
    <col min="8" max="8" width="17.7109375" customWidth="1"/>
    <col min="10" max="11" width="9.140625" customWidth="1"/>
  </cols>
  <sheetData>
    <row r="4" spans="2:8" ht="15.75">
      <c r="B4" s="365" t="s">
        <v>173</v>
      </c>
      <c r="C4" s="365"/>
      <c r="D4" s="365"/>
      <c r="E4" s="365"/>
      <c r="F4" s="365"/>
      <c r="G4" s="365"/>
      <c r="H4" s="365"/>
    </row>
    <row r="5" spans="2:8" ht="15.75" thickBot="1">
      <c r="B5" s="29"/>
      <c r="C5" s="29"/>
      <c r="D5" s="29"/>
      <c r="E5" s="29"/>
      <c r="F5" s="29"/>
      <c r="G5" s="29"/>
      <c r="H5" s="29"/>
    </row>
    <row r="6" spans="2:8" ht="16.5" thickBot="1">
      <c r="B6" s="368" t="s">
        <v>174</v>
      </c>
      <c r="C6" s="367"/>
      <c r="D6" s="366" t="s">
        <v>165</v>
      </c>
      <c r="E6" s="366"/>
      <c r="F6" s="367"/>
      <c r="G6" s="366" t="s">
        <v>175</v>
      </c>
      <c r="H6" s="367"/>
    </row>
    <row r="7" spans="2:8">
      <c r="B7" s="369" t="s">
        <v>85</v>
      </c>
      <c r="C7" s="370"/>
      <c r="D7" s="373">
        <f>COUNTIF('SEMESTRAL GRADE'!$D$23:$D$32,"=1.0")+COUNTIF('SEMESTRAL GRADE'!$D$23:$D$32,"=1.25")+(COUNTIF('SEMESTRAL GRADE'!$D$23:$D$32,"=1.50")+COUNTIF('SEMESTRAL GRADE'!$D$23:$D$32,"=1.75"))</f>
        <v>0</v>
      </c>
      <c r="E7" s="374"/>
      <c r="F7" s="375"/>
      <c r="G7" s="376">
        <f t="shared" ref="G7:G12" si="0">(D7/$D$13)</f>
        <v>0</v>
      </c>
      <c r="H7" s="377"/>
    </row>
    <row r="8" spans="2:8">
      <c r="B8" s="371" t="s">
        <v>86</v>
      </c>
      <c r="C8" s="372"/>
      <c r="D8" s="362">
        <f>COUNTIF('SEMESTRAL GRADE'!$D$23:$D$32,"=2.0")+COUNTIF('SEMESTRAL GRADE'!$D$23:$D$32,"=2.25")+(COUNTIF('SEMESTRAL GRADE'!$D$23:$D$32,"=2.50")+COUNTIF('SEMESTRAL GRADE'!$D$23:$D$32,"=2.75"))</f>
        <v>9</v>
      </c>
      <c r="E8" s="363"/>
      <c r="F8" s="364"/>
      <c r="G8" s="378">
        <f t="shared" si="0"/>
        <v>0.9</v>
      </c>
      <c r="H8" s="379"/>
    </row>
    <row r="9" spans="2:8">
      <c r="B9" s="371" t="s">
        <v>87</v>
      </c>
      <c r="C9" s="372"/>
      <c r="D9" s="362">
        <f>COUNTIF('SEMESTRAL GRADE'!$D$23:$D$32,"=3.0")</f>
        <v>0</v>
      </c>
      <c r="E9" s="363"/>
      <c r="F9" s="364"/>
      <c r="G9" s="378">
        <f t="shared" si="0"/>
        <v>0</v>
      </c>
      <c r="H9" s="379"/>
    </row>
    <row r="10" spans="2:8">
      <c r="B10" s="371" t="s">
        <v>88</v>
      </c>
      <c r="C10" s="372"/>
      <c r="D10" s="362">
        <f>COUNTIF('SEMESTRAL GRADE'!$D$23:$D$32,"=5.0")</f>
        <v>0</v>
      </c>
      <c r="E10" s="363"/>
      <c r="F10" s="364"/>
      <c r="G10" s="378">
        <f t="shared" si="0"/>
        <v>0</v>
      </c>
      <c r="H10" s="379"/>
    </row>
    <row r="11" spans="2:8">
      <c r="B11" s="371" t="s">
        <v>176</v>
      </c>
      <c r="C11" s="372"/>
      <c r="D11" s="387">
        <f>COUNTIF('SEMESTRAL GRADE'!$D$23:$D$32,"=INC")</f>
        <v>0</v>
      </c>
      <c r="E11" s="388"/>
      <c r="F11" s="389"/>
      <c r="G11" s="378">
        <f t="shared" si="0"/>
        <v>0</v>
      </c>
      <c r="H11" s="379"/>
    </row>
    <row r="12" spans="2:8">
      <c r="B12" s="371" t="s">
        <v>177</v>
      </c>
      <c r="C12" s="372"/>
      <c r="D12" s="387">
        <f>COUNTIF('SEMESTRAL GRADE'!$D$23:$D$32,"=DRP")</f>
        <v>1</v>
      </c>
      <c r="E12" s="388"/>
      <c r="F12" s="389"/>
      <c r="G12" s="378">
        <f t="shared" si="0"/>
        <v>0.1</v>
      </c>
      <c r="H12" s="379"/>
    </row>
    <row r="13" spans="2:8" ht="15.75" customHeight="1" thickBot="1">
      <c r="B13" s="380" t="s">
        <v>89</v>
      </c>
      <c r="C13" s="381"/>
      <c r="D13" s="382">
        <f>SUM(D7:F12)</f>
        <v>10</v>
      </c>
      <c r="E13" s="383"/>
      <c r="F13" s="384"/>
      <c r="G13" s="385">
        <f>SUM(G7:H12)</f>
        <v>1</v>
      </c>
      <c r="H13" s="386"/>
    </row>
    <row r="14" spans="2:8">
      <c r="B14" s="29"/>
      <c r="C14" s="29"/>
      <c r="D14" s="121"/>
      <c r="E14" s="121"/>
      <c r="F14" s="121"/>
      <c r="G14" s="29"/>
      <c r="H14" s="29"/>
    </row>
    <row r="15" spans="2:8">
      <c r="B15" s="29"/>
      <c r="C15" s="29"/>
      <c r="D15" s="29"/>
      <c r="E15" s="29"/>
      <c r="F15" s="29"/>
      <c r="G15" s="29"/>
      <c r="H15" s="29"/>
    </row>
    <row r="16" spans="2:8" ht="15.75">
      <c r="B16" s="119" t="s">
        <v>90</v>
      </c>
      <c r="C16" s="119"/>
      <c r="D16" s="29"/>
      <c r="E16" s="29"/>
      <c r="F16" s="122" t="s">
        <v>178</v>
      </c>
      <c r="G16" s="119"/>
      <c r="H16" s="118"/>
    </row>
    <row r="17" spans="2:8" ht="15.75">
      <c r="B17" s="119"/>
      <c r="C17" s="119"/>
      <c r="D17" s="29"/>
      <c r="E17" s="29"/>
      <c r="F17" s="122"/>
      <c r="G17" s="119"/>
      <c r="H17" s="118"/>
    </row>
    <row r="18" spans="2:8">
      <c r="B18" s="29"/>
      <c r="C18" s="29"/>
      <c r="D18" s="29"/>
      <c r="E18" s="29"/>
      <c r="F18" s="29"/>
      <c r="G18" s="29"/>
      <c r="H18" s="29"/>
    </row>
    <row r="19" spans="2:8" ht="15.75">
      <c r="B19" s="344" t="str">
        <f>UPPER(REGISTRATION!P16)</f>
        <v>BEVERLY A. MALABAG</v>
      </c>
      <c r="C19" s="344"/>
      <c r="D19" s="344"/>
      <c r="E19" s="111"/>
      <c r="F19" s="392" t="str">
        <f>UPPER(REGISTRATION!P17)</f>
        <v>KATRIZA ROANNE A. PATENIO</v>
      </c>
      <c r="G19" s="392"/>
      <c r="H19" s="392"/>
    </row>
    <row r="20" spans="2:8" ht="15.75" customHeight="1">
      <c r="B20" s="342" t="s">
        <v>135</v>
      </c>
      <c r="C20" s="342"/>
      <c r="D20" s="342"/>
      <c r="E20" s="29"/>
      <c r="F20" s="342" t="s">
        <v>26</v>
      </c>
      <c r="G20" s="342"/>
      <c r="H20" s="342"/>
    </row>
    <row r="22" spans="2:8">
      <c r="B22" s="120"/>
      <c r="C22" s="120"/>
      <c r="D22" s="120"/>
      <c r="E22" s="29"/>
      <c r="F22" s="120"/>
      <c r="G22" s="120"/>
      <c r="H22" s="120"/>
    </row>
    <row r="23" spans="2:8">
      <c r="B23" s="29"/>
      <c r="C23" s="230" t="s">
        <v>84</v>
      </c>
      <c r="D23" s="29"/>
      <c r="E23" s="31"/>
      <c r="F23" s="356" t="s">
        <v>84</v>
      </c>
      <c r="G23" s="356"/>
      <c r="H23" s="356"/>
    </row>
    <row r="24" spans="2:8">
      <c r="B24" s="29"/>
      <c r="C24" s="110"/>
      <c r="D24" s="29"/>
      <c r="E24" s="29"/>
      <c r="F24" s="356"/>
      <c r="G24" s="356"/>
      <c r="H24" s="356"/>
    </row>
    <row r="25" spans="2:8" ht="15.75">
      <c r="E25" s="123"/>
      <c r="F25" s="123"/>
    </row>
    <row r="26" spans="2:8" ht="15.75">
      <c r="C26" s="64"/>
      <c r="F26" s="124" t="s">
        <v>179</v>
      </c>
    </row>
    <row r="29" spans="2:8" ht="15.75">
      <c r="F29" s="393" t="str">
        <f>REGISTRATION!P18</f>
        <v>JOCELYN L. REYES, Ph.D.</v>
      </c>
      <c r="G29" s="393"/>
      <c r="H29" s="393"/>
    </row>
    <row r="30" spans="2:8" ht="15.75">
      <c r="F30" s="394" t="s">
        <v>180</v>
      </c>
      <c r="G30" s="394"/>
      <c r="H30" s="394"/>
    </row>
    <row r="32" spans="2:8" ht="15.75">
      <c r="E32" s="124" t="s">
        <v>181</v>
      </c>
      <c r="F32" s="65"/>
      <c r="G32" s="65"/>
      <c r="H32" s="65"/>
    </row>
    <row r="33" spans="1:9" ht="15.75">
      <c r="F33" s="395"/>
      <c r="G33" s="395"/>
      <c r="H33" s="395"/>
    </row>
    <row r="34" spans="1:9" ht="15.75" customHeight="1">
      <c r="A34" s="390"/>
      <c r="B34" s="391"/>
      <c r="C34" s="391"/>
      <c r="D34" s="391"/>
      <c r="E34" s="391"/>
      <c r="F34" s="391"/>
      <c r="G34" s="391"/>
      <c r="H34" s="391"/>
      <c r="I34" s="391"/>
    </row>
    <row r="35" spans="1:9" ht="15.75">
      <c r="F35" s="125"/>
      <c r="G35" s="125"/>
      <c r="H35" s="125"/>
    </row>
    <row r="36" spans="1:9">
      <c r="H36" s="391"/>
      <c r="I36" s="391"/>
    </row>
  </sheetData>
  <mergeCells count="36">
    <mergeCell ref="A34:I34"/>
    <mergeCell ref="H36:I36"/>
    <mergeCell ref="F19:H19"/>
    <mergeCell ref="F24:H24"/>
    <mergeCell ref="F29:H29"/>
    <mergeCell ref="F30:H30"/>
    <mergeCell ref="B20:D20"/>
    <mergeCell ref="F33:H33"/>
    <mergeCell ref="F20:H20"/>
    <mergeCell ref="B19:D19"/>
    <mergeCell ref="F23:H23"/>
    <mergeCell ref="D13:F13"/>
    <mergeCell ref="G13:H13"/>
    <mergeCell ref="D10:F10"/>
    <mergeCell ref="G10:H10"/>
    <mergeCell ref="D11:F11"/>
    <mergeCell ref="G11:H11"/>
    <mergeCell ref="D12:F12"/>
    <mergeCell ref="G12:H12"/>
    <mergeCell ref="B11:C11"/>
    <mergeCell ref="B12:C12"/>
    <mergeCell ref="B13:C13"/>
    <mergeCell ref="B9:C9"/>
    <mergeCell ref="B10:C10"/>
    <mergeCell ref="D9:F9"/>
    <mergeCell ref="B4:H4"/>
    <mergeCell ref="D6:F6"/>
    <mergeCell ref="B6:C6"/>
    <mergeCell ref="B7:C7"/>
    <mergeCell ref="B8:C8"/>
    <mergeCell ref="D7:F7"/>
    <mergeCell ref="G7:H7"/>
    <mergeCell ref="D8:F8"/>
    <mergeCell ref="G8:H8"/>
    <mergeCell ref="G6:H6"/>
    <mergeCell ref="G9:H9"/>
  </mergeCells>
  <pageMargins left="0.7" right="0.7" top="0.75" bottom="0.75" header="0.3" footer="0.3"/>
  <pageSetup scale="84" orientation="portrait" r:id="rId1"/>
  <headerFooter>
    <oddFooter>&amp;C&amp;"-,Italic"&amp;12&amp;K00-036(To be prepared in triplicate. Copy 1-University Registrar; Copy 2-Campus Registrar; Copy 3-Instructor)    
                                                                                                  &amp;RV01-2018-06-05</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P93"/>
  <sheetViews>
    <sheetView tabSelected="1" view="pageBreakPreview" zoomScaleNormal="145" zoomScaleSheetLayoutView="100" workbookViewId="0">
      <selection activeCell="F99" sqref="F99"/>
    </sheetView>
  </sheetViews>
  <sheetFormatPr defaultRowHeight="15"/>
  <cols>
    <col min="1" max="1" width="3.85546875" customWidth="1"/>
    <col min="2" max="2" width="27.28515625" customWidth="1"/>
    <col min="7" max="7" width="0" hidden="1" customWidth="1"/>
    <col min="9" max="14" width="9" customWidth="1"/>
    <col min="16" max="16" width="10.28515625" customWidth="1"/>
  </cols>
  <sheetData>
    <row r="2" spans="1:16">
      <c r="A2" s="396" t="str">
        <f>UPPER(CONCATENATE("GRADING SHEET A.Y."," ",REGISTRATION!P13))</f>
        <v>GRADING SHEET A.Y. 2021-2022</v>
      </c>
      <c r="B2" s="396"/>
      <c r="C2" s="396"/>
      <c r="D2" s="396"/>
      <c r="E2" s="396"/>
      <c r="F2" s="396"/>
      <c r="G2" s="396"/>
      <c r="H2" s="396"/>
      <c r="I2" s="396"/>
      <c r="J2" s="396"/>
      <c r="K2" s="396"/>
      <c r="L2" s="396"/>
      <c r="M2" s="396"/>
      <c r="N2" s="396"/>
      <c r="O2" s="396"/>
      <c r="P2" s="396"/>
    </row>
    <row r="3" spans="1:16">
      <c r="A3" s="396"/>
      <c r="B3" s="396"/>
      <c r="C3" s="396"/>
      <c r="D3" s="396"/>
      <c r="E3" s="396"/>
      <c r="F3" s="396"/>
      <c r="G3" s="396"/>
      <c r="H3" s="396"/>
      <c r="I3" s="396"/>
      <c r="J3" s="396"/>
      <c r="K3" s="396"/>
      <c r="L3" s="396"/>
      <c r="M3" s="396"/>
      <c r="N3" s="396"/>
      <c r="O3" s="396"/>
      <c r="P3" s="396"/>
    </row>
    <row r="5" spans="1:16">
      <c r="B5" t="str">
        <f>REGISTRATION!A6</f>
        <v>Subject:</v>
      </c>
      <c r="C5" s="67" t="str">
        <f>UPPER(REGISTRATION!C6)</f>
        <v>ADVANCED PROGRAMMING</v>
      </c>
      <c r="D5" s="65"/>
      <c r="E5" s="65"/>
      <c r="F5" s="65"/>
      <c r="G5" s="65"/>
      <c r="H5" s="65"/>
    </row>
    <row r="6" spans="1:16">
      <c r="B6" t="str">
        <f>REGISTRATION!A7</f>
        <v>Subject Code:</v>
      </c>
      <c r="C6" s="68" t="str">
        <f>UPPER(REGISTRATION!C7)</f>
        <v>ITEC 111</v>
      </c>
      <c r="D6" s="66"/>
      <c r="E6" s="66"/>
      <c r="F6" s="66"/>
      <c r="G6" s="66"/>
      <c r="H6" s="66"/>
    </row>
    <row r="7" spans="1:16">
      <c r="B7" t="s">
        <v>131</v>
      </c>
      <c r="C7" s="68" t="str">
        <f>'SEMESTRAL GRADE'!C18:E18</f>
        <v>BSIT 4 IRREG (OLD)</v>
      </c>
      <c r="D7" s="66"/>
      <c r="E7" s="66"/>
      <c r="F7" s="66"/>
      <c r="G7" s="66"/>
      <c r="H7" s="66"/>
    </row>
    <row r="8" spans="1:16">
      <c r="B8" t="str">
        <f>'SEMESTRAL GRADE'!B19</f>
        <v>Semester/Summer:</v>
      </c>
      <c r="C8" s="67" t="str">
        <f>'SEMESTRAL GRADE'!C19:E19</f>
        <v>SECOND SEMESTER A.Y. 2021-2022</v>
      </c>
      <c r="D8" s="65"/>
      <c r="E8" s="65"/>
      <c r="F8" s="65"/>
      <c r="G8" s="65"/>
      <c r="H8" s="65"/>
    </row>
    <row r="9" spans="1:16" ht="15.75" thickBot="1"/>
    <row r="10" spans="1:16" ht="15" customHeight="1">
      <c r="A10" s="408" t="s">
        <v>12</v>
      </c>
      <c r="B10" s="13" t="s">
        <v>67</v>
      </c>
      <c r="C10" s="397" t="s">
        <v>68</v>
      </c>
      <c r="D10" s="397"/>
      <c r="E10" s="397"/>
      <c r="F10" s="397"/>
      <c r="G10" s="397"/>
      <c r="H10" s="397"/>
      <c r="I10" s="397"/>
      <c r="J10" s="397" t="s">
        <v>69</v>
      </c>
      <c r="K10" s="397"/>
      <c r="L10" s="397"/>
      <c r="M10" s="397"/>
      <c r="N10" s="398" t="s">
        <v>30</v>
      </c>
      <c r="O10" s="399"/>
      <c r="P10" s="402" t="s">
        <v>70</v>
      </c>
    </row>
    <row r="11" spans="1:16">
      <c r="A11" s="409"/>
      <c r="B11" s="405" t="s">
        <v>71</v>
      </c>
      <c r="C11" s="14" t="s">
        <v>75</v>
      </c>
      <c r="D11" s="15" t="s">
        <v>92</v>
      </c>
      <c r="E11" s="14" t="s">
        <v>20</v>
      </c>
      <c r="F11" s="14" t="s">
        <v>50</v>
      </c>
      <c r="G11" s="14" t="s">
        <v>54</v>
      </c>
      <c r="H11" s="407" t="s">
        <v>72</v>
      </c>
      <c r="I11" s="407"/>
      <c r="J11" s="218" t="s">
        <v>130</v>
      </c>
      <c r="K11" s="14" t="s">
        <v>76</v>
      </c>
      <c r="L11" s="407" t="s">
        <v>73</v>
      </c>
      <c r="M11" s="407"/>
      <c r="N11" s="400"/>
      <c r="O11" s="401"/>
      <c r="P11" s="403"/>
    </row>
    <row r="12" spans="1:16" ht="15.75" thickBot="1">
      <c r="A12" s="410"/>
      <c r="B12" s="406"/>
      <c r="C12" s="16">
        <f>'RAW GRADES'!F7</f>
        <v>0.3</v>
      </c>
      <c r="D12" s="16">
        <f>'RAW GRADES'!I7</f>
        <v>0.3</v>
      </c>
      <c r="E12" s="16">
        <f>'RAW GRADES'!AJ7</f>
        <v>0.1</v>
      </c>
      <c r="F12" s="16">
        <f>'RAW GRADES'!BM7</f>
        <v>0.3</v>
      </c>
      <c r="G12" s="16">
        <f>'RAW GRADES'!BT7</f>
        <v>0</v>
      </c>
      <c r="H12" s="17" t="s">
        <v>74</v>
      </c>
      <c r="I12" s="17" t="s">
        <v>35</v>
      </c>
      <c r="J12" s="217">
        <f>'RAW GRADES'!CC7</f>
        <v>0.7</v>
      </c>
      <c r="K12" s="16">
        <f>'RAW GRADES'!DH7</f>
        <v>0.3</v>
      </c>
      <c r="L12" s="16" t="s">
        <v>74</v>
      </c>
      <c r="M12" s="17" t="s">
        <v>35</v>
      </c>
      <c r="N12" s="18" t="s">
        <v>74</v>
      </c>
      <c r="O12" s="18" t="s">
        <v>35</v>
      </c>
      <c r="P12" s="404"/>
    </row>
    <row r="13" spans="1:16">
      <c r="A13" s="19">
        <v>1</v>
      </c>
      <c r="B13" s="20" t="str">
        <f>'RAW GRADES'!C10</f>
        <v>AMBATA, JAMES CHRISTIAN E.</v>
      </c>
      <c r="C13" s="21">
        <f>'RAW GRADES'!F10</f>
        <v>20.571428571428569</v>
      </c>
      <c r="D13" s="45">
        <f>'RAW GRADES'!I10</f>
        <v>20.571428571428569</v>
      </c>
      <c r="E13" s="22">
        <f>'RAW GRADES'!AJ10</f>
        <v>8</v>
      </c>
      <c r="F13" s="22">
        <f>'RAW GRADES'!BM10</f>
        <v>27</v>
      </c>
      <c r="G13" s="22" t="str">
        <f>'RAW GRADES'!BT10</f>
        <v/>
      </c>
      <c r="H13" s="23">
        <f>'RAW GRADES'!BU10</f>
        <v>76.142857142857139</v>
      </c>
      <c r="I13" s="219">
        <f>'RAW GRADES'!BV10</f>
        <v>76.14</v>
      </c>
      <c r="J13" s="45">
        <f>'RAW GRADES'!CC10</f>
        <v>56</v>
      </c>
      <c r="K13" s="22">
        <f>'RAW GRADES'!DH10</f>
        <v>22.749999999999996</v>
      </c>
      <c r="L13" s="22">
        <f>'RAW GRADES'!DI10</f>
        <v>78.75</v>
      </c>
      <c r="M13" s="24">
        <f>'RAW GRADES'!DJ10</f>
        <v>78.75</v>
      </c>
      <c r="N13" s="25">
        <f t="shared" ref="N13:N30" si="0">(I13*0.6)+(M13*0.4)</f>
        <v>77.183999999999997</v>
      </c>
      <c r="O13" s="26">
        <f>'RAW GRADES'!DL10</f>
        <v>2.5</v>
      </c>
      <c r="P13" s="28" t="str">
        <f>IF(O13&gt;3,"FAILED","PASSED")</f>
        <v>PASSED</v>
      </c>
    </row>
    <row r="14" spans="1:16">
      <c r="A14" s="19">
        <v>2</v>
      </c>
      <c r="B14" s="20" t="str">
        <f>'RAW GRADES'!C11</f>
        <v>AMBOJIA, GYKE SEAGAL B.</v>
      </c>
      <c r="C14" s="27">
        <f>'RAW GRADES'!F11</f>
        <v>21.428571428571427</v>
      </c>
      <c r="D14" s="45">
        <f>'RAW GRADES'!I11</f>
        <v>21.428571428571427</v>
      </c>
      <c r="E14" s="22">
        <f>'RAW GRADES'!AJ11</f>
        <v>7</v>
      </c>
      <c r="F14" s="22">
        <f>'RAW GRADES'!BM11</f>
        <v>27</v>
      </c>
      <c r="G14" s="22" t="str">
        <f>'RAW GRADES'!BT11</f>
        <v/>
      </c>
      <c r="H14" s="23">
        <f>'RAW GRADES'!BU11</f>
        <v>76.857142857142861</v>
      </c>
      <c r="I14" s="219">
        <f>'RAW GRADES'!BV11</f>
        <v>76.86</v>
      </c>
      <c r="J14" s="45">
        <f>'RAW GRADES'!CC11</f>
        <v>56</v>
      </c>
      <c r="K14" s="22">
        <f>'RAW GRADES'!DH11</f>
        <v>24.999999999999996</v>
      </c>
      <c r="L14" s="22">
        <f>'RAW GRADES'!DI11</f>
        <v>81</v>
      </c>
      <c r="M14" s="24">
        <f>'RAW GRADES'!DJ11</f>
        <v>81</v>
      </c>
      <c r="N14" s="232">
        <f t="shared" si="0"/>
        <v>78.515999999999991</v>
      </c>
      <c r="O14" s="26">
        <f>'RAW GRADES'!DL11</f>
        <v>2.5</v>
      </c>
      <c r="P14" s="28" t="str">
        <f>IF(O14&gt;3,"FAILED","PASSED")</f>
        <v>PASSED</v>
      </c>
    </row>
    <row r="15" spans="1:16">
      <c r="A15" s="19">
        <v>3</v>
      </c>
      <c r="B15" s="20" t="str">
        <f>'RAW GRADES'!C12</f>
        <v>AMPONG, MARK M.</v>
      </c>
      <c r="C15" s="27">
        <f>'RAW GRADES'!F12</f>
        <v>22.285714285714288</v>
      </c>
      <c r="D15" s="45">
        <f>'RAW GRADES'!I12</f>
        <v>22.285714285714288</v>
      </c>
      <c r="E15" s="22">
        <f>'RAW GRADES'!AJ12</f>
        <v>7</v>
      </c>
      <c r="F15" s="22">
        <f>'RAW GRADES'!BM12</f>
        <v>27</v>
      </c>
      <c r="G15" s="22" t="str">
        <f>'RAW GRADES'!BT12</f>
        <v/>
      </c>
      <c r="H15" s="23">
        <f>'RAW GRADES'!BU12</f>
        <v>78.571428571428584</v>
      </c>
      <c r="I15" s="219">
        <f>'RAW GRADES'!BV12</f>
        <v>78.569999999999993</v>
      </c>
      <c r="J15" s="45">
        <f>'RAW GRADES'!CC12</f>
        <v>66.5</v>
      </c>
      <c r="K15" s="22">
        <f>'RAW GRADES'!DH12</f>
        <v>24.75</v>
      </c>
      <c r="L15" s="22">
        <f>'RAW GRADES'!DI12</f>
        <v>91.25</v>
      </c>
      <c r="M15" s="24">
        <f>'RAW GRADES'!DJ12</f>
        <v>91.25</v>
      </c>
      <c r="N15" s="232">
        <f t="shared" si="0"/>
        <v>83.641999999999996</v>
      </c>
      <c r="O15" s="26">
        <f>'RAW GRADES'!DL12</f>
        <v>2</v>
      </c>
      <c r="P15" s="28" t="str">
        <f t="shared" ref="P15:P62" si="1">IF(O15&gt;3,"FAILED","PASSED")</f>
        <v>PASSED</v>
      </c>
    </row>
    <row r="16" spans="1:16">
      <c r="A16" s="19">
        <v>4</v>
      </c>
      <c r="B16" s="20" t="str">
        <f>'RAW GRADES'!C13</f>
        <v>BERMEJO, RAYMAR JOSEPH C.</v>
      </c>
      <c r="C16" s="27">
        <f>'RAW GRADES'!F13</f>
        <v>22.285714285714288</v>
      </c>
      <c r="D16" s="45">
        <f>'RAW GRADES'!I13</f>
        <v>22.285714285714288</v>
      </c>
      <c r="E16" s="22">
        <f>'RAW GRADES'!AJ13</f>
        <v>7</v>
      </c>
      <c r="F16" s="22">
        <f>'RAW GRADES'!BM13</f>
        <v>27</v>
      </c>
      <c r="G16" s="22" t="str">
        <f>'RAW GRADES'!BT13</f>
        <v/>
      </c>
      <c r="H16" s="23">
        <f>'RAW GRADES'!BU13</f>
        <v>78.571428571428584</v>
      </c>
      <c r="I16" s="219">
        <f>'RAW GRADES'!BV13</f>
        <v>78.569999999999993</v>
      </c>
      <c r="J16" s="45">
        <f>'RAW GRADES'!CC13</f>
        <v>66.5</v>
      </c>
      <c r="K16" s="22">
        <f>'RAW GRADES'!DH13</f>
        <v>24.999999999999996</v>
      </c>
      <c r="L16" s="22">
        <f>'RAW GRADES'!DI13</f>
        <v>91.5</v>
      </c>
      <c r="M16" s="24">
        <f>'RAW GRADES'!DJ13</f>
        <v>91.5</v>
      </c>
      <c r="N16" s="232">
        <f t="shared" si="0"/>
        <v>83.74199999999999</v>
      </c>
      <c r="O16" s="26">
        <f>'RAW GRADES'!DL13</f>
        <v>2</v>
      </c>
      <c r="P16" s="28" t="str">
        <f t="shared" si="1"/>
        <v>PASSED</v>
      </c>
    </row>
    <row r="17" spans="1:16">
      <c r="A17" s="19">
        <v>5</v>
      </c>
      <c r="B17" s="20" t="str">
        <f>'RAW GRADES'!C14</f>
        <v>DE BOISE, JAREL R.</v>
      </c>
      <c r="C17" s="27">
        <f>'RAW GRADES'!F14</f>
        <v>0</v>
      </c>
      <c r="D17" s="45">
        <f>'RAW GRADES'!I14</f>
        <v>0</v>
      </c>
      <c r="E17" s="22">
        <f>'RAW GRADES'!AJ14</f>
        <v>0</v>
      </c>
      <c r="F17" s="22">
        <f>'RAW GRADES'!BM14</f>
        <v>0</v>
      </c>
      <c r="G17" s="22" t="str">
        <f>'RAW GRADES'!BT14</f>
        <v/>
      </c>
      <c r="H17" s="23">
        <f>'RAW GRADES'!BU14</f>
        <v>0</v>
      </c>
      <c r="I17" s="219">
        <f>'RAW GRADES'!BV14</f>
        <v>0</v>
      </c>
      <c r="J17" s="45">
        <f>'RAW GRADES'!CC14</f>
        <v>0</v>
      </c>
      <c r="K17" s="22">
        <f>'RAW GRADES'!DH14</f>
        <v>0</v>
      </c>
      <c r="L17" s="22">
        <f>'RAW GRADES'!DI14</f>
        <v>0</v>
      </c>
      <c r="M17" s="24">
        <f>'RAW GRADES'!DJ14</f>
        <v>0</v>
      </c>
      <c r="N17" s="232">
        <f t="shared" si="0"/>
        <v>0</v>
      </c>
      <c r="O17" s="26">
        <v>0</v>
      </c>
      <c r="P17" s="28" t="s">
        <v>261</v>
      </c>
    </row>
    <row r="18" spans="1:16">
      <c r="A18" s="19">
        <v>6</v>
      </c>
      <c r="B18" s="20" t="str">
        <f>'RAW GRADES'!C15</f>
        <v>DELA ROSA, ARIANE E.</v>
      </c>
      <c r="C18" s="27">
        <f>'RAW GRADES'!F15</f>
        <v>21.428571428571427</v>
      </c>
      <c r="D18" s="45">
        <f>'RAW GRADES'!I15</f>
        <v>21.428571428571427</v>
      </c>
      <c r="E18" s="22">
        <f>'RAW GRADES'!AJ15</f>
        <v>7</v>
      </c>
      <c r="F18" s="22">
        <f>'RAW GRADES'!BM15</f>
        <v>27</v>
      </c>
      <c r="G18" s="22" t="str">
        <f>'RAW GRADES'!BT15</f>
        <v/>
      </c>
      <c r="H18" s="23">
        <f>'RAW GRADES'!BU15</f>
        <v>76.857142857142861</v>
      </c>
      <c r="I18" s="219">
        <f>'RAW GRADES'!BV15</f>
        <v>76.86</v>
      </c>
      <c r="J18" s="45">
        <f>'RAW GRADES'!CC15</f>
        <v>52.5</v>
      </c>
      <c r="K18" s="22">
        <f>'RAW GRADES'!DH15</f>
        <v>26.75</v>
      </c>
      <c r="L18" s="22">
        <f>'RAW GRADES'!DI15</f>
        <v>79.25</v>
      </c>
      <c r="M18" s="24">
        <f>'RAW GRADES'!DJ15</f>
        <v>79.25</v>
      </c>
      <c r="N18" s="232">
        <f t="shared" si="0"/>
        <v>77.816000000000003</v>
      </c>
      <c r="O18" s="26">
        <f>'RAW GRADES'!DL15</f>
        <v>2.5</v>
      </c>
      <c r="P18" s="28" t="str">
        <f t="shared" si="1"/>
        <v>PASSED</v>
      </c>
    </row>
    <row r="19" spans="1:16">
      <c r="A19" s="19">
        <v>7</v>
      </c>
      <c r="B19" s="20" t="str">
        <f>'RAW GRADES'!C16</f>
        <v>LORAYA, KURT MARLOW  M.</v>
      </c>
      <c r="C19" s="27">
        <f>'RAW GRADES'!F16</f>
        <v>20.571428571428569</v>
      </c>
      <c r="D19" s="45">
        <f>'RAW GRADES'!I16</f>
        <v>21</v>
      </c>
      <c r="E19" s="22">
        <f>'RAW GRADES'!AJ16</f>
        <v>5</v>
      </c>
      <c r="F19" s="22">
        <f>'RAW GRADES'!BM16</f>
        <v>27</v>
      </c>
      <c r="G19" s="22" t="str">
        <f>'RAW GRADES'!BT16</f>
        <v/>
      </c>
      <c r="H19" s="23">
        <f>'RAW GRADES'!BU16</f>
        <v>73.571428571428569</v>
      </c>
      <c r="I19" s="219">
        <f>'RAW GRADES'!BV16</f>
        <v>73.569999999999993</v>
      </c>
      <c r="J19" s="45">
        <f>'RAW GRADES'!CC16</f>
        <v>52.5</v>
      </c>
      <c r="K19" s="22">
        <f>'RAW GRADES'!DH16</f>
        <v>22.749999999999996</v>
      </c>
      <c r="L19" s="22">
        <f>'RAW GRADES'!DI16</f>
        <v>75.25</v>
      </c>
      <c r="M19" s="24">
        <f>'RAW GRADES'!DJ16</f>
        <v>75.25</v>
      </c>
      <c r="N19" s="232">
        <f t="shared" si="0"/>
        <v>74.24199999999999</v>
      </c>
      <c r="O19" s="26">
        <f>'RAW GRADES'!DL16</f>
        <v>2.75</v>
      </c>
      <c r="P19" s="28" t="str">
        <f t="shared" si="1"/>
        <v>PASSED</v>
      </c>
    </row>
    <row r="20" spans="1:16">
      <c r="A20" s="19">
        <v>8</v>
      </c>
      <c r="B20" s="20" t="str">
        <f>'RAW GRADES'!C17</f>
        <v xml:space="preserve">MANJARES, JHON RENZ </v>
      </c>
      <c r="C20" s="27">
        <f>'RAW GRADES'!F17</f>
        <v>21.857142857142854</v>
      </c>
      <c r="D20" s="45">
        <f>'RAW GRADES'!I17</f>
        <v>21.857142857142854</v>
      </c>
      <c r="E20" s="22">
        <f>'RAW GRADES'!AJ17</f>
        <v>7</v>
      </c>
      <c r="F20" s="22">
        <f>'RAW GRADES'!BM17</f>
        <v>27</v>
      </c>
      <c r="G20" s="22" t="str">
        <f>'RAW GRADES'!BT17</f>
        <v/>
      </c>
      <c r="H20" s="23">
        <f>'RAW GRADES'!BU17</f>
        <v>77.714285714285708</v>
      </c>
      <c r="I20" s="219">
        <f>'RAW GRADES'!BV17</f>
        <v>77.709999999999994</v>
      </c>
      <c r="J20" s="45">
        <f>'RAW GRADES'!CC17</f>
        <v>56</v>
      </c>
      <c r="K20" s="22">
        <f>'RAW GRADES'!DH17</f>
        <v>24.75</v>
      </c>
      <c r="L20" s="22">
        <f>'RAW GRADES'!DI17</f>
        <v>80.75</v>
      </c>
      <c r="M20" s="24">
        <f>'RAW GRADES'!DJ17</f>
        <v>80.75</v>
      </c>
      <c r="N20" s="232">
        <f t="shared" si="0"/>
        <v>78.926000000000002</v>
      </c>
      <c r="O20" s="26">
        <f>'RAW GRADES'!DL17</f>
        <v>2.5</v>
      </c>
      <c r="P20" s="28" t="str">
        <f t="shared" si="1"/>
        <v>PASSED</v>
      </c>
    </row>
    <row r="21" spans="1:16">
      <c r="A21" s="19">
        <v>9</v>
      </c>
      <c r="B21" s="20" t="str">
        <f>'RAW GRADES'!C18</f>
        <v>MONZON, ALMER IVAN C.</v>
      </c>
      <c r="C21" s="27">
        <f>'RAW GRADES'!F18</f>
        <v>21.857142857142854</v>
      </c>
      <c r="D21" s="45">
        <f>'RAW GRADES'!I18</f>
        <v>21.857142857142854</v>
      </c>
      <c r="E21" s="22">
        <f>'RAW GRADES'!AJ18</f>
        <v>8</v>
      </c>
      <c r="F21" s="22">
        <f>'RAW GRADES'!BM18</f>
        <v>27</v>
      </c>
      <c r="G21" s="22" t="str">
        <f>'RAW GRADES'!BT18</f>
        <v/>
      </c>
      <c r="H21" s="23">
        <f>'RAW GRADES'!BU18</f>
        <v>78.714285714285708</v>
      </c>
      <c r="I21" s="219">
        <f>'RAW GRADES'!BV18</f>
        <v>78.709999999999994</v>
      </c>
      <c r="J21" s="45">
        <f>'RAW GRADES'!CC18</f>
        <v>52.5</v>
      </c>
      <c r="K21" s="22">
        <f>'RAW GRADES'!DH18</f>
        <v>24.5</v>
      </c>
      <c r="L21" s="22">
        <f>'RAW GRADES'!DI18</f>
        <v>77</v>
      </c>
      <c r="M21" s="24">
        <f>'RAW GRADES'!DJ18</f>
        <v>77</v>
      </c>
      <c r="N21" s="232">
        <f>(I21*0.6)+(M21*0.4)</f>
        <v>78.025999999999996</v>
      </c>
      <c r="O21" s="26">
        <f>'RAW GRADES'!DL18</f>
        <v>2.5</v>
      </c>
      <c r="P21" s="28" t="str">
        <f t="shared" si="1"/>
        <v>PASSED</v>
      </c>
    </row>
    <row r="22" spans="1:16">
      <c r="A22" s="19">
        <v>10</v>
      </c>
      <c r="B22" s="20" t="str">
        <f>'RAW GRADES'!C19</f>
        <v>SIBUL, MARK ANTHONY B.</v>
      </c>
      <c r="C22" s="27">
        <f>'RAW GRADES'!F19</f>
        <v>21.428571428571427</v>
      </c>
      <c r="D22" s="45">
        <f>'RAW GRADES'!I19</f>
        <v>21.857142857142854</v>
      </c>
      <c r="E22" s="22">
        <f>'RAW GRADES'!AJ19</f>
        <v>8</v>
      </c>
      <c r="F22" s="22">
        <f>'RAW GRADES'!BM19</f>
        <v>27</v>
      </c>
      <c r="G22" s="22" t="str">
        <f>'RAW GRADES'!BT19</f>
        <v/>
      </c>
      <c r="H22" s="23">
        <f>'RAW GRADES'!BU19</f>
        <v>78.285714285714278</v>
      </c>
      <c r="I22" s="219">
        <f>'RAW GRADES'!BV19</f>
        <v>78.290000000000006</v>
      </c>
      <c r="J22" s="45">
        <f>'RAW GRADES'!CC19</f>
        <v>52.5</v>
      </c>
      <c r="K22" s="22">
        <f>'RAW GRADES'!DH19</f>
        <v>25.749999999999996</v>
      </c>
      <c r="L22" s="22">
        <f>'RAW GRADES'!DI19</f>
        <v>78.25</v>
      </c>
      <c r="M22" s="24">
        <f>'RAW GRADES'!DJ19</f>
        <v>78.25</v>
      </c>
      <c r="N22" s="232">
        <f>(I22*0.6)+(M22*0.4)</f>
        <v>78.274000000000001</v>
      </c>
      <c r="O22" s="26">
        <f>'RAW GRADES'!DL19</f>
        <v>2.5</v>
      </c>
      <c r="P22" s="28" t="str">
        <f t="shared" si="1"/>
        <v>PASSED</v>
      </c>
    </row>
    <row r="23" spans="1:16" hidden="1">
      <c r="A23" s="19">
        <v>11</v>
      </c>
      <c r="B23" s="20" t="str">
        <f>'RAW GRADES'!C20</f>
        <v xml:space="preserve">,  </v>
      </c>
      <c r="C23" s="27">
        <f>'RAW GRADES'!F20</f>
        <v>0</v>
      </c>
      <c r="D23" s="45">
        <f>'RAW GRADES'!I20</f>
        <v>0</v>
      </c>
      <c r="E23" s="22">
        <f>'RAW GRADES'!AJ20</f>
        <v>0</v>
      </c>
      <c r="F23" s="22">
        <f>'RAW GRADES'!BM20</f>
        <v>0</v>
      </c>
      <c r="G23" s="22" t="str">
        <f>'RAW GRADES'!BT20</f>
        <v/>
      </c>
      <c r="H23" s="23">
        <f>'RAW GRADES'!BU20</f>
        <v>0</v>
      </c>
      <c r="I23" s="219">
        <f>'RAW GRADES'!BV20</f>
        <v>0</v>
      </c>
      <c r="J23" s="45">
        <f>'RAW GRADES'!CC20</f>
        <v>0</v>
      </c>
      <c r="K23" s="22">
        <f>'RAW GRADES'!DH20</f>
        <v>0</v>
      </c>
      <c r="L23" s="22">
        <f>'RAW GRADES'!DI20</f>
        <v>0</v>
      </c>
      <c r="M23" s="24">
        <f>'RAW GRADES'!DJ20</f>
        <v>0</v>
      </c>
      <c r="N23" s="232">
        <f t="shared" si="0"/>
        <v>0</v>
      </c>
      <c r="O23" s="26">
        <f>'RAW GRADES'!DL20</f>
        <v>5</v>
      </c>
      <c r="P23" s="28" t="str">
        <f t="shared" si="1"/>
        <v>FAILED</v>
      </c>
    </row>
    <row r="24" spans="1:16" hidden="1">
      <c r="A24" s="19">
        <v>12</v>
      </c>
      <c r="B24" s="20" t="str">
        <f>'RAW GRADES'!C21</f>
        <v xml:space="preserve">,  </v>
      </c>
      <c r="C24" s="27">
        <f>'RAW GRADES'!F21</f>
        <v>0</v>
      </c>
      <c r="D24" s="45">
        <f>'RAW GRADES'!I21</f>
        <v>0</v>
      </c>
      <c r="E24" s="22">
        <f>'RAW GRADES'!AJ21</f>
        <v>0</v>
      </c>
      <c r="F24" s="22">
        <f>'RAW GRADES'!BM21</f>
        <v>0</v>
      </c>
      <c r="G24" s="22" t="str">
        <f>'RAW GRADES'!BT21</f>
        <v/>
      </c>
      <c r="H24" s="23">
        <f>'RAW GRADES'!BU21</f>
        <v>0</v>
      </c>
      <c r="I24" s="219">
        <f>'RAW GRADES'!BV21</f>
        <v>0</v>
      </c>
      <c r="J24" s="45">
        <f>'RAW GRADES'!CC21</f>
        <v>0</v>
      </c>
      <c r="K24" s="22">
        <f>'RAW GRADES'!DH21</f>
        <v>0</v>
      </c>
      <c r="L24" s="22">
        <f>'RAW GRADES'!DI21</f>
        <v>0</v>
      </c>
      <c r="M24" s="24">
        <f>'RAW GRADES'!DJ21</f>
        <v>0</v>
      </c>
      <c r="N24" s="232">
        <f t="shared" si="0"/>
        <v>0</v>
      </c>
      <c r="O24" s="26">
        <f>'RAW GRADES'!DL21</f>
        <v>5</v>
      </c>
      <c r="P24" s="28" t="str">
        <f t="shared" si="1"/>
        <v>FAILED</v>
      </c>
    </row>
    <row r="25" spans="1:16" hidden="1">
      <c r="A25" s="19">
        <v>13</v>
      </c>
      <c r="B25" s="20" t="str">
        <f>'RAW GRADES'!C22</f>
        <v xml:space="preserve">,  </v>
      </c>
      <c r="C25" s="27">
        <f>'RAW GRADES'!F22</f>
        <v>0</v>
      </c>
      <c r="D25" s="45">
        <f>'RAW GRADES'!I22</f>
        <v>0</v>
      </c>
      <c r="E25" s="22">
        <f>'RAW GRADES'!AJ22</f>
        <v>0</v>
      </c>
      <c r="F25" s="22">
        <f>'RAW GRADES'!BM22</f>
        <v>0</v>
      </c>
      <c r="G25" s="22" t="str">
        <f>'RAW GRADES'!BT22</f>
        <v/>
      </c>
      <c r="H25" s="23">
        <f>'RAW GRADES'!BU22</f>
        <v>0</v>
      </c>
      <c r="I25" s="219">
        <f>'RAW GRADES'!BV22</f>
        <v>0</v>
      </c>
      <c r="J25" s="45">
        <f>'RAW GRADES'!CC22</f>
        <v>0</v>
      </c>
      <c r="K25" s="22">
        <f>'RAW GRADES'!DH22</f>
        <v>0</v>
      </c>
      <c r="L25" s="22">
        <f>'RAW GRADES'!DI22</f>
        <v>0</v>
      </c>
      <c r="M25" s="24">
        <f>'RAW GRADES'!DJ22</f>
        <v>0</v>
      </c>
      <c r="N25" s="232">
        <f t="shared" si="0"/>
        <v>0</v>
      </c>
      <c r="O25" s="26">
        <f>'RAW GRADES'!DL22</f>
        <v>5</v>
      </c>
      <c r="P25" s="28" t="str">
        <f t="shared" si="1"/>
        <v>FAILED</v>
      </c>
    </row>
    <row r="26" spans="1:16" hidden="1">
      <c r="A26" s="19">
        <v>14</v>
      </c>
      <c r="B26" s="20" t="str">
        <f>'RAW GRADES'!C23</f>
        <v xml:space="preserve">,  </v>
      </c>
      <c r="C26" s="27">
        <f>'RAW GRADES'!F23</f>
        <v>0</v>
      </c>
      <c r="D26" s="45">
        <f>'RAW GRADES'!I23</f>
        <v>0</v>
      </c>
      <c r="E26" s="22">
        <f>'RAW GRADES'!AJ23</f>
        <v>0</v>
      </c>
      <c r="F26" s="22">
        <f>'RAW GRADES'!BM23</f>
        <v>0</v>
      </c>
      <c r="G26" s="22" t="str">
        <f>'RAW GRADES'!BT23</f>
        <v/>
      </c>
      <c r="H26" s="23">
        <f>'RAW GRADES'!BU23</f>
        <v>0</v>
      </c>
      <c r="I26" s="219">
        <f>'RAW GRADES'!BV23</f>
        <v>0</v>
      </c>
      <c r="J26" s="45">
        <f>'RAW GRADES'!CC23</f>
        <v>0</v>
      </c>
      <c r="K26" s="22">
        <f>'RAW GRADES'!DH23</f>
        <v>0</v>
      </c>
      <c r="L26" s="22">
        <f>'RAW GRADES'!DI23</f>
        <v>0</v>
      </c>
      <c r="M26" s="24">
        <f>'RAW GRADES'!DJ23</f>
        <v>0</v>
      </c>
      <c r="N26" s="232">
        <f t="shared" si="0"/>
        <v>0</v>
      </c>
      <c r="O26" s="26">
        <f>'RAW GRADES'!DL23</f>
        <v>5</v>
      </c>
      <c r="P26" s="28" t="str">
        <f t="shared" si="1"/>
        <v>FAILED</v>
      </c>
    </row>
    <row r="27" spans="1:16" hidden="1">
      <c r="A27" s="19">
        <v>15</v>
      </c>
      <c r="B27" s="20" t="str">
        <f>'RAW GRADES'!C24</f>
        <v xml:space="preserve">,  </v>
      </c>
      <c r="C27" s="27">
        <f>'RAW GRADES'!F24</f>
        <v>0</v>
      </c>
      <c r="D27" s="45">
        <f>'RAW GRADES'!I24</f>
        <v>0</v>
      </c>
      <c r="E27" s="22">
        <f>'RAW GRADES'!AJ24</f>
        <v>0</v>
      </c>
      <c r="F27" s="22">
        <f>'RAW GRADES'!BM24</f>
        <v>0</v>
      </c>
      <c r="G27" s="22" t="str">
        <f>'RAW GRADES'!BT24</f>
        <v/>
      </c>
      <c r="H27" s="23">
        <f>'RAW GRADES'!BU24</f>
        <v>0</v>
      </c>
      <c r="I27" s="219">
        <f>'RAW GRADES'!BV24</f>
        <v>0</v>
      </c>
      <c r="J27" s="45">
        <f>'RAW GRADES'!CC24</f>
        <v>0</v>
      </c>
      <c r="K27" s="22">
        <f>'RAW GRADES'!DH24</f>
        <v>0</v>
      </c>
      <c r="L27" s="22">
        <f>'RAW GRADES'!DI24</f>
        <v>0</v>
      </c>
      <c r="M27" s="24">
        <f>'RAW GRADES'!DJ24</f>
        <v>0</v>
      </c>
      <c r="N27" s="232">
        <f t="shared" si="0"/>
        <v>0</v>
      </c>
      <c r="O27" s="26">
        <f>'RAW GRADES'!DL24</f>
        <v>5</v>
      </c>
      <c r="P27" s="28" t="str">
        <f t="shared" si="1"/>
        <v>FAILED</v>
      </c>
    </row>
    <row r="28" spans="1:16" hidden="1">
      <c r="A28" s="19">
        <v>16</v>
      </c>
      <c r="B28" s="20" t="str">
        <f>'RAW GRADES'!C25</f>
        <v xml:space="preserve">,  </v>
      </c>
      <c r="C28" s="27">
        <f>'RAW GRADES'!F25</f>
        <v>0</v>
      </c>
      <c r="D28" s="45">
        <f>'RAW GRADES'!I25</f>
        <v>0</v>
      </c>
      <c r="E28" s="22">
        <f>'RAW GRADES'!AJ25</f>
        <v>0</v>
      </c>
      <c r="F28" s="22">
        <f>'RAW GRADES'!BM25</f>
        <v>0</v>
      </c>
      <c r="G28" s="22" t="str">
        <f>'RAW GRADES'!BT25</f>
        <v/>
      </c>
      <c r="H28" s="23">
        <f>'RAW GRADES'!BU25</f>
        <v>0</v>
      </c>
      <c r="I28" s="219">
        <f>'RAW GRADES'!BV25</f>
        <v>0</v>
      </c>
      <c r="J28" s="45">
        <f>'RAW GRADES'!CC25</f>
        <v>0</v>
      </c>
      <c r="K28" s="22">
        <f>'RAW GRADES'!DH25</f>
        <v>0</v>
      </c>
      <c r="L28" s="22">
        <f>'RAW GRADES'!DI25</f>
        <v>0</v>
      </c>
      <c r="M28" s="24">
        <f>'RAW GRADES'!DJ25</f>
        <v>0</v>
      </c>
      <c r="N28" s="232">
        <f t="shared" si="0"/>
        <v>0</v>
      </c>
      <c r="O28" s="26">
        <f>'RAW GRADES'!DL25</f>
        <v>5</v>
      </c>
      <c r="P28" s="28" t="str">
        <f t="shared" si="1"/>
        <v>FAILED</v>
      </c>
    </row>
    <row r="29" spans="1:16" hidden="1">
      <c r="A29" s="19">
        <v>17</v>
      </c>
      <c r="B29" s="20" t="str">
        <f>'RAW GRADES'!C26</f>
        <v xml:space="preserve">,  </v>
      </c>
      <c r="C29" s="27">
        <f>'RAW GRADES'!F26</f>
        <v>0</v>
      </c>
      <c r="D29" s="45">
        <f>'RAW GRADES'!I26</f>
        <v>0</v>
      </c>
      <c r="E29" s="22">
        <f>'RAW GRADES'!AJ26</f>
        <v>0</v>
      </c>
      <c r="F29" s="22">
        <f>'RAW GRADES'!BM26</f>
        <v>0</v>
      </c>
      <c r="G29" s="22" t="str">
        <f>'RAW GRADES'!BT26</f>
        <v/>
      </c>
      <c r="H29" s="23">
        <f>'RAW GRADES'!BU26</f>
        <v>0</v>
      </c>
      <c r="I29" s="219">
        <f>'RAW GRADES'!BV26</f>
        <v>0</v>
      </c>
      <c r="J29" s="45">
        <f>'RAW GRADES'!CC26</f>
        <v>0</v>
      </c>
      <c r="K29" s="22">
        <f>'RAW GRADES'!DH26</f>
        <v>0</v>
      </c>
      <c r="L29" s="22">
        <f>'RAW GRADES'!DI26</f>
        <v>0</v>
      </c>
      <c r="M29" s="24">
        <f>'RAW GRADES'!DJ26</f>
        <v>0</v>
      </c>
      <c r="N29" s="232">
        <f t="shared" si="0"/>
        <v>0</v>
      </c>
      <c r="O29" s="26">
        <f>'RAW GRADES'!DL26</f>
        <v>5</v>
      </c>
      <c r="P29" s="28" t="str">
        <f t="shared" si="1"/>
        <v>FAILED</v>
      </c>
    </row>
    <row r="30" spans="1:16" hidden="1">
      <c r="A30" s="19">
        <v>18</v>
      </c>
      <c r="B30" s="20" t="str">
        <f>'RAW GRADES'!C27</f>
        <v xml:space="preserve">,  </v>
      </c>
      <c r="C30" s="27">
        <f>'RAW GRADES'!F27</f>
        <v>0</v>
      </c>
      <c r="D30" s="45">
        <f>'RAW GRADES'!I27</f>
        <v>0</v>
      </c>
      <c r="E30" s="22">
        <f>'RAW GRADES'!AJ27</f>
        <v>0</v>
      </c>
      <c r="F30" s="22">
        <f>'RAW GRADES'!BM27</f>
        <v>0</v>
      </c>
      <c r="G30" s="22" t="str">
        <f>'RAW GRADES'!BT27</f>
        <v/>
      </c>
      <c r="H30" s="23">
        <f>'RAW GRADES'!BU27</f>
        <v>0</v>
      </c>
      <c r="I30" s="219">
        <f>'RAW GRADES'!BV27</f>
        <v>0</v>
      </c>
      <c r="J30" s="45">
        <f>'RAW GRADES'!CC27</f>
        <v>0</v>
      </c>
      <c r="K30" s="22">
        <f>'RAW GRADES'!DH27</f>
        <v>0</v>
      </c>
      <c r="L30" s="22">
        <f>'RAW GRADES'!DI27</f>
        <v>0</v>
      </c>
      <c r="M30" s="24">
        <f>'RAW GRADES'!DJ27</f>
        <v>0</v>
      </c>
      <c r="N30" s="232">
        <f t="shared" si="0"/>
        <v>0</v>
      </c>
      <c r="O30" s="26">
        <f>'RAW GRADES'!DL27</f>
        <v>5</v>
      </c>
      <c r="P30" s="28" t="str">
        <f t="shared" si="1"/>
        <v>FAILED</v>
      </c>
    </row>
    <row r="31" spans="1:16" hidden="1">
      <c r="A31" s="19">
        <v>19</v>
      </c>
      <c r="B31" s="20" t="str">
        <f>'RAW GRADES'!C28</f>
        <v xml:space="preserve">,  </v>
      </c>
      <c r="C31" s="27">
        <f>'RAW GRADES'!F28</f>
        <v>0</v>
      </c>
      <c r="D31" s="45">
        <f>'RAW GRADES'!I28</f>
        <v>0</v>
      </c>
      <c r="E31" s="22">
        <f>'RAW GRADES'!AJ28</f>
        <v>0</v>
      </c>
      <c r="F31" s="22">
        <f>'RAW GRADES'!BM28</f>
        <v>0</v>
      </c>
      <c r="G31" s="22" t="str">
        <f>'RAW GRADES'!BT28</f>
        <v/>
      </c>
      <c r="H31" s="23">
        <f>'RAW GRADES'!BU28</f>
        <v>0</v>
      </c>
      <c r="I31" s="219">
        <f>'RAW GRADES'!BV28</f>
        <v>0</v>
      </c>
      <c r="J31" s="45">
        <f>'RAW GRADES'!CC28</f>
        <v>0</v>
      </c>
      <c r="K31" s="22">
        <f>'RAW GRADES'!DH28</f>
        <v>0</v>
      </c>
      <c r="L31" s="22">
        <f>'RAW GRADES'!DI28</f>
        <v>0</v>
      </c>
      <c r="M31" s="24">
        <f>'RAW GRADES'!DJ28</f>
        <v>0</v>
      </c>
      <c r="N31" s="232">
        <f t="shared" ref="N31:N78" si="2">(I31*0.6)+(M31*0.4)</f>
        <v>0</v>
      </c>
      <c r="O31" s="26">
        <f>'RAW GRADES'!DL28</f>
        <v>5</v>
      </c>
      <c r="P31" s="28" t="str">
        <f t="shared" si="1"/>
        <v>FAILED</v>
      </c>
    </row>
    <row r="32" spans="1:16" hidden="1">
      <c r="A32" s="19">
        <v>20</v>
      </c>
      <c r="B32" s="20" t="str">
        <f>'RAW GRADES'!C29</f>
        <v xml:space="preserve">,  </v>
      </c>
      <c r="C32" s="27">
        <f>'RAW GRADES'!F29</f>
        <v>0</v>
      </c>
      <c r="D32" s="45">
        <f>'RAW GRADES'!I29</f>
        <v>0</v>
      </c>
      <c r="E32" s="22">
        <f>'RAW GRADES'!AJ29</f>
        <v>0</v>
      </c>
      <c r="F32" s="22">
        <f>'RAW GRADES'!BM29</f>
        <v>0</v>
      </c>
      <c r="G32" s="22" t="str">
        <f>'RAW GRADES'!BT29</f>
        <v/>
      </c>
      <c r="H32" s="23">
        <f>'RAW GRADES'!BU29</f>
        <v>0</v>
      </c>
      <c r="I32" s="219">
        <f>'RAW GRADES'!BV29</f>
        <v>0</v>
      </c>
      <c r="J32" s="45">
        <f>'RAW GRADES'!CC29</f>
        <v>0</v>
      </c>
      <c r="K32" s="22">
        <f>'RAW GRADES'!DH29</f>
        <v>0</v>
      </c>
      <c r="L32" s="22">
        <f>'RAW GRADES'!DI29</f>
        <v>0</v>
      </c>
      <c r="M32" s="24">
        <f>'RAW GRADES'!DJ29</f>
        <v>0</v>
      </c>
      <c r="N32" s="232">
        <f t="shared" si="2"/>
        <v>0</v>
      </c>
      <c r="O32" s="26">
        <f>'RAW GRADES'!DL29</f>
        <v>5</v>
      </c>
      <c r="P32" s="28" t="str">
        <f t="shared" si="1"/>
        <v>FAILED</v>
      </c>
    </row>
    <row r="33" spans="1:16" hidden="1">
      <c r="A33" s="19">
        <v>21</v>
      </c>
      <c r="B33" s="20" t="str">
        <f>'RAW GRADES'!C30</f>
        <v xml:space="preserve">,  </v>
      </c>
      <c r="C33" s="27">
        <f>'RAW GRADES'!F30</f>
        <v>0</v>
      </c>
      <c r="D33" s="45">
        <f>'RAW GRADES'!I30</f>
        <v>0</v>
      </c>
      <c r="E33" s="22">
        <f>'RAW GRADES'!AJ30</f>
        <v>0</v>
      </c>
      <c r="F33" s="22">
        <f>'RAW GRADES'!BM30</f>
        <v>0</v>
      </c>
      <c r="G33" s="22" t="str">
        <f>'RAW GRADES'!BT30</f>
        <v/>
      </c>
      <c r="H33" s="23">
        <f>'RAW GRADES'!BU30</f>
        <v>0</v>
      </c>
      <c r="I33" s="219">
        <f>'RAW GRADES'!BV30</f>
        <v>0</v>
      </c>
      <c r="J33" s="45">
        <f>'RAW GRADES'!CC30</f>
        <v>0</v>
      </c>
      <c r="K33" s="22">
        <f>'RAW GRADES'!DH30</f>
        <v>0</v>
      </c>
      <c r="L33" s="22">
        <f>'RAW GRADES'!DI30</f>
        <v>0</v>
      </c>
      <c r="M33" s="24">
        <f>'RAW GRADES'!DJ30</f>
        <v>0</v>
      </c>
      <c r="N33" s="232">
        <f t="shared" si="2"/>
        <v>0</v>
      </c>
      <c r="O33" s="26">
        <f>'RAW GRADES'!DL30</f>
        <v>5</v>
      </c>
      <c r="P33" s="28" t="str">
        <f t="shared" si="1"/>
        <v>FAILED</v>
      </c>
    </row>
    <row r="34" spans="1:16" hidden="1">
      <c r="A34" s="19">
        <v>22</v>
      </c>
      <c r="B34" s="20" t="str">
        <f>'RAW GRADES'!C31</f>
        <v xml:space="preserve">,  </v>
      </c>
      <c r="C34" s="27">
        <f>'RAW GRADES'!F31</f>
        <v>0</v>
      </c>
      <c r="D34" s="45">
        <f>'RAW GRADES'!I31</f>
        <v>0</v>
      </c>
      <c r="E34" s="22">
        <f>'RAW GRADES'!AJ31</f>
        <v>0</v>
      </c>
      <c r="F34" s="22">
        <f>'RAW GRADES'!BM31</f>
        <v>0</v>
      </c>
      <c r="G34" s="22" t="str">
        <f>'RAW GRADES'!BT31</f>
        <v/>
      </c>
      <c r="H34" s="23">
        <f>'RAW GRADES'!BU31</f>
        <v>0</v>
      </c>
      <c r="I34" s="219">
        <f>'RAW GRADES'!BV31</f>
        <v>0</v>
      </c>
      <c r="J34" s="45">
        <f>'RAW GRADES'!CC31</f>
        <v>0</v>
      </c>
      <c r="K34" s="22">
        <f>'RAW GRADES'!DH31</f>
        <v>0</v>
      </c>
      <c r="L34" s="22">
        <f>'RAW GRADES'!DI31</f>
        <v>0</v>
      </c>
      <c r="M34" s="24">
        <f>'RAW GRADES'!DJ31</f>
        <v>0</v>
      </c>
      <c r="N34" s="232">
        <f t="shared" si="2"/>
        <v>0</v>
      </c>
      <c r="O34" s="26">
        <f>'RAW GRADES'!DL31</f>
        <v>5</v>
      </c>
      <c r="P34" s="28" t="str">
        <f t="shared" si="1"/>
        <v>FAILED</v>
      </c>
    </row>
    <row r="35" spans="1:16" hidden="1">
      <c r="A35" s="19">
        <v>23</v>
      </c>
      <c r="B35" s="20" t="str">
        <f>'RAW GRADES'!C32</f>
        <v xml:space="preserve">,  </v>
      </c>
      <c r="C35" s="27">
        <f>'RAW GRADES'!F32</f>
        <v>0</v>
      </c>
      <c r="D35" s="45">
        <f>'RAW GRADES'!I32</f>
        <v>0</v>
      </c>
      <c r="E35" s="22">
        <f>'RAW GRADES'!AJ32</f>
        <v>0</v>
      </c>
      <c r="F35" s="22">
        <f>'RAW GRADES'!BM32</f>
        <v>0</v>
      </c>
      <c r="G35" s="22" t="str">
        <f>'RAW GRADES'!BT32</f>
        <v/>
      </c>
      <c r="H35" s="23">
        <f>'RAW GRADES'!BU32</f>
        <v>0</v>
      </c>
      <c r="I35" s="219">
        <f>'RAW GRADES'!BV32</f>
        <v>0</v>
      </c>
      <c r="J35" s="45">
        <f>'RAW GRADES'!CC32</f>
        <v>0</v>
      </c>
      <c r="K35" s="22">
        <f>'RAW GRADES'!DH32</f>
        <v>0</v>
      </c>
      <c r="L35" s="22">
        <f>'RAW GRADES'!DI32</f>
        <v>0</v>
      </c>
      <c r="M35" s="24">
        <f>'RAW GRADES'!DJ32</f>
        <v>0</v>
      </c>
      <c r="N35" s="232">
        <f t="shared" si="2"/>
        <v>0</v>
      </c>
      <c r="O35" s="26">
        <f>'RAW GRADES'!DL32</f>
        <v>5</v>
      </c>
      <c r="P35" s="28" t="str">
        <f t="shared" si="1"/>
        <v>FAILED</v>
      </c>
    </row>
    <row r="36" spans="1:16" hidden="1">
      <c r="A36" s="19">
        <v>24</v>
      </c>
      <c r="B36" s="20" t="str">
        <f>'RAW GRADES'!C33</f>
        <v xml:space="preserve">,  </v>
      </c>
      <c r="C36" s="27">
        <f>'RAW GRADES'!F33</f>
        <v>0</v>
      </c>
      <c r="D36" s="45">
        <f>'RAW GRADES'!I33</f>
        <v>0</v>
      </c>
      <c r="E36" s="22">
        <f>'RAW GRADES'!AJ33</f>
        <v>0</v>
      </c>
      <c r="F36" s="22">
        <f>'RAW GRADES'!BM33</f>
        <v>0</v>
      </c>
      <c r="G36" s="22" t="str">
        <f>'RAW GRADES'!BT33</f>
        <v/>
      </c>
      <c r="H36" s="23">
        <f>'RAW GRADES'!BU33</f>
        <v>0</v>
      </c>
      <c r="I36" s="219">
        <f>'RAW GRADES'!BV33</f>
        <v>0</v>
      </c>
      <c r="J36" s="45">
        <f>'RAW GRADES'!CC33</f>
        <v>0</v>
      </c>
      <c r="K36" s="22">
        <f>'RAW GRADES'!DH33</f>
        <v>0</v>
      </c>
      <c r="L36" s="22">
        <f>'RAW GRADES'!DI33</f>
        <v>0</v>
      </c>
      <c r="M36" s="24">
        <f>'RAW GRADES'!DJ33</f>
        <v>0</v>
      </c>
      <c r="N36" s="232">
        <f t="shared" si="2"/>
        <v>0</v>
      </c>
      <c r="O36" s="26">
        <f>'RAW GRADES'!DL33</f>
        <v>5</v>
      </c>
      <c r="P36" s="28" t="str">
        <f t="shared" si="1"/>
        <v>FAILED</v>
      </c>
    </row>
    <row r="37" spans="1:16" hidden="1">
      <c r="A37" s="19">
        <v>25</v>
      </c>
      <c r="B37" s="20" t="str">
        <f>'RAW GRADES'!C34</f>
        <v xml:space="preserve">,  </v>
      </c>
      <c r="C37" s="27">
        <f>'RAW GRADES'!F34</f>
        <v>0</v>
      </c>
      <c r="D37" s="45">
        <f>'RAW GRADES'!I34</f>
        <v>0</v>
      </c>
      <c r="E37" s="22">
        <f>'RAW GRADES'!AJ34</f>
        <v>0</v>
      </c>
      <c r="F37" s="22">
        <f>'RAW GRADES'!BM34</f>
        <v>0</v>
      </c>
      <c r="G37" s="22" t="str">
        <f>'RAW GRADES'!BT34</f>
        <v/>
      </c>
      <c r="H37" s="23">
        <f>'RAW GRADES'!BU34</f>
        <v>0</v>
      </c>
      <c r="I37" s="219">
        <f>'RAW GRADES'!BV34</f>
        <v>0</v>
      </c>
      <c r="J37" s="45">
        <f>'RAW GRADES'!CC34</f>
        <v>0</v>
      </c>
      <c r="K37" s="22">
        <f>'RAW GRADES'!DH34</f>
        <v>0</v>
      </c>
      <c r="L37" s="22">
        <f>'RAW GRADES'!DI34</f>
        <v>0</v>
      </c>
      <c r="M37" s="24">
        <f>'RAW GRADES'!DJ34</f>
        <v>0</v>
      </c>
      <c r="N37" s="232">
        <f t="shared" si="2"/>
        <v>0</v>
      </c>
      <c r="O37" s="26">
        <f>'RAW GRADES'!DL34</f>
        <v>5</v>
      </c>
      <c r="P37" s="28" t="str">
        <f t="shared" si="1"/>
        <v>FAILED</v>
      </c>
    </row>
    <row r="38" spans="1:16" hidden="1">
      <c r="A38" s="19">
        <v>26</v>
      </c>
      <c r="B38" s="20" t="str">
        <f>'RAW GRADES'!C35</f>
        <v xml:space="preserve">,  </v>
      </c>
      <c r="C38" s="27">
        <f>'RAW GRADES'!F35</f>
        <v>0</v>
      </c>
      <c r="D38" s="45">
        <f>'RAW GRADES'!I35</f>
        <v>0</v>
      </c>
      <c r="E38" s="22">
        <f>'RAW GRADES'!AJ35</f>
        <v>0</v>
      </c>
      <c r="F38" s="22">
        <f>'RAW GRADES'!BM35</f>
        <v>0</v>
      </c>
      <c r="G38" s="22" t="str">
        <f>'RAW GRADES'!BT35</f>
        <v/>
      </c>
      <c r="H38" s="23">
        <f>'RAW GRADES'!BU35</f>
        <v>0</v>
      </c>
      <c r="I38" s="219">
        <f>'RAW GRADES'!BV35</f>
        <v>0</v>
      </c>
      <c r="J38" s="45">
        <f>'RAW GRADES'!CC35</f>
        <v>0</v>
      </c>
      <c r="K38" s="22">
        <f>'RAW GRADES'!DH35</f>
        <v>0</v>
      </c>
      <c r="L38" s="22">
        <f>'RAW GRADES'!DI35</f>
        <v>0</v>
      </c>
      <c r="M38" s="24">
        <f>'RAW GRADES'!DJ35</f>
        <v>0</v>
      </c>
      <c r="N38" s="232">
        <f t="shared" si="2"/>
        <v>0</v>
      </c>
      <c r="O38" s="26">
        <f>'RAW GRADES'!DL35</f>
        <v>5</v>
      </c>
      <c r="P38" s="28" t="str">
        <f t="shared" si="1"/>
        <v>FAILED</v>
      </c>
    </row>
    <row r="39" spans="1:16" hidden="1">
      <c r="A39" s="19">
        <v>27</v>
      </c>
      <c r="B39" s="20" t="str">
        <f>'RAW GRADES'!C36</f>
        <v xml:space="preserve">,  </v>
      </c>
      <c r="C39" s="27">
        <f>'RAW GRADES'!F36</f>
        <v>0</v>
      </c>
      <c r="D39" s="45">
        <f>'RAW GRADES'!I36</f>
        <v>0</v>
      </c>
      <c r="E39" s="22">
        <f>'RAW GRADES'!AJ36</f>
        <v>0</v>
      </c>
      <c r="F39" s="22">
        <f>'RAW GRADES'!BM36</f>
        <v>0</v>
      </c>
      <c r="G39" s="22" t="str">
        <f>'RAW GRADES'!BT36</f>
        <v/>
      </c>
      <c r="H39" s="23">
        <f>'RAW GRADES'!BU36</f>
        <v>0</v>
      </c>
      <c r="I39" s="219">
        <f>'RAW GRADES'!BV36</f>
        <v>0</v>
      </c>
      <c r="J39" s="45">
        <f>'RAW GRADES'!CC36</f>
        <v>0</v>
      </c>
      <c r="K39" s="22">
        <f>'RAW GRADES'!DH36</f>
        <v>0</v>
      </c>
      <c r="L39" s="22">
        <f>'RAW GRADES'!DI36</f>
        <v>0</v>
      </c>
      <c r="M39" s="24">
        <f>'RAW GRADES'!DJ36</f>
        <v>0</v>
      </c>
      <c r="N39" s="232">
        <f t="shared" si="2"/>
        <v>0</v>
      </c>
      <c r="O39" s="26">
        <f>'RAW GRADES'!DL36</f>
        <v>5</v>
      </c>
      <c r="P39" s="28" t="str">
        <f t="shared" si="1"/>
        <v>FAILED</v>
      </c>
    </row>
    <row r="40" spans="1:16" hidden="1">
      <c r="A40" s="19">
        <v>28</v>
      </c>
      <c r="B40" s="20" t="str">
        <f>'RAW GRADES'!C37</f>
        <v xml:space="preserve">,  </v>
      </c>
      <c r="C40" s="27">
        <f>'RAW GRADES'!F37</f>
        <v>0</v>
      </c>
      <c r="D40" s="45">
        <f>'RAW GRADES'!I37</f>
        <v>0</v>
      </c>
      <c r="E40" s="22">
        <f>'RAW GRADES'!AJ37</f>
        <v>0</v>
      </c>
      <c r="F40" s="22">
        <f>'RAW GRADES'!BM37</f>
        <v>0</v>
      </c>
      <c r="G40" s="22" t="str">
        <f>'RAW GRADES'!BT37</f>
        <v/>
      </c>
      <c r="H40" s="23">
        <f>'RAW GRADES'!BU37</f>
        <v>0</v>
      </c>
      <c r="I40" s="219">
        <f>'RAW GRADES'!BV37</f>
        <v>0</v>
      </c>
      <c r="J40" s="45">
        <f>'RAW GRADES'!CC37</f>
        <v>0</v>
      </c>
      <c r="K40" s="22">
        <f>'RAW GRADES'!DH37</f>
        <v>0</v>
      </c>
      <c r="L40" s="22">
        <f>'RAW GRADES'!DI37</f>
        <v>0</v>
      </c>
      <c r="M40" s="24">
        <f>'RAW GRADES'!DJ37</f>
        <v>0</v>
      </c>
      <c r="N40" s="232">
        <f t="shared" si="2"/>
        <v>0</v>
      </c>
      <c r="O40" s="26">
        <f>'RAW GRADES'!DL37</f>
        <v>5</v>
      </c>
      <c r="P40" s="28" t="str">
        <f t="shared" si="1"/>
        <v>FAILED</v>
      </c>
    </row>
    <row r="41" spans="1:16" hidden="1">
      <c r="A41" s="19">
        <v>29</v>
      </c>
      <c r="B41" s="20" t="str">
        <f>'RAW GRADES'!C38</f>
        <v xml:space="preserve">,  </v>
      </c>
      <c r="C41" s="27">
        <f>'RAW GRADES'!F38</f>
        <v>0</v>
      </c>
      <c r="D41" s="45">
        <f>'RAW GRADES'!I38</f>
        <v>0</v>
      </c>
      <c r="E41" s="22">
        <f>'RAW GRADES'!AJ38</f>
        <v>0</v>
      </c>
      <c r="F41" s="22">
        <f>'RAW GRADES'!BM38</f>
        <v>0</v>
      </c>
      <c r="G41" s="22" t="str">
        <f>'RAW GRADES'!BT38</f>
        <v/>
      </c>
      <c r="H41" s="23">
        <f>'RAW GRADES'!BU38</f>
        <v>0</v>
      </c>
      <c r="I41" s="219">
        <f>'RAW GRADES'!BV38</f>
        <v>0</v>
      </c>
      <c r="J41" s="45">
        <f>'RAW GRADES'!CC38</f>
        <v>0</v>
      </c>
      <c r="K41" s="22">
        <f>'RAW GRADES'!DH38</f>
        <v>0</v>
      </c>
      <c r="L41" s="22">
        <f>'RAW GRADES'!DI38</f>
        <v>0</v>
      </c>
      <c r="M41" s="24">
        <f>'RAW GRADES'!DJ38</f>
        <v>0</v>
      </c>
      <c r="N41" s="232">
        <f t="shared" si="2"/>
        <v>0</v>
      </c>
      <c r="O41" s="26">
        <f>'RAW GRADES'!DL38</f>
        <v>5</v>
      </c>
      <c r="P41" s="28" t="str">
        <f t="shared" si="1"/>
        <v>FAILED</v>
      </c>
    </row>
    <row r="42" spans="1:16" ht="18.75" hidden="1" customHeight="1">
      <c r="A42" s="19">
        <v>30</v>
      </c>
      <c r="B42" s="20" t="str">
        <f>'RAW GRADES'!C39</f>
        <v xml:space="preserve">,  </v>
      </c>
      <c r="C42" s="27">
        <f>'RAW GRADES'!F39</f>
        <v>0</v>
      </c>
      <c r="D42" s="45">
        <f>'RAW GRADES'!I39</f>
        <v>0</v>
      </c>
      <c r="E42" s="22">
        <f>'RAW GRADES'!AJ39</f>
        <v>0</v>
      </c>
      <c r="F42" s="22">
        <f>'RAW GRADES'!BM39</f>
        <v>0</v>
      </c>
      <c r="G42" s="22" t="str">
        <f>'RAW GRADES'!BT39</f>
        <v/>
      </c>
      <c r="H42" s="23">
        <f>'RAW GRADES'!BU39</f>
        <v>0</v>
      </c>
      <c r="I42" s="219">
        <f>'RAW GRADES'!BV39</f>
        <v>0</v>
      </c>
      <c r="J42" s="45">
        <f>'RAW GRADES'!CC39</f>
        <v>0</v>
      </c>
      <c r="K42" s="22">
        <f>'RAW GRADES'!DH39</f>
        <v>0</v>
      </c>
      <c r="L42" s="22">
        <f>'RAW GRADES'!DI39</f>
        <v>0</v>
      </c>
      <c r="M42" s="24">
        <f>'RAW GRADES'!DJ39</f>
        <v>0</v>
      </c>
      <c r="N42" s="232">
        <f t="shared" si="2"/>
        <v>0</v>
      </c>
      <c r="O42" s="26">
        <f>'RAW GRADES'!DL39</f>
        <v>5</v>
      </c>
      <c r="P42" s="28" t="str">
        <f t="shared" si="1"/>
        <v>FAILED</v>
      </c>
    </row>
    <row r="43" spans="1:16" ht="18.75" hidden="1" customHeight="1">
      <c r="A43" s="19">
        <v>31</v>
      </c>
      <c r="B43" s="20" t="str">
        <f>'RAW GRADES'!C40</f>
        <v xml:space="preserve">,  </v>
      </c>
      <c r="C43" s="27">
        <f>'RAW GRADES'!F40</f>
        <v>0</v>
      </c>
      <c r="D43" s="45">
        <f>'RAW GRADES'!I40</f>
        <v>0</v>
      </c>
      <c r="E43" s="22">
        <f>'RAW GRADES'!AJ40</f>
        <v>0</v>
      </c>
      <c r="F43" s="22">
        <f>'RAW GRADES'!BM40</f>
        <v>0</v>
      </c>
      <c r="G43" s="22" t="str">
        <f>'RAW GRADES'!BT40</f>
        <v/>
      </c>
      <c r="H43" s="23">
        <f>'RAW GRADES'!BU40</f>
        <v>0</v>
      </c>
      <c r="I43" s="219">
        <f>'RAW GRADES'!BV40</f>
        <v>0</v>
      </c>
      <c r="J43" s="45">
        <f>'RAW GRADES'!CC40</f>
        <v>0</v>
      </c>
      <c r="K43" s="22">
        <f>'RAW GRADES'!DH40</f>
        <v>0</v>
      </c>
      <c r="L43" s="22">
        <f>'RAW GRADES'!DI40</f>
        <v>0</v>
      </c>
      <c r="M43" s="24">
        <f>'RAW GRADES'!DJ40</f>
        <v>0</v>
      </c>
      <c r="N43" s="232">
        <f t="shared" si="2"/>
        <v>0</v>
      </c>
      <c r="O43" s="26">
        <f>'RAW GRADES'!DL40</f>
        <v>5</v>
      </c>
      <c r="P43" s="28" t="str">
        <f t="shared" si="1"/>
        <v>FAILED</v>
      </c>
    </row>
    <row r="44" spans="1:16" ht="18.75" hidden="1" customHeight="1">
      <c r="A44" s="19">
        <v>32</v>
      </c>
      <c r="B44" s="20" t="str">
        <f>'RAW GRADES'!C41</f>
        <v xml:space="preserve">,  </v>
      </c>
      <c r="C44" s="27">
        <f>'RAW GRADES'!F41</f>
        <v>0</v>
      </c>
      <c r="D44" s="45">
        <f>'RAW GRADES'!I41</f>
        <v>0</v>
      </c>
      <c r="E44" s="22">
        <f>'RAW GRADES'!AJ41</f>
        <v>0</v>
      </c>
      <c r="F44" s="22">
        <f>'RAW GRADES'!BM41</f>
        <v>0</v>
      </c>
      <c r="G44" s="22" t="str">
        <f>'RAW GRADES'!BT41</f>
        <v/>
      </c>
      <c r="H44" s="23">
        <f>'RAW GRADES'!BU41</f>
        <v>0</v>
      </c>
      <c r="I44" s="219">
        <f>'RAW GRADES'!BV41</f>
        <v>0</v>
      </c>
      <c r="J44" s="45">
        <f>'RAW GRADES'!CC41</f>
        <v>0</v>
      </c>
      <c r="K44" s="22">
        <f>'RAW GRADES'!DH41</f>
        <v>0</v>
      </c>
      <c r="L44" s="22">
        <f>'RAW GRADES'!DI41</f>
        <v>0</v>
      </c>
      <c r="M44" s="24">
        <f>'RAW GRADES'!DJ41</f>
        <v>0</v>
      </c>
      <c r="N44" s="232">
        <f t="shared" si="2"/>
        <v>0</v>
      </c>
      <c r="O44" s="26">
        <f>'RAW GRADES'!DL41</f>
        <v>5</v>
      </c>
      <c r="P44" s="28" t="str">
        <f t="shared" si="1"/>
        <v>FAILED</v>
      </c>
    </row>
    <row r="45" spans="1:16" ht="18.75" hidden="1" customHeight="1">
      <c r="A45" s="19">
        <v>33</v>
      </c>
      <c r="B45" s="20" t="str">
        <f>'RAW GRADES'!C42</f>
        <v xml:space="preserve">,  </v>
      </c>
      <c r="C45" s="27">
        <f>'RAW GRADES'!F42</f>
        <v>0</v>
      </c>
      <c r="D45" s="45">
        <f>'RAW GRADES'!I42</f>
        <v>0</v>
      </c>
      <c r="E45" s="22">
        <f>'RAW GRADES'!AJ42</f>
        <v>0</v>
      </c>
      <c r="F45" s="22">
        <f>'RAW GRADES'!BM42</f>
        <v>0</v>
      </c>
      <c r="G45" s="22" t="str">
        <f>'RAW GRADES'!BT42</f>
        <v/>
      </c>
      <c r="H45" s="23">
        <f>'RAW GRADES'!BU42</f>
        <v>0</v>
      </c>
      <c r="I45" s="219">
        <f>'RAW GRADES'!BV42</f>
        <v>0</v>
      </c>
      <c r="J45" s="45">
        <f>'RAW GRADES'!CC42</f>
        <v>0</v>
      </c>
      <c r="K45" s="22">
        <f>'RAW GRADES'!DH42</f>
        <v>0</v>
      </c>
      <c r="L45" s="22">
        <f>'RAW GRADES'!DI42</f>
        <v>0</v>
      </c>
      <c r="M45" s="24">
        <f>'RAW GRADES'!DJ42</f>
        <v>0</v>
      </c>
      <c r="N45" s="232">
        <f t="shared" si="2"/>
        <v>0</v>
      </c>
      <c r="O45" s="26">
        <f>'RAW GRADES'!DL42</f>
        <v>5</v>
      </c>
      <c r="P45" s="28" t="str">
        <f t="shared" si="1"/>
        <v>FAILED</v>
      </c>
    </row>
    <row r="46" spans="1:16" ht="18.75" hidden="1" customHeight="1">
      <c r="A46" s="19">
        <v>34</v>
      </c>
      <c r="B46" s="20" t="str">
        <f>'RAW GRADES'!C43</f>
        <v xml:space="preserve">,  </v>
      </c>
      <c r="C46" s="27">
        <f>'RAW GRADES'!F43</f>
        <v>0</v>
      </c>
      <c r="D46" s="45">
        <f>'RAW GRADES'!I43</f>
        <v>0</v>
      </c>
      <c r="E46" s="22">
        <f>'RAW GRADES'!AJ43</f>
        <v>0</v>
      </c>
      <c r="F46" s="22">
        <f>'RAW GRADES'!BM43</f>
        <v>0</v>
      </c>
      <c r="G46" s="22" t="str">
        <f>'RAW GRADES'!BT43</f>
        <v/>
      </c>
      <c r="H46" s="23">
        <f>'RAW GRADES'!BU43</f>
        <v>0</v>
      </c>
      <c r="I46" s="219">
        <f>'RAW GRADES'!BV43</f>
        <v>0</v>
      </c>
      <c r="J46" s="45">
        <f>'RAW GRADES'!CC43</f>
        <v>0</v>
      </c>
      <c r="K46" s="22">
        <f>'RAW GRADES'!DH43</f>
        <v>0</v>
      </c>
      <c r="L46" s="22">
        <f>'RAW GRADES'!DI43</f>
        <v>0</v>
      </c>
      <c r="M46" s="24">
        <f>'RAW GRADES'!DJ43</f>
        <v>0</v>
      </c>
      <c r="N46" s="232">
        <f t="shared" si="2"/>
        <v>0</v>
      </c>
      <c r="O46" s="26">
        <f>'RAW GRADES'!DL43</f>
        <v>5</v>
      </c>
      <c r="P46" s="28" t="str">
        <f t="shared" si="1"/>
        <v>FAILED</v>
      </c>
    </row>
    <row r="47" spans="1:16" ht="18.75" hidden="1" customHeight="1">
      <c r="A47" s="19">
        <v>35</v>
      </c>
      <c r="B47" s="20" t="str">
        <f>'RAW GRADES'!C44</f>
        <v xml:space="preserve">,  </v>
      </c>
      <c r="C47" s="27">
        <f>'RAW GRADES'!F44</f>
        <v>0</v>
      </c>
      <c r="D47" s="45">
        <f>'RAW GRADES'!I44</f>
        <v>0</v>
      </c>
      <c r="E47" s="22">
        <f>'RAW GRADES'!AJ44</f>
        <v>0</v>
      </c>
      <c r="F47" s="22">
        <f>'RAW GRADES'!BM44</f>
        <v>0</v>
      </c>
      <c r="G47" s="22" t="str">
        <f>'RAW GRADES'!BT44</f>
        <v/>
      </c>
      <c r="H47" s="23">
        <f>'RAW GRADES'!BU44</f>
        <v>0</v>
      </c>
      <c r="I47" s="219">
        <f>'RAW GRADES'!BV44</f>
        <v>0</v>
      </c>
      <c r="J47" s="45">
        <f>'RAW GRADES'!CC44</f>
        <v>0</v>
      </c>
      <c r="K47" s="22">
        <f>'RAW GRADES'!DH44</f>
        <v>0</v>
      </c>
      <c r="L47" s="22">
        <f>'RAW GRADES'!DI44</f>
        <v>0</v>
      </c>
      <c r="M47" s="24">
        <f>'RAW GRADES'!DJ44</f>
        <v>0</v>
      </c>
      <c r="N47" s="232">
        <f t="shared" si="2"/>
        <v>0</v>
      </c>
      <c r="O47" s="26">
        <f>'RAW GRADES'!DL44</f>
        <v>5</v>
      </c>
      <c r="P47" s="28" t="str">
        <f t="shared" si="1"/>
        <v>FAILED</v>
      </c>
    </row>
    <row r="48" spans="1:16" ht="18.75" hidden="1" customHeight="1">
      <c r="A48" s="19">
        <v>36</v>
      </c>
      <c r="B48" s="20" t="str">
        <f>'RAW GRADES'!C45</f>
        <v xml:space="preserve">,  </v>
      </c>
      <c r="C48" s="27">
        <f>'RAW GRADES'!F45</f>
        <v>0</v>
      </c>
      <c r="D48" s="45">
        <f>'RAW GRADES'!I45</f>
        <v>0</v>
      </c>
      <c r="E48" s="22">
        <f>'RAW GRADES'!AJ45</f>
        <v>0</v>
      </c>
      <c r="F48" s="22">
        <f>'RAW GRADES'!BM45</f>
        <v>0</v>
      </c>
      <c r="G48" s="22" t="str">
        <f>'RAW GRADES'!BT45</f>
        <v/>
      </c>
      <c r="H48" s="23">
        <f>'RAW GRADES'!BU45</f>
        <v>0</v>
      </c>
      <c r="I48" s="219">
        <f>'RAW GRADES'!BV45</f>
        <v>0</v>
      </c>
      <c r="J48" s="45">
        <f>'RAW GRADES'!CC45</f>
        <v>0</v>
      </c>
      <c r="K48" s="22">
        <f>'RAW GRADES'!DH45</f>
        <v>0</v>
      </c>
      <c r="L48" s="22">
        <f>'RAW GRADES'!DI45</f>
        <v>0</v>
      </c>
      <c r="M48" s="24">
        <f>'RAW GRADES'!DJ45</f>
        <v>0</v>
      </c>
      <c r="N48" s="232">
        <f t="shared" si="2"/>
        <v>0</v>
      </c>
      <c r="O48" s="26">
        <f>'RAW GRADES'!DL45</f>
        <v>5</v>
      </c>
      <c r="P48" s="28" t="str">
        <f t="shared" si="1"/>
        <v>FAILED</v>
      </c>
    </row>
    <row r="49" spans="1:16" ht="18.75" hidden="1" customHeight="1">
      <c r="A49" s="19">
        <v>37</v>
      </c>
      <c r="B49" s="20" t="str">
        <f>'RAW GRADES'!C46</f>
        <v xml:space="preserve">,  </v>
      </c>
      <c r="C49" s="27">
        <f>'RAW GRADES'!F46</f>
        <v>0</v>
      </c>
      <c r="D49" s="45">
        <f>'RAW GRADES'!I46</f>
        <v>0</v>
      </c>
      <c r="E49" s="22">
        <f>'RAW GRADES'!AJ46</f>
        <v>0</v>
      </c>
      <c r="F49" s="22">
        <f>'RAW GRADES'!BM46</f>
        <v>0</v>
      </c>
      <c r="G49" s="22" t="str">
        <f>'RAW GRADES'!BT46</f>
        <v/>
      </c>
      <c r="H49" s="23">
        <f>'RAW GRADES'!BU46</f>
        <v>0</v>
      </c>
      <c r="I49" s="219">
        <f>'RAW GRADES'!BV46</f>
        <v>0</v>
      </c>
      <c r="J49" s="45">
        <f>'RAW GRADES'!CC46</f>
        <v>0</v>
      </c>
      <c r="K49" s="22">
        <f>'RAW GRADES'!DH46</f>
        <v>0</v>
      </c>
      <c r="L49" s="22">
        <f>'RAW GRADES'!DI46</f>
        <v>0</v>
      </c>
      <c r="M49" s="24">
        <f>'RAW GRADES'!DJ46</f>
        <v>0</v>
      </c>
      <c r="N49" s="232">
        <f t="shared" si="2"/>
        <v>0</v>
      </c>
      <c r="O49" s="26">
        <f>'RAW GRADES'!DL46</f>
        <v>5</v>
      </c>
      <c r="P49" s="28" t="str">
        <f t="shared" si="1"/>
        <v>FAILED</v>
      </c>
    </row>
    <row r="50" spans="1:16" ht="18.75" hidden="1" customHeight="1">
      <c r="A50" s="19">
        <v>38</v>
      </c>
      <c r="B50" s="20" t="str">
        <f>'RAW GRADES'!C47</f>
        <v xml:space="preserve">,  </v>
      </c>
      <c r="C50" s="27">
        <f>'RAW GRADES'!F47</f>
        <v>0</v>
      </c>
      <c r="D50" s="45">
        <f>'RAW GRADES'!I47</f>
        <v>0</v>
      </c>
      <c r="E50" s="22">
        <f>'RAW GRADES'!AJ47</f>
        <v>0</v>
      </c>
      <c r="F50" s="22">
        <f>'RAW GRADES'!BM47</f>
        <v>0</v>
      </c>
      <c r="G50" s="22" t="str">
        <f>'RAW GRADES'!BT47</f>
        <v/>
      </c>
      <c r="H50" s="23">
        <f>'RAW GRADES'!BU47</f>
        <v>0</v>
      </c>
      <c r="I50" s="219">
        <f>'RAW GRADES'!BV47</f>
        <v>0</v>
      </c>
      <c r="J50" s="45">
        <f>'RAW GRADES'!CC47</f>
        <v>0</v>
      </c>
      <c r="K50" s="22">
        <f>'RAW GRADES'!DH47</f>
        <v>0</v>
      </c>
      <c r="L50" s="22">
        <f>'RAW GRADES'!DI47</f>
        <v>0</v>
      </c>
      <c r="M50" s="24">
        <f>'RAW GRADES'!DJ47</f>
        <v>0</v>
      </c>
      <c r="N50" s="232">
        <f t="shared" si="2"/>
        <v>0</v>
      </c>
      <c r="O50" s="26">
        <f>'RAW GRADES'!DL47</f>
        <v>5</v>
      </c>
      <c r="P50" s="28" t="str">
        <f t="shared" si="1"/>
        <v>FAILED</v>
      </c>
    </row>
    <row r="51" spans="1:16" ht="18.75" hidden="1" customHeight="1">
      <c r="A51" s="19">
        <v>39</v>
      </c>
      <c r="B51" s="20" t="str">
        <f>'RAW GRADES'!C48</f>
        <v xml:space="preserve">,  </v>
      </c>
      <c r="C51" s="27">
        <f>'RAW GRADES'!F48</f>
        <v>0</v>
      </c>
      <c r="D51" s="45">
        <f>'RAW GRADES'!I48</f>
        <v>0</v>
      </c>
      <c r="E51" s="22">
        <f>'RAW GRADES'!AJ48</f>
        <v>0</v>
      </c>
      <c r="F51" s="22">
        <f>'RAW GRADES'!BM48</f>
        <v>0</v>
      </c>
      <c r="G51" s="22" t="str">
        <f>'RAW GRADES'!BT48</f>
        <v/>
      </c>
      <c r="H51" s="23">
        <f>'RAW GRADES'!BU48</f>
        <v>0</v>
      </c>
      <c r="I51" s="219">
        <f>'RAW GRADES'!BV48</f>
        <v>0</v>
      </c>
      <c r="J51" s="45">
        <f>'RAW GRADES'!CC48</f>
        <v>0</v>
      </c>
      <c r="K51" s="22">
        <f>'RAW GRADES'!DH48</f>
        <v>0</v>
      </c>
      <c r="L51" s="22">
        <f>'RAW GRADES'!DI48</f>
        <v>0</v>
      </c>
      <c r="M51" s="24">
        <f>'RAW GRADES'!DJ48</f>
        <v>0</v>
      </c>
      <c r="N51" s="232">
        <f t="shared" si="2"/>
        <v>0</v>
      </c>
      <c r="O51" s="26">
        <f>'RAW GRADES'!DL48</f>
        <v>5</v>
      </c>
      <c r="P51" s="28" t="str">
        <f t="shared" si="1"/>
        <v>FAILED</v>
      </c>
    </row>
    <row r="52" spans="1:16" ht="18.75" hidden="1" customHeight="1">
      <c r="A52" s="19">
        <v>40</v>
      </c>
      <c r="B52" s="20" t="str">
        <f>'RAW GRADES'!C49</f>
        <v xml:space="preserve">,  </v>
      </c>
      <c r="C52" s="27">
        <f>'RAW GRADES'!F49</f>
        <v>0</v>
      </c>
      <c r="D52" s="45">
        <f>'RAW GRADES'!I49</f>
        <v>0</v>
      </c>
      <c r="E52" s="22">
        <f>'RAW GRADES'!AJ49</f>
        <v>0</v>
      </c>
      <c r="F52" s="22">
        <f>'RAW GRADES'!BM49</f>
        <v>0</v>
      </c>
      <c r="G52" s="22" t="str">
        <f>'RAW GRADES'!BT49</f>
        <v/>
      </c>
      <c r="H52" s="23">
        <f>'RAW GRADES'!BU49</f>
        <v>0</v>
      </c>
      <c r="I52" s="219">
        <f>'RAW GRADES'!BV49</f>
        <v>0</v>
      </c>
      <c r="J52" s="45">
        <f>'RAW GRADES'!CC49</f>
        <v>0</v>
      </c>
      <c r="K52" s="22">
        <f>'RAW GRADES'!DH49</f>
        <v>0</v>
      </c>
      <c r="L52" s="22">
        <f>'RAW GRADES'!DI49</f>
        <v>0</v>
      </c>
      <c r="M52" s="24">
        <f>'RAW GRADES'!DJ49</f>
        <v>0</v>
      </c>
      <c r="N52" s="232">
        <f t="shared" si="2"/>
        <v>0</v>
      </c>
      <c r="O52" s="26">
        <f>'RAW GRADES'!DL49</f>
        <v>5</v>
      </c>
      <c r="P52" s="28" t="str">
        <f t="shared" si="1"/>
        <v>FAILED</v>
      </c>
    </row>
    <row r="53" spans="1:16" ht="18.75" hidden="1" customHeight="1">
      <c r="A53" s="19">
        <v>41</v>
      </c>
      <c r="B53" s="20" t="str">
        <f>'RAW GRADES'!C50</f>
        <v xml:space="preserve">,  </v>
      </c>
      <c r="C53" s="27">
        <f>'RAW GRADES'!F50</f>
        <v>0</v>
      </c>
      <c r="D53" s="45">
        <f>'RAW GRADES'!I50</f>
        <v>0</v>
      </c>
      <c r="E53" s="22">
        <f>'RAW GRADES'!AJ50</f>
        <v>0</v>
      </c>
      <c r="F53" s="22">
        <f>'RAW GRADES'!BM50</f>
        <v>0</v>
      </c>
      <c r="G53" s="22" t="str">
        <f>'RAW GRADES'!BT50</f>
        <v/>
      </c>
      <c r="H53" s="23">
        <f>'RAW GRADES'!BU50</f>
        <v>0</v>
      </c>
      <c r="I53" s="219">
        <f>'RAW GRADES'!BV50</f>
        <v>0</v>
      </c>
      <c r="J53" s="45">
        <f>'RAW GRADES'!CC50</f>
        <v>0</v>
      </c>
      <c r="K53" s="22">
        <f>'RAW GRADES'!DH50</f>
        <v>0</v>
      </c>
      <c r="L53" s="22">
        <f>'RAW GRADES'!DI50</f>
        <v>0</v>
      </c>
      <c r="M53" s="24">
        <f>'RAW GRADES'!DJ50</f>
        <v>0</v>
      </c>
      <c r="N53" s="232">
        <f t="shared" si="2"/>
        <v>0</v>
      </c>
      <c r="O53" s="26">
        <f>'RAW GRADES'!DL50</f>
        <v>5</v>
      </c>
      <c r="P53" s="28" t="str">
        <f t="shared" si="1"/>
        <v>FAILED</v>
      </c>
    </row>
    <row r="54" spans="1:16" ht="18.75" hidden="1" customHeight="1">
      <c r="A54" s="19">
        <v>42</v>
      </c>
      <c r="B54" s="20" t="str">
        <f>'RAW GRADES'!C51</f>
        <v xml:space="preserve">,  </v>
      </c>
      <c r="C54" s="27">
        <f>'RAW GRADES'!F51</f>
        <v>0</v>
      </c>
      <c r="D54" s="45">
        <f>'RAW GRADES'!I51</f>
        <v>0</v>
      </c>
      <c r="E54" s="22">
        <f>'RAW GRADES'!AJ51</f>
        <v>0</v>
      </c>
      <c r="F54" s="22">
        <f>'RAW GRADES'!BM51</f>
        <v>0</v>
      </c>
      <c r="G54" s="22" t="str">
        <f>'RAW GRADES'!BT51</f>
        <v/>
      </c>
      <c r="H54" s="23">
        <f>'RAW GRADES'!BU51</f>
        <v>0</v>
      </c>
      <c r="I54" s="219">
        <f>'RAW GRADES'!BV51</f>
        <v>0</v>
      </c>
      <c r="J54" s="45">
        <f>'RAW GRADES'!CC51</f>
        <v>0</v>
      </c>
      <c r="K54" s="22">
        <f>'RAW GRADES'!DH51</f>
        <v>0</v>
      </c>
      <c r="L54" s="22">
        <f>'RAW GRADES'!DI51</f>
        <v>0</v>
      </c>
      <c r="M54" s="24">
        <f>'RAW GRADES'!DJ51</f>
        <v>0</v>
      </c>
      <c r="N54" s="232">
        <f t="shared" si="2"/>
        <v>0</v>
      </c>
      <c r="O54" s="26">
        <f>'RAW GRADES'!DL51</f>
        <v>5</v>
      </c>
      <c r="P54" s="28" t="str">
        <f t="shared" si="1"/>
        <v>FAILED</v>
      </c>
    </row>
    <row r="55" spans="1:16" ht="18.75" hidden="1" customHeight="1">
      <c r="A55" s="19">
        <v>43</v>
      </c>
      <c r="B55" s="20" t="str">
        <f>'RAW GRADES'!C52</f>
        <v xml:space="preserve">,  </v>
      </c>
      <c r="C55" s="27">
        <f>'RAW GRADES'!F52</f>
        <v>0</v>
      </c>
      <c r="D55" s="45">
        <f>'RAW GRADES'!I52</f>
        <v>0</v>
      </c>
      <c r="E55" s="22">
        <f>'RAW GRADES'!AJ52</f>
        <v>0</v>
      </c>
      <c r="F55" s="22">
        <f>'RAW GRADES'!BM52</f>
        <v>0</v>
      </c>
      <c r="G55" s="22" t="str">
        <f>'RAW GRADES'!BT52</f>
        <v/>
      </c>
      <c r="H55" s="23">
        <f>'RAW GRADES'!BU52</f>
        <v>0</v>
      </c>
      <c r="I55" s="219">
        <f>'RAW GRADES'!BV52</f>
        <v>0</v>
      </c>
      <c r="J55" s="45">
        <f>'RAW GRADES'!CC52</f>
        <v>0</v>
      </c>
      <c r="K55" s="22">
        <f>'RAW GRADES'!DH52</f>
        <v>0</v>
      </c>
      <c r="L55" s="22">
        <f>'RAW GRADES'!DI52</f>
        <v>0</v>
      </c>
      <c r="M55" s="24">
        <f>'RAW GRADES'!DJ52</f>
        <v>0</v>
      </c>
      <c r="N55" s="232">
        <f t="shared" si="2"/>
        <v>0</v>
      </c>
      <c r="O55" s="26">
        <f>'RAW GRADES'!DL52</f>
        <v>5</v>
      </c>
      <c r="P55" s="28" t="str">
        <f t="shared" si="1"/>
        <v>FAILED</v>
      </c>
    </row>
    <row r="56" spans="1:16" ht="18.75" hidden="1" customHeight="1">
      <c r="A56" s="19">
        <v>44</v>
      </c>
      <c r="B56" s="20" t="str">
        <f>'RAW GRADES'!C53</f>
        <v xml:space="preserve">,  </v>
      </c>
      <c r="C56" s="27">
        <f>'RAW GRADES'!F53</f>
        <v>0</v>
      </c>
      <c r="D56" s="45">
        <f>'RAW GRADES'!I53</f>
        <v>0</v>
      </c>
      <c r="E56" s="22">
        <f>'RAW GRADES'!AJ53</f>
        <v>0</v>
      </c>
      <c r="F56" s="22">
        <f>'RAW GRADES'!BM53</f>
        <v>0</v>
      </c>
      <c r="G56" s="22" t="str">
        <f>'RAW GRADES'!BT53</f>
        <v/>
      </c>
      <c r="H56" s="23">
        <f>'RAW GRADES'!BU53</f>
        <v>0</v>
      </c>
      <c r="I56" s="219">
        <f>'RAW GRADES'!BV53</f>
        <v>0</v>
      </c>
      <c r="J56" s="45">
        <f>'RAW GRADES'!CC53</f>
        <v>0</v>
      </c>
      <c r="K56" s="22">
        <f>'RAW GRADES'!DH53</f>
        <v>0</v>
      </c>
      <c r="L56" s="22">
        <f>'RAW GRADES'!DI53</f>
        <v>0</v>
      </c>
      <c r="M56" s="24">
        <f>'RAW GRADES'!DJ53</f>
        <v>0</v>
      </c>
      <c r="N56" s="232">
        <f t="shared" si="2"/>
        <v>0</v>
      </c>
      <c r="O56" s="26">
        <f>'RAW GRADES'!DL53</f>
        <v>5</v>
      </c>
      <c r="P56" s="28" t="str">
        <f t="shared" si="1"/>
        <v>FAILED</v>
      </c>
    </row>
    <row r="57" spans="1:16" ht="18.75" hidden="1" customHeight="1">
      <c r="A57" s="19">
        <v>45</v>
      </c>
      <c r="B57" s="20" t="str">
        <f>'RAW GRADES'!C54</f>
        <v xml:space="preserve">,  </v>
      </c>
      <c r="C57" s="27">
        <f>'RAW GRADES'!F54</f>
        <v>0</v>
      </c>
      <c r="D57" s="45">
        <f>'RAW GRADES'!I54</f>
        <v>0</v>
      </c>
      <c r="E57" s="22">
        <f>'RAW GRADES'!AJ54</f>
        <v>0</v>
      </c>
      <c r="F57" s="22">
        <f>'RAW GRADES'!BM54</f>
        <v>0</v>
      </c>
      <c r="G57" s="22" t="str">
        <f>'RAW GRADES'!BT54</f>
        <v/>
      </c>
      <c r="H57" s="23">
        <f>'RAW GRADES'!BU54</f>
        <v>0</v>
      </c>
      <c r="I57" s="219">
        <f>'RAW GRADES'!BV54</f>
        <v>0</v>
      </c>
      <c r="J57" s="45">
        <f>'RAW GRADES'!CC54</f>
        <v>0</v>
      </c>
      <c r="K57" s="22">
        <f>'RAW GRADES'!DH54</f>
        <v>0</v>
      </c>
      <c r="L57" s="22">
        <f>'RAW GRADES'!DI54</f>
        <v>0</v>
      </c>
      <c r="M57" s="24">
        <f>'RAW GRADES'!DJ54</f>
        <v>0</v>
      </c>
      <c r="N57" s="232">
        <f t="shared" si="2"/>
        <v>0</v>
      </c>
      <c r="O57" s="26">
        <f>'RAW GRADES'!DL54</f>
        <v>5</v>
      </c>
      <c r="P57" s="28" t="str">
        <f t="shared" si="1"/>
        <v>FAILED</v>
      </c>
    </row>
    <row r="58" spans="1:16" ht="18.75" hidden="1" customHeight="1">
      <c r="A58" s="19">
        <v>46</v>
      </c>
      <c r="B58" s="20" t="str">
        <f>'RAW GRADES'!C55</f>
        <v xml:space="preserve">,  </v>
      </c>
      <c r="C58" s="27">
        <f>'RAW GRADES'!F55</f>
        <v>0</v>
      </c>
      <c r="D58" s="45">
        <f>'RAW GRADES'!I55</f>
        <v>0</v>
      </c>
      <c r="E58" s="22">
        <f>'RAW GRADES'!AJ55</f>
        <v>0</v>
      </c>
      <c r="F58" s="22">
        <f>'RAW GRADES'!BM55</f>
        <v>0</v>
      </c>
      <c r="G58" s="22" t="str">
        <f>'RAW GRADES'!BT55</f>
        <v/>
      </c>
      <c r="H58" s="23">
        <f>'RAW GRADES'!BU55</f>
        <v>0</v>
      </c>
      <c r="I58" s="219">
        <f>'RAW GRADES'!BV55</f>
        <v>0</v>
      </c>
      <c r="J58" s="45">
        <f>'RAW GRADES'!CC55</f>
        <v>0</v>
      </c>
      <c r="K58" s="22">
        <f>'RAW GRADES'!DH55</f>
        <v>0</v>
      </c>
      <c r="L58" s="22">
        <f>'RAW GRADES'!DI55</f>
        <v>0</v>
      </c>
      <c r="M58" s="24">
        <f>'RAW GRADES'!DJ55</f>
        <v>0</v>
      </c>
      <c r="N58" s="232">
        <f t="shared" si="2"/>
        <v>0</v>
      </c>
      <c r="O58" s="26">
        <f>'RAW GRADES'!DL55</f>
        <v>5</v>
      </c>
      <c r="P58" s="28" t="str">
        <f t="shared" si="1"/>
        <v>FAILED</v>
      </c>
    </row>
    <row r="59" spans="1:16" ht="18.75" hidden="1" customHeight="1">
      <c r="A59" s="19">
        <v>47</v>
      </c>
      <c r="B59" s="20" t="str">
        <f>'RAW GRADES'!C56</f>
        <v xml:space="preserve">,  </v>
      </c>
      <c r="C59" s="27">
        <f>'RAW GRADES'!F56</f>
        <v>0</v>
      </c>
      <c r="D59" s="45">
        <f>'RAW GRADES'!I56</f>
        <v>0</v>
      </c>
      <c r="E59" s="22">
        <f>'RAW GRADES'!AJ56</f>
        <v>0</v>
      </c>
      <c r="F59" s="22">
        <f>'RAW GRADES'!BM56</f>
        <v>0</v>
      </c>
      <c r="G59" s="22" t="str">
        <f>'RAW GRADES'!BT56</f>
        <v/>
      </c>
      <c r="H59" s="23">
        <f>'RAW GRADES'!BU56</f>
        <v>0</v>
      </c>
      <c r="I59" s="219">
        <f>'RAW GRADES'!BV56</f>
        <v>0</v>
      </c>
      <c r="J59" s="45">
        <f>'RAW GRADES'!CC56</f>
        <v>0</v>
      </c>
      <c r="K59" s="22">
        <f>'RAW GRADES'!DH56</f>
        <v>0</v>
      </c>
      <c r="L59" s="22">
        <f>'RAW GRADES'!DI56</f>
        <v>0</v>
      </c>
      <c r="M59" s="24">
        <f>'RAW GRADES'!DJ56</f>
        <v>0</v>
      </c>
      <c r="N59" s="232">
        <f t="shared" si="2"/>
        <v>0</v>
      </c>
      <c r="O59" s="26">
        <f>'RAW GRADES'!DL56</f>
        <v>5</v>
      </c>
      <c r="P59" s="28" t="str">
        <f t="shared" si="1"/>
        <v>FAILED</v>
      </c>
    </row>
    <row r="60" spans="1:16" ht="18.75" hidden="1" customHeight="1">
      <c r="A60" s="19">
        <v>48</v>
      </c>
      <c r="B60" s="20" t="str">
        <f>'RAW GRADES'!C57</f>
        <v xml:space="preserve">,  </v>
      </c>
      <c r="C60" s="27">
        <f>'RAW GRADES'!F57</f>
        <v>0</v>
      </c>
      <c r="D60" s="45">
        <f>'RAW GRADES'!I57</f>
        <v>0</v>
      </c>
      <c r="E60" s="22">
        <f>'RAW GRADES'!AJ57</f>
        <v>0</v>
      </c>
      <c r="F60" s="22">
        <f>'RAW GRADES'!BM57</f>
        <v>0</v>
      </c>
      <c r="G60" s="22" t="str">
        <f>'RAW GRADES'!BT57</f>
        <v/>
      </c>
      <c r="H60" s="23">
        <f>'RAW GRADES'!BU57</f>
        <v>0</v>
      </c>
      <c r="I60" s="219">
        <f>'RAW GRADES'!BV57</f>
        <v>0</v>
      </c>
      <c r="J60" s="45">
        <f>'RAW GRADES'!CC57</f>
        <v>0</v>
      </c>
      <c r="K60" s="22">
        <f>'RAW GRADES'!DH57</f>
        <v>0</v>
      </c>
      <c r="L60" s="22">
        <f>'RAW GRADES'!DI57</f>
        <v>0</v>
      </c>
      <c r="M60" s="24">
        <f>'RAW GRADES'!DJ57</f>
        <v>0</v>
      </c>
      <c r="N60" s="232">
        <f t="shared" si="2"/>
        <v>0</v>
      </c>
      <c r="O60" s="26">
        <f>'RAW GRADES'!DL57</f>
        <v>5</v>
      </c>
      <c r="P60" s="28" t="str">
        <f t="shared" si="1"/>
        <v>FAILED</v>
      </c>
    </row>
    <row r="61" spans="1:16" ht="18.75" hidden="1" customHeight="1">
      <c r="A61" s="19">
        <v>49</v>
      </c>
      <c r="B61" s="20" t="str">
        <f>'RAW GRADES'!C58</f>
        <v xml:space="preserve">,  </v>
      </c>
      <c r="C61" s="27">
        <f>'RAW GRADES'!F58</f>
        <v>0</v>
      </c>
      <c r="D61" s="45">
        <f>'RAW GRADES'!I58</f>
        <v>0</v>
      </c>
      <c r="E61" s="22">
        <f>'RAW GRADES'!AJ58</f>
        <v>0</v>
      </c>
      <c r="F61" s="22">
        <f>'RAW GRADES'!BM58</f>
        <v>0</v>
      </c>
      <c r="G61" s="22" t="str">
        <f>'RAW GRADES'!BT58</f>
        <v/>
      </c>
      <c r="H61" s="23">
        <f>'RAW GRADES'!BU58</f>
        <v>0</v>
      </c>
      <c r="I61" s="219">
        <f>'RAW GRADES'!BV58</f>
        <v>0</v>
      </c>
      <c r="J61" s="45">
        <f>'RAW GRADES'!CC58</f>
        <v>0</v>
      </c>
      <c r="K61" s="22">
        <f>'RAW GRADES'!DH58</f>
        <v>0</v>
      </c>
      <c r="L61" s="22">
        <f>'RAW GRADES'!DI58</f>
        <v>0</v>
      </c>
      <c r="M61" s="24">
        <f>'RAW GRADES'!DJ58</f>
        <v>0</v>
      </c>
      <c r="N61" s="232">
        <f t="shared" si="2"/>
        <v>0</v>
      </c>
      <c r="O61" s="26">
        <f>'RAW GRADES'!DL58</f>
        <v>5</v>
      </c>
      <c r="P61" s="28" t="str">
        <f t="shared" si="1"/>
        <v>FAILED</v>
      </c>
    </row>
    <row r="62" spans="1:16" ht="18.75" hidden="1" customHeight="1">
      <c r="A62" s="19">
        <v>50</v>
      </c>
      <c r="B62" s="20" t="str">
        <f>'RAW GRADES'!C59</f>
        <v xml:space="preserve">,  </v>
      </c>
      <c r="C62" s="27">
        <f>'RAW GRADES'!F59</f>
        <v>0</v>
      </c>
      <c r="D62" s="45">
        <f>'RAW GRADES'!I59</f>
        <v>0</v>
      </c>
      <c r="E62" s="22">
        <f>'RAW GRADES'!AJ59</f>
        <v>0</v>
      </c>
      <c r="F62" s="22">
        <f>'RAW GRADES'!BM59</f>
        <v>0</v>
      </c>
      <c r="G62" s="22" t="str">
        <f>'RAW GRADES'!BT59</f>
        <v/>
      </c>
      <c r="H62" s="23">
        <f>'RAW GRADES'!BU59</f>
        <v>0</v>
      </c>
      <c r="I62" s="219">
        <f>'RAW GRADES'!BV59</f>
        <v>0</v>
      </c>
      <c r="J62" s="45">
        <f>'RAW GRADES'!CC59</f>
        <v>0</v>
      </c>
      <c r="K62" s="22">
        <f>'RAW GRADES'!DH59</f>
        <v>0</v>
      </c>
      <c r="L62" s="22">
        <f>'RAW GRADES'!DI59</f>
        <v>0</v>
      </c>
      <c r="M62" s="24">
        <f>'RAW GRADES'!DJ59</f>
        <v>0</v>
      </c>
      <c r="N62" s="232">
        <f t="shared" si="2"/>
        <v>0</v>
      </c>
      <c r="O62" s="26">
        <f>'RAW GRADES'!DL59</f>
        <v>5</v>
      </c>
      <c r="P62" s="28" t="str">
        <f t="shared" si="1"/>
        <v>FAILED</v>
      </c>
    </row>
    <row r="63" spans="1:16" ht="18.75" hidden="1" customHeight="1">
      <c r="A63" s="19">
        <v>46</v>
      </c>
      <c r="B63" s="20" t="str">
        <f>'RAW GRADES'!C55</f>
        <v xml:space="preserve">,  </v>
      </c>
      <c r="C63" s="27">
        <f>'RAW GRADES'!F55</f>
        <v>0</v>
      </c>
      <c r="D63" s="45">
        <f>'RAW GRADES'!I55</f>
        <v>0</v>
      </c>
      <c r="E63" s="22">
        <f>'RAW GRADES'!AJ55</f>
        <v>0</v>
      </c>
      <c r="F63" s="22">
        <f>'RAW GRADES'!BM55</f>
        <v>0</v>
      </c>
      <c r="G63" s="22" t="str">
        <f>'RAW GRADES'!BT55</f>
        <v/>
      </c>
      <c r="H63" s="23">
        <f>'RAW GRADES'!BU55</f>
        <v>0</v>
      </c>
      <c r="I63" s="219">
        <f>'RAW GRADES'!BV55</f>
        <v>0</v>
      </c>
      <c r="J63" s="45">
        <f>'RAW GRADES'!CC55</f>
        <v>0</v>
      </c>
      <c r="K63" s="22">
        <f>'RAW GRADES'!DH55</f>
        <v>0</v>
      </c>
      <c r="L63" s="22">
        <f>'RAW GRADES'!DI55</f>
        <v>0</v>
      </c>
      <c r="M63" s="24">
        <f>'RAW GRADES'!DJ55</f>
        <v>0</v>
      </c>
      <c r="N63" s="232">
        <f t="shared" si="2"/>
        <v>0</v>
      </c>
      <c r="O63" s="26">
        <f>'RAW GRADES'!DL55</f>
        <v>5</v>
      </c>
      <c r="P63" s="28" t="str">
        <f t="shared" ref="P63:P67" si="3">IF(O63&gt;3,"FAILED","PASSED")</f>
        <v>FAILED</v>
      </c>
    </row>
    <row r="64" spans="1:16" ht="18.75" hidden="1" customHeight="1">
      <c r="A64" s="19">
        <v>47</v>
      </c>
      <c r="B64" s="20" t="str">
        <f>'RAW GRADES'!C56</f>
        <v xml:space="preserve">,  </v>
      </c>
      <c r="C64" s="27">
        <f>'RAW GRADES'!F56</f>
        <v>0</v>
      </c>
      <c r="D64" s="45">
        <f>'RAW GRADES'!I56</f>
        <v>0</v>
      </c>
      <c r="E64" s="22">
        <f>'RAW GRADES'!AJ56</f>
        <v>0</v>
      </c>
      <c r="F64" s="22">
        <f>'RAW GRADES'!BM56</f>
        <v>0</v>
      </c>
      <c r="G64" s="22" t="str">
        <f>'RAW GRADES'!BT56</f>
        <v/>
      </c>
      <c r="H64" s="23">
        <f>'RAW GRADES'!BU56</f>
        <v>0</v>
      </c>
      <c r="I64" s="219">
        <f>'RAW GRADES'!BV56</f>
        <v>0</v>
      </c>
      <c r="J64" s="45">
        <f>'RAW GRADES'!CC56</f>
        <v>0</v>
      </c>
      <c r="K64" s="22">
        <f>'RAW GRADES'!DH56</f>
        <v>0</v>
      </c>
      <c r="L64" s="22">
        <f>'RAW GRADES'!DI56</f>
        <v>0</v>
      </c>
      <c r="M64" s="24">
        <f>'RAW GRADES'!DJ56</f>
        <v>0</v>
      </c>
      <c r="N64" s="232">
        <f t="shared" si="2"/>
        <v>0</v>
      </c>
      <c r="O64" s="26">
        <f>'RAW GRADES'!DL56</f>
        <v>5</v>
      </c>
      <c r="P64" s="28" t="str">
        <f t="shared" si="3"/>
        <v>FAILED</v>
      </c>
    </row>
    <row r="65" spans="1:16" ht="18.75" hidden="1" customHeight="1">
      <c r="A65" s="19">
        <v>48</v>
      </c>
      <c r="B65" s="20" t="str">
        <f>'RAW GRADES'!C57</f>
        <v xml:space="preserve">,  </v>
      </c>
      <c r="C65" s="27">
        <f>'RAW GRADES'!F57</f>
        <v>0</v>
      </c>
      <c r="D65" s="45">
        <f>'RAW GRADES'!I57</f>
        <v>0</v>
      </c>
      <c r="E65" s="22">
        <f>'RAW GRADES'!AJ57</f>
        <v>0</v>
      </c>
      <c r="F65" s="22">
        <f>'RAW GRADES'!BM57</f>
        <v>0</v>
      </c>
      <c r="G65" s="22" t="str">
        <f>'RAW GRADES'!BT57</f>
        <v/>
      </c>
      <c r="H65" s="23">
        <f>'RAW GRADES'!BU57</f>
        <v>0</v>
      </c>
      <c r="I65" s="219">
        <f>'RAW GRADES'!BV57</f>
        <v>0</v>
      </c>
      <c r="J65" s="45">
        <f>'RAW GRADES'!CC57</f>
        <v>0</v>
      </c>
      <c r="K65" s="22">
        <f>'RAW GRADES'!DH57</f>
        <v>0</v>
      </c>
      <c r="L65" s="22">
        <f>'RAW GRADES'!DI57</f>
        <v>0</v>
      </c>
      <c r="M65" s="24">
        <f>'RAW GRADES'!DJ57</f>
        <v>0</v>
      </c>
      <c r="N65" s="232">
        <f t="shared" si="2"/>
        <v>0</v>
      </c>
      <c r="O65" s="26">
        <f>'RAW GRADES'!DL57</f>
        <v>5</v>
      </c>
      <c r="P65" s="28" t="str">
        <f t="shared" si="3"/>
        <v>FAILED</v>
      </c>
    </row>
    <row r="66" spans="1:16" ht="18.75" hidden="1" customHeight="1">
      <c r="A66" s="19">
        <v>49</v>
      </c>
      <c r="B66" s="20" t="str">
        <f>'RAW GRADES'!C58</f>
        <v xml:space="preserve">,  </v>
      </c>
      <c r="C66" s="27">
        <f>'RAW GRADES'!F58</f>
        <v>0</v>
      </c>
      <c r="D66" s="45">
        <f>'RAW GRADES'!I58</f>
        <v>0</v>
      </c>
      <c r="E66" s="22">
        <f>'RAW GRADES'!AJ58</f>
        <v>0</v>
      </c>
      <c r="F66" s="22">
        <f>'RAW GRADES'!BM58</f>
        <v>0</v>
      </c>
      <c r="G66" s="22" t="str">
        <f>'RAW GRADES'!BT58</f>
        <v/>
      </c>
      <c r="H66" s="23">
        <f>'RAW GRADES'!BU58</f>
        <v>0</v>
      </c>
      <c r="I66" s="219">
        <f>'RAW GRADES'!BV58</f>
        <v>0</v>
      </c>
      <c r="J66" s="45">
        <f>'RAW GRADES'!CC58</f>
        <v>0</v>
      </c>
      <c r="K66" s="22">
        <f>'RAW GRADES'!DH58</f>
        <v>0</v>
      </c>
      <c r="L66" s="22">
        <f>'RAW GRADES'!DI58</f>
        <v>0</v>
      </c>
      <c r="M66" s="24">
        <f>'RAW GRADES'!DJ58</f>
        <v>0</v>
      </c>
      <c r="N66" s="232">
        <f t="shared" si="2"/>
        <v>0</v>
      </c>
      <c r="O66" s="26">
        <f>'RAW GRADES'!DL58</f>
        <v>5</v>
      </c>
      <c r="P66" s="28" t="str">
        <f t="shared" si="3"/>
        <v>FAILED</v>
      </c>
    </row>
    <row r="67" spans="1:16" ht="18.75" hidden="1" customHeight="1">
      <c r="A67" s="19">
        <v>50</v>
      </c>
      <c r="B67" s="20" t="str">
        <f>'RAW GRADES'!C59</f>
        <v xml:space="preserve">,  </v>
      </c>
      <c r="C67" s="27">
        <f>'RAW GRADES'!F59</f>
        <v>0</v>
      </c>
      <c r="D67" s="45">
        <f>'RAW GRADES'!I59</f>
        <v>0</v>
      </c>
      <c r="E67" s="22">
        <f>'RAW GRADES'!AJ59</f>
        <v>0</v>
      </c>
      <c r="F67" s="22">
        <f>'RAW GRADES'!BM59</f>
        <v>0</v>
      </c>
      <c r="G67" s="22" t="str">
        <f>'RAW GRADES'!BT59</f>
        <v/>
      </c>
      <c r="H67" s="23">
        <f>'RAW GRADES'!BU59</f>
        <v>0</v>
      </c>
      <c r="I67" s="219">
        <f>'RAW GRADES'!BV59</f>
        <v>0</v>
      </c>
      <c r="J67" s="45">
        <f>'RAW GRADES'!CC59</f>
        <v>0</v>
      </c>
      <c r="K67" s="22">
        <f>'RAW GRADES'!DH59</f>
        <v>0</v>
      </c>
      <c r="L67" s="22">
        <f>'RAW GRADES'!DI59</f>
        <v>0</v>
      </c>
      <c r="M67" s="24">
        <f>'RAW GRADES'!DJ59</f>
        <v>0</v>
      </c>
      <c r="N67" s="232">
        <f t="shared" si="2"/>
        <v>0</v>
      </c>
      <c r="O67" s="26">
        <f>'RAW GRADES'!DL59</f>
        <v>5</v>
      </c>
      <c r="P67" s="28" t="str">
        <f t="shared" si="3"/>
        <v>FAILED</v>
      </c>
    </row>
    <row r="68" spans="1:16" ht="18.75" hidden="1" customHeight="1">
      <c r="A68" s="19">
        <v>51</v>
      </c>
      <c r="B68" s="20" t="str">
        <f>'RAW GRADES'!C60</f>
        <v xml:space="preserve">,  </v>
      </c>
      <c r="C68" s="27">
        <f>'RAW GRADES'!F60</f>
        <v>0</v>
      </c>
      <c r="D68" s="45">
        <f>'RAW GRADES'!I60</f>
        <v>0</v>
      </c>
      <c r="E68" s="22">
        <f>'RAW GRADES'!AJ60</f>
        <v>0</v>
      </c>
      <c r="F68" s="22">
        <f>'RAW GRADES'!BM60</f>
        <v>0</v>
      </c>
      <c r="G68" s="22" t="str">
        <f>'RAW GRADES'!BT60</f>
        <v/>
      </c>
      <c r="H68" s="23">
        <f>'RAW GRADES'!BU60</f>
        <v>0</v>
      </c>
      <c r="I68" s="219">
        <f>'RAW GRADES'!BV60</f>
        <v>0</v>
      </c>
      <c r="J68" s="45">
        <f>'RAW GRADES'!CC60</f>
        <v>0</v>
      </c>
      <c r="K68" s="22">
        <f>'RAW GRADES'!DH60</f>
        <v>0</v>
      </c>
      <c r="L68" s="22">
        <f>'RAW GRADES'!DI60</f>
        <v>0</v>
      </c>
      <c r="M68" s="24">
        <f>'RAW GRADES'!DJ60</f>
        <v>0</v>
      </c>
      <c r="N68" s="232">
        <f t="shared" si="2"/>
        <v>0</v>
      </c>
      <c r="O68" s="26">
        <f>'RAW GRADES'!DL60</f>
        <v>5</v>
      </c>
      <c r="P68" s="28" t="str">
        <f t="shared" ref="P68:P78" si="4">IF(O68&gt;3,"FAILED","PASSED")</f>
        <v>FAILED</v>
      </c>
    </row>
    <row r="69" spans="1:16" ht="18.75" hidden="1" customHeight="1">
      <c r="A69" s="19">
        <v>52</v>
      </c>
      <c r="B69" s="20" t="str">
        <f>'RAW GRADES'!C61</f>
        <v xml:space="preserve">,  </v>
      </c>
      <c r="C69" s="27">
        <f>'RAW GRADES'!F61</f>
        <v>0</v>
      </c>
      <c r="D69" s="45">
        <f>'RAW GRADES'!I61</f>
        <v>0</v>
      </c>
      <c r="E69" s="22">
        <f>'RAW GRADES'!AJ61</f>
        <v>0</v>
      </c>
      <c r="F69" s="22">
        <f>'RAW GRADES'!BM61</f>
        <v>0</v>
      </c>
      <c r="G69" s="22" t="str">
        <f>'RAW GRADES'!BT61</f>
        <v/>
      </c>
      <c r="H69" s="23">
        <f>'RAW GRADES'!BU61</f>
        <v>0</v>
      </c>
      <c r="I69" s="219">
        <f>'RAW GRADES'!BV61</f>
        <v>0</v>
      </c>
      <c r="J69" s="45">
        <f>'RAW GRADES'!CC61</f>
        <v>0</v>
      </c>
      <c r="K69" s="22">
        <f>'RAW GRADES'!DH61</f>
        <v>0</v>
      </c>
      <c r="L69" s="22">
        <f>'RAW GRADES'!DI61</f>
        <v>0</v>
      </c>
      <c r="M69" s="24">
        <f>'RAW GRADES'!DJ61</f>
        <v>0</v>
      </c>
      <c r="N69" s="232">
        <f t="shared" si="2"/>
        <v>0</v>
      </c>
      <c r="O69" s="26">
        <f>'RAW GRADES'!DL61</f>
        <v>5</v>
      </c>
      <c r="P69" s="28" t="str">
        <f t="shared" si="4"/>
        <v>FAILED</v>
      </c>
    </row>
    <row r="70" spans="1:16" ht="18.75" hidden="1" customHeight="1">
      <c r="A70" s="19">
        <v>53</v>
      </c>
      <c r="B70" s="20" t="str">
        <f>'RAW GRADES'!C62</f>
        <v xml:space="preserve">,  </v>
      </c>
      <c r="C70" s="27">
        <f>'RAW GRADES'!F62</f>
        <v>0</v>
      </c>
      <c r="D70" s="45">
        <f>'RAW GRADES'!I62</f>
        <v>0</v>
      </c>
      <c r="E70" s="22">
        <f>'RAW GRADES'!AJ62</f>
        <v>0</v>
      </c>
      <c r="F70" s="22">
        <f>'RAW GRADES'!BM62</f>
        <v>0</v>
      </c>
      <c r="G70" s="22" t="str">
        <f>'RAW GRADES'!BT62</f>
        <v/>
      </c>
      <c r="H70" s="23">
        <f>'RAW GRADES'!BU62</f>
        <v>0</v>
      </c>
      <c r="I70" s="219">
        <f>'RAW GRADES'!BV62</f>
        <v>0</v>
      </c>
      <c r="J70" s="45">
        <f>'RAW GRADES'!CC62</f>
        <v>0</v>
      </c>
      <c r="K70" s="22">
        <f>'RAW GRADES'!DH62</f>
        <v>0</v>
      </c>
      <c r="L70" s="22">
        <f>'RAW GRADES'!DI62</f>
        <v>0</v>
      </c>
      <c r="M70" s="24">
        <f>'RAW GRADES'!DJ62</f>
        <v>0</v>
      </c>
      <c r="N70" s="232">
        <f t="shared" si="2"/>
        <v>0</v>
      </c>
      <c r="O70" s="26">
        <f>'RAW GRADES'!DL62</f>
        <v>5</v>
      </c>
      <c r="P70" s="28" t="str">
        <f t="shared" si="4"/>
        <v>FAILED</v>
      </c>
    </row>
    <row r="71" spans="1:16" ht="18.75" hidden="1" customHeight="1">
      <c r="A71" s="19">
        <v>54</v>
      </c>
      <c r="B71" s="20" t="str">
        <f>'RAW GRADES'!C63</f>
        <v xml:space="preserve">,  </v>
      </c>
      <c r="C71" s="27">
        <f>'RAW GRADES'!F63</f>
        <v>0</v>
      </c>
      <c r="D71" s="45">
        <f>'RAW GRADES'!I63</f>
        <v>0</v>
      </c>
      <c r="E71" s="22">
        <f>'RAW GRADES'!AJ63</f>
        <v>0</v>
      </c>
      <c r="F71" s="22">
        <f>'RAW GRADES'!BM63</f>
        <v>0</v>
      </c>
      <c r="G71" s="22" t="str">
        <f>'RAW GRADES'!BT63</f>
        <v/>
      </c>
      <c r="H71" s="23">
        <f>'RAW GRADES'!BU63</f>
        <v>0</v>
      </c>
      <c r="I71" s="219">
        <f>'RAW GRADES'!BV63</f>
        <v>0</v>
      </c>
      <c r="J71" s="45">
        <f>'RAW GRADES'!CC63</f>
        <v>0</v>
      </c>
      <c r="K71" s="22">
        <f>'RAW GRADES'!DH63</f>
        <v>0</v>
      </c>
      <c r="L71" s="22">
        <f>'RAW GRADES'!DI63</f>
        <v>0</v>
      </c>
      <c r="M71" s="24">
        <f>'RAW GRADES'!DJ63</f>
        <v>0</v>
      </c>
      <c r="N71" s="232">
        <f t="shared" si="2"/>
        <v>0</v>
      </c>
      <c r="O71" s="26">
        <f>'RAW GRADES'!DL63</f>
        <v>5</v>
      </c>
      <c r="P71" s="28" t="str">
        <f t="shared" si="4"/>
        <v>FAILED</v>
      </c>
    </row>
    <row r="72" spans="1:16" ht="18.75" hidden="1" customHeight="1">
      <c r="A72" s="19">
        <v>55</v>
      </c>
      <c r="B72" s="20" t="str">
        <f>'RAW GRADES'!C64</f>
        <v xml:space="preserve">,  </v>
      </c>
      <c r="C72" s="27">
        <f>'RAW GRADES'!F64</f>
        <v>0</v>
      </c>
      <c r="D72" s="45">
        <f>'RAW GRADES'!I64</f>
        <v>0</v>
      </c>
      <c r="E72" s="22">
        <f>'RAW GRADES'!AJ64</f>
        <v>0</v>
      </c>
      <c r="F72" s="22">
        <f>'RAW GRADES'!BM64</f>
        <v>0</v>
      </c>
      <c r="G72" s="22" t="str">
        <f>'RAW GRADES'!BT64</f>
        <v/>
      </c>
      <c r="H72" s="23">
        <f>'RAW GRADES'!BU64</f>
        <v>0</v>
      </c>
      <c r="I72" s="219">
        <f>'RAW GRADES'!BV64</f>
        <v>0</v>
      </c>
      <c r="J72" s="45">
        <f>'RAW GRADES'!CC64</f>
        <v>0</v>
      </c>
      <c r="K72" s="22">
        <f>'RAW GRADES'!DH64</f>
        <v>0</v>
      </c>
      <c r="L72" s="22">
        <f>'RAW GRADES'!DI64</f>
        <v>0</v>
      </c>
      <c r="M72" s="24">
        <f>'RAW GRADES'!DJ64</f>
        <v>0</v>
      </c>
      <c r="N72" s="232">
        <f t="shared" si="2"/>
        <v>0</v>
      </c>
      <c r="O72" s="26">
        <f>'RAW GRADES'!DL64</f>
        <v>5</v>
      </c>
      <c r="P72" s="28" t="str">
        <f t="shared" si="4"/>
        <v>FAILED</v>
      </c>
    </row>
    <row r="73" spans="1:16" ht="18.75" hidden="1" customHeight="1">
      <c r="A73" s="19">
        <v>56</v>
      </c>
      <c r="B73" s="20" t="str">
        <f>'RAW GRADES'!C65</f>
        <v xml:space="preserve">,  </v>
      </c>
      <c r="C73" s="27">
        <f>'RAW GRADES'!F65</f>
        <v>0</v>
      </c>
      <c r="D73" s="45">
        <f>'RAW GRADES'!I65</f>
        <v>0</v>
      </c>
      <c r="E73" s="22">
        <f>'RAW GRADES'!AJ65</f>
        <v>0</v>
      </c>
      <c r="F73" s="22">
        <f>'RAW GRADES'!BM65</f>
        <v>0</v>
      </c>
      <c r="G73" s="22" t="str">
        <f>'RAW GRADES'!BT65</f>
        <v/>
      </c>
      <c r="H73" s="23">
        <f>'RAW GRADES'!BU65</f>
        <v>0</v>
      </c>
      <c r="I73" s="219">
        <f>'RAW GRADES'!BV65</f>
        <v>0</v>
      </c>
      <c r="J73" s="45">
        <f>'RAW GRADES'!CC65</f>
        <v>0</v>
      </c>
      <c r="K73" s="22">
        <f>'RAW GRADES'!DH65</f>
        <v>0</v>
      </c>
      <c r="L73" s="22">
        <f>'RAW GRADES'!DI65</f>
        <v>0</v>
      </c>
      <c r="M73" s="24">
        <f>'RAW GRADES'!DJ65</f>
        <v>0</v>
      </c>
      <c r="N73" s="232">
        <f t="shared" si="2"/>
        <v>0</v>
      </c>
      <c r="O73" s="26">
        <f>'RAW GRADES'!DL65</f>
        <v>5</v>
      </c>
      <c r="P73" s="28" t="str">
        <f t="shared" si="4"/>
        <v>FAILED</v>
      </c>
    </row>
    <row r="74" spans="1:16" ht="18.75" hidden="1" customHeight="1">
      <c r="A74" s="19">
        <v>57</v>
      </c>
      <c r="B74" s="20" t="str">
        <f>'RAW GRADES'!C66</f>
        <v xml:space="preserve">,  </v>
      </c>
      <c r="C74" s="27">
        <f>'RAW GRADES'!F66</f>
        <v>0</v>
      </c>
      <c r="D74" s="45">
        <f>'RAW GRADES'!I66</f>
        <v>0</v>
      </c>
      <c r="E74" s="22">
        <f>'RAW GRADES'!AJ66</f>
        <v>0</v>
      </c>
      <c r="F74" s="22">
        <f>'RAW GRADES'!BM66</f>
        <v>0</v>
      </c>
      <c r="G74" s="22" t="str">
        <f>'RAW GRADES'!BT66</f>
        <v/>
      </c>
      <c r="H74" s="23">
        <f>'RAW GRADES'!BU66</f>
        <v>0</v>
      </c>
      <c r="I74" s="219">
        <f>'RAW GRADES'!BV66</f>
        <v>0</v>
      </c>
      <c r="J74" s="45">
        <f>'RAW GRADES'!CC66</f>
        <v>0</v>
      </c>
      <c r="K74" s="22">
        <f>'RAW GRADES'!DH66</f>
        <v>0</v>
      </c>
      <c r="L74" s="22">
        <f>'RAW GRADES'!DI66</f>
        <v>0</v>
      </c>
      <c r="M74" s="24">
        <f>'RAW GRADES'!DJ66</f>
        <v>0</v>
      </c>
      <c r="N74" s="232">
        <f t="shared" si="2"/>
        <v>0</v>
      </c>
      <c r="O74" s="26">
        <f>'RAW GRADES'!DL66</f>
        <v>5</v>
      </c>
      <c r="P74" s="28" t="str">
        <f t="shared" si="4"/>
        <v>FAILED</v>
      </c>
    </row>
    <row r="75" spans="1:16" ht="18.75" hidden="1" customHeight="1">
      <c r="A75" s="19">
        <v>58</v>
      </c>
      <c r="B75" s="20" t="str">
        <f>'RAW GRADES'!C67</f>
        <v xml:space="preserve">,  </v>
      </c>
      <c r="C75" s="27">
        <f>'RAW GRADES'!F67</f>
        <v>0</v>
      </c>
      <c r="D75" s="45">
        <f>'RAW GRADES'!I67</f>
        <v>0</v>
      </c>
      <c r="E75" s="22">
        <f>'RAW GRADES'!AJ67</f>
        <v>0</v>
      </c>
      <c r="F75" s="22">
        <f>'RAW GRADES'!BM67</f>
        <v>0</v>
      </c>
      <c r="G75" s="22" t="str">
        <f>'RAW GRADES'!BT67</f>
        <v/>
      </c>
      <c r="H75" s="23">
        <f>'RAW GRADES'!BU67</f>
        <v>0</v>
      </c>
      <c r="I75" s="219">
        <f>'RAW GRADES'!BV67</f>
        <v>0</v>
      </c>
      <c r="J75" s="45">
        <f>'RAW GRADES'!CC67</f>
        <v>0</v>
      </c>
      <c r="K75" s="22">
        <f>'RAW GRADES'!DH67</f>
        <v>0</v>
      </c>
      <c r="L75" s="22">
        <f>'RAW GRADES'!DI67</f>
        <v>0</v>
      </c>
      <c r="M75" s="24">
        <f>'RAW GRADES'!DJ67</f>
        <v>0</v>
      </c>
      <c r="N75" s="232">
        <f t="shared" si="2"/>
        <v>0</v>
      </c>
      <c r="O75" s="26">
        <f>'RAW GRADES'!DL67</f>
        <v>5</v>
      </c>
      <c r="P75" s="28" t="str">
        <f t="shared" si="4"/>
        <v>FAILED</v>
      </c>
    </row>
    <row r="76" spans="1:16" ht="18.75" hidden="1" customHeight="1">
      <c r="A76" s="19">
        <v>59</v>
      </c>
      <c r="B76" s="20" t="str">
        <f>'RAW GRADES'!C68</f>
        <v xml:space="preserve">,  </v>
      </c>
      <c r="C76" s="27">
        <f>'RAW GRADES'!F68</f>
        <v>0</v>
      </c>
      <c r="D76" s="45">
        <f>'RAW GRADES'!I68</f>
        <v>0</v>
      </c>
      <c r="E76" s="22">
        <f>'RAW GRADES'!AJ68</f>
        <v>0</v>
      </c>
      <c r="F76" s="22">
        <f>'RAW GRADES'!BM68</f>
        <v>0</v>
      </c>
      <c r="G76" s="22" t="str">
        <f>'RAW GRADES'!BT68</f>
        <v/>
      </c>
      <c r="H76" s="23">
        <f>'RAW GRADES'!BU68</f>
        <v>0</v>
      </c>
      <c r="I76" s="219">
        <f>'RAW GRADES'!BV68</f>
        <v>0</v>
      </c>
      <c r="J76" s="45">
        <f>'RAW GRADES'!CC68</f>
        <v>0</v>
      </c>
      <c r="K76" s="22">
        <f>'RAW GRADES'!DH68</f>
        <v>0</v>
      </c>
      <c r="L76" s="22">
        <f>'RAW GRADES'!DI68</f>
        <v>0</v>
      </c>
      <c r="M76" s="24">
        <f>'RAW GRADES'!DJ68</f>
        <v>0</v>
      </c>
      <c r="N76" s="232">
        <f t="shared" si="2"/>
        <v>0</v>
      </c>
      <c r="O76" s="26">
        <f>'RAW GRADES'!DL68</f>
        <v>5</v>
      </c>
      <c r="P76" s="28" t="str">
        <f t="shared" si="4"/>
        <v>FAILED</v>
      </c>
    </row>
    <row r="77" spans="1:16" ht="18.75" hidden="1" customHeight="1">
      <c r="A77" s="19">
        <v>60</v>
      </c>
      <c r="B77" s="20" t="str">
        <f>'RAW GRADES'!C69</f>
        <v xml:space="preserve">,  </v>
      </c>
      <c r="C77" s="27">
        <f>'RAW GRADES'!F69</f>
        <v>0</v>
      </c>
      <c r="D77" s="45">
        <f>'RAW GRADES'!I69</f>
        <v>0</v>
      </c>
      <c r="E77" s="22">
        <f>'RAW GRADES'!AJ69</f>
        <v>0</v>
      </c>
      <c r="F77" s="22">
        <f>'RAW GRADES'!BM69</f>
        <v>0</v>
      </c>
      <c r="G77" s="22" t="str">
        <f>'RAW GRADES'!BT69</f>
        <v/>
      </c>
      <c r="H77" s="23">
        <f>'RAW GRADES'!BU69</f>
        <v>0</v>
      </c>
      <c r="I77" s="219">
        <f>'RAW GRADES'!BV69</f>
        <v>0</v>
      </c>
      <c r="J77" s="45">
        <f>'RAW GRADES'!CC69</f>
        <v>0</v>
      </c>
      <c r="K77" s="22">
        <f>'RAW GRADES'!DH69</f>
        <v>0</v>
      </c>
      <c r="L77" s="22">
        <f>'RAW GRADES'!DI69</f>
        <v>0</v>
      </c>
      <c r="M77" s="24">
        <f>'RAW GRADES'!DJ69</f>
        <v>0</v>
      </c>
      <c r="N77" s="232">
        <f t="shared" si="2"/>
        <v>0</v>
      </c>
      <c r="O77" s="26">
        <f>'RAW GRADES'!DL69</f>
        <v>5</v>
      </c>
      <c r="P77" s="28" t="str">
        <f t="shared" si="4"/>
        <v>FAILED</v>
      </c>
    </row>
    <row r="78" spans="1:16" ht="18.75" hidden="1" customHeight="1" thickBot="1">
      <c r="A78" s="220">
        <v>61</v>
      </c>
      <c r="B78" s="221" t="str">
        <f>'RAW GRADES'!C70</f>
        <v xml:space="preserve">,  </v>
      </c>
      <c r="C78" s="222">
        <f>'RAW GRADES'!F70</f>
        <v>0</v>
      </c>
      <c r="D78" s="223">
        <f>'RAW GRADES'!I70</f>
        <v>0</v>
      </c>
      <c r="E78" s="224">
        <f>'RAW GRADES'!AJ70</f>
        <v>0</v>
      </c>
      <c r="F78" s="224">
        <f>'RAW GRADES'!BM70</f>
        <v>0</v>
      </c>
      <c r="G78" s="224" t="str">
        <f>'RAW GRADES'!BT70</f>
        <v/>
      </c>
      <c r="H78" s="225">
        <f>'RAW GRADES'!BU70</f>
        <v>0</v>
      </c>
      <c r="I78" s="226">
        <f>'RAW GRADES'!BV70</f>
        <v>0</v>
      </c>
      <c r="J78" s="223">
        <f>'RAW GRADES'!CC70</f>
        <v>0</v>
      </c>
      <c r="K78" s="224">
        <f>'RAW GRADES'!DH70</f>
        <v>0</v>
      </c>
      <c r="L78" s="224">
        <f>'RAW GRADES'!DI70</f>
        <v>0</v>
      </c>
      <c r="M78" s="227">
        <f>'RAW GRADES'!DJ70</f>
        <v>0</v>
      </c>
      <c r="N78" s="232">
        <f t="shared" si="2"/>
        <v>0</v>
      </c>
      <c r="O78" s="228">
        <f>'RAW GRADES'!DL70</f>
        <v>5</v>
      </c>
      <c r="P78" s="229" t="str">
        <f t="shared" si="4"/>
        <v>FAILED</v>
      </c>
    </row>
    <row r="79" spans="1:16" ht="18.75" hidden="1" customHeight="1" thickBot="1">
      <c r="A79" s="220">
        <v>62</v>
      </c>
      <c r="B79" s="221" t="str">
        <f>'RAW GRADES'!C71</f>
        <v xml:space="preserve">,  </v>
      </c>
      <c r="C79" s="222">
        <f>'RAW GRADES'!F71</f>
        <v>0</v>
      </c>
      <c r="D79" s="223">
        <f>'RAW GRADES'!I71</f>
        <v>0</v>
      </c>
      <c r="E79" s="224">
        <f>'RAW GRADES'!AJ71</f>
        <v>0</v>
      </c>
      <c r="F79" s="224">
        <f>'RAW GRADES'!BM71</f>
        <v>0</v>
      </c>
      <c r="G79" s="224" t="str">
        <f>'RAW GRADES'!BT71</f>
        <v/>
      </c>
      <c r="H79" s="225">
        <f>'RAW GRADES'!BU71</f>
        <v>0</v>
      </c>
      <c r="I79" s="226">
        <f>'RAW GRADES'!BV71</f>
        <v>0</v>
      </c>
      <c r="J79" s="223">
        <f>'RAW GRADES'!CC71</f>
        <v>0</v>
      </c>
      <c r="K79" s="224">
        <f>'RAW GRADES'!DH71</f>
        <v>0</v>
      </c>
      <c r="L79" s="224">
        <f>'RAW GRADES'!DI71</f>
        <v>0</v>
      </c>
      <c r="M79" s="227">
        <f>'RAW GRADES'!DJ71</f>
        <v>0</v>
      </c>
      <c r="N79" s="232">
        <f t="shared" ref="N79:N87" si="5">(I79*0.6)+(M79*0.4)</f>
        <v>0</v>
      </c>
      <c r="O79" s="228">
        <f>'RAW GRADES'!DL71</f>
        <v>5</v>
      </c>
      <c r="P79" s="229" t="str">
        <f t="shared" ref="P79:P87" si="6">IF(O79&gt;3,"FAILED","PASSED")</f>
        <v>FAILED</v>
      </c>
    </row>
    <row r="80" spans="1:16" ht="18.75" hidden="1" customHeight="1" thickBot="1">
      <c r="A80" s="220">
        <v>63</v>
      </c>
      <c r="B80" s="221" t="str">
        <f>'RAW GRADES'!C72</f>
        <v xml:space="preserve">,  </v>
      </c>
      <c r="C80" s="222">
        <f>'RAW GRADES'!F72</f>
        <v>0</v>
      </c>
      <c r="D80" s="223">
        <f>'RAW GRADES'!I72</f>
        <v>0</v>
      </c>
      <c r="E80" s="224">
        <f>'RAW GRADES'!AJ72</f>
        <v>0</v>
      </c>
      <c r="F80" s="224">
        <f>'RAW GRADES'!BM72</f>
        <v>0</v>
      </c>
      <c r="G80" s="224" t="str">
        <f>'RAW GRADES'!BT72</f>
        <v/>
      </c>
      <c r="H80" s="225">
        <f>'RAW GRADES'!BU72</f>
        <v>0</v>
      </c>
      <c r="I80" s="226">
        <f>'RAW GRADES'!BV72</f>
        <v>0</v>
      </c>
      <c r="J80" s="223">
        <f>'RAW GRADES'!CC72</f>
        <v>0</v>
      </c>
      <c r="K80" s="224">
        <f>'RAW GRADES'!DH72</f>
        <v>0</v>
      </c>
      <c r="L80" s="224">
        <f>'RAW GRADES'!DI72</f>
        <v>0</v>
      </c>
      <c r="M80" s="227">
        <f>'RAW GRADES'!DJ72</f>
        <v>0</v>
      </c>
      <c r="N80" s="232">
        <f t="shared" si="5"/>
        <v>0</v>
      </c>
      <c r="O80" s="228">
        <f>'RAW GRADES'!DL72</f>
        <v>5</v>
      </c>
      <c r="P80" s="229" t="str">
        <f t="shared" si="6"/>
        <v>FAILED</v>
      </c>
    </row>
    <row r="81" spans="1:16" ht="18.75" hidden="1" customHeight="1" thickBot="1">
      <c r="A81" s="220">
        <v>64</v>
      </c>
      <c r="B81" s="221" t="str">
        <f>'RAW GRADES'!C73</f>
        <v xml:space="preserve">,  </v>
      </c>
      <c r="C81" s="222">
        <f>'RAW GRADES'!F73</f>
        <v>0</v>
      </c>
      <c r="D81" s="223">
        <f>'RAW GRADES'!I73</f>
        <v>0</v>
      </c>
      <c r="E81" s="224">
        <f>'RAW GRADES'!AJ73</f>
        <v>0</v>
      </c>
      <c r="F81" s="224">
        <f>'RAW GRADES'!BM73</f>
        <v>0</v>
      </c>
      <c r="G81" s="224" t="str">
        <f>'RAW GRADES'!BT73</f>
        <v/>
      </c>
      <c r="H81" s="225">
        <f>'RAW GRADES'!BU73</f>
        <v>0</v>
      </c>
      <c r="I81" s="226">
        <f>'RAW GRADES'!BV73</f>
        <v>0</v>
      </c>
      <c r="J81" s="223">
        <f>'RAW GRADES'!CC73</f>
        <v>0</v>
      </c>
      <c r="K81" s="224">
        <f>'RAW GRADES'!DH73</f>
        <v>0</v>
      </c>
      <c r="L81" s="224">
        <f>'RAW GRADES'!DI73</f>
        <v>0</v>
      </c>
      <c r="M81" s="227">
        <f>'RAW GRADES'!DJ73</f>
        <v>0</v>
      </c>
      <c r="N81" s="232">
        <f t="shared" si="5"/>
        <v>0</v>
      </c>
      <c r="O81" s="228">
        <f>'RAW GRADES'!DL73</f>
        <v>5</v>
      </c>
      <c r="P81" s="229" t="str">
        <f t="shared" si="6"/>
        <v>FAILED</v>
      </c>
    </row>
    <row r="82" spans="1:16" ht="18.75" hidden="1" customHeight="1" thickBot="1">
      <c r="A82" s="220">
        <v>65</v>
      </c>
      <c r="B82" s="221" t="str">
        <f>'RAW GRADES'!C74</f>
        <v xml:space="preserve">,  </v>
      </c>
      <c r="C82" s="222">
        <f>'RAW GRADES'!F74</f>
        <v>0</v>
      </c>
      <c r="D82" s="223">
        <f>'RAW GRADES'!I74</f>
        <v>0</v>
      </c>
      <c r="E82" s="224">
        <f>'RAW GRADES'!AJ74</f>
        <v>0</v>
      </c>
      <c r="F82" s="224">
        <f>'RAW GRADES'!BM74</f>
        <v>0</v>
      </c>
      <c r="G82" s="224" t="str">
        <f>'RAW GRADES'!BT74</f>
        <v/>
      </c>
      <c r="H82" s="225">
        <f>'RAW GRADES'!BU74</f>
        <v>0</v>
      </c>
      <c r="I82" s="226">
        <f>'RAW GRADES'!BV74</f>
        <v>0</v>
      </c>
      <c r="J82" s="223">
        <f>'RAW GRADES'!CC74</f>
        <v>0</v>
      </c>
      <c r="K82" s="224">
        <f>'RAW GRADES'!DH74</f>
        <v>0</v>
      </c>
      <c r="L82" s="224">
        <f>'RAW GRADES'!DI74</f>
        <v>0</v>
      </c>
      <c r="M82" s="227">
        <f>'RAW GRADES'!DJ74</f>
        <v>0</v>
      </c>
      <c r="N82" s="232">
        <f t="shared" si="5"/>
        <v>0</v>
      </c>
      <c r="O82" s="228">
        <f>'RAW GRADES'!DL74</f>
        <v>5</v>
      </c>
      <c r="P82" s="229" t="str">
        <f t="shared" si="6"/>
        <v>FAILED</v>
      </c>
    </row>
    <row r="83" spans="1:16" ht="18.75" hidden="1" customHeight="1" thickBot="1">
      <c r="A83" s="220">
        <v>66</v>
      </c>
      <c r="B83" s="221" t="str">
        <f>'RAW GRADES'!C75</f>
        <v xml:space="preserve">,  </v>
      </c>
      <c r="C83" s="222">
        <f>'RAW GRADES'!F75</f>
        <v>0</v>
      </c>
      <c r="D83" s="223">
        <f>'RAW GRADES'!I75</f>
        <v>0</v>
      </c>
      <c r="E83" s="224">
        <f>'RAW GRADES'!AJ75</f>
        <v>0</v>
      </c>
      <c r="F83" s="224">
        <f>'RAW GRADES'!BM75</f>
        <v>0</v>
      </c>
      <c r="G83" s="224" t="str">
        <f>'RAW GRADES'!BT75</f>
        <v/>
      </c>
      <c r="H83" s="225">
        <f>'RAW GRADES'!BU75</f>
        <v>0</v>
      </c>
      <c r="I83" s="226">
        <f>'RAW GRADES'!BV75</f>
        <v>0</v>
      </c>
      <c r="J83" s="223">
        <f>'RAW GRADES'!CC75</f>
        <v>0</v>
      </c>
      <c r="K83" s="224">
        <f>'RAW GRADES'!DH75</f>
        <v>0</v>
      </c>
      <c r="L83" s="224">
        <f>'RAW GRADES'!DI75</f>
        <v>0</v>
      </c>
      <c r="M83" s="227">
        <f>'RAW GRADES'!DJ75</f>
        <v>0</v>
      </c>
      <c r="N83" s="232">
        <f t="shared" si="5"/>
        <v>0</v>
      </c>
      <c r="O83" s="228">
        <f>'RAW GRADES'!DL75</f>
        <v>5</v>
      </c>
      <c r="P83" s="229" t="str">
        <f t="shared" si="6"/>
        <v>FAILED</v>
      </c>
    </row>
    <row r="84" spans="1:16" ht="18.75" hidden="1" customHeight="1" thickBot="1">
      <c r="A84" s="220">
        <v>67</v>
      </c>
      <c r="B84" s="221" t="str">
        <f>'RAW GRADES'!C76</f>
        <v xml:space="preserve">,  </v>
      </c>
      <c r="C84" s="222">
        <f>'RAW GRADES'!F76</f>
        <v>0</v>
      </c>
      <c r="D84" s="223">
        <f>'RAW GRADES'!I76</f>
        <v>0</v>
      </c>
      <c r="E84" s="224">
        <f>'RAW GRADES'!AJ76</f>
        <v>0</v>
      </c>
      <c r="F84" s="224">
        <f>'RAW GRADES'!BM76</f>
        <v>0</v>
      </c>
      <c r="G84" s="224" t="str">
        <f>'RAW GRADES'!BT76</f>
        <v/>
      </c>
      <c r="H84" s="225">
        <f>'RAW GRADES'!BU76</f>
        <v>0</v>
      </c>
      <c r="I84" s="226">
        <f>'RAW GRADES'!BV76</f>
        <v>0</v>
      </c>
      <c r="J84" s="223">
        <f>'RAW GRADES'!CC76</f>
        <v>0</v>
      </c>
      <c r="K84" s="224">
        <f>'RAW GRADES'!DH76</f>
        <v>0</v>
      </c>
      <c r="L84" s="224">
        <f>'RAW GRADES'!DI76</f>
        <v>0</v>
      </c>
      <c r="M84" s="227">
        <f>'RAW GRADES'!DJ76</f>
        <v>0</v>
      </c>
      <c r="N84" s="232">
        <f t="shared" si="5"/>
        <v>0</v>
      </c>
      <c r="O84" s="228">
        <f>'RAW GRADES'!DL76</f>
        <v>5</v>
      </c>
      <c r="P84" s="229" t="str">
        <f t="shared" si="6"/>
        <v>FAILED</v>
      </c>
    </row>
    <row r="85" spans="1:16" ht="18.75" hidden="1" customHeight="1" thickBot="1">
      <c r="A85" s="220">
        <v>68</v>
      </c>
      <c r="B85" s="221" t="str">
        <f>'RAW GRADES'!C77</f>
        <v xml:space="preserve">,  </v>
      </c>
      <c r="C85" s="222">
        <f>'RAW GRADES'!F77</f>
        <v>0</v>
      </c>
      <c r="D85" s="223">
        <f>'RAW GRADES'!I77</f>
        <v>0</v>
      </c>
      <c r="E85" s="224">
        <f>'RAW GRADES'!AJ77</f>
        <v>0</v>
      </c>
      <c r="F85" s="224">
        <f>'RAW GRADES'!BM77</f>
        <v>0</v>
      </c>
      <c r="G85" s="224" t="str">
        <f>'RAW GRADES'!BT77</f>
        <v/>
      </c>
      <c r="H85" s="225">
        <f>'RAW GRADES'!BU77</f>
        <v>0</v>
      </c>
      <c r="I85" s="226">
        <f>'RAW GRADES'!BV77</f>
        <v>0</v>
      </c>
      <c r="J85" s="223">
        <f>'RAW GRADES'!CC77</f>
        <v>0</v>
      </c>
      <c r="K85" s="224">
        <f>'RAW GRADES'!DH77</f>
        <v>0</v>
      </c>
      <c r="L85" s="224">
        <f>'RAW GRADES'!DI77</f>
        <v>0</v>
      </c>
      <c r="M85" s="227">
        <f>'RAW GRADES'!DJ77</f>
        <v>0</v>
      </c>
      <c r="N85" s="232">
        <f t="shared" si="5"/>
        <v>0</v>
      </c>
      <c r="O85" s="228">
        <f>'RAW GRADES'!DL77</f>
        <v>5</v>
      </c>
      <c r="P85" s="229" t="str">
        <f t="shared" si="6"/>
        <v>FAILED</v>
      </c>
    </row>
    <row r="86" spans="1:16" ht="18.75" hidden="1" customHeight="1" thickBot="1">
      <c r="A86" s="220">
        <v>69</v>
      </c>
      <c r="B86" s="221" t="str">
        <f>'RAW GRADES'!C78</f>
        <v xml:space="preserve">,  </v>
      </c>
      <c r="C86" s="222">
        <f>'RAW GRADES'!F78</f>
        <v>0</v>
      </c>
      <c r="D86" s="223">
        <f>'RAW GRADES'!I78</f>
        <v>0</v>
      </c>
      <c r="E86" s="224">
        <f>'RAW GRADES'!AJ78</f>
        <v>0</v>
      </c>
      <c r="F86" s="224">
        <f>'RAW GRADES'!BM78</f>
        <v>0</v>
      </c>
      <c r="G86" s="224" t="str">
        <f>'RAW GRADES'!BT78</f>
        <v/>
      </c>
      <c r="H86" s="225">
        <f>'RAW GRADES'!BU78</f>
        <v>0</v>
      </c>
      <c r="I86" s="226">
        <f>'RAW GRADES'!BV78</f>
        <v>0</v>
      </c>
      <c r="J86" s="223">
        <f>'RAW GRADES'!CC78</f>
        <v>0</v>
      </c>
      <c r="K86" s="224">
        <f>'RAW GRADES'!DH78</f>
        <v>0</v>
      </c>
      <c r="L86" s="224">
        <f>'RAW GRADES'!DI78</f>
        <v>0</v>
      </c>
      <c r="M86" s="227">
        <f>'RAW GRADES'!DJ78</f>
        <v>0</v>
      </c>
      <c r="N86" s="232">
        <f t="shared" si="5"/>
        <v>0</v>
      </c>
      <c r="O86" s="228">
        <f>'RAW GRADES'!DL78</f>
        <v>5</v>
      </c>
      <c r="P86" s="229" t="str">
        <f t="shared" si="6"/>
        <v>FAILED</v>
      </c>
    </row>
    <row r="87" spans="1:16" ht="18.75" hidden="1" customHeight="1" thickBot="1">
      <c r="A87" s="220">
        <v>70</v>
      </c>
      <c r="B87" s="221" t="str">
        <f>'RAW GRADES'!C79</f>
        <v xml:space="preserve">,  </v>
      </c>
      <c r="C87" s="222">
        <f>'RAW GRADES'!F79</f>
        <v>0</v>
      </c>
      <c r="D87" s="223">
        <f>'RAW GRADES'!I79</f>
        <v>0</v>
      </c>
      <c r="E87" s="224">
        <f>'RAW GRADES'!AJ79</f>
        <v>0</v>
      </c>
      <c r="F87" s="224">
        <f>'RAW GRADES'!BM79</f>
        <v>0</v>
      </c>
      <c r="G87" s="224" t="str">
        <f>'RAW GRADES'!BT79</f>
        <v/>
      </c>
      <c r="H87" s="225">
        <f>'RAW GRADES'!BU79</f>
        <v>0</v>
      </c>
      <c r="I87" s="226">
        <f>'RAW GRADES'!BV79</f>
        <v>0</v>
      </c>
      <c r="J87" s="223">
        <f>'RAW GRADES'!CC79</f>
        <v>0</v>
      </c>
      <c r="K87" s="224">
        <f>'RAW GRADES'!DH79</f>
        <v>0</v>
      </c>
      <c r="L87" s="224">
        <f>'RAW GRADES'!DI79</f>
        <v>0</v>
      </c>
      <c r="M87" s="227">
        <f>'RAW GRADES'!DJ79</f>
        <v>0</v>
      </c>
      <c r="N87" s="232">
        <f t="shared" si="5"/>
        <v>0</v>
      </c>
      <c r="O87" s="228">
        <f>'RAW GRADES'!DL79</f>
        <v>5</v>
      </c>
      <c r="P87" s="229" t="str">
        <f t="shared" si="6"/>
        <v>FAILED</v>
      </c>
    </row>
    <row r="88" spans="1:16" ht="18.75" customHeight="1"/>
    <row r="90" spans="1:16">
      <c r="B90" t="s">
        <v>133</v>
      </c>
      <c r="H90" t="s">
        <v>134</v>
      </c>
      <c r="K90" s="177"/>
    </row>
    <row r="91" spans="1:16">
      <c r="D91" s="64"/>
      <c r="E91" s="64"/>
      <c r="F91" s="64"/>
      <c r="G91" s="64"/>
      <c r="H91" s="65"/>
      <c r="I91" s="65"/>
      <c r="J91" s="65"/>
      <c r="K91" s="179"/>
      <c r="L91" s="65"/>
      <c r="M91" s="65"/>
      <c r="N91" s="64"/>
      <c r="O91" s="64"/>
    </row>
    <row r="92" spans="1:16">
      <c r="B92" s="80" t="str">
        <f>REGISTRATION!P15</f>
        <v>GERSOM N. BARADI</v>
      </c>
      <c r="C92" s="69"/>
      <c r="D92" s="64"/>
      <c r="E92" s="64"/>
      <c r="F92" s="64"/>
      <c r="G92" s="64"/>
      <c r="H92" s="178" t="str">
        <f>REGISTRATION!P16</f>
        <v>BEVERLY A. MALABAG</v>
      </c>
      <c r="I92" s="64"/>
      <c r="J92" s="64"/>
      <c r="K92" s="177"/>
      <c r="L92" s="64"/>
      <c r="M92" s="64"/>
      <c r="N92" s="64"/>
      <c r="O92" s="64"/>
    </row>
    <row r="93" spans="1:16">
      <c r="B93" t="s">
        <v>132</v>
      </c>
      <c r="H93" t="s">
        <v>135</v>
      </c>
      <c r="K93" s="177"/>
    </row>
  </sheetData>
  <mergeCells count="9">
    <mergeCell ref="A2:P3"/>
    <mergeCell ref="J10:M10"/>
    <mergeCell ref="N10:O11"/>
    <mergeCell ref="P10:P12"/>
    <mergeCell ref="B11:B12"/>
    <mergeCell ref="H11:I11"/>
    <mergeCell ref="L11:M11"/>
    <mergeCell ref="A10:A12"/>
    <mergeCell ref="C10:I10"/>
  </mergeCells>
  <conditionalFormatting sqref="P13:P87">
    <cfRule type="cellIs" dxfId="8" priority="1" operator="equal">
      <formula>"FAILED"</formula>
    </cfRule>
  </conditionalFormatting>
  <printOptions horizontalCentered="1"/>
  <pageMargins left="0.7" right="0.7" top="0.75" bottom="0.75" header="0.3" footer="0.3"/>
  <pageSetup paperSize="256" scale="58"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zoomScale="115" zoomScaleNormal="115" workbookViewId="0">
      <selection activeCell="A85" sqref="A85:XFD120"/>
    </sheetView>
  </sheetViews>
  <sheetFormatPr defaultRowHeight="15"/>
  <cols>
    <col min="1" max="1" width="4.5703125" style="128" customWidth="1"/>
    <col min="2" max="2" width="18.140625" style="128" customWidth="1"/>
    <col min="3" max="3" width="18" style="128" customWidth="1"/>
    <col min="4" max="4" width="5.42578125" style="128" customWidth="1"/>
    <col min="5" max="5" width="13.7109375" style="128" customWidth="1"/>
    <col min="6" max="16384" width="9.140625" style="128"/>
  </cols>
  <sheetData>
    <row r="1" spans="1:16">
      <c r="A1" s="126"/>
      <c r="B1" s="127"/>
      <c r="C1" s="127"/>
      <c r="D1" s="127"/>
      <c r="E1" s="127"/>
      <c r="F1" s="127"/>
      <c r="G1" s="127"/>
      <c r="H1" s="127"/>
      <c r="I1" s="127"/>
      <c r="J1" s="127"/>
    </row>
    <row r="2" spans="1:16">
      <c r="A2" s="126"/>
      <c r="B2" s="127"/>
      <c r="C2" s="127"/>
      <c r="D2" s="127"/>
      <c r="E2" s="127"/>
      <c r="F2" s="127"/>
      <c r="G2" s="127"/>
      <c r="H2" s="127"/>
      <c r="I2" s="127"/>
      <c r="J2" s="127"/>
    </row>
    <row r="3" spans="1:16">
      <c r="A3" s="126"/>
      <c r="B3" s="127"/>
      <c r="C3" s="127"/>
      <c r="D3" s="127"/>
      <c r="E3" s="127"/>
      <c r="F3" s="129"/>
      <c r="G3" s="127"/>
      <c r="H3" s="127"/>
      <c r="I3" s="127"/>
      <c r="J3" s="127"/>
    </row>
    <row r="4" spans="1:16">
      <c r="A4" s="126"/>
      <c r="B4" s="127"/>
      <c r="C4" s="127"/>
      <c r="D4" s="127"/>
      <c r="E4" s="127"/>
      <c r="F4" s="129"/>
      <c r="G4" s="127"/>
      <c r="H4" s="127"/>
      <c r="I4" s="127"/>
      <c r="J4" s="127"/>
    </row>
    <row r="5" spans="1:16">
      <c r="A5" s="126"/>
      <c r="B5" s="127"/>
      <c r="C5" s="127"/>
      <c r="D5" s="127"/>
      <c r="E5" s="127"/>
      <c r="F5" s="127"/>
      <c r="G5" s="127"/>
      <c r="H5" s="127"/>
      <c r="I5" s="127"/>
      <c r="J5" s="127"/>
    </row>
    <row r="6" spans="1:16">
      <c r="A6" s="126"/>
      <c r="B6" s="127"/>
      <c r="C6" s="127"/>
      <c r="D6" s="127"/>
      <c r="E6" s="127"/>
      <c r="F6" s="127"/>
      <c r="G6" s="127"/>
      <c r="H6" s="127"/>
      <c r="I6" s="127"/>
      <c r="J6" s="130"/>
    </row>
    <row r="7" spans="1:16">
      <c r="A7" s="131" t="s">
        <v>143</v>
      </c>
      <c r="B7" s="131"/>
      <c r="C7" s="132" t="str">
        <f>CONCATENATE(REGISTRATION!C7,"- ",REGISTRATION!C6)</f>
        <v>ITEC 111- Advanced Programming</v>
      </c>
      <c r="D7" s="132"/>
      <c r="E7" s="132"/>
      <c r="F7" s="131"/>
      <c r="G7" s="131"/>
      <c r="H7" s="131"/>
      <c r="I7" s="131" t="s">
        <v>148</v>
      </c>
      <c r="J7" s="131"/>
      <c r="K7" s="411" t="s">
        <v>182</v>
      </c>
      <c r="L7" s="411"/>
      <c r="M7" s="411"/>
    </row>
    <row r="8" spans="1:16">
      <c r="A8" s="131" t="s">
        <v>144</v>
      </c>
      <c r="B8" s="131"/>
      <c r="C8" s="133" t="str">
        <f>CONCATENATE(REGISTRATION!I6,"-",REGISTRATION!I7)</f>
        <v>Tuesday-7:00-10:00</v>
      </c>
      <c r="D8" s="133"/>
      <c r="E8" s="133"/>
      <c r="F8" s="131"/>
      <c r="G8" s="131"/>
      <c r="H8" s="131"/>
      <c r="I8" s="131"/>
      <c r="J8" s="131"/>
      <c r="K8" s="127"/>
      <c r="L8" s="127"/>
      <c r="M8" s="127"/>
    </row>
    <row r="9" spans="1:16">
      <c r="A9" s="131" t="s">
        <v>145</v>
      </c>
      <c r="B9" s="131"/>
      <c r="C9" s="134" t="str">
        <f>'DEPT CHAIR'!C8</f>
        <v>SECOND SEMESTER A.Y. 2021-2022</v>
      </c>
      <c r="D9" s="134"/>
      <c r="E9" s="134"/>
      <c r="F9" s="135"/>
      <c r="G9" s="131"/>
      <c r="H9" s="131"/>
      <c r="I9" s="131"/>
      <c r="J9" s="131"/>
      <c r="K9" s="127"/>
      <c r="L9" s="127"/>
      <c r="M9" s="127"/>
    </row>
    <row r="10" spans="1:16">
      <c r="A10" s="131" t="s">
        <v>146</v>
      </c>
      <c r="B10" s="131"/>
      <c r="C10" s="134"/>
      <c r="D10" s="134"/>
      <c r="E10" s="134"/>
      <c r="F10" s="135"/>
      <c r="G10" s="131"/>
      <c r="H10" s="131"/>
      <c r="I10" s="131"/>
      <c r="J10" s="131"/>
      <c r="K10" s="127"/>
      <c r="L10" s="127"/>
      <c r="M10" s="127"/>
    </row>
    <row r="11" spans="1:16">
      <c r="A11" s="131" t="s">
        <v>147</v>
      </c>
      <c r="B11" s="131"/>
      <c r="C11" s="136" t="str">
        <f>REGISTRATION!P15</f>
        <v>GERSOM N. BARADI</v>
      </c>
      <c r="D11" s="136"/>
      <c r="E11" s="136"/>
      <c r="F11" s="135"/>
      <c r="G11" s="131"/>
      <c r="H11" s="131"/>
      <c r="I11" s="131"/>
      <c r="J11" s="131"/>
      <c r="K11" s="127"/>
      <c r="L11" s="127"/>
      <c r="M11" s="127"/>
    </row>
    <row r="12" spans="1:16">
      <c r="A12" s="126"/>
      <c r="B12" s="127"/>
      <c r="C12" s="127"/>
      <c r="D12" s="127"/>
      <c r="E12" s="127"/>
      <c r="F12" s="127"/>
      <c r="G12" s="127"/>
      <c r="H12" s="127"/>
      <c r="I12" s="127"/>
      <c r="J12" s="127"/>
    </row>
    <row r="13" spans="1:16">
      <c r="A13" s="413" t="s">
        <v>27</v>
      </c>
      <c r="B13" s="412" t="s">
        <v>149</v>
      </c>
      <c r="C13" s="412"/>
      <c r="D13" s="412"/>
      <c r="E13" s="414" t="s">
        <v>28</v>
      </c>
      <c r="F13" s="412" t="s">
        <v>139</v>
      </c>
      <c r="G13" s="412"/>
      <c r="H13" s="412" t="s">
        <v>140</v>
      </c>
      <c r="I13" s="412"/>
      <c r="J13" s="412" t="s">
        <v>141</v>
      </c>
      <c r="K13" s="412"/>
      <c r="L13" s="412" t="s">
        <v>142</v>
      </c>
      <c r="M13" s="412"/>
    </row>
    <row r="14" spans="1:16">
      <c r="A14" s="413"/>
      <c r="B14" s="412"/>
      <c r="C14" s="412"/>
      <c r="D14" s="412"/>
      <c r="E14" s="414"/>
      <c r="F14" s="155"/>
      <c r="G14" s="155"/>
      <c r="H14" s="156"/>
      <c r="I14" s="155"/>
      <c r="J14" s="155"/>
      <c r="K14" s="155"/>
      <c r="L14" s="155"/>
      <c r="M14" s="155"/>
    </row>
    <row r="15" spans="1:16">
      <c r="A15" s="157">
        <v>1</v>
      </c>
      <c r="B15" s="158" t="str">
        <f>REGISTRATION!C12</f>
        <v>Ambata</v>
      </c>
      <c r="C15" s="158" t="str">
        <f>REGISTRATION!D12</f>
        <v>James Christian</v>
      </c>
      <c r="D15" s="158" t="str">
        <f>REGISTRATION!E12</f>
        <v>E.</v>
      </c>
      <c r="E15" s="158" t="str">
        <f>REGISTRATION!B12</f>
        <v>201501-367</v>
      </c>
      <c r="F15" s="159"/>
      <c r="G15" s="159"/>
      <c r="H15" s="159"/>
      <c r="I15" s="159"/>
      <c r="J15" s="159"/>
      <c r="K15" s="159"/>
      <c r="L15" s="159"/>
      <c r="M15" s="159"/>
      <c r="P15" s="145"/>
    </row>
    <row r="16" spans="1:16">
      <c r="A16" s="157">
        <v>2</v>
      </c>
      <c r="B16" s="158" t="str">
        <f>REGISTRATION!C13</f>
        <v>Ambojia</v>
      </c>
      <c r="C16" s="158" t="str">
        <f>REGISTRATION!D13</f>
        <v>Gyke Seagal</v>
      </c>
      <c r="D16" s="158" t="str">
        <f>REGISTRATION!E13</f>
        <v>B.</v>
      </c>
      <c r="E16" s="158" t="str">
        <f>REGISTRATION!B13</f>
        <v>201601-276</v>
      </c>
      <c r="F16" s="159"/>
      <c r="G16" s="159"/>
      <c r="H16" s="159"/>
      <c r="I16" s="159"/>
      <c r="J16" s="159"/>
      <c r="K16" s="159"/>
      <c r="L16" s="159"/>
      <c r="M16" s="159"/>
    </row>
    <row r="17" spans="1:13">
      <c r="A17" s="157">
        <v>3</v>
      </c>
      <c r="B17" s="158" t="str">
        <f>REGISTRATION!C14</f>
        <v>Ampong</v>
      </c>
      <c r="C17" s="158" t="str">
        <f>REGISTRATION!D14</f>
        <v>Mark</v>
      </c>
      <c r="D17" s="158" t="str">
        <f>REGISTRATION!E14</f>
        <v>M.</v>
      </c>
      <c r="E17" s="158" t="str">
        <f>REGISTRATION!B14</f>
        <v>201701-239</v>
      </c>
      <c r="F17" s="159"/>
      <c r="G17" s="159"/>
      <c r="H17" s="159"/>
      <c r="I17" s="159"/>
      <c r="J17" s="159"/>
      <c r="K17" s="159"/>
      <c r="L17" s="159"/>
      <c r="M17" s="159"/>
    </row>
    <row r="18" spans="1:13">
      <c r="A18" s="157">
        <v>4</v>
      </c>
      <c r="B18" s="158" t="str">
        <f>REGISTRATION!C15</f>
        <v>Bermejo</v>
      </c>
      <c r="C18" s="158" t="str">
        <f>REGISTRATION!D15</f>
        <v>Raymar Joseph</v>
      </c>
      <c r="D18" s="158" t="str">
        <f>REGISTRATION!E15</f>
        <v>C.</v>
      </c>
      <c r="E18" s="158" t="str">
        <f>REGISTRATION!B15</f>
        <v>201102-050</v>
      </c>
      <c r="F18" s="159"/>
      <c r="G18" s="159"/>
      <c r="H18" s="159"/>
      <c r="I18" s="159"/>
      <c r="J18" s="159"/>
      <c r="K18" s="159"/>
      <c r="L18" s="159"/>
      <c r="M18" s="159"/>
    </row>
    <row r="19" spans="1:13">
      <c r="A19" s="157">
        <v>5</v>
      </c>
      <c r="B19" s="158" t="str">
        <f>REGISTRATION!C16</f>
        <v>De Boise</v>
      </c>
      <c r="C19" s="158" t="str">
        <f>REGISTRATION!D16</f>
        <v>Jarel</v>
      </c>
      <c r="D19" s="158" t="str">
        <f>REGISTRATION!E16</f>
        <v>R.</v>
      </c>
      <c r="E19" s="158" t="str">
        <f>REGISTRATION!B16</f>
        <v>2017-01-296</v>
      </c>
      <c r="F19" s="159"/>
      <c r="G19" s="159"/>
      <c r="H19" s="159"/>
      <c r="I19" s="159"/>
      <c r="J19" s="159"/>
      <c r="K19" s="159"/>
      <c r="L19" s="159"/>
      <c r="M19" s="159"/>
    </row>
    <row r="20" spans="1:13">
      <c r="A20" s="157">
        <v>6</v>
      </c>
      <c r="B20" s="158" t="str">
        <f>REGISTRATION!C17</f>
        <v>Dela Rosa</v>
      </c>
      <c r="C20" s="158" t="str">
        <f>REGISTRATION!D17</f>
        <v>Ariane</v>
      </c>
      <c r="D20" s="158" t="str">
        <f>REGISTRATION!E17</f>
        <v>E.</v>
      </c>
      <c r="E20" s="158" t="str">
        <f>REGISTRATION!B17</f>
        <v>201701-514</v>
      </c>
      <c r="F20" s="159"/>
      <c r="G20" s="159"/>
      <c r="H20" s="159"/>
      <c r="I20" s="159"/>
      <c r="J20" s="159"/>
      <c r="K20" s="159"/>
      <c r="L20" s="159"/>
      <c r="M20" s="159"/>
    </row>
    <row r="21" spans="1:13">
      <c r="A21" s="157">
        <v>7</v>
      </c>
      <c r="B21" s="158" t="str">
        <f>REGISTRATION!C18</f>
        <v>Loraya</v>
      </c>
      <c r="C21" s="158" t="str">
        <f>REGISTRATION!D18</f>
        <v xml:space="preserve">Kurt Marlow </v>
      </c>
      <c r="D21" s="158" t="str">
        <f>REGISTRATION!E18</f>
        <v>M.</v>
      </c>
      <c r="E21" s="158" t="str">
        <f>REGISTRATION!B18</f>
        <v>201702-002</v>
      </c>
      <c r="F21" s="159"/>
      <c r="G21" s="159"/>
      <c r="H21" s="159"/>
      <c r="I21" s="159"/>
      <c r="J21" s="159"/>
      <c r="K21" s="159"/>
      <c r="L21" s="159"/>
      <c r="M21" s="159"/>
    </row>
    <row r="22" spans="1:13">
      <c r="A22" s="157">
        <v>8</v>
      </c>
      <c r="B22" s="158" t="str">
        <f>REGISTRATION!C19</f>
        <v>Manjares</v>
      </c>
      <c r="C22" s="158" t="str">
        <f>REGISTRATION!D19</f>
        <v>Jhon Renz</v>
      </c>
      <c r="D22" s="158">
        <f>REGISTRATION!E19</f>
        <v>0</v>
      </c>
      <c r="E22" s="158" t="str">
        <f>REGISTRATION!B19</f>
        <v>2015-01-323</v>
      </c>
      <c r="F22" s="159"/>
      <c r="G22" s="159"/>
      <c r="H22" s="159"/>
      <c r="I22" s="159"/>
      <c r="J22" s="159"/>
      <c r="K22" s="159"/>
      <c r="L22" s="159"/>
      <c r="M22" s="159"/>
    </row>
    <row r="23" spans="1:13">
      <c r="A23" s="157">
        <v>9</v>
      </c>
      <c r="B23" s="158" t="str">
        <f>REGISTRATION!C20</f>
        <v>Monzon</v>
      </c>
      <c r="C23" s="158" t="str">
        <f>REGISTRATION!D20</f>
        <v>Almer Ivan</v>
      </c>
      <c r="D23" s="158" t="str">
        <f>REGISTRATION!E20</f>
        <v>C.</v>
      </c>
      <c r="E23" s="158" t="str">
        <f>REGISTRATION!B20</f>
        <v>2017-01-441</v>
      </c>
      <c r="F23" s="159"/>
      <c r="G23" s="159"/>
      <c r="H23" s="159"/>
      <c r="I23" s="159"/>
      <c r="J23" s="159"/>
      <c r="K23" s="159"/>
      <c r="L23" s="159"/>
      <c r="M23" s="159"/>
    </row>
    <row r="24" spans="1:13">
      <c r="A24" s="157">
        <v>10</v>
      </c>
      <c r="B24" s="158" t="str">
        <f>REGISTRATION!C21</f>
        <v>Sibul</v>
      </c>
      <c r="C24" s="158" t="str">
        <f>REGISTRATION!D21</f>
        <v>Mark Anthony</v>
      </c>
      <c r="D24" s="158" t="str">
        <f>REGISTRATION!E21</f>
        <v>B.</v>
      </c>
      <c r="E24" s="158" t="str">
        <f>REGISTRATION!B21</f>
        <v>2016-02-071</v>
      </c>
      <c r="F24" s="159"/>
      <c r="G24" s="159"/>
      <c r="H24" s="159"/>
      <c r="I24" s="159"/>
      <c r="J24" s="159"/>
      <c r="K24" s="159"/>
      <c r="L24" s="159"/>
      <c r="M24" s="159"/>
    </row>
    <row r="25" spans="1:13">
      <c r="A25" s="157">
        <v>11</v>
      </c>
      <c r="B25" s="158">
        <f>REGISTRATION!C22</f>
        <v>0</v>
      </c>
      <c r="C25" s="158">
        <f>REGISTRATION!D22</f>
        <v>0</v>
      </c>
      <c r="D25" s="158">
        <f>REGISTRATION!E22</f>
        <v>0</v>
      </c>
      <c r="E25" s="158">
        <f>REGISTRATION!B22</f>
        <v>0</v>
      </c>
      <c r="F25" s="159"/>
      <c r="G25" s="159"/>
      <c r="H25" s="159"/>
      <c r="I25" s="159"/>
      <c r="J25" s="159"/>
      <c r="K25" s="159"/>
      <c r="L25" s="159"/>
      <c r="M25" s="159"/>
    </row>
    <row r="26" spans="1:13">
      <c r="A26" s="157">
        <v>12</v>
      </c>
      <c r="B26" s="158">
        <f>REGISTRATION!C23</f>
        <v>0</v>
      </c>
      <c r="C26" s="158">
        <f>REGISTRATION!D23</f>
        <v>0</v>
      </c>
      <c r="D26" s="158">
        <f>REGISTRATION!E23</f>
        <v>0</v>
      </c>
      <c r="E26" s="158">
        <f>REGISTRATION!B23</f>
        <v>0</v>
      </c>
      <c r="F26" s="159"/>
      <c r="G26" s="159"/>
      <c r="H26" s="159"/>
      <c r="I26" s="159"/>
      <c r="J26" s="159"/>
      <c r="K26" s="159"/>
      <c r="L26" s="159"/>
      <c r="M26" s="159"/>
    </row>
    <row r="27" spans="1:13">
      <c r="A27" s="157">
        <v>13</v>
      </c>
      <c r="B27" s="158">
        <f>REGISTRATION!C24</f>
        <v>0</v>
      </c>
      <c r="C27" s="158">
        <f>REGISTRATION!D24</f>
        <v>0</v>
      </c>
      <c r="D27" s="158">
        <f>REGISTRATION!E24</f>
        <v>0</v>
      </c>
      <c r="E27" s="158">
        <f>REGISTRATION!B24</f>
        <v>0</v>
      </c>
      <c r="F27" s="159"/>
      <c r="G27" s="159"/>
      <c r="H27" s="159"/>
      <c r="I27" s="159"/>
      <c r="J27" s="159"/>
      <c r="K27" s="159"/>
      <c r="L27" s="159"/>
      <c r="M27" s="159"/>
    </row>
    <row r="28" spans="1:13">
      <c r="A28" s="157">
        <v>14</v>
      </c>
      <c r="B28" s="158">
        <f>REGISTRATION!C25</f>
        <v>0</v>
      </c>
      <c r="C28" s="158">
        <f>REGISTRATION!D25</f>
        <v>0</v>
      </c>
      <c r="D28" s="158">
        <f>REGISTRATION!E25</f>
        <v>0</v>
      </c>
      <c r="E28" s="158">
        <f>REGISTRATION!B25</f>
        <v>0</v>
      </c>
      <c r="F28" s="159"/>
      <c r="G28" s="159"/>
      <c r="H28" s="159"/>
      <c r="I28" s="159"/>
      <c r="J28" s="159"/>
      <c r="K28" s="159"/>
      <c r="L28" s="159"/>
      <c r="M28" s="159"/>
    </row>
    <row r="29" spans="1:13">
      <c r="A29" s="157">
        <v>15</v>
      </c>
      <c r="B29" s="158">
        <f>REGISTRATION!C26</f>
        <v>0</v>
      </c>
      <c r="C29" s="158">
        <f>REGISTRATION!D26</f>
        <v>0</v>
      </c>
      <c r="D29" s="158">
        <f>REGISTRATION!E26</f>
        <v>0</v>
      </c>
      <c r="E29" s="158">
        <f>REGISTRATION!B26</f>
        <v>0</v>
      </c>
      <c r="F29" s="159"/>
      <c r="G29" s="159"/>
      <c r="H29" s="159"/>
      <c r="I29" s="159"/>
      <c r="J29" s="159"/>
      <c r="K29" s="159"/>
      <c r="L29" s="159"/>
      <c r="M29" s="159"/>
    </row>
    <row r="30" spans="1:13">
      <c r="A30" s="157">
        <v>16</v>
      </c>
      <c r="B30" s="158">
        <f>REGISTRATION!C27</f>
        <v>0</v>
      </c>
      <c r="C30" s="158">
        <f>REGISTRATION!D27</f>
        <v>0</v>
      </c>
      <c r="D30" s="158">
        <f>REGISTRATION!E27</f>
        <v>0</v>
      </c>
      <c r="E30" s="158">
        <f>REGISTRATION!B27</f>
        <v>0</v>
      </c>
      <c r="F30" s="159"/>
      <c r="G30" s="159"/>
      <c r="H30" s="159"/>
      <c r="I30" s="159"/>
      <c r="J30" s="159"/>
      <c r="K30" s="159"/>
      <c r="L30" s="159"/>
      <c r="M30" s="159"/>
    </row>
    <row r="31" spans="1:13">
      <c r="A31" s="157">
        <v>17</v>
      </c>
      <c r="B31" s="158">
        <f>REGISTRATION!C28</f>
        <v>0</v>
      </c>
      <c r="C31" s="158">
        <f>REGISTRATION!D28</f>
        <v>0</v>
      </c>
      <c r="D31" s="158">
        <f>REGISTRATION!E28</f>
        <v>0</v>
      </c>
      <c r="E31" s="158">
        <f>REGISTRATION!B28</f>
        <v>0</v>
      </c>
      <c r="F31" s="159"/>
      <c r="G31" s="159"/>
      <c r="H31" s="159"/>
      <c r="I31" s="159"/>
      <c r="J31" s="159"/>
      <c r="K31" s="159"/>
      <c r="L31" s="159"/>
      <c r="M31" s="159"/>
    </row>
    <row r="32" spans="1:13">
      <c r="A32" s="157">
        <v>18</v>
      </c>
      <c r="B32" s="158">
        <f>REGISTRATION!C29</f>
        <v>0</v>
      </c>
      <c r="C32" s="158">
        <f>REGISTRATION!D29</f>
        <v>0</v>
      </c>
      <c r="D32" s="158">
        <f>REGISTRATION!E29</f>
        <v>0</v>
      </c>
      <c r="E32" s="158">
        <f>REGISTRATION!B29</f>
        <v>0</v>
      </c>
      <c r="F32" s="159"/>
      <c r="G32" s="159"/>
      <c r="H32" s="159"/>
      <c r="I32" s="159"/>
      <c r="J32" s="159"/>
      <c r="K32" s="159"/>
      <c r="L32" s="159"/>
      <c r="M32" s="159"/>
    </row>
    <row r="33" spans="1:13">
      <c r="A33" s="157">
        <v>19</v>
      </c>
      <c r="B33" s="158">
        <f>REGISTRATION!C30</f>
        <v>0</v>
      </c>
      <c r="C33" s="158">
        <f>REGISTRATION!D30</f>
        <v>0</v>
      </c>
      <c r="D33" s="158">
        <f>REGISTRATION!E30</f>
        <v>0</v>
      </c>
      <c r="E33" s="158">
        <f>REGISTRATION!B30</f>
        <v>0</v>
      </c>
      <c r="F33" s="159"/>
      <c r="G33" s="159"/>
      <c r="H33" s="159"/>
      <c r="I33" s="159"/>
      <c r="J33" s="159"/>
      <c r="K33" s="159"/>
      <c r="L33" s="159"/>
      <c r="M33" s="159"/>
    </row>
    <row r="34" spans="1:13">
      <c r="A34" s="157">
        <v>20</v>
      </c>
      <c r="B34" s="158">
        <f>REGISTRATION!C31</f>
        <v>0</v>
      </c>
      <c r="C34" s="158">
        <f>REGISTRATION!D31</f>
        <v>0</v>
      </c>
      <c r="D34" s="158">
        <f>REGISTRATION!E31</f>
        <v>0</v>
      </c>
      <c r="E34" s="158">
        <f>REGISTRATION!B31</f>
        <v>0</v>
      </c>
      <c r="F34" s="159"/>
      <c r="G34" s="159"/>
      <c r="H34" s="159"/>
      <c r="I34" s="159"/>
      <c r="J34" s="159"/>
      <c r="K34" s="159"/>
      <c r="L34" s="159"/>
      <c r="M34" s="159"/>
    </row>
    <row r="35" spans="1:13">
      <c r="A35" s="157">
        <v>21</v>
      </c>
      <c r="B35" s="158">
        <f>REGISTRATION!C32</f>
        <v>0</v>
      </c>
      <c r="C35" s="158">
        <f>REGISTRATION!D32</f>
        <v>0</v>
      </c>
      <c r="D35" s="158">
        <f>REGISTRATION!E32</f>
        <v>0</v>
      </c>
      <c r="E35" s="158">
        <f>REGISTRATION!B32</f>
        <v>0</v>
      </c>
      <c r="F35" s="159"/>
      <c r="G35" s="159"/>
      <c r="H35" s="159"/>
      <c r="I35" s="159"/>
      <c r="J35" s="159"/>
      <c r="K35" s="159"/>
      <c r="L35" s="159"/>
      <c r="M35" s="159"/>
    </row>
    <row r="36" spans="1:13">
      <c r="A36" s="157">
        <v>22</v>
      </c>
      <c r="B36" s="158">
        <f>REGISTRATION!C33</f>
        <v>0</v>
      </c>
      <c r="C36" s="158">
        <f>REGISTRATION!D33</f>
        <v>0</v>
      </c>
      <c r="D36" s="158">
        <f>REGISTRATION!E33</f>
        <v>0</v>
      </c>
      <c r="E36" s="158">
        <f>REGISTRATION!B33</f>
        <v>0</v>
      </c>
      <c r="F36" s="159"/>
      <c r="G36" s="159"/>
      <c r="H36" s="159"/>
      <c r="I36" s="159"/>
      <c r="J36" s="159"/>
      <c r="K36" s="159"/>
      <c r="L36" s="159"/>
      <c r="M36" s="159"/>
    </row>
    <row r="37" spans="1:13">
      <c r="A37" s="157">
        <v>23</v>
      </c>
      <c r="B37" s="158">
        <f>REGISTRATION!C34</f>
        <v>0</v>
      </c>
      <c r="C37" s="158">
        <f>REGISTRATION!D34</f>
        <v>0</v>
      </c>
      <c r="D37" s="158">
        <f>REGISTRATION!E34</f>
        <v>0</v>
      </c>
      <c r="E37" s="158">
        <f>REGISTRATION!B34</f>
        <v>0</v>
      </c>
      <c r="F37" s="159"/>
      <c r="G37" s="159"/>
      <c r="H37" s="159"/>
      <c r="I37" s="159"/>
      <c r="J37" s="159"/>
      <c r="K37" s="159"/>
      <c r="L37" s="159"/>
      <c r="M37" s="159"/>
    </row>
    <row r="38" spans="1:13">
      <c r="A38" s="157">
        <v>24</v>
      </c>
      <c r="B38" s="158">
        <f>REGISTRATION!C35</f>
        <v>0</v>
      </c>
      <c r="C38" s="158">
        <f>REGISTRATION!D35</f>
        <v>0</v>
      </c>
      <c r="D38" s="158">
        <f>REGISTRATION!E35</f>
        <v>0</v>
      </c>
      <c r="E38" s="158">
        <f>REGISTRATION!B35</f>
        <v>0</v>
      </c>
      <c r="F38" s="159"/>
      <c r="G38" s="159"/>
      <c r="H38" s="159"/>
      <c r="I38" s="159"/>
      <c r="J38" s="159"/>
      <c r="K38" s="159"/>
      <c r="L38" s="159"/>
      <c r="M38" s="159"/>
    </row>
    <row r="39" spans="1:13">
      <c r="A39" s="157">
        <v>25</v>
      </c>
      <c r="B39" s="158">
        <f>REGISTRATION!C36</f>
        <v>0</v>
      </c>
      <c r="C39" s="158">
        <f>REGISTRATION!D36</f>
        <v>0</v>
      </c>
      <c r="D39" s="158">
        <f>REGISTRATION!E36</f>
        <v>0</v>
      </c>
      <c r="E39" s="158">
        <f>REGISTRATION!B36</f>
        <v>0</v>
      </c>
      <c r="F39" s="159"/>
      <c r="G39" s="159"/>
      <c r="H39" s="159"/>
      <c r="I39" s="159"/>
      <c r="J39" s="159"/>
      <c r="K39" s="159"/>
      <c r="L39" s="159"/>
      <c r="M39" s="159"/>
    </row>
    <row r="40" spans="1:13">
      <c r="A40" s="157">
        <v>26</v>
      </c>
      <c r="B40" s="158">
        <f>REGISTRATION!C37</f>
        <v>0</v>
      </c>
      <c r="C40" s="158">
        <f>REGISTRATION!D37</f>
        <v>0</v>
      </c>
      <c r="D40" s="158">
        <f>REGISTRATION!E37</f>
        <v>0</v>
      </c>
      <c r="E40" s="158">
        <f>REGISTRATION!B37</f>
        <v>0</v>
      </c>
      <c r="F40" s="159"/>
      <c r="G40" s="159"/>
      <c r="H40" s="159"/>
      <c r="I40" s="159"/>
      <c r="J40" s="159"/>
      <c r="K40" s="159"/>
      <c r="L40" s="159"/>
      <c r="M40" s="159"/>
    </row>
    <row r="41" spans="1:13">
      <c r="A41" s="157">
        <v>27</v>
      </c>
      <c r="B41" s="158">
        <f>REGISTRATION!C38</f>
        <v>0</v>
      </c>
      <c r="C41" s="158">
        <f>REGISTRATION!D38</f>
        <v>0</v>
      </c>
      <c r="D41" s="158">
        <f>REGISTRATION!E38</f>
        <v>0</v>
      </c>
      <c r="E41" s="158">
        <f>REGISTRATION!B38</f>
        <v>0</v>
      </c>
      <c r="F41" s="159"/>
      <c r="G41" s="159"/>
      <c r="H41" s="159"/>
      <c r="I41" s="159"/>
      <c r="J41" s="159"/>
      <c r="K41" s="159"/>
      <c r="L41" s="159"/>
      <c r="M41" s="159"/>
    </row>
    <row r="42" spans="1:13">
      <c r="A42" s="157">
        <v>28</v>
      </c>
      <c r="B42" s="158">
        <f>REGISTRATION!C39</f>
        <v>0</v>
      </c>
      <c r="C42" s="158">
        <f>REGISTRATION!D39</f>
        <v>0</v>
      </c>
      <c r="D42" s="158">
        <f>REGISTRATION!E39</f>
        <v>0</v>
      </c>
      <c r="E42" s="158">
        <f>REGISTRATION!B39</f>
        <v>0</v>
      </c>
      <c r="F42" s="159"/>
      <c r="G42" s="159"/>
      <c r="H42" s="159"/>
      <c r="I42" s="159"/>
      <c r="J42" s="159"/>
      <c r="K42" s="159"/>
      <c r="L42" s="159"/>
      <c r="M42" s="159"/>
    </row>
    <row r="43" spans="1:13">
      <c r="A43" s="157">
        <v>29</v>
      </c>
      <c r="B43" s="158">
        <f>REGISTRATION!C40</f>
        <v>0</v>
      </c>
      <c r="C43" s="158">
        <f>REGISTRATION!D40</f>
        <v>0</v>
      </c>
      <c r="D43" s="158">
        <f>REGISTRATION!E40</f>
        <v>0</v>
      </c>
      <c r="E43" s="158">
        <f>REGISTRATION!B40</f>
        <v>0</v>
      </c>
      <c r="F43" s="159"/>
      <c r="G43" s="159"/>
      <c r="H43" s="159"/>
      <c r="I43" s="159"/>
      <c r="J43" s="159"/>
      <c r="K43" s="159"/>
      <c r="L43" s="159"/>
      <c r="M43" s="159"/>
    </row>
    <row r="44" spans="1:13">
      <c r="A44" s="157">
        <v>30</v>
      </c>
      <c r="B44" s="158">
        <f>REGISTRATION!C41</f>
        <v>0</v>
      </c>
      <c r="C44" s="158">
        <f>REGISTRATION!D41</f>
        <v>0</v>
      </c>
      <c r="D44" s="158">
        <f>REGISTRATION!E41</f>
        <v>0</v>
      </c>
      <c r="E44" s="158">
        <f>REGISTRATION!B41</f>
        <v>0</v>
      </c>
      <c r="F44" s="159"/>
      <c r="G44" s="159"/>
      <c r="H44" s="159"/>
      <c r="I44" s="159"/>
      <c r="J44" s="159"/>
      <c r="K44" s="159"/>
      <c r="L44" s="159"/>
      <c r="M44" s="159"/>
    </row>
    <row r="45" spans="1:13">
      <c r="A45" s="157">
        <v>31</v>
      </c>
      <c r="B45" s="158">
        <f>REGISTRATION!C42</f>
        <v>0</v>
      </c>
      <c r="C45" s="158">
        <f>REGISTRATION!D42</f>
        <v>0</v>
      </c>
      <c r="D45" s="158">
        <f>REGISTRATION!E42</f>
        <v>0</v>
      </c>
      <c r="E45" s="158">
        <f>REGISTRATION!B42</f>
        <v>0</v>
      </c>
      <c r="F45" s="159"/>
      <c r="G45" s="159"/>
      <c r="H45" s="159"/>
      <c r="I45" s="159"/>
      <c r="J45" s="159"/>
      <c r="K45" s="159"/>
      <c r="L45" s="159"/>
      <c r="M45" s="159"/>
    </row>
    <row r="46" spans="1:13">
      <c r="A46" s="157">
        <v>32</v>
      </c>
      <c r="B46" s="158">
        <f>REGISTRATION!C43</f>
        <v>0</v>
      </c>
      <c r="C46" s="158">
        <f>REGISTRATION!D43</f>
        <v>0</v>
      </c>
      <c r="D46" s="158">
        <f>REGISTRATION!E43</f>
        <v>0</v>
      </c>
      <c r="E46" s="158">
        <f>REGISTRATION!B43</f>
        <v>0</v>
      </c>
      <c r="F46" s="159"/>
      <c r="G46" s="159"/>
      <c r="H46" s="159"/>
      <c r="I46" s="159"/>
      <c r="J46" s="159"/>
      <c r="K46" s="159"/>
      <c r="L46" s="159"/>
      <c r="M46" s="159"/>
    </row>
    <row r="47" spans="1:13">
      <c r="A47" s="157">
        <v>33</v>
      </c>
      <c r="B47" s="158">
        <f>REGISTRATION!C44</f>
        <v>0</v>
      </c>
      <c r="C47" s="158">
        <f>REGISTRATION!D44</f>
        <v>0</v>
      </c>
      <c r="D47" s="158">
        <f>REGISTRATION!E44</f>
        <v>0</v>
      </c>
      <c r="E47" s="158">
        <f>REGISTRATION!B44</f>
        <v>0</v>
      </c>
      <c r="F47" s="159"/>
      <c r="G47" s="159"/>
      <c r="H47" s="159"/>
      <c r="I47" s="159"/>
      <c r="J47" s="159"/>
      <c r="K47" s="159"/>
      <c r="L47" s="159"/>
      <c r="M47" s="159"/>
    </row>
    <row r="48" spans="1:13">
      <c r="A48" s="157">
        <v>34</v>
      </c>
      <c r="B48" s="158">
        <f>REGISTRATION!C45</f>
        <v>0</v>
      </c>
      <c r="C48" s="158">
        <f>REGISTRATION!D45</f>
        <v>0</v>
      </c>
      <c r="D48" s="158">
        <f>REGISTRATION!E45</f>
        <v>0</v>
      </c>
      <c r="E48" s="158">
        <f>REGISTRATION!B45</f>
        <v>0</v>
      </c>
      <c r="F48" s="159"/>
      <c r="G48" s="159"/>
      <c r="H48" s="159"/>
      <c r="I48" s="159"/>
      <c r="J48" s="159"/>
      <c r="K48" s="159"/>
      <c r="L48" s="159"/>
      <c r="M48" s="159"/>
    </row>
    <row r="49" spans="1:13">
      <c r="A49" s="157">
        <v>35</v>
      </c>
      <c r="B49" s="158">
        <f>REGISTRATION!C46</f>
        <v>0</v>
      </c>
      <c r="C49" s="158">
        <f>REGISTRATION!D46</f>
        <v>0</v>
      </c>
      <c r="D49" s="158">
        <f>REGISTRATION!E46</f>
        <v>0</v>
      </c>
      <c r="E49" s="158">
        <f>REGISTRATION!B46</f>
        <v>0</v>
      </c>
      <c r="F49" s="159"/>
      <c r="G49" s="159"/>
      <c r="H49" s="159"/>
      <c r="I49" s="159"/>
      <c r="J49" s="159"/>
      <c r="K49" s="159"/>
      <c r="L49" s="159"/>
      <c r="M49" s="159"/>
    </row>
    <row r="50" spans="1:13">
      <c r="A50" s="157">
        <v>36</v>
      </c>
      <c r="B50" s="158">
        <f>REGISTRATION!C47</f>
        <v>0</v>
      </c>
      <c r="C50" s="158">
        <f>REGISTRATION!D47</f>
        <v>0</v>
      </c>
      <c r="D50" s="158">
        <f>REGISTRATION!E47</f>
        <v>0</v>
      </c>
      <c r="E50" s="158">
        <f>REGISTRATION!B47</f>
        <v>0</v>
      </c>
      <c r="F50" s="159"/>
      <c r="G50" s="159"/>
      <c r="H50" s="159"/>
      <c r="I50" s="159"/>
      <c r="J50" s="159"/>
      <c r="K50" s="159"/>
      <c r="L50" s="159"/>
      <c r="M50" s="159"/>
    </row>
    <row r="51" spans="1:13">
      <c r="A51" s="157">
        <v>37</v>
      </c>
      <c r="B51" s="158">
        <f>REGISTRATION!C48</f>
        <v>0</v>
      </c>
      <c r="C51" s="158">
        <f>REGISTRATION!D48</f>
        <v>0</v>
      </c>
      <c r="D51" s="158">
        <f>REGISTRATION!E48</f>
        <v>0</v>
      </c>
      <c r="E51" s="158">
        <f>REGISTRATION!B48</f>
        <v>0</v>
      </c>
      <c r="F51" s="159"/>
      <c r="G51" s="159"/>
      <c r="H51" s="159"/>
      <c r="I51" s="159"/>
      <c r="J51" s="159"/>
      <c r="K51" s="159"/>
      <c r="L51" s="159"/>
      <c r="M51" s="159"/>
    </row>
    <row r="52" spans="1:13">
      <c r="A52" s="150">
        <v>38</v>
      </c>
      <c r="B52" s="138">
        <f>REGISTRATION!C49</f>
        <v>0</v>
      </c>
      <c r="C52" s="139">
        <f>REGISTRATION!D49</f>
        <v>0</v>
      </c>
      <c r="D52" s="139">
        <f>REGISTRATION!E49</f>
        <v>0</v>
      </c>
      <c r="E52" s="139">
        <f>REGISTRATION!B49</f>
        <v>0</v>
      </c>
      <c r="F52" s="140"/>
      <c r="G52" s="140"/>
      <c r="H52" s="140"/>
      <c r="I52" s="140"/>
      <c r="J52" s="140"/>
      <c r="K52" s="140"/>
      <c r="L52" s="140"/>
      <c r="M52" s="151"/>
    </row>
    <row r="53" spans="1:13">
      <c r="A53" s="146">
        <v>39</v>
      </c>
      <c r="B53" s="142">
        <f>REGISTRATION!C50</f>
        <v>0</v>
      </c>
      <c r="C53" s="143">
        <f>REGISTRATION!D50</f>
        <v>0</v>
      </c>
      <c r="D53" s="143">
        <f>REGISTRATION!E50</f>
        <v>0</v>
      </c>
      <c r="E53" s="143">
        <f>REGISTRATION!B50</f>
        <v>0</v>
      </c>
      <c r="F53" s="144"/>
      <c r="G53" s="144"/>
      <c r="H53" s="144"/>
      <c r="I53" s="144"/>
      <c r="J53" s="144"/>
      <c r="K53" s="144"/>
      <c r="L53" s="144"/>
      <c r="M53" s="149"/>
    </row>
    <row r="54" spans="1:13">
      <c r="A54" s="146">
        <v>40</v>
      </c>
      <c r="B54" s="142">
        <f>REGISTRATION!C51</f>
        <v>0</v>
      </c>
      <c r="C54" s="143">
        <f>REGISTRATION!D51</f>
        <v>0</v>
      </c>
      <c r="D54" s="143">
        <f>REGISTRATION!E51</f>
        <v>0</v>
      </c>
      <c r="E54" s="143">
        <f>REGISTRATION!B51</f>
        <v>0</v>
      </c>
      <c r="F54" s="144"/>
      <c r="G54" s="144"/>
      <c r="H54" s="144"/>
      <c r="I54" s="144"/>
      <c r="J54" s="144"/>
      <c r="K54" s="144"/>
      <c r="L54" s="144"/>
      <c r="M54" s="149"/>
    </row>
    <row r="55" spans="1:13">
      <c r="A55" s="146">
        <v>41</v>
      </c>
      <c r="B55" s="142">
        <f>REGISTRATION!C52</f>
        <v>0</v>
      </c>
      <c r="C55" s="143">
        <f>REGISTRATION!D52</f>
        <v>0</v>
      </c>
      <c r="D55" s="143">
        <f>REGISTRATION!E52</f>
        <v>0</v>
      </c>
      <c r="E55" s="143">
        <f>REGISTRATION!B52</f>
        <v>0</v>
      </c>
      <c r="F55" s="144"/>
      <c r="G55" s="144"/>
      <c r="H55" s="144"/>
      <c r="I55" s="144"/>
      <c r="J55" s="144"/>
      <c r="K55" s="144"/>
      <c r="L55" s="144"/>
      <c r="M55" s="149"/>
    </row>
    <row r="56" spans="1:13">
      <c r="A56" s="147">
        <v>42</v>
      </c>
      <c r="B56" s="148">
        <f>REGISTRATION!C53</f>
        <v>0</v>
      </c>
      <c r="C56" s="152">
        <f>REGISTRATION!D53</f>
        <v>0</v>
      </c>
      <c r="D56" s="152">
        <f>REGISTRATION!E53</f>
        <v>0</v>
      </c>
      <c r="E56" s="152">
        <f>REGISTRATION!B53</f>
        <v>0</v>
      </c>
      <c r="F56" s="153"/>
      <c r="G56" s="153"/>
      <c r="H56" s="153"/>
      <c r="I56" s="153"/>
      <c r="J56" s="153"/>
      <c r="K56" s="153"/>
      <c r="L56" s="153"/>
      <c r="M56" s="154"/>
    </row>
    <row r="57" spans="1:13">
      <c r="A57" s="137">
        <v>43</v>
      </c>
      <c r="B57" s="138">
        <f>REGISTRATION!C54</f>
        <v>0</v>
      </c>
      <c r="C57" s="139">
        <f>REGISTRATION!D54</f>
        <v>0</v>
      </c>
      <c r="D57" s="139">
        <f>REGISTRATION!E54</f>
        <v>0</v>
      </c>
      <c r="E57" s="139">
        <f>REGISTRATION!B54</f>
        <v>0</v>
      </c>
      <c r="F57" s="140"/>
      <c r="G57" s="140"/>
      <c r="H57" s="140"/>
      <c r="I57" s="140"/>
      <c r="J57" s="140"/>
      <c r="K57" s="140"/>
      <c r="L57" s="140"/>
      <c r="M57" s="140"/>
    </row>
    <row r="58" spans="1:13">
      <c r="A58" s="141">
        <v>44</v>
      </c>
      <c r="B58" s="142">
        <f>REGISTRATION!C55</f>
        <v>0</v>
      </c>
      <c r="C58" s="143">
        <f>REGISTRATION!D55</f>
        <v>0</v>
      </c>
      <c r="D58" s="143">
        <f>REGISTRATION!E55</f>
        <v>0</v>
      </c>
      <c r="E58" s="143">
        <f>REGISTRATION!B55</f>
        <v>0</v>
      </c>
      <c r="F58" s="144"/>
      <c r="G58" s="144"/>
      <c r="H58" s="144"/>
      <c r="I58" s="144"/>
      <c r="J58" s="144"/>
      <c r="K58" s="144"/>
      <c r="L58" s="144"/>
      <c r="M58" s="144"/>
    </row>
    <row r="59" spans="1:13">
      <c r="A59" s="141">
        <v>45</v>
      </c>
      <c r="B59" s="142">
        <f>REGISTRATION!C56</f>
        <v>0</v>
      </c>
      <c r="C59" s="143">
        <f>REGISTRATION!D56</f>
        <v>0</v>
      </c>
      <c r="D59" s="143">
        <f>REGISTRATION!E56</f>
        <v>0</v>
      </c>
      <c r="E59" s="143">
        <f>REGISTRATION!B56</f>
        <v>0</v>
      </c>
      <c r="F59" s="144"/>
      <c r="G59" s="144"/>
      <c r="H59" s="144"/>
      <c r="I59" s="144"/>
      <c r="J59" s="144"/>
      <c r="K59" s="144"/>
      <c r="L59" s="144"/>
      <c r="M59" s="144"/>
    </row>
    <row r="60" spans="1:13">
      <c r="A60" s="141">
        <v>46</v>
      </c>
      <c r="B60" s="142">
        <f>REGISTRATION!C57</f>
        <v>0</v>
      </c>
      <c r="C60" s="143">
        <f>REGISTRATION!D57</f>
        <v>0</v>
      </c>
      <c r="D60" s="143">
        <f>REGISTRATION!E57</f>
        <v>0</v>
      </c>
      <c r="E60" s="143">
        <f>REGISTRATION!B57</f>
        <v>0</v>
      </c>
      <c r="F60" s="144"/>
      <c r="G60" s="144"/>
      <c r="H60" s="144"/>
      <c r="I60" s="144"/>
      <c r="J60" s="144"/>
      <c r="K60" s="144"/>
      <c r="L60" s="144"/>
      <c r="M60" s="144"/>
    </row>
    <row r="61" spans="1:13">
      <c r="A61" s="141">
        <v>47</v>
      </c>
      <c r="B61" s="142">
        <f>REGISTRATION!C58</f>
        <v>0</v>
      </c>
      <c r="C61" s="143">
        <f>REGISTRATION!D58</f>
        <v>0</v>
      </c>
      <c r="D61" s="143">
        <f>REGISTRATION!E58</f>
        <v>0</v>
      </c>
      <c r="E61" s="143">
        <f>REGISTRATION!B58</f>
        <v>0</v>
      </c>
      <c r="F61" s="144"/>
      <c r="G61" s="144"/>
      <c r="H61" s="144"/>
      <c r="I61" s="144"/>
      <c r="J61" s="144"/>
      <c r="K61" s="144"/>
      <c r="L61" s="144"/>
      <c r="M61" s="144"/>
    </row>
    <row r="62" spans="1:13">
      <c r="A62" s="141">
        <v>48</v>
      </c>
      <c r="B62" s="142">
        <f>REGISTRATION!C59</f>
        <v>0</v>
      </c>
      <c r="C62" s="143">
        <f>REGISTRATION!D59</f>
        <v>0</v>
      </c>
      <c r="D62" s="143">
        <f>REGISTRATION!E59</f>
        <v>0</v>
      </c>
      <c r="E62" s="143">
        <f>REGISTRATION!B59</f>
        <v>0</v>
      </c>
      <c r="F62" s="144"/>
      <c r="G62" s="144"/>
      <c r="H62" s="144"/>
      <c r="I62" s="144"/>
      <c r="J62" s="144"/>
      <c r="K62" s="144"/>
      <c r="L62" s="144"/>
      <c r="M62" s="144"/>
    </row>
    <row r="63" spans="1:13">
      <c r="A63" s="141">
        <v>49</v>
      </c>
      <c r="B63" s="142">
        <f>REGISTRATION!C60</f>
        <v>0</v>
      </c>
      <c r="C63" s="143">
        <f>REGISTRATION!D60</f>
        <v>0</v>
      </c>
      <c r="D63" s="143">
        <f>REGISTRATION!E60</f>
        <v>0</v>
      </c>
      <c r="E63" s="143">
        <f>REGISTRATION!B60</f>
        <v>0</v>
      </c>
      <c r="F63" s="144"/>
      <c r="G63" s="144"/>
      <c r="H63" s="144"/>
      <c r="I63" s="144"/>
      <c r="J63" s="144"/>
      <c r="K63" s="144"/>
      <c r="L63" s="144"/>
      <c r="M63" s="144"/>
    </row>
    <row r="64" spans="1:13">
      <c r="A64" s="141">
        <v>50</v>
      </c>
      <c r="B64" s="142">
        <f>REGISTRATION!C61</f>
        <v>0</v>
      </c>
      <c r="C64" s="143">
        <f>REGISTRATION!D61</f>
        <v>0</v>
      </c>
      <c r="D64" s="143">
        <f>REGISTRATION!E61</f>
        <v>0</v>
      </c>
      <c r="E64" s="143">
        <f>REGISTRATION!B61</f>
        <v>0</v>
      </c>
      <c r="F64" s="144"/>
      <c r="G64" s="144"/>
      <c r="H64" s="144"/>
      <c r="I64" s="144"/>
      <c r="J64" s="144"/>
      <c r="K64" s="144"/>
      <c r="L64" s="144"/>
      <c r="M64" s="144"/>
    </row>
    <row r="65" spans="1:13">
      <c r="A65" s="141">
        <v>51</v>
      </c>
      <c r="B65" s="142">
        <f>REGISTRATION!C62</f>
        <v>0</v>
      </c>
      <c r="C65" s="143">
        <f>REGISTRATION!D62</f>
        <v>0</v>
      </c>
      <c r="D65" s="143">
        <f>REGISTRATION!E62</f>
        <v>0</v>
      </c>
      <c r="E65" s="143">
        <f>REGISTRATION!B62</f>
        <v>0</v>
      </c>
      <c r="F65" s="144"/>
      <c r="G65" s="144"/>
      <c r="H65" s="144"/>
      <c r="I65" s="144"/>
      <c r="J65" s="144"/>
      <c r="K65" s="144"/>
      <c r="L65" s="144"/>
      <c r="M65" s="144"/>
    </row>
    <row r="66" spans="1:13">
      <c r="A66" s="141">
        <v>52</v>
      </c>
      <c r="B66" s="142">
        <f>REGISTRATION!C63</f>
        <v>0</v>
      </c>
      <c r="C66" s="143">
        <f>REGISTRATION!D63</f>
        <v>0</v>
      </c>
      <c r="D66" s="143">
        <f>REGISTRATION!E63</f>
        <v>0</v>
      </c>
      <c r="E66" s="143">
        <f>REGISTRATION!B63</f>
        <v>0</v>
      </c>
      <c r="F66" s="144"/>
      <c r="G66" s="144"/>
      <c r="H66" s="144"/>
      <c r="I66" s="144"/>
      <c r="J66" s="144"/>
      <c r="K66" s="144"/>
      <c r="L66" s="144"/>
      <c r="M66" s="144"/>
    </row>
    <row r="67" spans="1:13">
      <c r="A67" s="141">
        <v>53</v>
      </c>
      <c r="B67" s="142">
        <f>REGISTRATION!C64</f>
        <v>0</v>
      </c>
      <c r="C67" s="143">
        <f>REGISTRATION!D64</f>
        <v>0</v>
      </c>
      <c r="D67" s="143">
        <f>REGISTRATION!E64</f>
        <v>0</v>
      </c>
      <c r="E67" s="143">
        <f>REGISTRATION!B64</f>
        <v>0</v>
      </c>
      <c r="F67" s="144"/>
      <c r="G67" s="144"/>
      <c r="H67" s="144"/>
      <c r="I67" s="144"/>
      <c r="J67" s="144"/>
      <c r="K67" s="144"/>
      <c r="L67" s="144"/>
      <c r="M67" s="144"/>
    </row>
    <row r="68" spans="1:13">
      <c r="A68" s="141">
        <v>54</v>
      </c>
      <c r="B68" s="142">
        <f>REGISTRATION!C65</f>
        <v>0</v>
      </c>
      <c r="C68" s="143">
        <f>REGISTRATION!D65</f>
        <v>0</v>
      </c>
      <c r="D68" s="143">
        <f>REGISTRATION!E65</f>
        <v>0</v>
      </c>
      <c r="E68" s="143">
        <f>REGISTRATION!B65</f>
        <v>0</v>
      </c>
      <c r="F68" s="144"/>
      <c r="G68" s="144"/>
      <c r="H68" s="144"/>
      <c r="I68" s="144"/>
      <c r="J68" s="144"/>
      <c r="K68" s="144"/>
      <c r="L68" s="144"/>
      <c r="M68" s="144"/>
    </row>
    <row r="69" spans="1:13">
      <c r="A69" s="141">
        <v>55</v>
      </c>
      <c r="B69" s="142">
        <f>REGISTRATION!C66</f>
        <v>0</v>
      </c>
      <c r="C69" s="143">
        <f>REGISTRATION!D66</f>
        <v>0</v>
      </c>
      <c r="D69" s="143">
        <f>REGISTRATION!E66</f>
        <v>0</v>
      </c>
      <c r="E69" s="143">
        <f>REGISTRATION!B66</f>
        <v>0</v>
      </c>
      <c r="F69" s="144"/>
      <c r="G69" s="144"/>
      <c r="H69" s="144"/>
      <c r="I69" s="144"/>
      <c r="J69" s="144"/>
      <c r="K69" s="144"/>
      <c r="L69" s="144"/>
      <c r="M69" s="144"/>
    </row>
    <row r="70" spans="1:13">
      <c r="A70" s="141">
        <v>56</v>
      </c>
      <c r="B70" s="142">
        <f>REGISTRATION!C67</f>
        <v>0</v>
      </c>
      <c r="C70" s="143">
        <f>REGISTRATION!D67</f>
        <v>0</v>
      </c>
      <c r="D70" s="143">
        <f>REGISTRATION!E67</f>
        <v>0</v>
      </c>
      <c r="E70" s="143">
        <f>REGISTRATION!B67</f>
        <v>0</v>
      </c>
      <c r="F70" s="144"/>
      <c r="G70" s="144"/>
      <c r="H70" s="144"/>
      <c r="I70" s="144"/>
      <c r="J70" s="144"/>
      <c r="K70" s="144"/>
      <c r="L70" s="144"/>
      <c r="M70" s="144"/>
    </row>
    <row r="71" spans="1:13">
      <c r="A71" s="141">
        <v>57</v>
      </c>
      <c r="B71" s="142">
        <f>REGISTRATION!C68</f>
        <v>0</v>
      </c>
      <c r="C71" s="143">
        <f>REGISTRATION!D68</f>
        <v>0</v>
      </c>
      <c r="D71" s="143">
        <f>REGISTRATION!E68</f>
        <v>0</v>
      </c>
      <c r="E71" s="143">
        <f>REGISTRATION!B68</f>
        <v>0</v>
      </c>
      <c r="F71" s="144"/>
      <c r="G71" s="144"/>
      <c r="H71" s="144"/>
      <c r="I71" s="144"/>
      <c r="J71" s="144"/>
      <c r="K71" s="144"/>
      <c r="L71" s="144"/>
      <c r="M71" s="144"/>
    </row>
    <row r="72" spans="1:13">
      <c r="A72" s="141">
        <v>58</v>
      </c>
      <c r="B72" s="142">
        <f>REGISTRATION!C69</f>
        <v>0</v>
      </c>
      <c r="C72" s="143">
        <f>REGISTRATION!D69</f>
        <v>0</v>
      </c>
      <c r="D72" s="143">
        <f>REGISTRATION!E69</f>
        <v>0</v>
      </c>
      <c r="E72" s="143">
        <f>REGISTRATION!B69</f>
        <v>0</v>
      </c>
      <c r="F72" s="144"/>
      <c r="G72" s="144"/>
      <c r="H72" s="144"/>
      <c r="I72" s="144"/>
      <c r="J72" s="144"/>
      <c r="K72" s="144"/>
      <c r="L72" s="144"/>
      <c r="M72" s="144"/>
    </row>
    <row r="73" spans="1:13">
      <c r="A73" s="141">
        <v>59</v>
      </c>
      <c r="B73" s="142">
        <f>REGISTRATION!C70</f>
        <v>0</v>
      </c>
      <c r="C73" s="143">
        <f>REGISTRATION!D70</f>
        <v>0</v>
      </c>
      <c r="D73" s="143">
        <f>REGISTRATION!E70</f>
        <v>0</v>
      </c>
      <c r="E73" s="143">
        <f>REGISTRATION!B70</f>
        <v>0</v>
      </c>
      <c r="F73" s="144"/>
      <c r="G73" s="144"/>
      <c r="H73" s="144"/>
      <c r="I73" s="144"/>
      <c r="J73" s="144"/>
      <c r="K73" s="144"/>
      <c r="L73" s="144"/>
      <c r="M73" s="144"/>
    </row>
    <row r="74" spans="1:13">
      <c r="A74" s="141">
        <v>60</v>
      </c>
      <c r="B74" s="142">
        <f>REGISTRATION!C71</f>
        <v>0</v>
      </c>
      <c r="C74" s="143">
        <f>REGISTRATION!D71</f>
        <v>0</v>
      </c>
      <c r="D74" s="143">
        <f>REGISTRATION!E71</f>
        <v>0</v>
      </c>
      <c r="E74" s="143">
        <f>REGISTRATION!B71</f>
        <v>0</v>
      </c>
      <c r="F74" s="144"/>
      <c r="G74" s="144"/>
      <c r="H74" s="144"/>
      <c r="I74" s="144"/>
      <c r="J74" s="144"/>
      <c r="K74" s="144"/>
      <c r="L74" s="144"/>
      <c r="M74" s="144"/>
    </row>
    <row r="75" spans="1:13">
      <c r="A75" s="141">
        <v>61</v>
      </c>
      <c r="B75" s="142">
        <f>REGISTRATION!C72</f>
        <v>0</v>
      </c>
      <c r="C75" s="143">
        <f>REGISTRATION!D72</f>
        <v>0</v>
      </c>
      <c r="D75" s="143">
        <f>REGISTRATION!E72</f>
        <v>0</v>
      </c>
      <c r="E75" s="143">
        <f>REGISTRATION!B72</f>
        <v>0</v>
      </c>
      <c r="F75" s="144"/>
      <c r="G75" s="144"/>
      <c r="H75" s="144"/>
      <c r="I75" s="144"/>
      <c r="J75" s="144"/>
      <c r="K75" s="144"/>
      <c r="L75" s="144"/>
      <c r="M75" s="144"/>
    </row>
    <row r="76" spans="1:13">
      <c r="A76" s="141">
        <v>62</v>
      </c>
      <c r="B76" s="142">
        <f>REGISTRATION!C73</f>
        <v>0</v>
      </c>
      <c r="C76" s="143">
        <f>REGISTRATION!D73</f>
        <v>0</v>
      </c>
      <c r="D76" s="143">
        <f>REGISTRATION!E73</f>
        <v>0</v>
      </c>
      <c r="E76" s="143">
        <f>REGISTRATION!B73</f>
        <v>0</v>
      </c>
      <c r="F76" s="144"/>
      <c r="G76" s="144"/>
      <c r="H76" s="144"/>
      <c r="I76" s="144"/>
      <c r="J76" s="144"/>
      <c r="K76" s="144"/>
      <c r="L76" s="144"/>
      <c r="M76" s="144"/>
    </row>
    <row r="77" spans="1:13">
      <c r="A77" s="141">
        <v>63</v>
      </c>
      <c r="B77" s="142">
        <f>REGISTRATION!C74</f>
        <v>0</v>
      </c>
      <c r="C77" s="143">
        <f>REGISTRATION!D74</f>
        <v>0</v>
      </c>
      <c r="D77" s="143">
        <f>REGISTRATION!E74</f>
        <v>0</v>
      </c>
      <c r="E77" s="143">
        <f>REGISTRATION!B74</f>
        <v>0</v>
      </c>
      <c r="F77" s="144"/>
      <c r="G77" s="144"/>
      <c r="H77" s="144"/>
      <c r="I77" s="144"/>
      <c r="J77" s="144"/>
      <c r="K77" s="144"/>
      <c r="L77" s="144"/>
      <c r="M77" s="144"/>
    </row>
    <row r="78" spans="1:13">
      <c r="A78" s="141">
        <v>64</v>
      </c>
      <c r="B78" s="142">
        <f>REGISTRATION!C75</f>
        <v>0</v>
      </c>
      <c r="C78" s="143">
        <f>REGISTRATION!D75</f>
        <v>0</v>
      </c>
      <c r="D78" s="143">
        <f>REGISTRATION!E75</f>
        <v>0</v>
      </c>
      <c r="E78" s="143">
        <f>REGISTRATION!B75</f>
        <v>0</v>
      </c>
      <c r="F78" s="144"/>
      <c r="G78" s="144"/>
      <c r="H78" s="144"/>
      <c r="I78" s="144"/>
      <c r="J78" s="144"/>
      <c r="K78" s="144"/>
      <c r="L78" s="144"/>
      <c r="M78" s="144"/>
    </row>
    <row r="79" spans="1:13">
      <c r="A79" s="141">
        <v>65</v>
      </c>
      <c r="B79" s="142">
        <f>REGISTRATION!C76</f>
        <v>0</v>
      </c>
      <c r="C79" s="143">
        <f>REGISTRATION!D76</f>
        <v>0</v>
      </c>
      <c r="D79" s="143">
        <f>REGISTRATION!E76</f>
        <v>0</v>
      </c>
      <c r="E79" s="143">
        <f>REGISTRATION!B76</f>
        <v>0</v>
      </c>
      <c r="F79" s="144"/>
      <c r="G79" s="144"/>
      <c r="H79" s="144"/>
      <c r="I79" s="144"/>
      <c r="J79" s="144"/>
      <c r="K79" s="144"/>
      <c r="L79" s="144"/>
      <c r="M79" s="144"/>
    </row>
    <row r="80" spans="1:13">
      <c r="A80" s="141">
        <v>66</v>
      </c>
      <c r="B80" s="142">
        <f>REGISTRATION!C77</f>
        <v>0</v>
      </c>
      <c r="C80" s="143">
        <f>REGISTRATION!D77</f>
        <v>0</v>
      </c>
      <c r="D80" s="143">
        <f>REGISTRATION!E77</f>
        <v>0</v>
      </c>
      <c r="E80" s="143">
        <f>REGISTRATION!B77</f>
        <v>0</v>
      </c>
      <c r="F80" s="144"/>
      <c r="G80" s="144"/>
      <c r="H80" s="144"/>
      <c r="I80" s="144"/>
      <c r="J80" s="144"/>
      <c r="K80" s="144"/>
      <c r="L80" s="144"/>
      <c r="M80" s="144"/>
    </row>
    <row r="81" spans="1:13">
      <c r="A81" s="141">
        <v>67</v>
      </c>
      <c r="B81" s="142">
        <f>REGISTRATION!C78</f>
        <v>0</v>
      </c>
      <c r="C81" s="143">
        <f>REGISTRATION!D78</f>
        <v>0</v>
      </c>
      <c r="D81" s="143">
        <f>REGISTRATION!E78</f>
        <v>0</v>
      </c>
      <c r="E81" s="143">
        <f>REGISTRATION!B78</f>
        <v>0</v>
      </c>
      <c r="F81" s="144"/>
      <c r="G81" s="144"/>
      <c r="H81" s="144"/>
      <c r="I81" s="144"/>
      <c r="J81" s="144"/>
      <c r="K81" s="144"/>
      <c r="L81" s="144"/>
      <c r="M81" s="144"/>
    </row>
    <row r="82" spans="1:13">
      <c r="A82" s="141">
        <v>68</v>
      </c>
      <c r="B82" s="142">
        <f>REGISTRATION!C79</f>
        <v>0</v>
      </c>
      <c r="C82" s="143">
        <f>REGISTRATION!D79</f>
        <v>0</v>
      </c>
      <c r="D82" s="143">
        <f>REGISTRATION!E79</f>
        <v>0</v>
      </c>
      <c r="E82" s="143">
        <f>REGISTRATION!B79</f>
        <v>0</v>
      </c>
      <c r="F82" s="144"/>
      <c r="G82" s="144"/>
      <c r="H82" s="144"/>
      <c r="I82" s="144"/>
      <c r="J82" s="144"/>
      <c r="K82" s="144"/>
      <c r="L82" s="144"/>
      <c r="M82" s="144"/>
    </row>
    <row r="83" spans="1:13">
      <c r="A83" s="141">
        <v>69</v>
      </c>
      <c r="B83" s="142">
        <f>REGISTRATION!C80</f>
        <v>0</v>
      </c>
      <c r="C83" s="143">
        <f>REGISTRATION!D80</f>
        <v>0</v>
      </c>
      <c r="D83" s="143">
        <f>REGISTRATION!E80</f>
        <v>0</v>
      </c>
      <c r="E83" s="143">
        <f>REGISTRATION!B80</f>
        <v>0</v>
      </c>
      <c r="F83" s="144"/>
      <c r="G83" s="144"/>
      <c r="H83" s="144"/>
      <c r="I83" s="144"/>
      <c r="J83" s="144"/>
      <c r="K83" s="144"/>
      <c r="L83" s="144"/>
      <c r="M83" s="144"/>
    </row>
    <row r="84" spans="1:13">
      <c r="A84" s="141">
        <v>70</v>
      </c>
      <c r="B84" s="142">
        <f>REGISTRATION!C81</f>
        <v>0</v>
      </c>
      <c r="C84" s="143">
        <f>REGISTRATION!D81</f>
        <v>0</v>
      </c>
      <c r="D84" s="143">
        <f>REGISTRATION!E81</f>
        <v>0</v>
      </c>
      <c r="E84" s="143">
        <f>REGISTRATION!B81</f>
        <v>0</v>
      </c>
      <c r="F84" s="144"/>
      <c r="G84" s="144"/>
      <c r="H84" s="144"/>
      <c r="I84" s="144"/>
      <c r="J84" s="144"/>
      <c r="K84" s="144"/>
      <c r="L84" s="144"/>
      <c r="M84" s="144"/>
    </row>
  </sheetData>
  <mergeCells count="8">
    <mergeCell ref="K7:M7"/>
    <mergeCell ref="L13:M13"/>
    <mergeCell ref="B13:D14"/>
    <mergeCell ref="A13:A14"/>
    <mergeCell ref="E13:E14"/>
    <mergeCell ref="F13:G13"/>
    <mergeCell ref="H13:I13"/>
    <mergeCell ref="J13:K13"/>
  </mergeCells>
  <conditionalFormatting sqref="B15:B84">
    <cfRule type="cellIs" dxfId="7" priority="8" operator="equal">
      <formula>0</formula>
    </cfRule>
  </conditionalFormatting>
  <conditionalFormatting sqref="B15:B84">
    <cfRule type="cellIs" dxfId="6" priority="7" stopIfTrue="1" operator="equal">
      <formula>0</formula>
    </cfRule>
  </conditionalFormatting>
  <conditionalFormatting sqref="C15:C84">
    <cfRule type="cellIs" dxfId="5" priority="6" operator="equal">
      <formula>0</formula>
    </cfRule>
  </conditionalFormatting>
  <conditionalFormatting sqref="C15:C84">
    <cfRule type="cellIs" dxfId="4" priority="5" stopIfTrue="1" operator="equal">
      <formula>0</formula>
    </cfRule>
  </conditionalFormatting>
  <conditionalFormatting sqref="D15:D84">
    <cfRule type="cellIs" dxfId="3" priority="4" operator="equal">
      <formula>0</formula>
    </cfRule>
  </conditionalFormatting>
  <conditionalFormatting sqref="D15:D84">
    <cfRule type="cellIs" dxfId="2" priority="3" stopIfTrue="1" operator="equal">
      <formula>0</formula>
    </cfRule>
  </conditionalFormatting>
  <conditionalFormatting sqref="E15:E84">
    <cfRule type="cellIs" dxfId="1" priority="1" stopIfTrue="1" operator="equal">
      <formula>0</formula>
    </cfRule>
  </conditionalFormatting>
  <conditionalFormatting sqref="E15:E84">
    <cfRule type="cellIs" dxfId="0" priority="2" operator="equal">
      <formula>0</formula>
    </cfRule>
  </conditionalFormatting>
  <pageMargins left="0.7" right="0.7" top="0.75" bottom="0.75" header="0.3" footer="0.3"/>
  <pageSetup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3"/>
  <sheetViews>
    <sheetView zoomScale="115" zoomScaleNormal="115" workbookViewId="0">
      <selection activeCell="H9" sqref="H9:J10"/>
    </sheetView>
  </sheetViews>
  <sheetFormatPr defaultRowHeight="15"/>
  <cols>
    <col min="2" max="2" width="11.28515625" bestFit="1" customWidth="1"/>
    <col min="3" max="3" width="19.28515625" bestFit="1" customWidth="1"/>
    <col min="4" max="4" width="5.7109375" customWidth="1"/>
    <col min="5" max="5" width="13.140625" customWidth="1"/>
    <col min="12" max="12" width="10.140625" bestFit="1" customWidth="1"/>
    <col min="14" max="15" width="0" hidden="1" customWidth="1"/>
  </cols>
  <sheetData>
    <row r="1" spans="1:15">
      <c r="A1" s="70"/>
      <c r="B1" s="71"/>
      <c r="C1" s="71"/>
      <c r="D1" s="71"/>
      <c r="E1" s="71"/>
      <c r="F1" s="71"/>
      <c r="G1" s="71"/>
      <c r="H1" s="71"/>
      <c r="I1" s="71"/>
      <c r="J1" s="71"/>
      <c r="K1" s="71"/>
      <c r="L1" s="71"/>
      <c r="M1" s="71"/>
      <c r="N1" s="71"/>
      <c r="O1" s="71"/>
    </row>
    <row r="2" spans="1:15">
      <c r="A2" s="70"/>
      <c r="B2" s="71"/>
      <c r="C2" s="71"/>
      <c r="D2" s="71"/>
      <c r="E2" s="71"/>
      <c r="F2" s="71"/>
      <c r="G2" s="71"/>
      <c r="H2" s="71"/>
      <c r="I2" s="71"/>
      <c r="J2" s="71"/>
      <c r="K2" s="71"/>
      <c r="L2" s="71"/>
      <c r="M2" s="71"/>
      <c r="N2" s="71"/>
      <c r="O2" s="71"/>
    </row>
    <row r="3" spans="1:15">
      <c r="A3" s="70"/>
      <c r="B3" s="71"/>
      <c r="C3" s="71"/>
      <c r="D3" s="71"/>
      <c r="E3" s="71"/>
      <c r="F3" s="71"/>
      <c r="G3" s="71"/>
      <c r="H3" s="71"/>
      <c r="I3" s="71"/>
      <c r="J3" s="71"/>
      <c r="K3" s="71"/>
      <c r="L3" s="71"/>
      <c r="M3" s="71"/>
      <c r="N3" s="71"/>
      <c r="O3" s="71"/>
    </row>
    <row r="4" spans="1:15">
      <c r="A4" s="70"/>
      <c r="B4" s="71"/>
      <c r="C4" s="71"/>
      <c r="D4" s="71"/>
      <c r="E4" s="71"/>
      <c r="F4" s="71"/>
      <c r="G4" s="71"/>
      <c r="H4" s="71"/>
      <c r="I4" s="71"/>
      <c r="J4" s="71"/>
      <c r="K4" s="71"/>
      <c r="L4" s="71"/>
      <c r="M4" s="71"/>
      <c r="N4" s="71"/>
      <c r="O4" s="71"/>
    </row>
    <row r="5" spans="1:15">
      <c r="A5" s="70"/>
      <c r="B5" s="71"/>
      <c r="C5" s="71"/>
      <c r="D5" s="71"/>
      <c r="E5" s="71"/>
      <c r="F5" s="71"/>
      <c r="G5" s="71"/>
      <c r="H5" s="71"/>
      <c r="I5" s="71"/>
      <c r="J5" s="71"/>
      <c r="K5" s="71"/>
      <c r="L5" s="71"/>
      <c r="M5" s="71"/>
      <c r="N5" s="71"/>
      <c r="O5" s="71"/>
    </row>
    <row r="6" spans="1:15" ht="15.75" thickBot="1">
      <c r="A6" s="70"/>
      <c r="B6" s="71"/>
      <c r="C6" s="71"/>
      <c r="D6" s="71"/>
      <c r="E6" s="71"/>
      <c r="F6" s="71"/>
      <c r="G6" s="71"/>
      <c r="H6" s="71"/>
      <c r="I6" s="72"/>
      <c r="J6" s="71"/>
      <c r="K6" s="71"/>
      <c r="L6" s="71"/>
      <c r="M6" s="71"/>
      <c r="N6" s="71"/>
      <c r="O6" s="72" t="s">
        <v>150</v>
      </c>
    </row>
    <row r="7" spans="1:15" ht="18.75" thickBot="1">
      <c r="A7" s="415" t="s">
        <v>159</v>
      </c>
      <c r="B7" s="416"/>
      <c r="C7" s="416"/>
      <c r="D7" s="416"/>
      <c r="E7" s="416"/>
      <c r="F7" s="416"/>
      <c r="G7" s="416"/>
      <c r="H7" s="416"/>
      <c r="I7" s="416"/>
      <c r="J7" s="416"/>
      <c r="K7" s="416"/>
      <c r="L7" s="416"/>
      <c r="M7" s="416"/>
      <c r="N7" s="416"/>
      <c r="O7" s="417"/>
    </row>
    <row r="8" spans="1:15" ht="15.75" thickBot="1">
      <c r="A8" s="418" t="s">
        <v>151</v>
      </c>
      <c r="B8" s="419"/>
      <c r="C8" s="419"/>
      <c r="D8" s="419"/>
      <c r="E8" s="419"/>
      <c r="F8" s="419"/>
      <c r="G8" s="420"/>
      <c r="H8" s="421" t="str">
        <f>'DEPT CHAIR'!C8</f>
        <v>SECOND SEMESTER A.Y. 2021-2022</v>
      </c>
      <c r="I8" s="421"/>
      <c r="J8" s="421"/>
      <c r="K8" s="421"/>
      <c r="L8" s="421"/>
      <c r="M8" s="421"/>
      <c r="N8" s="421"/>
      <c r="O8" s="422"/>
    </row>
    <row r="9" spans="1:15">
      <c r="A9" s="423" t="s">
        <v>152</v>
      </c>
      <c r="B9" s="424"/>
      <c r="C9" s="425" t="str">
        <f>REGISTRATION!C6</f>
        <v>Advanced Programming</v>
      </c>
      <c r="D9" s="425"/>
      <c r="E9" s="425"/>
      <c r="F9" s="426" t="s">
        <v>153</v>
      </c>
      <c r="G9" s="427"/>
      <c r="H9" s="430" t="str">
        <f>CONCATENATE(REGISTRATION!I6," ",REGISTRATION!I7)</f>
        <v>Tuesday 7:00-10:00</v>
      </c>
      <c r="I9" s="431"/>
      <c r="J9" s="432"/>
      <c r="K9" s="425" t="s">
        <v>154</v>
      </c>
      <c r="L9" s="436"/>
      <c r="M9" s="439" t="str">
        <f>CONCATENATE(REGISTRATION!C8," ",REGISTRATION!C9,"",REGISTRATION!D9)</f>
        <v>BSIT 4IRREG (OLD)</v>
      </c>
      <c r="N9" s="440"/>
      <c r="O9" s="441"/>
    </row>
    <row r="10" spans="1:15" ht="15.75" thickBot="1">
      <c r="A10" s="445" t="s">
        <v>155</v>
      </c>
      <c r="B10" s="446"/>
      <c r="C10" s="437" t="str">
        <f>REGISTRATION!P15</f>
        <v>GERSOM N. BARADI</v>
      </c>
      <c r="D10" s="437"/>
      <c r="E10" s="437"/>
      <c r="F10" s="428"/>
      <c r="G10" s="429"/>
      <c r="H10" s="433"/>
      <c r="I10" s="434"/>
      <c r="J10" s="435"/>
      <c r="K10" s="437"/>
      <c r="L10" s="438"/>
      <c r="M10" s="442"/>
      <c r="N10" s="443"/>
      <c r="O10" s="444"/>
    </row>
    <row r="11" spans="1:15" ht="15.75" thickBot="1">
      <c r="A11" s="87"/>
      <c r="B11" s="88"/>
      <c r="C11" s="88"/>
      <c r="D11" s="88"/>
      <c r="E11" s="88"/>
      <c r="F11" s="88"/>
      <c r="G11" s="88"/>
      <c r="H11" s="88"/>
      <c r="I11" s="88"/>
      <c r="J11" s="88"/>
      <c r="K11" s="88"/>
      <c r="L11" s="88"/>
      <c r="M11" s="88"/>
      <c r="N11" s="88"/>
      <c r="O11" s="89"/>
    </row>
    <row r="12" spans="1:15">
      <c r="A12" s="447"/>
      <c r="B12" s="449" t="s">
        <v>156</v>
      </c>
      <c r="C12" s="449" t="s">
        <v>157</v>
      </c>
      <c r="D12" s="449" t="s">
        <v>66</v>
      </c>
      <c r="E12" s="451" t="s">
        <v>28</v>
      </c>
      <c r="F12" s="453" t="s">
        <v>162</v>
      </c>
      <c r="G12" s="454"/>
      <c r="H12" s="453" t="s">
        <v>160</v>
      </c>
      <c r="I12" s="454"/>
      <c r="J12" s="453" t="s">
        <v>161</v>
      </c>
      <c r="K12" s="454"/>
      <c r="L12" s="453" t="s">
        <v>94</v>
      </c>
      <c r="M12" s="454"/>
      <c r="N12" s="453"/>
      <c r="O12" s="454"/>
    </row>
    <row r="13" spans="1:15" ht="15.75" thickBot="1">
      <c r="A13" s="448"/>
      <c r="B13" s="450"/>
      <c r="C13" s="450"/>
      <c r="D13" s="450"/>
      <c r="E13" s="452"/>
      <c r="F13" s="83" t="s">
        <v>158</v>
      </c>
      <c r="G13" s="84"/>
      <c r="H13" s="83" t="s">
        <v>158</v>
      </c>
      <c r="I13" s="84"/>
      <c r="J13" s="83" t="s">
        <v>158</v>
      </c>
      <c r="K13" s="84"/>
      <c r="L13" s="83" t="s">
        <v>158</v>
      </c>
      <c r="M13" s="84"/>
      <c r="N13" s="83"/>
      <c r="O13" s="84"/>
    </row>
    <row r="14" spans="1:15">
      <c r="A14" s="73">
        <v>1</v>
      </c>
      <c r="B14" s="4" t="str">
        <f>REGISTRATION!C12</f>
        <v>Ambata</v>
      </c>
      <c r="C14" s="4" t="str">
        <f>REGISTRATION!D12</f>
        <v>James Christian</v>
      </c>
      <c r="D14" s="4" t="str">
        <f>REGISTRATION!E12</f>
        <v>E.</v>
      </c>
      <c r="E14" s="4" t="str">
        <f>REGISTRATION!B12</f>
        <v>201501-367</v>
      </c>
      <c r="F14" s="90">
        <v>43346</v>
      </c>
      <c r="G14" s="74"/>
      <c r="H14" s="90">
        <v>43353</v>
      </c>
      <c r="I14" s="92"/>
      <c r="J14" s="90">
        <v>43367</v>
      </c>
      <c r="K14" s="93"/>
      <c r="L14" s="90">
        <v>43374</v>
      </c>
      <c r="M14" s="85"/>
      <c r="N14" s="85"/>
      <c r="O14" s="85"/>
    </row>
    <row r="15" spans="1:15">
      <c r="A15" s="75">
        <v>2</v>
      </c>
      <c r="B15" s="4" t="str">
        <f>REGISTRATION!C13</f>
        <v>Ambojia</v>
      </c>
      <c r="C15" s="4" t="str">
        <f>REGISTRATION!D13</f>
        <v>Gyke Seagal</v>
      </c>
      <c r="D15" s="4" t="str">
        <f>REGISTRATION!E13</f>
        <v>B.</v>
      </c>
      <c r="E15" s="4" t="str">
        <f>REGISTRATION!B13</f>
        <v>201601-276</v>
      </c>
      <c r="F15" s="91">
        <v>43346</v>
      </c>
      <c r="G15" s="76"/>
      <c r="H15" s="91">
        <v>43353</v>
      </c>
      <c r="I15" s="94"/>
      <c r="J15" s="91">
        <v>43367</v>
      </c>
      <c r="K15" s="95"/>
      <c r="L15" s="91">
        <v>43374</v>
      </c>
      <c r="M15" s="86"/>
      <c r="N15" s="86"/>
      <c r="O15" s="86"/>
    </row>
    <row r="16" spans="1:15">
      <c r="A16" s="75">
        <v>3</v>
      </c>
      <c r="B16" s="4" t="str">
        <f>REGISTRATION!C14</f>
        <v>Ampong</v>
      </c>
      <c r="C16" s="4" t="str">
        <f>REGISTRATION!D14</f>
        <v>Mark</v>
      </c>
      <c r="D16" s="4" t="str">
        <f>REGISTRATION!E14</f>
        <v>M.</v>
      </c>
      <c r="E16" s="4" t="str">
        <f>REGISTRATION!B14</f>
        <v>201701-239</v>
      </c>
      <c r="F16" s="90">
        <v>43346</v>
      </c>
      <c r="G16" s="76"/>
      <c r="H16" s="90">
        <v>43353</v>
      </c>
      <c r="I16" s="94"/>
      <c r="J16" s="90">
        <v>43367</v>
      </c>
      <c r="K16" s="95"/>
      <c r="L16" s="90">
        <v>43374</v>
      </c>
      <c r="M16" s="86"/>
      <c r="N16" s="86"/>
      <c r="O16" s="86"/>
    </row>
    <row r="17" spans="1:15">
      <c r="A17" s="75">
        <v>4</v>
      </c>
      <c r="B17" s="4" t="str">
        <f>REGISTRATION!C15</f>
        <v>Bermejo</v>
      </c>
      <c r="C17" s="4" t="str">
        <f>REGISTRATION!D15</f>
        <v>Raymar Joseph</v>
      </c>
      <c r="D17" s="4" t="str">
        <f>REGISTRATION!E15</f>
        <v>C.</v>
      </c>
      <c r="E17" s="4" t="str">
        <f>REGISTRATION!B15</f>
        <v>201102-050</v>
      </c>
      <c r="F17" s="91">
        <v>43346</v>
      </c>
      <c r="G17" s="76"/>
      <c r="H17" s="91">
        <v>43353</v>
      </c>
      <c r="I17" s="94"/>
      <c r="J17" s="91">
        <v>43367</v>
      </c>
      <c r="K17" s="95"/>
      <c r="L17" s="91">
        <v>43374</v>
      </c>
      <c r="M17" s="86"/>
      <c r="N17" s="86"/>
      <c r="O17" s="86"/>
    </row>
    <row r="18" spans="1:15">
      <c r="A18" s="75">
        <v>5</v>
      </c>
      <c r="B18" s="4" t="str">
        <f>REGISTRATION!C16</f>
        <v>De Boise</v>
      </c>
      <c r="C18" s="4" t="str">
        <f>REGISTRATION!D16</f>
        <v>Jarel</v>
      </c>
      <c r="D18" s="4" t="str">
        <f>REGISTRATION!E16</f>
        <v>R.</v>
      </c>
      <c r="E18" s="4" t="str">
        <f>REGISTRATION!B16</f>
        <v>2017-01-296</v>
      </c>
      <c r="F18" s="90">
        <v>43346</v>
      </c>
      <c r="G18" s="76"/>
      <c r="H18" s="90">
        <v>43353</v>
      </c>
      <c r="I18" s="94"/>
      <c r="J18" s="90">
        <v>43367</v>
      </c>
      <c r="K18" s="95"/>
      <c r="L18" s="90">
        <v>43374</v>
      </c>
      <c r="M18" s="86"/>
      <c r="N18" s="86"/>
      <c r="O18" s="86"/>
    </row>
    <row r="19" spans="1:15">
      <c r="A19" s="75">
        <v>6</v>
      </c>
      <c r="B19" s="4" t="str">
        <f>REGISTRATION!C17</f>
        <v>Dela Rosa</v>
      </c>
      <c r="C19" s="4" t="str">
        <f>REGISTRATION!D17</f>
        <v>Ariane</v>
      </c>
      <c r="D19" s="4" t="str">
        <f>REGISTRATION!E17</f>
        <v>E.</v>
      </c>
      <c r="E19" s="4" t="str">
        <f>REGISTRATION!B17</f>
        <v>201701-514</v>
      </c>
      <c r="F19" s="91">
        <v>43346</v>
      </c>
      <c r="G19" s="76"/>
      <c r="H19" s="91">
        <v>43353</v>
      </c>
      <c r="I19" s="94"/>
      <c r="J19" s="91">
        <v>43367</v>
      </c>
      <c r="K19" s="95"/>
      <c r="L19" s="91">
        <v>43374</v>
      </c>
      <c r="M19" s="86"/>
      <c r="N19" s="86"/>
      <c r="O19" s="86"/>
    </row>
    <row r="20" spans="1:15">
      <c r="A20" s="75">
        <v>7</v>
      </c>
      <c r="B20" s="4" t="str">
        <f>REGISTRATION!C18</f>
        <v>Loraya</v>
      </c>
      <c r="C20" s="4" t="str">
        <f>REGISTRATION!D18</f>
        <v xml:space="preserve">Kurt Marlow </v>
      </c>
      <c r="D20" s="4" t="str">
        <f>REGISTRATION!E18</f>
        <v>M.</v>
      </c>
      <c r="E20" s="4" t="str">
        <f>REGISTRATION!B18</f>
        <v>201702-002</v>
      </c>
      <c r="F20" s="90">
        <v>43346</v>
      </c>
      <c r="G20" s="76"/>
      <c r="H20" s="90">
        <v>43353</v>
      </c>
      <c r="I20" s="94"/>
      <c r="J20" s="90">
        <v>43367</v>
      </c>
      <c r="K20" s="95"/>
      <c r="L20" s="90">
        <v>43374</v>
      </c>
      <c r="M20" s="86"/>
      <c r="N20" s="86"/>
      <c r="O20" s="86"/>
    </row>
    <row r="21" spans="1:15">
      <c r="A21" s="75">
        <v>8</v>
      </c>
      <c r="B21" s="4" t="str">
        <f>REGISTRATION!C19</f>
        <v>Manjares</v>
      </c>
      <c r="C21" s="4" t="str">
        <f>REGISTRATION!D19</f>
        <v>Jhon Renz</v>
      </c>
      <c r="D21" s="4">
        <f>REGISTRATION!E19</f>
        <v>0</v>
      </c>
      <c r="E21" s="4" t="str">
        <f>REGISTRATION!B19</f>
        <v>2015-01-323</v>
      </c>
      <c r="F21" s="90">
        <v>43346</v>
      </c>
      <c r="G21" s="76"/>
      <c r="H21" s="91">
        <v>43353</v>
      </c>
      <c r="I21" s="94"/>
      <c r="J21" s="91">
        <v>43367</v>
      </c>
      <c r="K21" s="95"/>
      <c r="L21" s="91">
        <v>43374</v>
      </c>
      <c r="M21" s="86"/>
      <c r="N21" s="86"/>
      <c r="O21" s="86"/>
    </row>
    <row r="22" spans="1:15">
      <c r="A22" s="75">
        <v>9</v>
      </c>
      <c r="B22" s="4" t="str">
        <f>REGISTRATION!C20</f>
        <v>Monzon</v>
      </c>
      <c r="C22" s="4" t="str">
        <f>REGISTRATION!D20</f>
        <v>Almer Ivan</v>
      </c>
      <c r="D22" s="4" t="str">
        <f>REGISTRATION!E20</f>
        <v>C.</v>
      </c>
      <c r="E22" s="4" t="str">
        <f>REGISTRATION!B20</f>
        <v>2017-01-441</v>
      </c>
      <c r="F22" s="91">
        <v>43346</v>
      </c>
      <c r="G22" s="76"/>
      <c r="H22" s="90">
        <v>43353</v>
      </c>
      <c r="I22" s="94"/>
      <c r="J22" s="90">
        <v>43367</v>
      </c>
      <c r="K22" s="95"/>
      <c r="L22" s="90">
        <v>43374</v>
      </c>
      <c r="M22" s="86"/>
      <c r="N22" s="86"/>
      <c r="O22" s="86"/>
    </row>
    <row r="23" spans="1:15">
      <c r="A23" s="75">
        <v>10</v>
      </c>
      <c r="B23" s="4" t="str">
        <f>REGISTRATION!C21</f>
        <v>Sibul</v>
      </c>
      <c r="C23" s="4" t="str">
        <f>REGISTRATION!D21</f>
        <v>Mark Anthony</v>
      </c>
      <c r="D23" s="4" t="str">
        <f>REGISTRATION!E21</f>
        <v>B.</v>
      </c>
      <c r="E23" s="4" t="str">
        <f>REGISTRATION!B21</f>
        <v>2016-02-071</v>
      </c>
      <c r="F23" s="90">
        <v>43346</v>
      </c>
      <c r="G23" s="76"/>
      <c r="H23" s="91">
        <v>43353</v>
      </c>
      <c r="I23" s="94"/>
      <c r="J23" s="91">
        <v>43367</v>
      </c>
      <c r="K23" s="95"/>
      <c r="L23" s="91">
        <v>43374</v>
      </c>
      <c r="M23" s="86"/>
      <c r="N23" s="86"/>
      <c r="O23" s="86"/>
    </row>
    <row r="24" spans="1:15">
      <c r="A24" s="75">
        <v>11</v>
      </c>
      <c r="B24" s="4">
        <f>REGISTRATION!C22</f>
        <v>0</v>
      </c>
      <c r="C24" s="4">
        <f>REGISTRATION!D22</f>
        <v>0</v>
      </c>
      <c r="D24" s="4">
        <f>REGISTRATION!E22</f>
        <v>0</v>
      </c>
      <c r="E24" s="4">
        <f>REGISTRATION!B22</f>
        <v>0</v>
      </c>
      <c r="F24" s="91">
        <v>43346</v>
      </c>
      <c r="G24" s="76"/>
      <c r="H24" s="90">
        <v>43353</v>
      </c>
      <c r="I24" s="94"/>
      <c r="J24" s="90">
        <v>43367</v>
      </c>
      <c r="K24" s="95"/>
      <c r="L24" s="90">
        <v>43374</v>
      </c>
      <c r="M24" s="86"/>
      <c r="N24" s="86"/>
      <c r="O24" s="86"/>
    </row>
    <row r="25" spans="1:15">
      <c r="A25" s="75">
        <v>12</v>
      </c>
      <c r="B25" s="4">
        <f>REGISTRATION!C23</f>
        <v>0</v>
      </c>
      <c r="C25" s="4">
        <f>REGISTRATION!D23</f>
        <v>0</v>
      </c>
      <c r="D25" s="4">
        <f>REGISTRATION!E23</f>
        <v>0</v>
      </c>
      <c r="E25" s="4">
        <f>REGISTRATION!B23</f>
        <v>0</v>
      </c>
      <c r="F25" s="90">
        <v>43346</v>
      </c>
      <c r="G25" s="76"/>
      <c r="H25" s="91">
        <v>43353</v>
      </c>
      <c r="I25" s="94"/>
      <c r="J25" s="91">
        <v>43367</v>
      </c>
      <c r="K25" s="95"/>
      <c r="L25" s="91">
        <v>43374</v>
      </c>
      <c r="M25" s="86"/>
      <c r="N25" s="86"/>
      <c r="O25" s="86"/>
    </row>
    <row r="26" spans="1:15">
      <c r="A26" s="75">
        <v>13</v>
      </c>
      <c r="B26" s="4">
        <f>REGISTRATION!C24</f>
        <v>0</v>
      </c>
      <c r="C26" s="4">
        <f>REGISTRATION!D24</f>
        <v>0</v>
      </c>
      <c r="D26" s="4">
        <f>REGISTRATION!E24</f>
        <v>0</v>
      </c>
      <c r="E26" s="4">
        <f>REGISTRATION!B24</f>
        <v>0</v>
      </c>
      <c r="F26" s="91">
        <v>43346</v>
      </c>
      <c r="G26" s="76"/>
      <c r="H26" s="90">
        <v>43353</v>
      </c>
      <c r="I26" s="94"/>
      <c r="J26" s="90">
        <v>43367</v>
      </c>
      <c r="K26" s="95"/>
      <c r="L26" s="90">
        <v>43374</v>
      </c>
      <c r="M26" s="86"/>
      <c r="N26" s="86"/>
      <c r="O26" s="86"/>
    </row>
    <row r="27" spans="1:15">
      <c r="A27" s="75">
        <v>14</v>
      </c>
      <c r="B27" s="4">
        <f>REGISTRATION!C25</f>
        <v>0</v>
      </c>
      <c r="C27" s="4">
        <f>REGISTRATION!D25</f>
        <v>0</v>
      </c>
      <c r="D27" s="4">
        <f>REGISTRATION!E25</f>
        <v>0</v>
      </c>
      <c r="E27" s="4">
        <f>REGISTRATION!B25</f>
        <v>0</v>
      </c>
      <c r="F27" s="90">
        <v>43346</v>
      </c>
      <c r="G27" s="76"/>
      <c r="H27" s="91">
        <v>43353</v>
      </c>
      <c r="I27" s="94"/>
      <c r="J27" s="91">
        <v>43367</v>
      </c>
      <c r="K27" s="95"/>
      <c r="L27" s="91">
        <v>43374</v>
      </c>
      <c r="M27" s="86"/>
      <c r="N27" s="86"/>
      <c r="O27" s="86"/>
    </row>
    <row r="28" spans="1:15">
      <c r="A28" s="75">
        <v>15</v>
      </c>
      <c r="B28" s="4">
        <f>REGISTRATION!C26</f>
        <v>0</v>
      </c>
      <c r="C28" s="4">
        <f>REGISTRATION!D26</f>
        <v>0</v>
      </c>
      <c r="D28" s="4">
        <f>REGISTRATION!E26</f>
        <v>0</v>
      </c>
      <c r="E28" s="4">
        <f>REGISTRATION!B26</f>
        <v>0</v>
      </c>
      <c r="F28" s="90">
        <v>43346</v>
      </c>
      <c r="G28" s="76"/>
      <c r="H28" s="90">
        <v>43353</v>
      </c>
      <c r="I28" s="94"/>
      <c r="J28" s="90">
        <v>43367</v>
      </c>
      <c r="K28" s="95"/>
      <c r="L28" s="90">
        <v>43374</v>
      </c>
      <c r="M28" s="86"/>
      <c r="N28" s="86"/>
      <c r="O28" s="86"/>
    </row>
    <row r="29" spans="1:15">
      <c r="A29" s="75">
        <v>16</v>
      </c>
      <c r="B29" s="4">
        <f>REGISTRATION!C27</f>
        <v>0</v>
      </c>
      <c r="C29" s="4">
        <f>REGISTRATION!D27</f>
        <v>0</v>
      </c>
      <c r="D29" s="4">
        <f>REGISTRATION!E27</f>
        <v>0</v>
      </c>
      <c r="E29" s="4">
        <f>REGISTRATION!B27</f>
        <v>0</v>
      </c>
      <c r="F29" s="91">
        <v>43346</v>
      </c>
      <c r="G29" s="76"/>
      <c r="H29" s="91">
        <v>43353</v>
      </c>
      <c r="I29" s="94"/>
      <c r="J29" s="91">
        <v>43367</v>
      </c>
      <c r="K29" s="95"/>
      <c r="L29" s="91">
        <v>43374</v>
      </c>
      <c r="M29" s="86"/>
      <c r="N29" s="86"/>
      <c r="O29" s="86"/>
    </row>
    <row r="30" spans="1:15">
      <c r="A30" s="75">
        <v>17</v>
      </c>
      <c r="B30" s="4">
        <f>REGISTRATION!C28</f>
        <v>0</v>
      </c>
      <c r="C30" s="4">
        <f>REGISTRATION!D28</f>
        <v>0</v>
      </c>
      <c r="D30" s="4">
        <f>REGISTRATION!E28</f>
        <v>0</v>
      </c>
      <c r="E30" s="4">
        <f>REGISTRATION!B28</f>
        <v>0</v>
      </c>
      <c r="F30" s="90">
        <v>43346</v>
      </c>
      <c r="G30" s="76"/>
      <c r="H30" s="90">
        <v>43353</v>
      </c>
      <c r="I30" s="94"/>
      <c r="J30" s="90">
        <v>43367</v>
      </c>
      <c r="K30" s="95"/>
      <c r="L30" s="90">
        <v>43374</v>
      </c>
      <c r="M30" s="86"/>
      <c r="N30" s="86"/>
      <c r="O30" s="86"/>
    </row>
    <row r="31" spans="1:15">
      <c r="A31" s="75">
        <v>18</v>
      </c>
      <c r="B31" s="4">
        <f>REGISTRATION!C29</f>
        <v>0</v>
      </c>
      <c r="C31" s="4">
        <f>REGISTRATION!D29</f>
        <v>0</v>
      </c>
      <c r="D31" s="4">
        <f>REGISTRATION!E29</f>
        <v>0</v>
      </c>
      <c r="E31" s="4">
        <f>REGISTRATION!B29</f>
        <v>0</v>
      </c>
      <c r="F31" s="91">
        <v>43346</v>
      </c>
      <c r="G31" s="76"/>
      <c r="H31" s="91">
        <v>43353</v>
      </c>
      <c r="I31" s="94"/>
      <c r="J31" s="91">
        <v>43367</v>
      </c>
      <c r="K31" s="95"/>
      <c r="L31" s="91">
        <v>43374</v>
      </c>
      <c r="M31" s="86"/>
      <c r="N31" s="86"/>
      <c r="O31" s="86"/>
    </row>
    <row r="32" spans="1:15">
      <c r="A32" s="75">
        <v>19</v>
      </c>
      <c r="B32" s="4">
        <f>REGISTRATION!C30</f>
        <v>0</v>
      </c>
      <c r="C32" s="4">
        <f>REGISTRATION!D30</f>
        <v>0</v>
      </c>
      <c r="D32" s="4">
        <f>REGISTRATION!E30</f>
        <v>0</v>
      </c>
      <c r="E32" s="4">
        <f>REGISTRATION!B30</f>
        <v>0</v>
      </c>
      <c r="F32" s="90">
        <v>43346</v>
      </c>
      <c r="G32" s="76"/>
      <c r="H32" s="90">
        <v>43353</v>
      </c>
      <c r="I32" s="94"/>
      <c r="J32" s="90">
        <v>43367</v>
      </c>
      <c r="K32" s="95"/>
      <c r="L32" s="90">
        <v>43374</v>
      </c>
      <c r="M32" s="86"/>
      <c r="N32" s="86"/>
      <c r="O32" s="86"/>
    </row>
    <row r="33" spans="1:15">
      <c r="A33" s="75">
        <v>20</v>
      </c>
      <c r="B33" s="4">
        <f>REGISTRATION!C31</f>
        <v>0</v>
      </c>
      <c r="C33" s="4">
        <f>REGISTRATION!D31</f>
        <v>0</v>
      </c>
      <c r="D33" s="4"/>
      <c r="E33" s="4">
        <f>REGISTRATION!B31</f>
        <v>0</v>
      </c>
      <c r="F33" s="91">
        <v>43346</v>
      </c>
      <c r="G33" s="76"/>
      <c r="H33" s="91">
        <v>43353</v>
      </c>
      <c r="I33" s="94"/>
      <c r="J33" s="91">
        <v>43367</v>
      </c>
      <c r="K33" s="95"/>
      <c r="L33" s="91">
        <v>43374</v>
      </c>
      <c r="M33" s="86"/>
      <c r="N33" s="86"/>
      <c r="O33" s="86"/>
    </row>
    <row r="34" spans="1:15">
      <c r="A34" s="75">
        <v>21</v>
      </c>
      <c r="B34" s="4">
        <f>REGISTRATION!C32</f>
        <v>0</v>
      </c>
      <c r="C34" s="4">
        <f>REGISTRATION!D32</f>
        <v>0</v>
      </c>
      <c r="D34" s="4">
        <f>REGISTRATION!E32</f>
        <v>0</v>
      </c>
      <c r="E34" s="4">
        <f>REGISTRATION!B32</f>
        <v>0</v>
      </c>
      <c r="F34" s="90">
        <v>43346</v>
      </c>
      <c r="G34" s="76"/>
      <c r="H34" s="90">
        <v>43353</v>
      </c>
      <c r="I34" s="94"/>
      <c r="J34" s="90">
        <v>43367</v>
      </c>
      <c r="K34" s="95"/>
      <c r="L34" s="90">
        <v>43374</v>
      </c>
      <c r="M34" s="86"/>
      <c r="N34" s="86"/>
      <c r="O34" s="86"/>
    </row>
    <row r="35" spans="1:15">
      <c r="A35" s="75">
        <v>22</v>
      </c>
      <c r="B35" s="4">
        <f>REGISTRATION!C33</f>
        <v>0</v>
      </c>
      <c r="C35" s="4">
        <f>REGISTRATION!D33</f>
        <v>0</v>
      </c>
      <c r="D35" s="4">
        <f>REGISTRATION!E33</f>
        <v>0</v>
      </c>
      <c r="E35" s="4">
        <f>REGISTRATION!B33</f>
        <v>0</v>
      </c>
      <c r="F35" s="90">
        <v>43346</v>
      </c>
      <c r="G35" s="76"/>
      <c r="H35" s="91">
        <v>43353</v>
      </c>
      <c r="I35" s="94"/>
      <c r="J35" s="91">
        <v>43367</v>
      </c>
      <c r="K35" s="95"/>
      <c r="L35" s="91">
        <v>43374</v>
      </c>
      <c r="M35" s="86"/>
      <c r="N35" s="86"/>
      <c r="O35" s="86"/>
    </row>
    <row r="36" spans="1:15">
      <c r="A36" s="75">
        <v>23</v>
      </c>
      <c r="B36" s="4">
        <f>REGISTRATION!C34</f>
        <v>0</v>
      </c>
      <c r="C36" s="4">
        <f>REGISTRATION!D34</f>
        <v>0</v>
      </c>
      <c r="D36" s="4">
        <f>REGISTRATION!E34</f>
        <v>0</v>
      </c>
      <c r="E36" s="4">
        <f>REGISTRATION!B34</f>
        <v>0</v>
      </c>
      <c r="F36" s="91">
        <v>43346</v>
      </c>
      <c r="G36" s="76"/>
      <c r="H36" s="90">
        <v>43353</v>
      </c>
      <c r="I36" s="94"/>
      <c r="J36" s="90">
        <v>43367</v>
      </c>
      <c r="K36" s="95"/>
      <c r="L36" s="90">
        <v>43374</v>
      </c>
      <c r="M36" s="86"/>
      <c r="N36" s="86"/>
      <c r="O36" s="86"/>
    </row>
    <row r="37" spans="1:15">
      <c r="A37" s="75">
        <v>24</v>
      </c>
      <c r="B37" s="4">
        <f>REGISTRATION!C35</f>
        <v>0</v>
      </c>
      <c r="C37" s="4">
        <f>REGISTRATION!D35</f>
        <v>0</v>
      </c>
      <c r="D37" s="4">
        <f>REGISTRATION!E35</f>
        <v>0</v>
      </c>
      <c r="E37" s="4">
        <f>REGISTRATION!B35</f>
        <v>0</v>
      </c>
      <c r="F37" s="90">
        <v>43346</v>
      </c>
      <c r="G37" s="76"/>
      <c r="H37" s="91">
        <v>43353</v>
      </c>
      <c r="I37" s="94"/>
      <c r="J37" s="91">
        <v>43367</v>
      </c>
      <c r="K37" s="95"/>
      <c r="L37" s="91">
        <v>43374</v>
      </c>
      <c r="M37" s="86"/>
      <c r="N37" s="86"/>
      <c r="O37" s="86"/>
    </row>
    <row r="38" spans="1:15">
      <c r="A38" s="75">
        <v>25</v>
      </c>
      <c r="B38" s="4">
        <f>REGISTRATION!C36</f>
        <v>0</v>
      </c>
      <c r="C38" s="4">
        <f>REGISTRATION!D36</f>
        <v>0</v>
      </c>
      <c r="D38" s="4"/>
      <c r="E38" s="4">
        <f>REGISTRATION!B36</f>
        <v>0</v>
      </c>
      <c r="F38" s="91">
        <v>43346</v>
      </c>
      <c r="G38" s="76"/>
      <c r="H38" s="90">
        <v>43353</v>
      </c>
      <c r="I38" s="94"/>
      <c r="J38" s="90">
        <v>43367</v>
      </c>
      <c r="K38" s="95"/>
      <c r="L38" s="90">
        <v>43374</v>
      </c>
      <c r="M38" s="86"/>
      <c r="N38" s="86"/>
      <c r="O38" s="86"/>
    </row>
    <row r="39" spans="1:15">
      <c r="A39" s="75">
        <v>26</v>
      </c>
      <c r="B39" s="4">
        <f>REGISTRATION!C37</f>
        <v>0</v>
      </c>
      <c r="C39" s="4">
        <f>REGISTRATION!D37</f>
        <v>0</v>
      </c>
      <c r="D39" s="4"/>
      <c r="E39" s="4">
        <f>REGISTRATION!B37</f>
        <v>0</v>
      </c>
      <c r="F39" s="90">
        <v>43346</v>
      </c>
      <c r="G39" s="76"/>
      <c r="H39" s="91">
        <v>43353</v>
      </c>
      <c r="I39" s="94"/>
      <c r="J39" s="91">
        <v>43367</v>
      </c>
      <c r="K39" s="95"/>
      <c r="L39" s="91">
        <v>43374</v>
      </c>
      <c r="M39" s="86"/>
      <c r="N39" s="86"/>
      <c r="O39" s="86"/>
    </row>
    <row r="40" spans="1:15">
      <c r="A40" s="75">
        <v>27</v>
      </c>
      <c r="B40" s="4">
        <f>REGISTRATION!C38</f>
        <v>0</v>
      </c>
      <c r="C40" s="4">
        <f>REGISTRATION!D38</f>
        <v>0</v>
      </c>
      <c r="D40" s="4">
        <f>REGISTRATION!E38</f>
        <v>0</v>
      </c>
      <c r="E40" s="4">
        <f>REGISTRATION!B38</f>
        <v>0</v>
      </c>
      <c r="F40" s="91">
        <v>43346</v>
      </c>
      <c r="G40" s="76"/>
      <c r="H40" s="90">
        <v>43353</v>
      </c>
      <c r="I40" s="94"/>
      <c r="J40" s="90">
        <v>43367</v>
      </c>
      <c r="K40" s="95"/>
      <c r="L40" s="90">
        <v>43374</v>
      </c>
      <c r="M40" s="86"/>
      <c r="N40" s="86"/>
      <c r="O40" s="86"/>
    </row>
    <row r="41" spans="1:15">
      <c r="A41" s="75">
        <v>28</v>
      </c>
      <c r="B41" s="4">
        <f>REGISTRATION!C39</f>
        <v>0</v>
      </c>
      <c r="C41" s="4">
        <f>REGISTRATION!D39</f>
        <v>0</v>
      </c>
      <c r="D41" s="4">
        <f>REGISTRATION!E39</f>
        <v>0</v>
      </c>
      <c r="E41" s="4">
        <f>REGISTRATION!B39</f>
        <v>0</v>
      </c>
      <c r="F41" s="90">
        <v>43346</v>
      </c>
      <c r="G41" s="76"/>
      <c r="H41" s="91">
        <v>43353</v>
      </c>
      <c r="I41" s="94"/>
      <c r="J41" s="91">
        <v>43367</v>
      </c>
      <c r="K41" s="95"/>
      <c r="L41" s="91">
        <v>43374</v>
      </c>
      <c r="M41" s="86"/>
      <c r="N41" s="86"/>
      <c r="O41" s="86"/>
    </row>
    <row r="42" spans="1:15">
      <c r="A42" s="75">
        <v>29</v>
      </c>
      <c r="B42" s="4">
        <f>REGISTRATION!C40</f>
        <v>0</v>
      </c>
      <c r="C42" s="4">
        <f>REGISTRATION!D40</f>
        <v>0</v>
      </c>
      <c r="D42" s="4">
        <f>REGISTRATION!E40</f>
        <v>0</v>
      </c>
      <c r="E42" s="4">
        <f>REGISTRATION!B40</f>
        <v>0</v>
      </c>
      <c r="F42" s="90">
        <v>43346</v>
      </c>
      <c r="G42" s="76"/>
      <c r="H42" s="90">
        <v>43353</v>
      </c>
      <c r="I42" s="94"/>
      <c r="J42" s="90">
        <v>43367</v>
      </c>
      <c r="K42" s="95"/>
      <c r="L42" s="90">
        <v>43374</v>
      </c>
      <c r="M42" s="86"/>
      <c r="N42" s="86"/>
      <c r="O42" s="86"/>
    </row>
    <row r="43" spans="1:15">
      <c r="A43" s="75">
        <v>30</v>
      </c>
      <c r="B43" s="4">
        <f>REGISTRATION!C41</f>
        <v>0</v>
      </c>
      <c r="C43" s="4">
        <f>REGISTRATION!D41</f>
        <v>0</v>
      </c>
      <c r="D43" s="4"/>
      <c r="E43" s="4">
        <f>REGISTRATION!B41</f>
        <v>0</v>
      </c>
      <c r="F43" s="91">
        <v>43346</v>
      </c>
      <c r="G43" s="76"/>
      <c r="H43" s="91">
        <v>43353</v>
      </c>
      <c r="I43" s="94"/>
      <c r="J43" s="91">
        <v>43367</v>
      </c>
      <c r="K43" s="95"/>
      <c r="L43" s="91">
        <v>43374</v>
      </c>
      <c r="M43" s="86"/>
      <c r="N43" s="86"/>
      <c r="O43" s="86"/>
    </row>
    <row r="44" spans="1:15">
      <c r="A44" s="75">
        <v>31</v>
      </c>
      <c r="B44" s="4">
        <f>REGISTRATION!C42</f>
        <v>0</v>
      </c>
      <c r="C44" s="4">
        <f>REGISTRATION!D42</f>
        <v>0</v>
      </c>
      <c r="D44" s="4">
        <f>REGISTRATION!E42</f>
        <v>0</v>
      </c>
      <c r="E44" s="4">
        <f>REGISTRATION!B42</f>
        <v>0</v>
      </c>
      <c r="F44" s="90">
        <v>43346</v>
      </c>
      <c r="G44" s="76"/>
      <c r="H44" s="90">
        <v>43353</v>
      </c>
      <c r="I44" s="94"/>
      <c r="J44" s="90">
        <v>43367</v>
      </c>
      <c r="K44" s="95"/>
      <c r="L44" s="90">
        <v>43374</v>
      </c>
      <c r="M44" s="86"/>
      <c r="N44" s="86"/>
      <c r="O44" s="86"/>
    </row>
    <row r="45" spans="1:15">
      <c r="A45" s="75">
        <v>32</v>
      </c>
      <c r="B45" s="4">
        <f>REGISTRATION!C43</f>
        <v>0</v>
      </c>
      <c r="C45" s="4">
        <f>REGISTRATION!D43</f>
        <v>0</v>
      </c>
      <c r="D45" s="4">
        <f>REGISTRATION!E43</f>
        <v>0</v>
      </c>
      <c r="E45" s="4">
        <f>REGISTRATION!B43</f>
        <v>0</v>
      </c>
      <c r="F45" s="91">
        <v>43346</v>
      </c>
      <c r="G45" s="76"/>
      <c r="H45" s="91">
        <v>43353</v>
      </c>
      <c r="I45" s="94"/>
      <c r="J45" s="91">
        <v>43367</v>
      </c>
      <c r="K45" s="95"/>
      <c r="L45" s="91">
        <v>43374</v>
      </c>
      <c r="M45" s="86"/>
      <c r="N45" s="86"/>
      <c r="O45" s="86"/>
    </row>
    <row r="46" spans="1:15">
      <c r="A46" s="75">
        <v>33</v>
      </c>
      <c r="B46" s="4">
        <f>REGISTRATION!C44</f>
        <v>0</v>
      </c>
      <c r="C46" s="4">
        <f>REGISTRATION!D44</f>
        <v>0</v>
      </c>
      <c r="D46" s="4">
        <f>REGISTRATION!E44</f>
        <v>0</v>
      </c>
      <c r="E46" s="4">
        <f>REGISTRATION!B44</f>
        <v>0</v>
      </c>
      <c r="F46" s="90">
        <v>43346</v>
      </c>
      <c r="G46" s="76"/>
      <c r="H46" s="90">
        <v>43353</v>
      </c>
      <c r="I46" s="94"/>
      <c r="J46" s="90">
        <v>43367</v>
      </c>
      <c r="K46" s="95"/>
      <c r="L46" s="90">
        <v>43374</v>
      </c>
      <c r="M46" s="86"/>
      <c r="N46" s="86"/>
      <c r="O46" s="86"/>
    </row>
    <row r="47" spans="1:15">
      <c r="A47" s="75">
        <v>34</v>
      </c>
      <c r="B47" s="4">
        <f>REGISTRATION!C45</f>
        <v>0</v>
      </c>
      <c r="C47" s="4">
        <f>REGISTRATION!D45</f>
        <v>0</v>
      </c>
      <c r="D47" s="4">
        <f>REGISTRATION!E45</f>
        <v>0</v>
      </c>
      <c r="E47" s="4">
        <f>REGISTRATION!B45</f>
        <v>0</v>
      </c>
      <c r="F47" s="91">
        <v>43346</v>
      </c>
      <c r="G47" s="76"/>
      <c r="H47" s="91">
        <v>43353</v>
      </c>
      <c r="I47" s="94"/>
      <c r="J47" s="91">
        <v>43367</v>
      </c>
      <c r="K47" s="95"/>
      <c r="L47" s="91">
        <v>43374</v>
      </c>
      <c r="M47" s="86"/>
      <c r="N47" s="86"/>
      <c r="O47" s="86"/>
    </row>
    <row r="48" spans="1:15">
      <c r="A48" s="75">
        <v>35</v>
      </c>
      <c r="B48" s="4">
        <f>REGISTRATION!C46</f>
        <v>0</v>
      </c>
      <c r="C48" s="4">
        <f>REGISTRATION!D46</f>
        <v>0</v>
      </c>
      <c r="D48" s="4">
        <f>REGISTRATION!E46</f>
        <v>0</v>
      </c>
      <c r="E48" s="4">
        <f>REGISTRATION!B46</f>
        <v>0</v>
      </c>
      <c r="F48" s="90">
        <v>43346</v>
      </c>
      <c r="G48" s="76"/>
      <c r="H48" s="90">
        <v>43353</v>
      </c>
      <c r="I48" s="94"/>
      <c r="J48" s="90">
        <v>43367</v>
      </c>
      <c r="K48" s="95"/>
      <c r="L48" s="90">
        <v>43374</v>
      </c>
      <c r="M48" s="86"/>
      <c r="N48" s="86"/>
      <c r="O48" s="86"/>
    </row>
    <row r="49" spans="1:15">
      <c r="A49" s="75">
        <v>36</v>
      </c>
      <c r="B49" s="4">
        <f>REGISTRATION!C47</f>
        <v>0</v>
      </c>
      <c r="C49" s="4">
        <f>REGISTRATION!D47</f>
        <v>0</v>
      </c>
      <c r="D49" s="4"/>
      <c r="E49" s="4">
        <f>REGISTRATION!B47</f>
        <v>0</v>
      </c>
      <c r="F49" s="90">
        <v>43346</v>
      </c>
      <c r="G49" s="76"/>
      <c r="H49" s="91">
        <v>43353</v>
      </c>
      <c r="I49" s="94"/>
      <c r="J49" s="91">
        <v>43367</v>
      </c>
      <c r="K49" s="95"/>
      <c r="L49" s="91">
        <v>43374</v>
      </c>
      <c r="M49" s="86"/>
      <c r="N49" s="86"/>
      <c r="O49" s="86"/>
    </row>
    <row r="50" spans="1:15">
      <c r="A50" s="75">
        <v>37</v>
      </c>
      <c r="B50" s="4">
        <f>REGISTRATION!C48</f>
        <v>0</v>
      </c>
      <c r="C50" s="4">
        <f>REGISTRATION!D48</f>
        <v>0</v>
      </c>
      <c r="D50" s="4"/>
      <c r="E50" s="4">
        <f>REGISTRATION!B48</f>
        <v>0</v>
      </c>
      <c r="F50" s="90">
        <v>43346</v>
      </c>
      <c r="G50" s="76"/>
      <c r="H50" s="91">
        <v>43353</v>
      </c>
      <c r="I50" s="94"/>
      <c r="J50" s="91">
        <v>43367</v>
      </c>
      <c r="K50" s="95"/>
      <c r="L50" s="91">
        <v>43374</v>
      </c>
      <c r="M50" s="86"/>
      <c r="N50" s="71"/>
      <c r="O50" s="72" t="s">
        <v>150</v>
      </c>
    </row>
    <row r="51" spans="1:15">
      <c r="A51" s="75">
        <v>38</v>
      </c>
      <c r="B51" s="4">
        <f>REGISTRATION!C49</f>
        <v>0</v>
      </c>
      <c r="C51" s="4">
        <f>REGISTRATION!D49</f>
        <v>0</v>
      </c>
      <c r="D51" s="4"/>
      <c r="E51" s="4">
        <f>REGISTRATION!B49</f>
        <v>0</v>
      </c>
      <c r="F51" s="90">
        <v>43346</v>
      </c>
      <c r="G51" s="76"/>
      <c r="H51" s="91">
        <v>43353</v>
      </c>
      <c r="I51" s="94"/>
      <c r="J51" s="91">
        <v>43367</v>
      </c>
      <c r="K51" s="95"/>
      <c r="L51" s="91">
        <v>43374</v>
      </c>
      <c r="M51" s="86"/>
    </row>
    <row r="52" spans="1:15">
      <c r="A52" s="75">
        <v>39</v>
      </c>
      <c r="B52" s="4">
        <f>REGISTRATION!C50</f>
        <v>0</v>
      </c>
      <c r="C52" s="4">
        <f>REGISTRATION!D50</f>
        <v>0</v>
      </c>
      <c r="D52" s="4"/>
      <c r="E52" s="4">
        <f>REGISTRATION!B50</f>
        <v>0</v>
      </c>
      <c r="F52" s="90">
        <v>43346</v>
      </c>
      <c r="G52" s="76"/>
      <c r="H52" s="91">
        <v>43353</v>
      </c>
      <c r="I52" s="94"/>
      <c r="J52" s="91">
        <v>43367</v>
      </c>
      <c r="K52" s="95"/>
      <c r="L52" s="91">
        <v>43374</v>
      </c>
      <c r="M52" s="86"/>
    </row>
    <row r="53" spans="1:15">
      <c r="A53" s="75">
        <v>40</v>
      </c>
      <c r="B53" s="4">
        <f>REGISTRATION!C51</f>
        <v>0</v>
      </c>
      <c r="C53" s="4">
        <f>REGISTRATION!D51</f>
        <v>0</v>
      </c>
      <c r="D53" s="4"/>
      <c r="E53" s="4">
        <f>REGISTRATION!B51</f>
        <v>0</v>
      </c>
      <c r="F53" s="90">
        <v>43346</v>
      </c>
      <c r="G53" s="76"/>
      <c r="H53" s="91">
        <v>43353</v>
      </c>
      <c r="I53" s="94"/>
      <c r="J53" s="91">
        <v>43367</v>
      </c>
      <c r="K53" s="95"/>
      <c r="L53" s="91">
        <v>43374</v>
      </c>
      <c r="M53" s="86"/>
    </row>
    <row r="54" spans="1:15">
      <c r="A54" s="75">
        <v>41</v>
      </c>
      <c r="B54" s="4">
        <f>REGISTRATION!C52</f>
        <v>0</v>
      </c>
      <c r="C54" s="4">
        <f>REGISTRATION!D52</f>
        <v>0</v>
      </c>
      <c r="D54" s="4"/>
      <c r="E54" s="4">
        <f>REGISTRATION!B52</f>
        <v>0</v>
      </c>
      <c r="F54" s="90">
        <v>43346</v>
      </c>
      <c r="G54" s="76"/>
      <c r="H54" s="91">
        <v>43353</v>
      </c>
      <c r="I54" s="94"/>
      <c r="J54" s="91">
        <v>43367</v>
      </c>
      <c r="K54" s="95"/>
      <c r="L54" s="91">
        <v>43374</v>
      </c>
      <c r="M54" s="86"/>
    </row>
    <row r="55" spans="1:15">
      <c r="A55" s="75">
        <v>42</v>
      </c>
      <c r="B55" s="4">
        <f>REGISTRATION!C53</f>
        <v>0</v>
      </c>
      <c r="C55" s="4">
        <f>REGISTRATION!D53</f>
        <v>0</v>
      </c>
      <c r="D55" s="4"/>
      <c r="E55" s="4">
        <f>REGISTRATION!B53</f>
        <v>0</v>
      </c>
      <c r="F55" s="90">
        <v>43346</v>
      </c>
      <c r="G55" s="76"/>
      <c r="H55" s="91">
        <v>43353</v>
      </c>
      <c r="I55" s="94"/>
      <c r="J55" s="91">
        <v>43367</v>
      </c>
      <c r="K55" s="95"/>
      <c r="L55" s="91">
        <v>43374</v>
      </c>
      <c r="M55" s="86"/>
    </row>
    <row r="56" spans="1:15">
      <c r="A56" s="75">
        <v>43</v>
      </c>
      <c r="B56" s="4">
        <f>REGISTRATION!C54</f>
        <v>0</v>
      </c>
      <c r="C56" s="4">
        <f>REGISTRATION!D54</f>
        <v>0</v>
      </c>
      <c r="D56" s="4"/>
      <c r="E56" s="4">
        <f>REGISTRATION!B54</f>
        <v>0</v>
      </c>
      <c r="F56" s="90">
        <v>43346</v>
      </c>
      <c r="G56" s="76"/>
      <c r="H56" s="91">
        <v>43353</v>
      </c>
      <c r="I56" s="94"/>
      <c r="J56" s="91">
        <v>43367</v>
      </c>
      <c r="K56" s="95"/>
      <c r="L56" s="91">
        <v>43374</v>
      </c>
      <c r="M56" s="86"/>
    </row>
    <row r="57" spans="1:15">
      <c r="A57" s="75">
        <v>44</v>
      </c>
      <c r="B57" s="4">
        <f>REGISTRATION!C55</f>
        <v>0</v>
      </c>
      <c r="C57" s="4">
        <f>REGISTRATION!D55</f>
        <v>0</v>
      </c>
      <c r="D57" s="4"/>
      <c r="E57" s="4">
        <f>REGISTRATION!B55</f>
        <v>0</v>
      </c>
      <c r="F57" s="90">
        <v>43346</v>
      </c>
      <c r="G57" s="76"/>
      <c r="H57" s="91">
        <v>43353</v>
      </c>
      <c r="I57" s="94"/>
      <c r="J57" s="91">
        <v>43367</v>
      </c>
      <c r="K57" s="95"/>
      <c r="L57" s="91">
        <v>43374</v>
      </c>
      <c r="M57" s="86"/>
    </row>
    <row r="58" spans="1:15">
      <c r="A58" s="75">
        <v>45</v>
      </c>
      <c r="B58" s="4">
        <f>REGISTRATION!C56</f>
        <v>0</v>
      </c>
      <c r="C58" s="4">
        <f>REGISTRATION!D56</f>
        <v>0</v>
      </c>
      <c r="D58" s="4"/>
      <c r="E58" s="4">
        <f>REGISTRATION!B56</f>
        <v>0</v>
      </c>
      <c r="F58" s="90">
        <v>43346</v>
      </c>
      <c r="G58" s="76"/>
      <c r="H58" s="91">
        <v>43353</v>
      </c>
      <c r="I58" s="94"/>
      <c r="J58" s="91">
        <v>43367</v>
      </c>
      <c r="K58" s="95"/>
      <c r="L58" s="91">
        <v>43374</v>
      </c>
      <c r="M58" s="86"/>
    </row>
    <row r="59" spans="1:15">
      <c r="A59" s="75">
        <v>46</v>
      </c>
      <c r="B59" s="4">
        <f>REGISTRATION!C57</f>
        <v>0</v>
      </c>
      <c r="C59" s="4">
        <f>REGISTRATION!D57</f>
        <v>0</v>
      </c>
      <c r="D59" s="4"/>
      <c r="E59" s="4">
        <f>REGISTRATION!B57</f>
        <v>0</v>
      </c>
      <c r="F59" s="90">
        <v>43346</v>
      </c>
      <c r="G59" s="76"/>
      <c r="H59" s="91">
        <v>43353</v>
      </c>
      <c r="I59" s="94"/>
      <c r="J59" s="91">
        <v>43367</v>
      </c>
      <c r="K59" s="95"/>
      <c r="L59" s="91">
        <v>43374</v>
      </c>
      <c r="M59" s="86"/>
    </row>
    <row r="60" spans="1:15">
      <c r="A60" s="75">
        <v>47</v>
      </c>
      <c r="B60" s="4">
        <f>REGISTRATION!C58</f>
        <v>0</v>
      </c>
      <c r="C60" s="4">
        <f>REGISTRATION!D58</f>
        <v>0</v>
      </c>
      <c r="D60" s="4"/>
      <c r="E60" s="4">
        <f>REGISTRATION!B58</f>
        <v>0</v>
      </c>
      <c r="F60" s="90">
        <v>43346</v>
      </c>
      <c r="G60" s="76"/>
      <c r="H60" s="91">
        <v>43353</v>
      </c>
      <c r="I60" s="94"/>
      <c r="J60" s="91">
        <v>43367</v>
      </c>
      <c r="K60" s="95"/>
      <c r="L60" s="91">
        <v>43374</v>
      </c>
      <c r="M60" s="86"/>
    </row>
    <row r="61" spans="1:15">
      <c r="A61" s="75">
        <v>48</v>
      </c>
      <c r="B61" s="4">
        <f>REGISTRATION!C59</f>
        <v>0</v>
      </c>
      <c r="C61" s="4">
        <f>REGISTRATION!D59</f>
        <v>0</v>
      </c>
      <c r="D61" s="4"/>
      <c r="E61" s="4">
        <f>REGISTRATION!B59</f>
        <v>0</v>
      </c>
      <c r="F61" s="90">
        <v>43346</v>
      </c>
      <c r="G61" s="76"/>
      <c r="H61" s="91">
        <v>43353</v>
      </c>
      <c r="I61" s="94"/>
      <c r="J61" s="91">
        <v>43367</v>
      </c>
      <c r="K61" s="95"/>
      <c r="L61" s="91">
        <v>43374</v>
      </c>
      <c r="M61" s="86"/>
    </row>
    <row r="62" spans="1:15">
      <c r="A62" s="75">
        <v>49</v>
      </c>
      <c r="B62" s="4">
        <f>REGISTRATION!C60</f>
        <v>0</v>
      </c>
      <c r="C62" s="4">
        <f>REGISTRATION!D60</f>
        <v>0</v>
      </c>
      <c r="D62" s="4"/>
      <c r="E62" s="4">
        <f>REGISTRATION!B60</f>
        <v>0</v>
      </c>
      <c r="F62" s="90">
        <v>43346</v>
      </c>
      <c r="G62" s="76"/>
      <c r="H62" s="91">
        <v>43353</v>
      </c>
      <c r="I62" s="94"/>
      <c r="J62" s="91">
        <v>43367</v>
      </c>
      <c r="K62" s="95"/>
      <c r="L62" s="91">
        <v>43374</v>
      </c>
      <c r="M62" s="86"/>
    </row>
    <row r="63" spans="1:15">
      <c r="A63" s="75">
        <v>50</v>
      </c>
      <c r="B63" s="4">
        <f>REGISTRATION!C61</f>
        <v>0</v>
      </c>
      <c r="C63" s="4">
        <f>REGISTRATION!D61</f>
        <v>0</v>
      </c>
      <c r="D63" s="4"/>
      <c r="E63" s="4">
        <f>REGISTRATION!B61</f>
        <v>0</v>
      </c>
      <c r="F63" s="90">
        <v>43346</v>
      </c>
      <c r="G63" s="76"/>
      <c r="H63" s="91">
        <v>43353</v>
      </c>
      <c r="I63" s="94"/>
      <c r="J63" s="91">
        <v>43367</v>
      </c>
      <c r="K63" s="95"/>
      <c r="L63" s="91">
        <v>43374</v>
      </c>
      <c r="M63" s="86"/>
    </row>
    <row r="64" spans="1:15">
      <c r="A64" s="75">
        <v>51</v>
      </c>
      <c r="B64" s="4">
        <f>REGISTRATION!C62</f>
        <v>0</v>
      </c>
      <c r="C64" s="4">
        <f>REGISTRATION!D62</f>
        <v>0</v>
      </c>
      <c r="D64" s="4"/>
      <c r="E64" s="4">
        <f>REGISTRATION!B62</f>
        <v>0</v>
      </c>
      <c r="F64" s="90">
        <v>43346</v>
      </c>
      <c r="G64" s="76"/>
      <c r="H64" s="91">
        <v>43353</v>
      </c>
      <c r="I64" s="94"/>
      <c r="J64" s="91">
        <v>43367</v>
      </c>
      <c r="K64" s="95"/>
      <c r="L64" s="91">
        <v>43374</v>
      </c>
      <c r="M64" s="86"/>
    </row>
    <row r="65" spans="1:13">
      <c r="A65" s="75">
        <v>52</v>
      </c>
      <c r="B65" s="4">
        <f>REGISTRATION!C63</f>
        <v>0</v>
      </c>
      <c r="C65" s="4">
        <f>REGISTRATION!D63</f>
        <v>0</v>
      </c>
      <c r="D65" s="4"/>
      <c r="E65" s="4">
        <f>REGISTRATION!B63</f>
        <v>0</v>
      </c>
      <c r="F65" s="90">
        <v>43346</v>
      </c>
      <c r="G65" s="76"/>
      <c r="H65" s="91">
        <v>43353</v>
      </c>
      <c r="I65" s="94"/>
      <c r="J65" s="91">
        <v>43367</v>
      </c>
      <c r="K65" s="95"/>
      <c r="L65" s="91">
        <v>43374</v>
      </c>
      <c r="M65" s="86"/>
    </row>
    <row r="66" spans="1:13">
      <c r="A66" s="75">
        <v>53</v>
      </c>
      <c r="B66" s="4">
        <f>REGISTRATION!C64</f>
        <v>0</v>
      </c>
      <c r="C66" s="4">
        <f>REGISTRATION!D64</f>
        <v>0</v>
      </c>
      <c r="D66" s="4"/>
      <c r="E66" s="4">
        <f>REGISTRATION!B64</f>
        <v>0</v>
      </c>
      <c r="F66" s="90">
        <v>43346</v>
      </c>
      <c r="G66" s="76"/>
      <c r="H66" s="91">
        <v>43353</v>
      </c>
      <c r="I66" s="94"/>
      <c r="J66" s="91">
        <v>43367</v>
      </c>
      <c r="K66" s="95"/>
      <c r="L66" s="91">
        <v>43374</v>
      </c>
      <c r="M66" s="86"/>
    </row>
    <row r="67" spans="1:13">
      <c r="A67" s="75">
        <v>54</v>
      </c>
      <c r="B67" s="4">
        <f>REGISTRATION!C65</f>
        <v>0</v>
      </c>
      <c r="C67" s="4">
        <f>REGISTRATION!D65</f>
        <v>0</v>
      </c>
      <c r="D67" s="4"/>
      <c r="E67" s="4">
        <f>REGISTRATION!B65</f>
        <v>0</v>
      </c>
      <c r="F67" s="90">
        <v>43346</v>
      </c>
      <c r="G67" s="76"/>
      <c r="H67" s="91">
        <v>43353</v>
      </c>
      <c r="I67" s="94"/>
      <c r="J67" s="91">
        <v>43367</v>
      </c>
      <c r="K67" s="95"/>
      <c r="L67" s="91">
        <v>43374</v>
      </c>
      <c r="M67" s="86"/>
    </row>
    <row r="68" spans="1:13">
      <c r="A68" s="75">
        <v>55</v>
      </c>
      <c r="B68" s="4">
        <f>REGISTRATION!C66</f>
        <v>0</v>
      </c>
      <c r="C68" s="4">
        <f>REGISTRATION!D66</f>
        <v>0</v>
      </c>
      <c r="D68" s="4"/>
      <c r="E68" s="4">
        <f>REGISTRATION!B66</f>
        <v>0</v>
      </c>
      <c r="F68" s="90">
        <v>43346</v>
      </c>
      <c r="G68" s="76"/>
      <c r="H68" s="91">
        <v>43353</v>
      </c>
      <c r="I68" s="94"/>
      <c r="J68" s="91">
        <v>43367</v>
      </c>
      <c r="K68" s="95"/>
      <c r="L68" s="91">
        <v>43374</v>
      </c>
      <c r="M68" s="86"/>
    </row>
    <row r="69" spans="1:13">
      <c r="A69" s="75">
        <v>56</v>
      </c>
      <c r="B69" s="4">
        <f>REGISTRATION!C67</f>
        <v>0</v>
      </c>
      <c r="C69" s="4">
        <f>REGISTRATION!D67</f>
        <v>0</v>
      </c>
      <c r="D69" s="4"/>
      <c r="E69" s="4">
        <f>REGISTRATION!B67</f>
        <v>0</v>
      </c>
      <c r="F69" s="90">
        <v>43346</v>
      </c>
      <c r="G69" s="76"/>
      <c r="H69" s="91">
        <v>43353</v>
      </c>
      <c r="I69" s="94"/>
      <c r="J69" s="91">
        <v>43367</v>
      </c>
      <c r="K69" s="95"/>
      <c r="L69" s="91">
        <v>43374</v>
      </c>
      <c r="M69" s="86"/>
    </row>
    <row r="70" spans="1:13">
      <c r="A70" s="75">
        <v>57</v>
      </c>
      <c r="B70" s="4">
        <f>REGISTRATION!C68</f>
        <v>0</v>
      </c>
      <c r="C70" s="4">
        <f>REGISTRATION!D68</f>
        <v>0</v>
      </c>
      <c r="D70" s="4"/>
      <c r="E70" s="4">
        <f>REGISTRATION!B68</f>
        <v>0</v>
      </c>
      <c r="F70" s="90">
        <v>43346</v>
      </c>
      <c r="G70" s="76"/>
      <c r="H70" s="91">
        <v>43353</v>
      </c>
      <c r="I70" s="94"/>
      <c r="J70" s="91">
        <v>43367</v>
      </c>
      <c r="K70" s="95"/>
      <c r="L70" s="91">
        <v>43374</v>
      </c>
      <c r="M70" s="86"/>
    </row>
    <row r="71" spans="1:13">
      <c r="A71" s="75">
        <v>58</v>
      </c>
      <c r="B71" s="4">
        <f>REGISTRATION!C69</f>
        <v>0</v>
      </c>
      <c r="C71" s="4">
        <f>REGISTRATION!D69</f>
        <v>0</v>
      </c>
      <c r="D71" s="4"/>
      <c r="E71" s="4">
        <f>REGISTRATION!B69</f>
        <v>0</v>
      </c>
      <c r="F71" s="90">
        <v>43346</v>
      </c>
      <c r="G71" s="76"/>
      <c r="H71" s="91">
        <v>43353</v>
      </c>
      <c r="I71" s="94"/>
      <c r="J71" s="91">
        <v>43367</v>
      </c>
      <c r="K71" s="95"/>
      <c r="L71" s="91">
        <v>43374</v>
      </c>
      <c r="M71" s="86"/>
    </row>
    <row r="72" spans="1:13">
      <c r="A72" s="75">
        <v>59</v>
      </c>
      <c r="B72" s="4">
        <f>REGISTRATION!C70</f>
        <v>0</v>
      </c>
      <c r="C72" s="4">
        <f>REGISTRATION!D70</f>
        <v>0</v>
      </c>
      <c r="D72" s="4"/>
      <c r="E72" s="4">
        <f>REGISTRATION!B70</f>
        <v>0</v>
      </c>
      <c r="F72" s="90">
        <v>43346</v>
      </c>
      <c r="G72" s="76"/>
      <c r="H72" s="91">
        <v>43353</v>
      </c>
      <c r="I72" s="94"/>
      <c r="J72" s="91">
        <v>43367</v>
      </c>
      <c r="K72" s="95"/>
      <c r="L72" s="91">
        <v>43374</v>
      </c>
      <c r="M72" s="86"/>
    </row>
    <row r="73" spans="1:13">
      <c r="A73" s="75">
        <v>60</v>
      </c>
      <c r="B73" s="4">
        <f>REGISTRATION!C71</f>
        <v>0</v>
      </c>
      <c r="C73" s="4">
        <f>REGISTRATION!D71</f>
        <v>0</v>
      </c>
      <c r="D73" s="4"/>
      <c r="E73" s="4">
        <f>REGISTRATION!B71</f>
        <v>0</v>
      </c>
      <c r="F73" s="90">
        <v>43346</v>
      </c>
      <c r="G73" s="76"/>
      <c r="H73" s="91">
        <v>43353</v>
      </c>
      <c r="I73" s="94"/>
      <c r="J73" s="91">
        <v>43367</v>
      </c>
      <c r="K73" s="95"/>
      <c r="L73" s="91">
        <v>43374</v>
      </c>
      <c r="M73" s="86"/>
    </row>
    <row r="74" spans="1:13">
      <c r="A74" s="75">
        <v>61</v>
      </c>
      <c r="B74" s="4">
        <f>REGISTRATION!C72</f>
        <v>0</v>
      </c>
      <c r="C74" s="4">
        <f>REGISTRATION!D72</f>
        <v>0</v>
      </c>
      <c r="D74" s="4"/>
      <c r="E74" s="4">
        <f>REGISTRATION!B72</f>
        <v>0</v>
      </c>
      <c r="F74" s="90">
        <v>43346</v>
      </c>
      <c r="G74" s="76"/>
      <c r="H74" s="91">
        <v>43353</v>
      </c>
      <c r="I74" s="94"/>
      <c r="J74" s="91">
        <v>43367</v>
      </c>
      <c r="K74" s="95"/>
      <c r="L74" s="91">
        <v>43374</v>
      </c>
      <c r="M74" s="86"/>
    </row>
    <row r="75" spans="1:13">
      <c r="A75" s="75">
        <v>62</v>
      </c>
      <c r="B75" s="4">
        <f>REGISTRATION!C73</f>
        <v>0</v>
      </c>
      <c r="C75" s="4">
        <f>REGISTRATION!D73</f>
        <v>0</v>
      </c>
      <c r="D75" s="4"/>
      <c r="E75" s="4">
        <f>REGISTRATION!B73</f>
        <v>0</v>
      </c>
      <c r="F75" s="90">
        <v>43346</v>
      </c>
      <c r="G75" s="76"/>
      <c r="H75" s="91">
        <v>43353</v>
      </c>
      <c r="I75" s="94"/>
      <c r="J75" s="91">
        <v>43367</v>
      </c>
      <c r="K75" s="95"/>
      <c r="L75" s="91">
        <v>43374</v>
      </c>
      <c r="M75" s="86"/>
    </row>
    <row r="76" spans="1:13">
      <c r="A76" s="75">
        <v>63</v>
      </c>
      <c r="B76" s="4">
        <f>REGISTRATION!C74</f>
        <v>0</v>
      </c>
      <c r="C76" s="4">
        <f>REGISTRATION!D74</f>
        <v>0</v>
      </c>
      <c r="D76" s="4"/>
      <c r="E76" s="4">
        <f>REGISTRATION!B74</f>
        <v>0</v>
      </c>
      <c r="F76" s="90">
        <v>43346</v>
      </c>
      <c r="G76" s="76"/>
      <c r="H76" s="91">
        <v>43353</v>
      </c>
      <c r="I76" s="94"/>
      <c r="J76" s="91">
        <v>43367</v>
      </c>
      <c r="K76" s="95"/>
      <c r="L76" s="91">
        <v>43374</v>
      </c>
      <c r="M76" s="86"/>
    </row>
    <row r="77" spans="1:13">
      <c r="A77" s="75">
        <v>64</v>
      </c>
      <c r="B77" s="4">
        <f>REGISTRATION!C75</f>
        <v>0</v>
      </c>
      <c r="C77" s="4">
        <f>REGISTRATION!D75</f>
        <v>0</v>
      </c>
      <c r="D77" s="4"/>
      <c r="E77" s="4">
        <f>REGISTRATION!B75</f>
        <v>0</v>
      </c>
      <c r="F77" s="90">
        <v>43346</v>
      </c>
      <c r="G77" s="76"/>
      <c r="H77" s="91">
        <v>43353</v>
      </c>
      <c r="I77" s="94"/>
      <c r="J77" s="91">
        <v>43367</v>
      </c>
      <c r="K77" s="95"/>
      <c r="L77" s="91">
        <v>43374</v>
      </c>
      <c r="M77" s="86"/>
    </row>
    <row r="78" spans="1:13">
      <c r="A78" s="75">
        <v>65</v>
      </c>
      <c r="B78" s="4">
        <f>REGISTRATION!C76</f>
        <v>0</v>
      </c>
      <c r="C78" s="4">
        <f>REGISTRATION!D76</f>
        <v>0</v>
      </c>
      <c r="D78" s="4"/>
      <c r="E78" s="4">
        <f>REGISTRATION!B76</f>
        <v>0</v>
      </c>
      <c r="F78" s="90">
        <v>43346</v>
      </c>
      <c r="G78" s="76"/>
      <c r="H78" s="91">
        <v>43353</v>
      </c>
      <c r="I78" s="94"/>
      <c r="J78" s="91">
        <v>43367</v>
      </c>
      <c r="K78" s="95"/>
      <c r="L78" s="91">
        <v>43374</v>
      </c>
      <c r="M78" s="86"/>
    </row>
    <row r="79" spans="1:13">
      <c r="A79" s="75">
        <v>66</v>
      </c>
      <c r="B79" s="4">
        <f>REGISTRATION!C77</f>
        <v>0</v>
      </c>
      <c r="C79" s="4">
        <f>REGISTRATION!D77</f>
        <v>0</v>
      </c>
      <c r="D79" s="4"/>
      <c r="E79" s="4">
        <f>REGISTRATION!B77</f>
        <v>0</v>
      </c>
      <c r="F79" s="90">
        <v>43346</v>
      </c>
      <c r="G79" s="76"/>
      <c r="H79" s="91">
        <v>43353</v>
      </c>
      <c r="I79" s="94"/>
      <c r="J79" s="91">
        <v>43367</v>
      </c>
      <c r="K79" s="95"/>
      <c r="L79" s="91">
        <v>43374</v>
      </c>
      <c r="M79" s="86"/>
    </row>
    <row r="80" spans="1:13">
      <c r="A80" s="75">
        <v>67</v>
      </c>
      <c r="B80" s="4">
        <f>REGISTRATION!C78</f>
        <v>0</v>
      </c>
      <c r="C80" s="4">
        <f>REGISTRATION!D78</f>
        <v>0</v>
      </c>
      <c r="D80" s="4"/>
      <c r="E80" s="4">
        <f>REGISTRATION!B78</f>
        <v>0</v>
      </c>
      <c r="F80" s="90">
        <v>43346</v>
      </c>
      <c r="G80" s="76"/>
      <c r="H80" s="91">
        <v>43353</v>
      </c>
      <c r="I80" s="94"/>
      <c r="J80" s="91">
        <v>43367</v>
      </c>
      <c r="K80" s="95"/>
      <c r="L80" s="91">
        <v>43374</v>
      </c>
      <c r="M80" s="86"/>
    </row>
    <row r="81" spans="1:13">
      <c r="A81" s="75">
        <v>68</v>
      </c>
      <c r="B81" s="4">
        <f>REGISTRATION!C79</f>
        <v>0</v>
      </c>
      <c r="C81" s="4">
        <f>REGISTRATION!D79</f>
        <v>0</v>
      </c>
      <c r="D81" s="4"/>
      <c r="E81" s="4">
        <f>REGISTRATION!B79</f>
        <v>0</v>
      </c>
      <c r="F81" s="90">
        <v>43346</v>
      </c>
      <c r="G81" s="76"/>
      <c r="H81" s="91">
        <v>43353</v>
      </c>
      <c r="I81" s="94"/>
      <c r="J81" s="91">
        <v>43367</v>
      </c>
      <c r="K81" s="95"/>
      <c r="L81" s="91">
        <v>43374</v>
      </c>
      <c r="M81" s="86"/>
    </row>
    <row r="82" spans="1:13">
      <c r="A82" s="75">
        <v>69</v>
      </c>
      <c r="B82" s="4">
        <f>REGISTRATION!C80</f>
        <v>0</v>
      </c>
      <c r="C82" s="4">
        <f>REGISTRATION!D80</f>
        <v>0</v>
      </c>
      <c r="D82" s="4"/>
      <c r="E82" s="4">
        <f>REGISTRATION!B80</f>
        <v>0</v>
      </c>
      <c r="F82" s="90">
        <v>43346</v>
      </c>
      <c r="G82" s="76"/>
      <c r="H82" s="91">
        <v>43353</v>
      </c>
      <c r="I82" s="94"/>
      <c r="J82" s="91">
        <v>43367</v>
      </c>
      <c r="K82" s="95"/>
      <c r="L82" s="91">
        <v>43374</v>
      </c>
      <c r="M82" s="86"/>
    </row>
    <row r="83" spans="1:13">
      <c r="A83" s="75">
        <v>70</v>
      </c>
      <c r="B83" s="4">
        <f>REGISTRATION!C81</f>
        <v>0</v>
      </c>
      <c r="C83" s="4">
        <f>REGISTRATION!D81</f>
        <v>0</v>
      </c>
      <c r="D83" s="4"/>
      <c r="E83" s="4">
        <f>REGISTRATION!B81</f>
        <v>0</v>
      </c>
      <c r="F83" s="90">
        <v>43346</v>
      </c>
      <c r="G83" s="76"/>
      <c r="H83" s="91">
        <v>43353</v>
      </c>
      <c r="I83" s="94"/>
      <c r="J83" s="91">
        <v>43367</v>
      </c>
      <c r="K83" s="95"/>
      <c r="L83" s="91">
        <v>43374</v>
      </c>
      <c r="M83" s="86"/>
    </row>
  </sheetData>
  <mergeCells count="21">
    <mergeCell ref="F12:G12"/>
    <mergeCell ref="H12:I12"/>
    <mergeCell ref="J12:K12"/>
    <mergeCell ref="L12:M12"/>
    <mergeCell ref="N12:O12"/>
    <mergeCell ref="A12:A13"/>
    <mergeCell ref="B12:B13"/>
    <mergeCell ref="C12:C13"/>
    <mergeCell ref="D12:D13"/>
    <mergeCell ref="E12:E13"/>
    <mergeCell ref="A7:O7"/>
    <mergeCell ref="A8:G8"/>
    <mergeCell ref="H8:O8"/>
    <mergeCell ref="A9:B9"/>
    <mergeCell ref="C9:E9"/>
    <mergeCell ref="F9:G10"/>
    <mergeCell ref="H9:J10"/>
    <mergeCell ref="K9:L10"/>
    <mergeCell ref="M9:O10"/>
    <mergeCell ref="A10:B10"/>
    <mergeCell ref="C10:E10"/>
  </mergeCells>
  <pageMargins left="0.7" right="0.7" top="0.75" bottom="0.75" header="0.3" footer="0.3"/>
  <pageSetup scale="68" orientation="portrait" horizontalDpi="360" verticalDpi="36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4"/>
  <sheetViews>
    <sheetView workbookViewId="0">
      <selection activeCell="H9" sqref="H9:J10"/>
    </sheetView>
  </sheetViews>
  <sheetFormatPr defaultRowHeight="15"/>
  <cols>
    <col min="2" max="2" width="11.28515625" bestFit="1" customWidth="1"/>
    <col min="3" max="3" width="19.28515625" bestFit="1" customWidth="1"/>
    <col min="4" max="4" width="5.7109375" customWidth="1"/>
    <col min="5" max="5" width="13.140625" customWidth="1"/>
    <col min="12" max="12" width="10.140625" bestFit="1" customWidth="1"/>
    <col min="14" max="15" width="0" hidden="1" customWidth="1"/>
  </cols>
  <sheetData>
    <row r="1" spans="1:15">
      <c r="A1" s="70"/>
      <c r="B1" s="71"/>
      <c r="C1" s="71"/>
      <c r="D1" s="71"/>
      <c r="E1" s="71"/>
      <c r="F1" s="71"/>
      <c r="G1" s="71"/>
      <c r="H1" s="71"/>
      <c r="I1" s="71"/>
      <c r="J1" s="71"/>
      <c r="K1" s="71"/>
      <c r="L1" s="71"/>
      <c r="M1" s="71"/>
      <c r="N1" s="71"/>
      <c r="O1" s="71"/>
    </row>
    <row r="2" spans="1:15">
      <c r="A2" s="70"/>
      <c r="B2" s="71"/>
      <c r="C2" s="71"/>
      <c r="D2" s="71"/>
      <c r="E2" s="71"/>
      <c r="F2" s="71"/>
      <c r="G2" s="71"/>
      <c r="H2" s="71"/>
      <c r="I2" s="71"/>
      <c r="J2" s="71"/>
      <c r="K2" s="71"/>
      <c r="L2" s="71"/>
      <c r="M2" s="71"/>
      <c r="N2" s="71"/>
      <c r="O2" s="71"/>
    </row>
    <row r="3" spans="1:15">
      <c r="A3" s="70"/>
      <c r="B3" s="71"/>
      <c r="C3" s="71"/>
      <c r="D3" s="71"/>
      <c r="E3" s="71"/>
      <c r="F3" s="71"/>
      <c r="G3" s="71"/>
      <c r="H3" s="71"/>
      <c r="I3" s="71"/>
      <c r="J3" s="71"/>
      <c r="K3" s="71"/>
      <c r="L3" s="71"/>
      <c r="M3" s="71"/>
      <c r="N3" s="71"/>
      <c r="O3" s="71"/>
    </row>
    <row r="4" spans="1:15">
      <c r="A4" s="70"/>
      <c r="B4" s="71"/>
      <c r="C4" s="71"/>
      <c r="D4" s="71"/>
      <c r="E4" s="71"/>
      <c r="F4" s="71"/>
      <c r="G4" s="71"/>
      <c r="H4" s="71"/>
      <c r="I4" s="71"/>
      <c r="J4" s="71"/>
      <c r="K4" s="71"/>
      <c r="L4" s="71"/>
      <c r="M4" s="71"/>
      <c r="N4" s="71"/>
      <c r="O4" s="71"/>
    </row>
    <row r="5" spans="1:15">
      <c r="A5" s="70"/>
      <c r="B5" s="71"/>
      <c r="C5" s="71"/>
      <c r="D5" s="71"/>
      <c r="E5" s="71"/>
      <c r="F5" s="71"/>
      <c r="G5" s="71"/>
      <c r="H5" s="71"/>
      <c r="I5" s="71"/>
      <c r="J5" s="71"/>
      <c r="K5" s="71"/>
      <c r="L5" s="71"/>
      <c r="M5" s="71"/>
      <c r="N5" s="71"/>
      <c r="O5" s="71"/>
    </row>
    <row r="6" spans="1:15" ht="15.75" thickBot="1">
      <c r="A6" s="70"/>
      <c r="B6" s="71"/>
      <c r="C6" s="71"/>
      <c r="D6" s="71"/>
      <c r="E6" s="71"/>
      <c r="F6" s="71"/>
      <c r="G6" s="71"/>
      <c r="H6" s="71"/>
      <c r="I6" s="72"/>
      <c r="J6" s="71"/>
      <c r="K6" s="71"/>
      <c r="L6" s="71"/>
      <c r="M6" s="71"/>
      <c r="N6" s="71"/>
      <c r="O6" s="72" t="s">
        <v>150</v>
      </c>
    </row>
    <row r="7" spans="1:15" ht="18.75" thickBot="1">
      <c r="A7" s="415" t="s">
        <v>164</v>
      </c>
      <c r="B7" s="416"/>
      <c r="C7" s="416"/>
      <c r="D7" s="416"/>
      <c r="E7" s="416"/>
      <c r="F7" s="416"/>
      <c r="G7" s="416"/>
      <c r="H7" s="416"/>
      <c r="I7" s="416"/>
      <c r="J7" s="416"/>
      <c r="K7" s="416"/>
      <c r="L7" s="416"/>
      <c r="M7" s="416"/>
      <c r="N7" s="416"/>
      <c r="O7" s="417"/>
    </row>
    <row r="8" spans="1:15" ht="15.75" thickBot="1">
      <c r="A8" s="418" t="s">
        <v>151</v>
      </c>
      <c r="B8" s="419"/>
      <c r="C8" s="419"/>
      <c r="D8" s="419"/>
      <c r="E8" s="419"/>
      <c r="F8" s="419"/>
      <c r="G8" s="420"/>
      <c r="H8" s="421" t="str">
        <f>'DEPT CHAIR'!C8</f>
        <v>SECOND SEMESTER A.Y. 2021-2022</v>
      </c>
      <c r="I8" s="421"/>
      <c r="J8" s="421"/>
      <c r="K8" s="421"/>
      <c r="L8" s="421"/>
      <c r="M8" s="421"/>
      <c r="N8" s="421"/>
      <c r="O8" s="422"/>
    </row>
    <row r="9" spans="1:15">
      <c r="A9" s="423" t="s">
        <v>152</v>
      </c>
      <c r="B9" s="424"/>
      <c r="C9" s="425" t="str">
        <f>REGISTRATION!C6</f>
        <v>Advanced Programming</v>
      </c>
      <c r="D9" s="425"/>
      <c r="E9" s="425"/>
      <c r="F9" s="426" t="s">
        <v>153</v>
      </c>
      <c r="G9" s="427"/>
      <c r="H9" s="430" t="str">
        <f>CONCATENATE(REGISTRATION!I6," ",REGISTRATION!I7)</f>
        <v>Tuesday 7:00-10:00</v>
      </c>
      <c r="I9" s="431"/>
      <c r="J9" s="432"/>
      <c r="K9" s="425" t="s">
        <v>154</v>
      </c>
      <c r="L9" s="436"/>
      <c r="M9" s="439" t="str">
        <f>CONCATENATE(REGISTRATION!C8," ",REGISTRATION!D9)</f>
        <v>BSIT IRREG (OLD)</v>
      </c>
      <c r="N9" s="440"/>
      <c r="O9" s="441"/>
    </row>
    <row r="10" spans="1:15" ht="15.75" thickBot="1">
      <c r="A10" s="445" t="s">
        <v>155</v>
      </c>
      <c r="B10" s="446"/>
      <c r="C10" s="437" t="str">
        <f>REGISTRATION!P15</f>
        <v>GERSOM N. BARADI</v>
      </c>
      <c r="D10" s="437"/>
      <c r="E10" s="437"/>
      <c r="F10" s="428"/>
      <c r="G10" s="429"/>
      <c r="H10" s="433"/>
      <c r="I10" s="434"/>
      <c r="J10" s="435"/>
      <c r="K10" s="437"/>
      <c r="L10" s="438"/>
      <c r="M10" s="442"/>
      <c r="N10" s="443"/>
      <c r="O10" s="444"/>
    </row>
    <row r="11" spans="1:15" ht="15.75" thickBot="1">
      <c r="A11" s="87"/>
      <c r="B11" s="88"/>
      <c r="C11" s="88"/>
      <c r="D11" s="88"/>
      <c r="E11" s="88"/>
      <c r="F11" s="88"/>
      <c r="G11" s="88"/>
      <c r="H11" s="88"/>
      <c r="I11" s="88"/>
      <c r="J11" s="88"/>
      <c r="K11" s="88"/>
      <c r="L11" s="88"/>
      <c r="M11" s="88"/>
      <c r="N11" s="88"/>
      <c r="O11" s="89"/>
    </row>
    <row r="12" spans="1:15" ht="15" customHeight="1">
      <c r="A12" s="456"/>
      <c r="B12" s="459" t="s">
        <v>156</v>
      </c>
      <c r="C12" s="459" t="s">
        <v>157</v>
      </c>
      <c r="D12" s="459" t="s">
        <v>66</v>
      </c>
      <c r="E12" s="462" t="s">
        <v>28</v>
      </c>
      <c r="F12" s="160"/>
      <c r="G12" s="97"/>
      <c r="H12" s="96"/>
      <c r="I12" s="97"/>
      <c r="J12" s="96"/>
      <c r="K12" s="97"/>
      <c r="L12" s="96"/>
      <c r="M12" s="97"/>
      <c r="N12" s="455"/>
      <c r="O12" s="454"/>
    </row>
    <row r="13" spans="1:15" ht="15.75" thickBot="1">
      <c r="A13" s="457"/>
      <c r="B13" s="460"/>
      <c r="C13" s="460"/>
      <c r="D13" s="460"/>
      <c r="E13" s="463"/>
      <c r="F13" s="100"/>
      <c r="G13" s="101"/>
      <c r="H13" s="101"/>
      <c r="I13" s="101"/>
      <c r="J13" s="101"/>
      <c r="K13" s="101"/>
      <c r="L13" s="101"/>
      <c r="M13" s="183"/>
      <c r="N13" s="182"/>
      <c r="O13" s="84"/>
    </row>
    <row r="14" spans="1:15" ht="15.75" thickBot="1">
      <c r="A14" s="458"/>
      <c r="B14" s="461"/>
      <c r="C14" s="461"/>
      <c r="D14" s="461"/>
      <c r="E14" s="464"/>
      <c r="F14" s="83"/>
      <c r="G14" s="184"/>
      <c r="H14" s="184"/>
      <c r="I14" s="184"/>
      <c r="J14" s="184"/>
      <c r="K14" s="184"/>
      <c r="L14" s="184"/>
      <c r="M14" s="84"/>
      <c r="N14" s="98"/>
      <c r="O14" s="99"/>
    </row>
    <row r="15" spans="1:15">
      <c r="A15" s="73">
        <v>1</v>
      </c>
      <c r="B15" s="58" t="str">
        <f>REGISTRATION!C12</f>
        <v>Ambata</v>
      </c>
      <c r="C15" s="58" t="str">
        <f>REGISTRATION!D12</f>
        <v>James Christian</v>
      </c>
      <c r="D15" s="58" t="str">
        <f>REGISTRATION!E12</f>
        <v>E.</v>
      </c>
      <c r="E15" s="58" t="str">
        <f>REGISTRATION!B12</f>
        <v>201501-367</v>
      </c>
      <c r="F15" s="102"/>
      <c r="G15" s="103"/>
      <c r="H15" s="102"/>
      <c r="I15" s="102"/>
      <c r="J15" s="102"/>
      <c r="K15" s="104"/>
      <c r="L15" s="102"/>
      <c r="M15" s="105"/>
      <c r="N15" s="85"/>
      <c r="O15" s="85"/>
    </row>
    <row r="16" spans="1:15">
      <c r="A16" s="75">
        <v>2</v>
      </c>
      <c r="B16" s="4" t="str">
        <f>REGISTRATION!C13</f>
        <v>Ambojia</v>
      </c>
      <c r="C16" s="4" t="str">
        <f>REGISTRATION!D13</f>
        <v>Gyke Seagal</v>
      </c>
      <c r="D16" s="4" t="str">
        <f>REGISTRATION!E13</f>
        <v>B.</v>
      </c>
      <c r="E16" s="4" t="str">
        <f>REGISTRATION!B13</f>
        <v>201601-276</v>
      </c>
      <c r="F16" s="106"/>
      <c r="G16" s="107"/>
      <c r="H16" s="106"/>
      <c r="I16" s="106"/>
      <c r="J16" s="106"/>
      <c r="K16" s="108"/>
      <c r="L16" s="106"/>
      <c r="M16" s="109"/>
      <c r="N16" s="86"/>
      <c r="O16" s="86"/>
    </row>
    <row r="17" spans="1:15">
      <c r="A17" s="75">
        <v>3</v>
      </c>
      <c r="B17" s="4" t="str">
        <f>REGISTRATION!C14</f>
        <v>Ampong</v>
      </c>
      <c r="C17" s="4" t="str">
        <f>REGISTRATION!D14</f>
        <v>Mark</v>
      </c>
      <c r="D17" s="4" t="str">
        <f>REGISTRATION!E14</f>
        <v>M.</v>
      </c>
      <c r="E17" s="4" t="str">
        <f>REGISTRATION!B14</f>
        <v>201701-239</v>
      </c>
      <c r="F17" s="102"/>
      <c r="G17" s="107"/>
      <c r="H17" s="102"/>
      <c r="I17" s="106"/>
      <c r="J17" s="102"/>
      <c r="K17" s="108"/>
      <c r="L17" s="102"/>
      <c r="M17" s="109"/>
      <c r="N17" s="86"/>
      <c r="O17" s="86"/>
    </row>
    <row r="18" spans="1:15">
      <c r="A18" s="75">
        <v>4</v>
      </c>
      <c r="B18" s="4" t="str">
        <f>REGISTRATION!C15</f>
        <v>Bermejo</v>
      </c>
      <c r="C18" s="4" t="str">
        <f>REGISTRATION!D15</f>
        <v>Raymar Joseph</v>
      </c>
      <c r="D18" s="4" t="str">
        <f>REGISTRATION!E15</f>
        <v>C.</v>
      </c>
      <c r="E18" s="4" t="str">
        <f>REGISTRATION!B15</f>
        <v>201102-050</v>
      </c>
      <c r="F18" s="106"/>
      <c r="G18" s="107"/>
      <c r="H18" s="106"/>
      <c r="I18" s="106"/>
      <c r="J18" s="106"/>
      <c r="K18" s="108"/>
      <c r="L18" s="106"/>
      <c r="M18" s="109"/>
      <c r="N18" s="86"/>
      <c r="O18" s="86"/>
    </row>
    <row r="19" spans="1:15">
      <c r="A19" s="75">
        <v>5</v>
      </c>
      <c r="B19" s="4" t="str">
        <f>REGISTRATION!C16</f>
        <v>De Boise</v>
      </c>
      <c r="C19" s="4" t="str">
        <f>REGISTRATION!D16</f>
        <v>Jarel</v>
      </c>
      <c r="D19" s="4" t="str">
        <f>REGISTRATION!E16</f>
        <v>R.</v>
      </c>
      <c r="E19" s="4" t="str">
        <f>REGISTRATION!B16</f>
        <v>2017-01-296</v>
      </c>
      <c r="F19" s="102"/>
      <c r="G19" s="107"/>
      <c r="H19" s="102"/>
      <c r="I19" s="106"/>
      <c r="J19" s="102"/>
      <c r="K19" s="108"/>
      <c r="L19" s="102"/>
      <c r="M19" s="109"/>
      <c r="N19" s="86"/>
      <c r="O19" s="86"/>
    </row>
    <row r="20" spans="1:15">
      <c r="A20" s="75">
        <v>6</v>
      </c>
      <c r="B20" s="4" t="str">
        <f>REGISTRATION!C17</f>
        <v>Dela Rosa</v>
      </c>
      <c r="C20" s="4" t="str">
        <f>REGISTRATION!D17</f>
        <v>Ariane</v>
      </c>
      <c r="D20" s="4" t="str">
        <f>REGISTRATION!E17</f>
        <v>E.</v>
      </c>
      <c r="E20" s="4" t="str">
        <f>REGISTRATION!B17</f>
        <v>201701-514</v>
      </c>
      <c r="F20" s="106"/>
      <c r="G20" s="107"/>
      <c r="H20" s="106"/>
      <c r="I20" s="106"/>
      <c r="J20" s="106"/>
      <c r="K20" s="108"/>
      <c r="L20" s="106"/>
      <c r="M20" s="109"/>
      <c r="N20" s="86"/>
      <c r="O20" s="86"/>
    </row>
    <row r="21" spans="1:15">
      <c r="A21" s="75">
        <v>7</v>
      </c>
      <c r="B21" s="4" t="str">
        <f>REGISTRATION!C18</f>
        <v>Loraya</v>
      </c>
      <c r="C21" s="4" t="str">
        <f>REGISTRATION!D18</f>
        <v xml:space="preserve">Kurt Marlow </v>
      </c>
      <c r="D21" s="4" t="str">
        <f>REGISTRATION!E18</f>
        <v>M.</v>
      </c>
      <c r="E21" s="4" t="str">
        <f>REGISTRATION!B18</f>
        <v>201702-002</v>
      </c>
      <c r="F21" s="102"/>
      <c r="G21" s="107"/>
      <c r="H21" s="102"/>
      <c r="I21" s="106"/>
      <c r="J21" s="102"/>
      <c r="K21" s="108"/>
      <c r="L21" s="102"/>
      <c r="M21" s="109"/>
      <c r="N21" s="86"/>
      <c r="O21" s="86"/>
    </row>
    <row r="22" spans="1:15">
      <c r="A22" s="75">
        <v>8</v>
      </c>
      <c r="B22" s="4" t="str">
        <f>REGISTRATION!C19</f>
        <v>Manjares</v>
      </c>
      <c r="C22" s="4" t="str">
        <f>REGISTRATION!D19</f>
        <v>Jhon Renz</v>
      </c>
      <c r="D22" s="4">
        <f>REGISTRATION!E19</f>
        <v>0</v>
      </c>
      <c r="E22" s="4" t="str">
        <f>REGISTRATION!B19</f>
        <v>2015-01-323</v>
      </c>
      <c r="F22" s="102"/>
      <c r="G22" s="107"/>
      <c r="H22" s="106"/>
      <c r="I22" s="106"/>
      <c r="J22" s="106"/>
      <c r="K22" s="108"/>
      <c r="L22" s="106"/>
      <c r="M22" s="109"/>
      <c r="N22" s="86"/>
      <c r="O22" s="86"/>
    </row>
    <row r="23" spans="1:15">
      <c r="A23" s="75">
        <v>9</v>
      </c>
      <c r="B23" s="4" t="str">
        <f>REGISTRATION!C20</f>
        <v>Monzon</v>
      </c>
      <c r="C23" s="4" t="str">
        <f>REGISTRATION!D20</f>
        <v>Almer Ivan</v>
      </c>
      <c r="D23" s="4" t="str">
        <f>REGISTRATION!E20</f>
        <v>C.</v>
      </c>
      <c r="E23" s="4" t="str">
        <f>REGISTRATION!B20</f>
        <v>2017-01-441</v>
      </c>
      <c r="F23" s="106"/>
      <c r="G23" s="107"/>
      <c r="H23" s="102"/>
      <c r="I23" s="106"/>
      <c r="J23" s="102"/>
      <c r="K23" s="108"/>
      <c r="L23" s="102"/>
      <c r="M23" s="109"/>
      <c r="N23" s="86"/>
      <c r="O23" s="86"/>
    </row>
    <row r="24" spans="1:15">
      <c r="A24" s="75">
        <v>10</v>
      </c>
      <c r="B24" s="4" t="str">
        <f>REGISTRATION!C21</f>
        <v>Sibul</v>
      </c>
      <c r="C24" s="4" t="str">
        <f>REGISTRATION!D21</f>
        <v>Mark Anthony</v>
      </c>
      <c r="D24" s="4" t="str">
        <f>REGISTRATION!E21</f>
        <v>B.</v>
      </c>
      <c r="E24" s="4" t="str">
        <f>REGISTRATION!B21</f>
        <v>2016-02-071</v>
      </c>
      <c r="F24" s="102"/>
      <c r="G24" s="107"/>
      <c r="H24" s="106"/>
      <c r="I24" s="106"/>
      <c r="J24" s="106"/>
      <c r="K24" s="108"/>
      <c r="L24" s="106"/>
      <c r="M24" s="109"/>
      <c r="N24" s="86"/>
      <c r="O24" s="86"/>
    </row>
    <row r="25" spans="1:15">
      <c r="A25" s="75">
        <v>11</v>
      </c>
      <c r="B25" s="4">
        <f>REGISTRATION!C22</f>
        <v>0</v>
      </c>
      <c r="C25" s="4">
        <f>REGISTRATION!D22</f>
        <v>0</v>
      </c>
      <c r="D25" s="4">
        <f>REGISTRATION!E22</f>
        <v>0</v>
      </c>
      <c r="E25" s="4">
        <f>REGISTRATION!B22</f>
        <v>0</v>
      </c>
      <c r="F25" s="106"/>
      <c r="G25" s="107"/>
      <c r="H25" s="102"/>
      <c r="I25" s="106"/>
      <c r="J25" s="102"/>
      <c r="K25" s="108"/>
      <c r="L25" s="102"/>
      <c r="M25" s="109"/>
      <c r="N25" s="86"/>
      <c r="O25" s="86"/>
    </row>
    <row r="26" spans="1:15">
      <c r="A26" s="75">
        <v>12</v>
      </c>
      <c r="B26" s="4">
        <f>REGISTRATION!C23</f>
        <v>0</v>
      </c>
      <c r="C26" s="4">
        <f>REGISTRATION!D23</f>
        <v>0</v>
      </c>
      <c r="D26" s="4">
        <f>REGISTRATION!E23</f>
        <v>0</v>
      </c>
      <c r="E26" s="4">
        <f>REGISTRATION!B23</f>
        <v>0</v>
      </c>
      <c r="F26" s="102"/>
      <c r="G26" s="107"/>
      <c r="H26" s="106"/>
      <c r="I26" s="106"/>
      <c r="J26" s="106"/>
      <c r="K26" s="108"/>
      <c r="L26" s="106"/>
      <c r="M26" s="109"/>
      <c r="N26" s="86"/>
      <c r="O26" s="86"/>
    </row>
    <row r="27" spans="1:15">
      <c r="A27" s="75">
        <v>13</v>
      </c>
      <c r="B27" s="4">
        <f>REGISTRATION!C24</f>
        <v>0</v>
      </c>
      <c r="C27" s="4">
        <f>REGISTRATION!D24</f>
        <v>0</v>
      </c>
      <c r="D27" s="4">
        <f>REGISTRATION!E24</f>
        <v>0</v>
      </c>
      <c r="E27" s="4">
        <f>REGISTRATION!B24</f>
        <v>0</v>
      </c>
      <c r="F27" s="106"/>
      <c r="G27" s="107"/>
      <c r="H27" s="102"/>
      <c r="I27" s="106"/>
      <c r="J27" s="102"/>
      <c r="K27" s="108"/>
      <c r="L27" s="102"/>
      <c r="M27" s="109"/>
      <c r="N27" s="86"/>
      <c r="O27" s="86"/>
    </row>
    <row r="28" spans="1:15">
      <c r="A28" s="75">
        <v>14</v>
      </c>
      <c r="B28" s="4">
        <f>REGISTRATION!C25</f>
        <v>0</v>
      </c>
      <c r="C28" s="4">
        <f>REGISTRATION!D25</f>
        <v>0</v>
      </c>
      <c r="D28" s="4">
        <f>REGISTRATION!E25</f>
        <v>0</v>
      </c>
      <c r="E28" s="4">
        <f>REGISTRATION!B25</f>
        <v>0</v>
      </c>
      <c r="F28" s="102"/>
      <c r="G28" s="107"/>
      <c r="H28" s="106"/>
      <c r="I28" s="106"/>
      <c r="J28" s="106"/>
      <c r="K28" s="108"/>
      <c r="L28" s="106"/>
      <c r="M28" s="109"/>
      <c r="N28" s="86"/>
      <c r="O28" s="86"/>
    </row>
    <row r="29" spans="1:15">
      <c r="A29" s="75">
        <v>15</v>
      </c>
      <c r="B29" s="4">
        <f>REGISTRATION!C26</f>
        <v>0</v>
      </c>
      <c r="C29" s="4">
        <f>REGISTRATION!D26</f>
        <v>0</v>
      </c>
      <c r="D29" s="4">
        <f>REGISTRATION!E26</f>
        <v>0</v>
      </c>
      <c r="E29" s="4">
        <f>REGISTRATION!B26</f>
        <v>0</v>
      </c>
      <c r="F29" s="102"/>
      <c r="G29" s="107"/>
      <c r="H29" s="102"/>
      <c r="I29" s="106"/>
      <c r="J29" s="102"/>
      <c r="K29" s="108"/>
      <c r="L29" s="102"/>
      <c r="M29" s="109"/>
      <c r="N29" s="86"/>
      <c r="O29" s="86"/>
    </row>
    <row r="30" spans="1:15">
      <c r="A30" s="75">
        <v>16</v>
      </c>
      <c r="B30" s="4">
        <f>REGISTRATION!C27</f>
        <v>0</v>
      </c>
      <c r="C30" s="4">
        <f>REGISTRATION!D27</f>
        <v>0</v>
      </c>
      <c r="D30" s="4">
        <f>REGISTRATION!E27</f>
        <v>0</v>
      </c>
      <c r="E30" s="4">
        <f>REGISTRATION!B27</f>
        <v>0</v>
      </c>
      <c r="F30" s="106"/>
      <c r="G30" s="107"/>
      <c r="H30" s="106"/>
      <c r="I30" s="106"/>
      <c r="J30" s="106"/>
      <c r="K30" s="108"/>
      <c r="L30" s="106"/>
      <c r="M30" s="109"/>
      <c r="N30" s="86"/>
      <c r="O30" s="86"/>
    </row>
    <row r="31" spans="1:15">
      <c r="A31" s="75">
        <v>17</v>
      </c>
      <c r="B31" s="4">
        <f>REGISTRATION!C28</f>
        <v>0</v>
      </c>
      <c r="C31" s="4">
        <f>REGISTRATION!D28</f>
        <v>0</v>
      </c>
      <c r="D31" s="4">
        <f>REGISTRATION!E28</f>
        <v>0</v>
      </c>
      <c r="E31" s="4">
        <f>REGISTRATION!B28</f>
        <v>0</v>
      </c>
      <c r="F31" s="102"/>
      <c r="G31" s="107"/>
      <c r="H31" s="102"/>
      <c r="I31" s="106"/>
      <c r="J31" s="102"/>
      <c r="K31" s="108"/>
      <c r="L31" s="102"/>
      <c r="M31" s="109"/>
      <c r="N31" s="86"/>
      <c r="O31" s="86"/>
    </row>
    <row r="32" spans="1:15">
      <c r="A32" s="75">
        <v>18</v>
      </c>
      <c r="B32" s="4">
        <f>REGISTRATION!C29</f>
        <v>0</v>
      </c>
      <c r="C32" s="4">
        <f>REGISTRATION!D29</f>
        <v>0</v>
      </c>
      <c r="D32" s="4">
        <f>REGISTRATION!E29</f>
        <v>0</v>
      </c>
      <c r="E32" s="4">
        <f>REGISTRATION!B29</f>
        <v>0</v>
      </c>
      <c r="F32" s="106"/>
      <c r="G32" s="107"/>
      <c r="H32" s="106"/>
      <c r="I32" s="106"/>
      <c r="J32" s="106"/>
      <c r="K32" s="108"/>
      <c r="L32" s="106"/>
      <c r="M32" s="109"/>
      <c r="N32" s="86"/>
      <c r="O32" s="86"/>
    </row>
    <row r="33" spans="1:15">
      <c r="A33" s="75">
        <v>19</v>
      </c>
      <c r="B33" s="4">
        <f>REGISTRATION!C30</f>
        <v>0</v>
      </c>
      <c r="C33" s="4">
        <f>REGISTRATION!D30</f>
        <v>0</v>
      </c>
      <c r="D33" s="4">
        <f>REGISTRATION!E30</f>
        <v>0</v>
      </c>
      <c r="E33" s="4">
        <f>REGISTRATION!B30</f>
        <v>0</v>
      </c>
      <c r="F33" s="102"/>
      <c r="G33" s="107"/>
      <c r="H33" s="102"/>
      <c r="I33" s="106"/>
      <c r="J33" s="102"/>
      <c r="K33" s="108"/>
      <c r="L33" s="102"/>
      <c r="M33" s="109"/>
      <c r="N33" s="86"/>
      <c r="O33" s="86"/>
    </row>
    <row r="34" spans="1:15">
      <c r="A34" s="75">
        <v>20</v>
      </c>
      <c r="B34" s="4">
        <f>REGISTRATION!C31</f>
        <v>0</v>
      </c>
      <c r="C34" s="4">
        <f>REGISTRATION!D31</f>
        <v>0</v>
      </c>
      <c r="D34" s="4"/>
      <c r="E34" s="4">
        <f>REGISTRATION!B31</f>
        <v>0</v>
      </c>
      <c r="F34" s="106"/>
      <c r="G34" s="107"/>
      <c r="H34" s="106"/>
      <c r="I34" s="106"/>
      <c r="J34" s="106"/>
      <c r="K34" s="108"/>
      <c r="L34" s="106"/>
      <c r="M34" s="109"/>
      <c r="N34" s="86"/>
      <c r="O34" s="86"/>
    </row>
    <row r="35" spans="1:15">
      <c r="A35" s="75">
        <v>21</v>
      </c>
      <c r="B35" s="4">
        <f>REGISTRATION!C32</f>
        <v>0</v>
      </c>
      <c r="C35" s="4">
        <f>REGISTRATION!D32</f>
        <v>0</v>
      </c>
      <c r="D35" s="4">
        <f>REGISTRATION!E32</f>
        <v>0</v>
      </c>
      <c r="E35" s="4">
        <f>REGISTRATION!B32</f>
        <v>0</v>
      </c>
      <c r="F35" s="102"/>
      <c r="G35" s="107"/>
      <c r="H35" s="102"/>
      <c r="I35" s="106"/>
      <c r="J35" s="102"/>
      <c r="K35" s="108"/>
      <c r="L35" s="102"/>
      <c r="M35" s="109"/>
      <c r="N35" s="86"/>
      <c r="O35" s="86"/>
    </row>
    <row r="36" spans="1:15">
      <c r="A36" s="75">
        <v>22</v>
      </c>
      <c r="B36" s="4">
        <f>REGISTRATION!C33</f>
        <v>0</v>
      </c>
      <c r="C36" s="4">
        <f>REGISTRATION!D33</f>
        <v>0</v>
      </c>
      <c r="D36" s="4">
        <f>REGISTRATION!E33</f>
        <v>0</v>
      </c>
      <c r="E36" s="4">
        <f>REGISTRATION!B33</f>
        <v>0</v>
      </c>
      <c r="F36" s="102"/>
      <c r="G36" s="107"/>
      <c r="H36" s="106"/>
      <c r="I36" s="106"/>
      <c r="J36" s="106"/>
      <c r="K36" s="108"/>
      <c r="L36" s="106"/>
      <c r="M36" s="109"/>
      <c r="N36" s="86"/>
      <c r="O36" s="86"/>
    </row>
    <row r="37" spans="1:15">
      <c r="A37" s="75">
        <v>23</v>
      </c>
      <c r="B37" s="4">
        <f>REGISTRATION!C34</f>
        <v>0</v>
      </c>
      <c r="C37" s="4">
        <f>REGISTRATION!D34</f>
        <v>0</v>
      </c>
      <c r="D37" s="4">
        <f>REGISTRATION!E34</f>
        <v>0</v>
      </c>
      <c r="E37" s="4">
        <f>REGISTRATION!B34</f>
        <v>0</v>
      </c>
      <c r="F37" s="106"/>
      <c r="G37" s="107"/>
      <c r="H37" s="102"/>
      <c r="I37" s="106"/>
      <c r="J37" s="102"/>
      <c r="K37" s="108"/>
      <c r="L37" s="102"/>
      <c r="M37" s="109"/>
      <c r="N37" s="86"/>
      <c r="O37" s="86"/>
    </row>
    <row r="38" spans="1:15">
      <c r="A38" s="75">
        <v>24</v>
      </c>
      <c r="B38" s="4">
        <f>REGISTRATION!C35</f>
        <v>0</v>
      </c>
      <c r="C38" s="4">
        <f>REGISTRATION!D35</f>
        <v>0</v>
      </c>
      <c r="D38" s="4">
        <f>REGISTRATION!E35</f>
        <v>0</v>
      </c>
      <c r="E38" s="4">
        <f>REGISTRATION!B35</f>
        <v>0</v>
      </c>
      <c r="F38" s="102"/>
      <c r="G38" s="107"/>
      <c r="H38" s="106"/>
      <c r="I38" s="106"/>
      <c r="J38" s="106"/>
      <c r="K38" s="108"/>
      <c r="L38" s="106"/>
      <c r="M38" s="109"/>
      <c r="N38" s="86"/>
      <c r="O38" s="86"/>
    </row>
    <row r="39" spans="1:15">
      <c r="A39" s="75">
        <v>25</v>
      </c>
      <c r="B39" s="4">
        <f>REGISTRATION!C36</f>
        <v>0</v>
      </c>
      <c r="C39" s="4">
        <f>REGISTRATION!D36</f>
        <v>0</v>
      </c>
      <c r="D39" s="4"/>
      <c r="E39" s="4">
        <f>REGISTRATION!B36</f>
        <v>0</v>
      </c>
      <c r="F39" s="106"/>
      <c r="G39" s="107"/>
      <c r="H39" s="102"/>
      <c r="I39" s="106"/>
      <c r="J39" s="102"/>
      <c r="K39" s="108"/>
      <c r="L39" s="102"/>
      <c r="M39" s="109"/>
      <c r="N39" s="86"/>
      <c r="O39" s="86"/>
    </row>
    <row r="40" spans="1:15">
      <c r="A40" s="75">
        <v>26</v>
      </c>
      <c r="B40" s="4">
        <f>REGISTRATION!C37</f>
        <v>0</v>
      </c>
      <c r="C40" s="4">
        <f>REGISTRATION!D37</f>
        <v>0</v>
      </c>
      <c r="D40" s="4"/>
      <c r="E40" s="4">
        <f>REGISTRATION!B37</f>
        <v>0</v>
      </c>
      <c r="F40" s="102"/>
      <c r="G40" s="107"/>
      <c r="H40" s="106"/>
      <c r="I40" s="106"/>
      <c r="J40" s="106"/>
      <c r="K40" s="108"/>
      <c r="L40" s="106"/>
      <c r="M40" s="109"/>
      <c r="N40" s="86"/>
      <c r="O40" s="86"/>
    </row>
    <row r="41" spans="1:15">
      <c r="A41" s="75">
        <v>27</v>
      </c>
      <c r="B41" s="4">
        <f>REGISTRATION!C38</f>
        <v>0</v>
      </c>
      <c r="C41" s="4">
        <f>REGISTRATION!D38</f>
        <v>0</v>
      </c>
      <c r="D41" s="4"/>
      <c r="E41" s="4">
        <f>REGISTRATION!B38</f>
        <v>0</v>
      </c>
      <c r="F41" s="106"/>
      <c r="G41" s="107"/>
      <c r="H41" s="102"/>
      <c r="I41" s="106"/>
      <c r="J41" s="102"/>
      <c r="K41" s="108"/>
      <c r="L41" s="102"/>
      <c r="M41" s="109"/>
      <c r="N41" s="86"/>
      <c r="O41" s="86"/>
    </row>
    <row r="42" spans="1:15">
      <c r="A42" s="75">
        <v>28</v>
      </c>
      <c r="B42" s="4">
        <f>REGISTRATION!C39</f>
        <v>0</v>
      </c>
      <c r="C42" s="4">
        <f>REGISTRATION!D39</f>
        <v>0</v>
      </c>
      <c r="D42" s="4">
        <f>REGISTRATION!E39</f>
        <v>0</v>
      </c>
      <c r="E42" s="4">
        <f>REGISTRATION!B39</f>
        <v>0</v>
      </c>
      <c r="F42" s="102"/>
      <c r="G42" s="107"/>
      <c r="H42" s="106"/>
      <c r="I42" s="106"/>
      <c r="J42" s="106"/>
      <c r="K42" s="108"/>
      <c r="L42" s="106"/>
      <c r="M42" s="109"/>
      <c r="N42" s="86"/>
      <c r="O42" s="86"/>
    </row>
    <row r="43" spans="1:15">
      <c r="A43" s="75">
        <v>29</v>
      </c>
      <c r="B43" s="4">
        <f>REGISTRATION!C40</f>
        <v>0</v>
      </c>
      <c r="C43" s="4">
        <f>REGISTRATION!D40</f>
        <v>0</v>
      </c>
      <c r="D43" s="4">
        <f>REGISTRATION!E40</f>
        <v>0</v>
      </c>
      <c r="E43" s="4">
        <f>REGISTRATION!B40</f>
        <v>0</v>
      </c>
      <c r="F43" s="102"/>
      <c r="G43" s="107"/>
      <c r="H43" s="102"/>
      <c r="I43" s="106"/>
      <c r="J43" s="102"/>
      <c r="K43" s="108"/>
      <c r="L43" s="102"/>
      <c r="M43" s="109"/>
      <c r="N43" s="86"/>
      <c r="O43" s="86"/>
    </row>
    <row r="44" spans="1:15">
      <c r="A44" s="75">
        <v>30</v>
      </c>
      <c r="B44" s="4">
        <f>REGISTRATION!C41</f>
        <v>0</v>
      </c>
      <c r="C44" s="4">
        <f>REGISTRATION!D41</f>
        <v>0</v>
      </c>
      <c r="D44" s="4"/>
      <c r="E44" s="4">
        <f>REGISTRATION!B41</f>
        <v>0</v>
      </c>
      <c r="F44" s="106"/>
      <c r="G44" s="107"/>
      <c r="H44" s="106"/>
      <c r="I44" s="106"/>
      <c r="J44" s="106"/>
      <c r="K44" s="108"/>
      <c r="L44" s="106"/>
      <c r="M44" s="109"/>
      <c r="N44" s="86"/>
      <c r="O44" s="86"/>
    </row>
    <row r="45" spans="1:15">
      <c r="A45" s="75">
        <v>31</v>
      </c>
      <c r="B45" s="4">
        <f>REGISTRATION!C42</f>
        <v>0</v>
      </c>
      <c r="C45" s="4">
        <f>REGISTRATION!D42</f>
        <v>0</v>
      </c>
      <c r="D45" s="4">
        <f>REGISTRATION!E42</f>
        <v>0</v>
      </c>
      <c r="E45" s="4">
        <f>REGISTRATION!B42</f>
        <v>0</v>
      </c>
      <c r="F45" s="102"/>
      <c r="G45" s="107"/>
      <c r="H45" s="102"/>
      <c r="I45" s="106"/>
      <c r="J45" s="102"/>
      <c r="K45" s="108"/>
      <c r="L45" s="102"/>
      <c r="M45" s="109"/>
      <c r="N45" s="86"/>
      <c r="O45" s="86"/>
    </row>
    <row r="46" spans="1:15">
      <c r="A46" s="75">
        <v>32</v>
      </c>
      <c r="B46" s="4">
        <f>REGISTRATION!C43</f>
        <v>0</v>
      </c>
      <c r="C46" s="4">
        <f>REGISTRATION!D43</f>
        <v>0</v>
      </c>
      <c r="D46" s="4">
        <f>REGISTRATION!E43</f>
        <v>0</v>
      </c>
      <c r="E46" s="4">
        <f>REGISTRATION!B43</f>
        <v>0</v>
      </c>
      <c r="F46" s="106"/>
      <c r="G46" s="107"/>
      <c r="H46" s="106"/>
      <c r="I46" s="106"/>
      <c r="J46" s="106"/>
      <c r="K46" s="108"/>
      <c r="L46" s="106"/>
      <c r="M46" s="109"/>
      <c r="N46" s="86"/>
      <c r="O46" s="86"/>
    </row>
    <row r="47" spans="1:15">
      <c r="A47" s="75">
        <v>33</v>
      </c>
      <c r="B47" s="4">
        <f>REGISTRATION!C44</f>
        <v>0</v>
      </c>
      <c r="C47" s="4">
        <f>REGISTRATION!D44</f>
        <v>0</v>
      </c>
      <c r="D47" s="4">
        <f>REGISTRATION!E44</f>
        <v>0</v>
      </c>
      <c r="E47" s="4">
        <f>REGISTRATION!B44</f>
        <v>0</v>
      </c>
      <c r="F47" s="102"/>
      <c r="G47" s="107"/>
      <c r="H47" s="102"/>
      <c r="I47" s="106"/>
      <c r="J47" s="102"/>
      <c r="K47" s="108"/>
      <c r="L47" s="102"/>
      <c r="M47" s="109"/>
      <c r="N47" s="86"/>
      <c r="O47" s="86"/>
    </row>
    <row r="48" spans="1:15">
      <c r="A48" s="75">
        <v>34</v>
      </c>
      <c r="B48" s="4">
        <f>REGISTRATION!C45</f>
        <v>0</v>
      </c>
      <c r="C48" s="4">
        <f>REGISTRATION!D45</f>
        <v>0</v>
      </c>
      <c r="D48" s="4">
        <f>REGISTRATION!E45</f>
        <v>0</v>
      </c>
      <c r="E48" s="4">
        <f>REGISTRATION!B45</f>
        <v>0</v>
      </c>
      <c r="F48" s="106"/>
      <c r="G48" s="107"/>
      <c r="H48" s="106"/>
      <c r="I48" s="106"/>
      <c r="J48" s="106"/>
      <c r="K48" s="108"/>
      <c r="L48" s="106"/>
      <c r="M48" s="109"/>
      <c r="N48" s="86"/>
      <c r="O48" s="86"/>
    </row>
    <row r="49" spans="1:15">
      <c r="A49" s="75">
        <v>35</v>
      </c>
      <c r="B49" s="4">
        <f>REGISTRATION!C46</f>
        <v>0</v>
      </c>
      <c r="C49" s="4">
        <f>REGISTRATION!D46</f>
        <v>0</v>
      </c>
      <c r="D49" s="4">
        <f>REGISTRATION!E46</f>
        <v>0</v>
      </c>
      <c r="E49" s="4">
        <f>REGISTRATION!B46</f>
        <v>0</v>
      </c>
      <c r="F49" s="106"/>
      <c r="G49" s="107"/>
      <c r="H49" s="106"/>
      <c r="I49" s="106"/>
      <c r="J49" s="106"/>
      <c r="K49" s="108"/>
      <c r="L49" s="106"/>
      <c r="M49" s="109"/>
      <c r="N49" s="180"/>
      <c r="O49" s="86"/>
    </row>
    <row r="50" spans="1:15">
      <c r="A50" s="75">
        <v>36</v>
      </c>
      <c r="B50" s="4">
        <f>REGISTRATION!C47</f>
        <v>0</v>
      </c>
      <c r="C50" s="4">
        <f>REGISTRATION!D47</f>
        <v>0</v>
      </c>
      <c r="D50" s="4">
        <f>REGISTRATION!E47</f>
        <v>0</v>
      </c>
      <c r="E50" s="4">
        <f>REGISTRATION!B47</f>
        <v>0</v>
      </c>
      <c r="F50" s="91"/>
      <c r="G50" s="76"/>
      <c r="H50" s="91"/>
      <c r="I50" s="94"/>
      <c r="J50" s="91"/>
      <c r="K50" s="95"/>
      <c r="L50" s="91"/>
      <c r="M50" s="86"/>
      <c r="N50" s="180"/>
      <c r="O50" s="86"/>
    </row>
    <row r="51" spans="1:15">
      <c r="A51" s="75">
        <v>37</v>
      </c>
      <c r="B51" s="4">
        <f>REGISTRATION!C48</f>
        <v>0</v>
      </c>
      <c r="C51" s="4">
        <f>REGISTRATION!D48</f>
        <v>0</v>
      </c>
      <c r="D51" s="4">
        <f>REGISTRATION!E48</f>
        <v>0</v>
      </c>
      <c r="E51" s="4">
        <f>REGISTRATION!B48</f>
        <v>0</v>
      </c>
      <c r="F51" s="76"/>
      <c r="G51" s="76"/>
      <c r="H51" s="76"/>
      <c r="I51" s="181"/>
      <c r="J51" s="76"/>
      <c r="K51" s="86"/>
      <c r="L51" s="86"/>
      <c r="M51" s="86"/>
      <c r="N51" s="71"/>
      <c r="O51" s="72" t="s">
        <v>150</v>
      </c>
    </row>
    <row r="52" spans="1:15">
      <c r="A52" s="75">
        <v>38</v>
      </c>
      <c r="B52" s="4">
        <f>REGISTRATION!C49</f>
        <v>0</v>
      </c>
      <c r="C52" s="4">
        <f>REGISTRATION!D49</f>
        <v>0</v>
      </c>
      <c r="D52" s="4">
        <f>REGISTRATION!E49</f>
        <v>0</v>
      </c>
      <c r="E52" s="4">
        <f>REGISTRATION!B49</f>
        <v>0</v>
      </c>
      <c r="F52" s="12"/>
      <c r="G52" s="12"/>
      <c r="H52" s="12"/>
      <c r="I52" s="12"/>
      <c r="J52" s="12"/>
      <c r="K52" s="12"/>
      <c r="L52" s="12"/>
      <c r="M52" s="12"/>
    </row>
    <row r="53" spans="1:15">
      <c r="A53" s="75">
        <v>39</v>
      </c>
      <c r="B53" s="4">
        <f>REGISTRATION!C50</f>
        <v>0</v>
      </c>
      <c r="C53" s="4">
        <f>REGISTRATION!D50</f>
        <v>0</v>
      </c>
      <c r="D53" s="4">
        <f>REGISTRATION!E50</f>
        <v>0</v>
      </c>
      <c r="E53" s="4">
        <f>REGISTRATION!B50</f>
        <v>0</v>
      </c>
      <c r="F53" s="12"/>
      <c r="G53" s="12"/>
      <c r="H53" s="12"/>
      <c r="I53" s="12"/>
      <c r="J53" s="12"/>
      <c r="K53" s="12"/>
      <c r="L53" s="12"/>
      <c r="M53" s="12"/>
    </row>
    <row r="54" spans="1:15">
      <c r="A54" s="75">
        <v>40</v>
      </c>
      <c r="B54" s="4">
        <f>REGISTRATION!C51</f>
        <v>0</v>
      </c>
      <c r="C54" s="4">
        <f>REGISTRATION!D51</f>
        <v>0</v>
      </c>
      <c r="D54" s="4">
        <f>REGISTRATION!E51</f>
        <v>0</v>
      </c>
      <c r="E54" s="4">
        <f>REGISTRATION!B51</f>
        <v>0</v>
      </c>
      <c r="F54" s="12"/>
      <c r="G54" s="12"/>
      <c r="H54" s="12"/>
      <c r="I54" s="12"/>
      <c r="J54" s="12"/>
      <c r="K54" s="12"/>
      <c r="L54" s="12"/>
      <c r="M54" s="12"/>
    </row>
    <row r="55" spans="1:15">
      <c r="A55" s="75">
        <v>41</v>
      </c>
      <c r="B55" s="4">
        <f>REGISTRATION!C52</f>
        <v>0</v>
      </c>
      <c r="C55" s="4">
        <f>REGISTRATION!D52</f>
        <v>0</v>
      </c>
      <c r="D55" s="4">
        <f>REGISTRATION!E52</f>
        <v>0</v>
      </c>
      <c r="E55" s="4">
        <f>REGISTRATION!B52</f>
        <v>0</v>
      </c>
      <c r="F55" s="12"/>
      <c r="G55" s="12"/>
      <c r="H55" s="12"/>
      <c r="I55" s="12"/>
      <c r="J55" s="12"/>
      <c r="K55" s="12"/>
      <c r="L55" s="12"/>
      <c r="M55" s="12"/>
    </row>
    <row r="56" spans="1:15">
      <c r="A56" s="75">
        <v>42</v>
      </c>
      <c r="B56" s="4">
        <f>REGISTRATION!C53</f>
        <v>0</v>
      </c>
      <c r="C56" s="4">
        <f>REGISTRATION!D53</f>
        <v>0</v>
      </c>
      <c r="D56" s="4">
        <f>REGISTRATION!E53</f>
        <v>0</v>
      </c>
      <c r="E56" s="4">
        <f>REGISTRATION!B53</f>
        <v>0</v>
      </c>
      <c r="F56" s="12"/>
      <c r="G56" s="12"/>
      <c r="H56" s="12"/>
      <c r="I56" s="12"/>
      <c r="J56" s="12"/>
      <c r="K56" s="12"/>
      <c r="L56" s="12"/>
      <c r="M56" s="12"/>
    </row>
    <row r="57" spans="1:15">
      <c r="A57" s="75">
        <v>43</v>
      </c>
      <c r="B57" s="4">
        <f>REGISTRATION!C54</f>
        <v>0</v>
      </c>
      <c r="C57" s="4">
        <f>REGISTRATION!D54</f>
        <v>0</v>
      </c>
      <c r="D57" s="4">
        <f>REGISTRATION!E54</f>
        <v>0</v>
      </c>
      <c r="E57" s="4">
        <f>REGISTRATION!B54</f>
        <v>0</v>
      </c>
      <c r="F57" s="12"/>
      <c r="G57" s="12"/>
      <c r="H57" s="12"/>
      <c r="I57" s="12"/>
      <c r="J57" s="12"/>
      <c r="K57" s="12"/>
      <c r="L57" s="12"/>
      <c r="M57" s="12"/>
    </row>
    <row r="58" spans="1:15">
      <c r="A58" s="75">
        <v>44</v>
      </c>
      <c r="B58" s="4">
        <f>REGISTRATION!C55</f>
        <v>0</v>
      </c>
      <c r="C58" s="4">
        <f>REGISTRATION!D55</f>
        <v>0</v>
      </c>
      <c r="D58" s="4">
        <f>REGISTRATION!E55</f>
        <v>0</v>
      </c>
      <c r="E58" s="4">
        <f>REGISTRATION!B55</f>
        <v>0</v>
      </c>
      <c r="F58" s="12"/>
      <c r="G58" s="12"/>
      <c r="H58" s="12"/>
      <c r="I58" s="12"/>
      <c r="J58" s="12"/>
      <c r="K58" s="12"/>
      <c r="L58" s="12"/>
      <c r="M58" s="12"/>
    </row>
    <row r="59" spans="1:15">
      <c r="A59" s="75">
        <v>45</v>
      </c>
      <c r="B59" s="4">
        <f>REGISTRATION!C56</f>
        <v>0</v>
      </c>
      <c r="C59" s="4">
        <f>REGISTRATION!D56</f>
        <v>0</v>
      </c>
      <c r="D59" s="4">
        <f>REGISTRATION!E56</f>
        <v>0</v>
      </c>
      <c r="E59" s="4">
        <f>REGISTRATION!B56</f>
        <v>0</v>
      </c>
      <c r="F59" s="12"/>
      <c r="G59" s="12"/>
      <c r="H59" s="12"/>
      <c r="I59" s="12"/>
      <c r="J59" s="12"/>
      <c r="K59" s="12"/>
      <c r="L59" s="12"/>
      <c r="M59" s="12"/>
    </row>
    <row r="60" spans="1:15">
      <c r="A60" s="75">
        <v>46</v>
      </c>
      <c r="B60" s="4">
        <f>REGISTRATION!C57</f>
        <v>0</v>
      </c>
      <c r="C60" s="4">
        <f>REGISTRATION!D57</f>
        <v>0</v>
      </c>
      <c r="D60" s="4">
        <f>REGISTRATION!E57</f>
        <v>0</v>
      </c>
      <c r="E60" s="4">
        <f>REGISTRATION!B57</f>
        <v>0</v>
      </c>
      <c r="F60" s="12"/>
      <c r="G60" s="12"/>
      <c r="H60" s="12"/>
      <c r="I60" s="12"/>
      <c r="J60" s="12"/>
      <c r="K60" s="12"/>
      <c r="L60" s="12"/>
      <c r="M60" s="12"/>
    </row>
    <row r="61" spans="1:15">
      <c r="A61" s="75">
        <v>47</v>
      </c>
      <c r="B61" s="4">
        <f>REGISTRATION!C58</f>
        <v>0</v>
      </c>
      <c r="C61" s="4">
        <f>REGISTRATION!D58</f>
        <v>0</v>
      </c>
      <c r="D61" s="4">
        <f>REGISTRATION!E58</f>
        <v>0</v>
      </c>
      <c r="E61" s="4">
        <f>REGISTRATION!B58</f>
        <v>0</v>
      </c>
      <c r="F61" s="12"/>
      <c r="G61" s="12"/>
      <c r="H61" s="12"/>
      <c r="I61" s="12"/>
      <c r="J61" s="12"/>
      <c r="K61" s="12"/>
      <c r="L61" s="12"/>
      <c r="M61" s="12"/>
    </row>
    <row r="62" spans="1:15">
      <c r="A62" s="75">
        <v>48</v>
      </c>
      <c r="B62" s="4">
        <f>REGISTRATION!C59</f>
        <v>0</v>
      </c>
      <c r="C62" s="4">
        <f>REGISTRATION!D59</f>
        <v>0</v>
      </c>
      <c r="D62" s="4">
        <f>REGISTRATION!E59</f>
        <v>0</v>
      </c>
      <c r="E62" s="4">
        <f>REGISTRATION!B59</f>
        <v>0</v>
      </c>
      <c r="F62" s="12"/>
      <c r="G62" s="12"/>
      <c r="H62" s="12"/>
      <c r="I62" s="12"/>
      <c r="J62" s="12"/>
      <c r="K62" s="12"/>
      <c r="L62" s="12"/>
      <c r="M62" s="12"/>
    </row>
    <row r="63" spans="1:15">
      <c r="A63" s="75">
        <v>49</v>
      </c>
      <c r="B63" s="4">
        <f>REGISTRATION!C60</f>
        <v>0</v>
      </c>
      <c r="C63" s="4">
        <f>REGISTRATION!D60</f>
        <v>0</v>
      </c>
      <c r="D63" s="4">
        <f>REGISTRATION!E60</f>
        <v>0</v>
      </c>
      <c r="E63" s="4">
        <f>REGISTRATION!B60</f>
        <v>0</v>
      </c>
      <c r="F63" s="12"/>
      <c r="G63" s="12"/>
      <c r="H63" s="12"/>
      <c r="I63" s="12"/>
      <c r="J63" s="12"/>
      <c r="K63" s="12"/>
      <c r="L63" s="12"/>
      <c r="M63" s="12"/>
    </row>
    <row r="64" spans="1:15">
      <c r="A64" s="75">
        <v>50</v>
      </c>
      <c r="B64" s="4">
        <f>REGISTRATION!C61</f>
        <v>0</v>
      </c>
      <c r="C64" s="4">
        <f>REGISTRATION!D61</f>
        <v>0</v>
      </c>
      <c r="D64" s="4">
        <f>REGISTRATION!E61</f>
        <v>0</v>
      </c>
      <c r="E64" s="4">
        <f>REGISTRATION!B61</f>
        <v>0</v>
      </c>
      <c r="F64" s="12"/>
      <c r="G64" s="12"/>
      <c r="H64" s="12"/>
      <c r="I64" s="12"/>
      <c r="J64" s="12"/>
      <c r="K64" s="12"/>
      <c r="L64" s="12"/>
      <c r="M64" s="12"/>
    </row>
    <row r="65" spans="1:13">
      <c r="A65" s="75">
        <v>51</v>
      </c>
      <c r="B65" s="4">
        <f>REGISTRATION!C62</f>
        <v>0</v>
      </c>
      <c r="C65" s="4">
        <f>REGISTRATION!D62</f>
        <v>0</v>
      </c>
      <c r="D65" s="4">
        <f>REGISTRATION!E62</f>
        <v>0</v>
      </c>
      <c r="E65" s="4">
        <f>REGISTRATION!B62</f>
        <v>0</v>
      </c>
      <c r="F65" s="12"/>
      <c r="G65" s="12"/>
      <c r="H65" s="12"/>
      <c r="I65" s="12"/>
      <c r="J65" s="12"/>
      <c r="K65" s="12"/>
      <c r="L65" s="12"/>
      <c r="M65" s="12"/>
    </row>
    <row r="66" spans="1:13">
      <c r="A66" s="75">
        <v>52</v>
      </c>
      <c r="B66" s="4">
        <f>REGISTRATION!C63</f>
        <v>0</v>
      </c>
      <c r="C66" s="4">
        <f>REGISTRATION!D63</f>
        <v>0</v>
      </c>
      <c r="D66" s="4">
        <f>REGISTRATION!E63</f>
        <v>0</v>
      </c>
      <c r="E66" s="4">
        <f>REGISTRATION!B63</f>
        <v>0</v>
      </c>
      <c r="F66" s="12"/>
      <c r="G66" s="12"/>
      <c r="H66" s="12"/>
      <c r="I66" s="12"/>
      <c r="J66" s="12"/>
      <c r="K66" s="12"/>
      <c r="L66" s="12"/>
      <c r="M66" s="12"/>
    </row>
    <row r="67" spans="1:13">
      <c r="A67" s="75">
        <v>53</v>
      </c>
      <c r="B67" s="4">
        <f>REGISTRATION!C64</f>
        <v>0</v>
      </c>
      <c r="C67" s="4">
        <f>REGISTRATION!D64</f>
        <v>0</v>
      </c>
      <c r="D67" s="4">
        <f>REGISTRATION!E64</f>
        <v>0</v>
      </c>
      <c r="E67" s="4">
        <f>REGISTRATION!B64</f>
        <v>0</v>
      </c>
      <c r="F67" s="12"/>
      <c r="G67" s="12"/>
      <c r="H67" s="12"/>
      <c r="I67" s="12"/>
      <c r="J67" s="12"/>
      <c r="K67" s="12"/>
      <c r="L67" s="12"/>
      <c r="M67" s="12"/>
    </row>
    <row r="68" spans="1:13">
      <c r="A68" s="75">
        <v>54</v>
      </c>
      <c r="B68" s="4">
        <f>REGISTRATION!C65</f>
        <v>0</v>
      </c>
      <c r="C68" s="4">
        <f>REGISTRATION!D65</f>
        <v>0</v>
      </c>
      <c r="D68" s="4">
        <f>REGISTRATION!E65</f>
        <v>0</v>
      </c>
      <c r="E68" s="4">
        <f>REGISTRATION!B65</f>
        <v>0</v>
      </c>
      <c r="F68" s="12"/>
      <c r="G68" s="12"/>
      <c r="H68" s="12"/>
      <c r="I68" s="12"/>
      <c r="J68" s="12"/>
      <c r="K68" s="12"/>
      <c r="L68" s="12"/>
      <c r="M68" s="12"/>
    </row>
    <row r="69" spans="1:13">
      <c r="A69" s="75">
        <v>55</v>
      </c>
      <c r="B69" s="4">
        <f>REGISTRATION!C66</f>
        <v>0</v>
      </c>
      <c r="C69" s="4">
        <f>REGISTRATION!D66</f>
        <v>0</v>
      </c>
      <c r="D69" s="4">
        <f>REGISTRATION!E66</f>
        <v>0</v>
      </c>
      <c r="E69" s="4">
        <f>REGISTRATION!B66</f>
        <v>0</v>
      </c>
      <c r="F69" s="12"/>
      <c r="G69" s="12"/>
      <c r="H69" s="12"/>
      <c r="I69" s="12"/>
      <c r="J69" s="12"/>
      <c r="K69" s="12"/>
      <c r="L69" s="12"/>
      <c r="M69" s="12"/>
    </row>
    <row r="70" spans="1:13">
      <c r="A70" s="75">
        <v>56</v>
      </c>
      <c r="B70" s="4">
        <f>REGISTRATION!C67</f>
        <v>0</v>
      </c>
      <c r="C70" s="4">
        <f>REGISTRATION!D67</f>
        <v>0</v>
      </c>
      <c r="D70" s="4">
        <f>REGISTRATION!E67</f>
        <v>0</v>
      </c>
      <c r="E70" s="4">
        <f>REGISTRATION!B67</f>
        <v>0</v>
      </c>
      <c r="F70" s="12"/>
      <c r="G70" s="12"/>
      <c r="H70" s="12"/>
      <c r="I70" s="12"/>
      <c r="J70" s="12"/>
      <c r="K70" s="12"/>
      <c r="L70" s="12"/>
      <c r="M70" s="12"/>
    </row>
    <row r="71" spans="1:13">
      <c r="A71" s="75">
        <v>57</v>
      </c>
      <c r="B71" s="4">
        <f>REGISTRATION!C68</f>
        <v>0</v>
      </c>
      <c r="C71" s="4">
        <f>REGISTRATION!D68</f>
        <v>0</v>
      </c>
      <c r="D71" s="4">
        <f>REGISTRATION!E68</f>
        <v>0</v>
      </c>
      <c r="E71" s="4">
        <f>REGISTRATION!B68</f>
        <v>0</v>
      </c>
      <c r="F71" s="12"/>
      <c r="G71" s="12"/>
      <c r="H71" s="12"/>
      <c r="I71" s="12"/>
      <c r="J71" s="12"/>
      <c r="K71" s="12"/>
      <c r="L71" s="12"/>
      <c r="M71" s="12"/>
    </row>
    <row r="72" spans="1:13">
      <c r="A72" s="75">
        <v>58</v>
      </c>
      <c r="B72" s="4">
        <f>REGISTRATION!C69</f>
        <v>0</v>
      </c>
      <c r="C72" s="4">
        <f>REGISTRATION!D69</f>
        <v>0</v>
      </c>
      <c r="D72" s="4">
        <f>REGISTRATION!E69</f>
        <v>0</v>
      </c>
      <c r="E72" s="4">
        <f>REGISTRATION!B69</f>
        <v>0</v>
      </c>
      <c r="F72" s="12"/>
      <c r="G72" s="12"/>
      <c r="H72" s="12"/>
      <c r="I72" s="12"/>
      <c r="J72" s="12"/>
      <c r="K72" s="12"/>
      <c r="L72" s="12"/>
      <c r="M72" s="12"/>
    </row>
    <row r="73" spans="1:13">
      <c r="A73" s="75">
        <v>59</v>
      </c>
      <c r="B73" s="4">
        <f>REGISTRATION!C70</f>
        <v>0</v>
      </c>
      <c r="C73" s="4">
        <f>REGISTRATION!D70</f>
        <v>0</v>
      </c>
      <c r="D73" s="4">
        <f>REGISTRATION!E70</f>
        <v>0</v>
      </c>
      <c r="E73" s="4">
        <f>REGISTRATION!B70</f>
        <v>0</v>
      </c>
      <c r="F73" s="12"/>
      <c r="G73" s="12"/>
      <c r="H73" s="12"/>
      <c r="I73" s="12"/>
      <c r="J73" s="12"/>
      <c r="K73" s="12"/>
      <c r="L73" s="12"/>
      <c r="M73" s="12"/>
    </row>
    <row r="74" spans="1:13">
      <c r="A74" s="75">
        <v>60</v>
      </c>
      <c r="B74" s="4">
        <f>REGISTRATION!C71</f>
        <v>0</v>
      </c>
      <c r="C74" s="4">
        <f>REGISTRATION!D71</f>
        <v>0</v>
      </c>
      <c r="D74" s="4">
        <f>REGISTRATION!E71</f>
        <v>0</v>
      </c>
      <c r="E74" s="4">
        <f>REGISTRATION!B71</f>
        <v>0</v>
      </c>
      <c r="F74" s="12"/>
      <c r="G74" s="12"/>
      <c r="H74" s="12"/>
      <c r="I74" s="12"/>
      <c r="J74" s="12"/>
      <c r="K74" s="12"/>
      <c r="L74" s="12"/>
      <c r="M74" s="12"/>
    </row>
    <row r="75" spans="1:13">
      <c r="A75" s="75">
        <v>61</v>
      </c>
      <c r="B75" s="4">
        <f>REGISTRATION!C72</f>
        <v>0</v>
      </c>
      <c r="C75" s="4">
        <f>REGISTRATION!D72</f>
        <v>0</v>
      </c>
      <c r="D75" s="4">
        <f>REGISTRATION!E72</f>
        <v>0</v>
      </c>
      <c r="E75" s="4">
        <f>REGISTRATION!B72</f>
        <v>0</v>
      </c>
      <c r="F75" s="12"/>
      <c r="G75" s="12"/>
      <c r="H75" s="12"/>
      <c r="I75" s="12"/>
      <c r="J75" s="12"/>
      <c r="K75" s="12"/>
      <c r="L75" s="12"/>
      <c r="M75" s="12"/>
    </row>
    <row r="76" spans="1:13">
      <c r="A76" s="75">
        <v>62</v>
      </c>
      <c r="B76" s="4">
        <f>REGISTRATION!C73</f>
        <v>0</v>
      </c>
      <c r="C76" s="4">
        <f>REGISTRATION!D73</f>
        <v>0</v>
      </c>
      <c r="D76" s="4">
        <f>REGISTRATION!E73</f>
        <v>0</v>
      </c>
      <c r="E76" s="4">
        <f>REGISTRATION!B73</f>
        <v>0</v>
      </c>
      <c r="F76" s="12"/>
      <c r="G76" s="12"/>
      <c r="H76" s="12"/>
      <c r="I76" s="12"/>
      <c r="J76" s="12"/>
      <c r="K76" s="12"/>
      <c r="L76" s="12"/>
      <c r="M76" s="12"/>
    </row>
    <row r="77" spans="1:13">
      <c r="A77" s="75">
        <v>63</v>
      </c>
      <c r="B77" s="4">
        <f>REGISTRATION!C74</f>
        <v>0</v>
      </c>
      <c r="C77" s="4">
        <f>REGISTRATION!D74</f>
        <v>0</v>
      </c>
      <c r="D77" s="4">
        <f>REGISTRATION!E74</f>
        <v>0</v>
      </c>
      <c r="E77" s="4">
        <f>REGISTRATION!B74</f>
        <v>0</v>
      </c>
      <c r="F77" s="12"/>
      <c r="G77" s="12"/>
      <c r="H77" s="12"/>
      <c r="I77" s="12"/>
      <c r="J77" s="12"/>
      <c r="K77" s="12"/>
      <c r="L77" s="12"/>
      <c r="M77" s="12"/>
    </row>
    <row r="78" spans="1:13">
      <c r="A78" s="75">
        <v>64</v>
      </c>
      <c r="B78" s="4">
        <f>REGISTRATION!C75</f>
        <v>0</v>
      </c>
      <c r="C78" s="4">
        <f>REGISTRATION!D75</f>
        <v>0</v>
      </c>
      <c r="D78" s="4">
        <f>REGISTRATION!E75</f>
        <v>0</v>
      </c>
      <c r="E78" s="4">
        <f>REGISTRATION!B75</f>
        <v>0</v>
      </c>
      <c r="F78" s="12"/>
      <c r="G78" s="12"/>
      <c r="H78" s="12"/>
      <c r="I78" s="12"/>
      <c r="J78" s="12"/>
      <c r="K78" s="12"/>
      <c r="L78" s="12"/>
      <c r="M78" s="12"/>
    </row>
    <row r="79" spans="1:13">
      <c r="A79" s="75">
        <v>65</v>
      </c>
      <c r="B79" s="4">
        <f>REGISTRATION!C76</f>
        <v>0</v>
      </c>
      <c r="C79" s="4">
        <f>REGISTRATION!D76</f>
        <v>0</v>
      </c>
      <c r="D79" s="4">
        <f>REGISTRATION!E76</f>
        <v>0</v>
      </c>
      <c r="E79" s="4">
        <f>REGISTRATION!B76</f>
        <v>0</v>
      </c>
      <c r="F79" s="12"/>
      <c r="G79" s="12"/>
      <c r="H79" s="12"/>
      <c r="I79" s="12"/>
      <c r="J79" s="12"/>
      <c r="K79" s="12"/>
      <c r="L79" s="12"/>
      <c r="M79" s="12"/>
    </row>
    <row r="80" spans="1:13">
      <c r="A80" s="75">
        <v>66</v>
      </c>
      <c r="B80" s="4">
        <f>REGISTRATION!C77</f>
        <v>0</v>
      </c>
      <c r="C80" s="4">
        <f>REGISTRATION!D77</f>
        <v>0</v>
      </c>
      <c r="D80" s="4">
        <f>REGISTRATION!E77</f>
        <v>0</v>
      </c>
      <c r="E80" s="4">
        <f>REGISTRATION!B77</f>
        <v>0</v>
      </c>
      <c r="F80" s="12"/>
      <c r="G80" s="12"/>
      <c r="H80" s="12"/>
      <c r="I80" s="12"/>
      <c r="J80" s="12"/>
      <c r="K80" s="12"/>
      <c r="L80" s="12"/>
      <c r="M80" s="12"/>
    </row>
    <row r="81" spans="1:13">
      <c r="A81" s="75">
        <v>67</v>
      </c>
      <c r="B81" s="4">
        <f>REGISTRATION!C78</f>
        <v>0</v>
      </c>
      <c r="C81" s="4">
        <f>REGISTRATION!D78</f>
        <v>0</v>
      </c>
      <c r="D81" s="4">
        <f>REGISTRATION!E78</f>
        <v>0</v>
      </c>
      <c r="E81" s="4">
        <f>REGISTRATION!B78</f>
        <v>0</v>
      </c>
      <c r="F81" s="12"/>
      <c r="G81" s="12"/>
      <c r="H81" s="12"/>
      <c r="I81" s="12"/>
      <c r="J81" s="12"/>
      <c r="K81" s="12"/>
      <c r="L81" s="12"/>
      <c r="M81" s="12"/>
    </row>
    <row r="82" spans="1:13">
      <c r="A82" s="75">
        <v>68</v>
      </c>
      <c r="B82" s="4">
        <f>REGISTRATION!C79</f>
        <v>0</v>
      </c>
      <c r="C82" s="4">
        <f>REGISTRATION!D79</f>
        <v>0</v>
      </c>
      <c r="D82" s="4">
        <f>REGISTRATION!E79</f>
        <v>0</v>
      </c>
      <c r="E82" s="4">
        <f>REGISTRATION!B79</f>
        <v>0</v>
      </c>
      <c r="F82" s="12"/>
      <c r="G82" s="12"/>
      <c r="H82" s="12"/>
      <c r="I82" s="12"/>
      <c r="J82" s="12"/>
      <c r="K82" s="12"/>
      <c r="L82" s="12"/>
      <c r="M82" s="12"/>
    </row>
    <row r="83" spans="1:13">
      <c r="A83" s="75">
        <v>69</v>
      </c>
      <c r="B83" s="4">
        <f>REGISTRATION!C80</f>
        <v>0</v>
      </c>
      <c r="C83" s="4">
        <f>REGISTRATION!D80</f>
        <v>0</v>
      </c>
      <c r="D83" s="4">
        <f>REGISTRATION!E80</f>
        <v>0</v>
      </c>
      <c r="E83" s="4">
        <f>REGISTRATION!B80</f>
        <v>0</v>
      </c>
      <c r="F83" s="12"/>
      <c r="G83" s="12"/>
      <c r="H83" s="12"/>
      <c r="I83" s="12"/>
      <c r="J83" s="12"/>
      <c r="K83" s="12"/>
      <c r="L83" s="12"/>
      <c r="M83" s="12"/>
    </row>
    <row r="84" spans="1:13">
      <c r="A84" s="75">
        <v>70</v>
      </c>
      <c r="B84" s="4">
        <f>REGISTRATION!C81</f>
        <v>0</v>
      </c>
      <c r="C84" s="4">
        <f>REGISTRATION!D81</f>
        <v>0</v>
      </c>
      <c r="D84" s="4">
        <f>REGISTRATION!E81</f>
        <v>0</v>
      </c>
      <c r="E84" s="4">
        <f>REGISTRATION!B81</f>
        <v>0</v>
      </c>
      <c r="F84" s="12"/>
      <c r="G84" s="12"/>
      <c r="H84" s="12"/>
      <c r="I84" s="12"/>
      <c r="J84" s="12"/>
      <c r="K84" s="12"/>
      <c r="L84" s="12"/>
      <c r="M84" s="12"/>
    </row>
  </sheetData>
  <mergeCells count="17">
    <mergeCell ref="C10:E10"/>
    <mergeCell ref="A7:O7"/>
    <mergeCell ref="A8:G8"/>
    <mergeCell ref="H8:O8"/>
    <mergeCell ref="A9:B9"/>
    <mergeCell ref="C9:E9"/>
    <mergeCell ref="F9:G10"/>
    <mergeCell ref="H9:J10"/>
    <mergeCell ref="K9:L10"/>
    <mergeCell ref="M9:O10"/>
    <mergeCell ref="A10:B10"/>
    <mergeCell ref="N12:O12"/>
    <mergeCell ref="A12:A14"/>
    <mergeCell ref="B12:B14"/>
    <mergeCell ref="C12:C14"/>
    <mergeCell ref="D12:D14"/>
    <mergeCell ref="E12:E14"/>
  </mergeCells>
  <pageMargins left="0.7" right="0.7" top="0.75" bottom="0.75" header="0.3" footer="0.3"/>
  <pageSetup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topLeftCell="A2" workbookViewId="0">
      <selection activeCell="K20" sqref="K20"/>
    </sheetView>
  </sheetViews>
  <sheetFormatPr defaultRowHeight="15"/>
  <cols>
    <col min="1" max="1" width="12.42578125" customWidth="1"/>
  </cols>
  <sheetData>
    <row r="2" spans="1:7">
      <c r="A2" t="s">
        <v>102</v>
      </c>
      <c r="G2" t="s">
        <v>122</v>
      </c>
    </row>
    <row r="3" spans="1:7">
      <c r="A3" s="12" t="s">
        <v>103</v>
      </c>
      <c r="G3" t="s">
        <v>98</v>
      </c>
    </row>
    <row r="4" spans="1:7">
      <c r="A4" s="12" t="s">
        <v>104</v>
      </c>
      <c r="G4" t="s">
        <v>123</v>
      </c>
    </row>
    <row r="5" spans="1:7">
      <c r="A5" s="12" t="s">
        <v>105</v>
      </c>
      <c r="G5" t="s">
        <v>124</v>
      </c>
    </row>
    <row r="6" spans="1:7">
      <c r="A6" s="12" t="s">
        <v>106</v>
      </c>
      <c r="G6" t="s">
        <v>125</v>
      </c>
    </row>
    <row r="9" spans="1:7">
      <c r="A9" t="s">
        <v>107</v>
      </c>
    </row>
    <row r="10" spans="1:7">
      <c r="A10" t="s">
        <v>99</v>
      </c>
      <c r="G10" t="s">
        <v>24</v>
      </c>
    </row>
    <row r="11" spans="1:7">
      <c r="A11" t="s">
        <v>108</v>
      </c>
      <c r="G11" t="s">
        <v>97</v>
      </c>
    </row>
    <row r="12" spans="1:7">
      <c r="A12" t="s">
        <v>109</v>
      </c>
      <c r="G12" t="s">
        <v>126</v>
      </c>
    </row>
    <row r="13" spans="1:7">
      <c r="A13" t="s">
        <v>111</v>
      </c>
      <c r="G13" t="s">
        <v>127</v>
      </c>
    </row>
    <row r="14" spans="1:7">
      <c r="A14" t="s">
        <v>110</v>
      </c>
    </row>
    <row r="15" spans="1:7">
      <c r="A15" t="s">
        <v>112</v>
      </c>
    </row>
    <row r="16" spans="1:7">
      <c r="A16" t="s">
        <v>113</v>
      </c>
    </row>
    <row r="17" spans="1:1">
      <c r="A17" t="s">
        <v>114</v>
      </c>
    </row>
    <row r="18" spans="1:1">
      <c r="A18" t="s">
        <v>115</v>
      </c>
    </row>
    <row r="19" spans="1:1">
      <c r="A19" t="s">
        <v>116</v>
      </c>
    </row>
    <row r="20" spans="1:1">
      <c r="A20" t="s">
        <v>118</v>
      </c>
    </row>
    <row r="21" spans="1:1">
      <c r="A21" t="s">
        <v>117</v>
      </c>
    </row>
    <row r="22" spans="1:1">
      <c r="A22" t="s">
        <v>119</v>
      </c>
    </row>
    <row r="23" spans="1:1">
      <c r="A23" t="s">
        <v>120</v>
      </c>
    </row>
  </sheetData>
  <sheetProtection algorithmName="SHA-512" hashValue="pSceKtTCkxuFYebis6M+giW7hgW51n0UXJhUwlSyNVJPfSh99cq4mxQ3f1/jVEqjE88u29vhHhTwivmkYFBhbw==" saltValue="NY+ChJi1t1OjtiUdPjjeR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REGISTRATION</vt:lpstr>
      <vt:lpstr>RAW GRADES</vt:lpstr>
      <vt:lpstr>SEMESTRAL GRADE</vt:lpstr>
      <vt:lpstr>BACKPAGE</vt:lpstr>
      <vt:lpstr>DEPT CHAIR</vt:lpstr>
      <vt:lpstr>Attendance Sheet</vt:lpstr>
      <vt:lpstr>AR</vt:lpstr>
      <vt:lpstr>Record</vt:lpstr>
      <vt:lpstr>MISC</vt:lpstr>
      <vt:lpstr>finalExamLab</vt:lpstr>
      <vt:lpstr>AR!Print_Area</vt:lpstr>
      <vt:lpstr>'Attendance Sheet'!Print_Area</vt:lpstr>
      <vt:lpstr>BACKPAGE!Print_Area</vt:lpstr>
      <vt:lpstr>'DEPT CHAIR'!Print_Area</vt:lpstr>
      <vt:lpstr>'RAW GRADES'!Print_Area</vt:lpstr>
      <vt:lpstr>Record!Print_Area</vt:lpstr>
      <vt:lpstr>'SEMESTRAL GRADE'!Print_Area</vt:lpstr>
    </vt:vector>
  </TitlesOfParts>
  <Company>Deftones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cvsu silang</cp:lastModifiedBy>
  <cp:lastPrinted>2022-06-14T06:58:31Z</cp:lastPrinted>
  <dcterms:created xsi:type="dcterms:W3CDTF">2016-12-14T23:32:57Z</dcterms:created>
  <dcterms:modified xsi:type="dcterms:W3CDTF">2022-06-14T06:58:34Z</dcterms:modified>
</cp:coreProperties>
</file>